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127"/>
  <workbookPr/>
  <mc:AlternateContent xmlns:mc="http://schemas.openxmlformats.org/markup-compatibility/2006">
    <mc:Choice Requires="x15">
      <x15ac:absPath xmlns:x15ac="http://schemas.microsoft.com/office/spreadsheetml/2010/11/ac" url="C:\Users\Oportunidades\Google Drive\2016\2 IETS\3 Boletim\1. Compêndio\Edição 3º Trimestre 2016\"/>
    </mc:Choice>
  </mc:AlternateContent>
  <bookViews>
    <workbookView xWindow="0" yWindow="0" windowWidth="10380" windowHeight="4455" tabRatio="886"/>
  </bookViews>
  <sheets>
    <sheet name="Lista de tabelas" sheetId="78" r:id="rId1"/>
    <sheet name="1.1" sheetId="6" r:id="rId2"/>
    <sheet name="1.2" sheetId="8" r:id="rId3"/>
    <sheet name="1.4" sheetId="9" r:id="rId4"/>
    <sheet name="1.5" sheetId="10" r:id="rId5"/>
    <sheet name="1.7" sheetId="12" r:id="rId6"/>
    <sheet name="1.8" sheetId="14" r:id="rId7"/>
    <sheet name="1.10" sheetId="35" r:id="rId8"/>
    <sheet name="1.11" sheetId="37" r:id="rId9"/>
    <sheet name="1.13" sheetId="79" r:id="rId10"/>
    <sheet name="1.14" sheetId="87" r:id="rId11"/>
    <sheet name="1.15" sheetId="88" r:id="rId12"/>
    <sheet name="2.1" sheetId="16" r:id="rId13"/>
    <sheet name="2.2" sheetId="39" r:id="rId14"/>
    <sheet name="2.4" sheetId="40" r:id="rId15"/>
    <sheet name="2.5" sheetId="41" r:id="rId16"/>
    <sheet name="2.6" sheetId="42" r:id="rId17"/>
    <sheet name="2.7" sheetId="43" r:id="rId18"/>
    <sheet name="2.8" sheetId="44" r:id="rId19"/>
    <sheet name="2.9" sheetId="83" r:id="rId20"/>
    <sheet name="2.10" sheetId="84" r:id="rId21"/>
    <sheet name="2.11" sheetId="85" r:id="rId22"/>
    <sheet name="2.12" sheetId="86" r:id="rId23"/>
    <sheet name="2.13" sheetId="89" r:id="rId24"/>
    <sheet name="4.1" sheetId="17" r:id="rId25"/>
    <sheet name="4.2" sheetId="45" r:id="rId26"/>
    <sheet name="4.4" sheetId="46" r:id="rId27"/>
    <sheet name="4.5" sheetId="47" r:id="rId28"/>
    <sheet name="4.7" sheetId="49" r:id="rId29"/>
    <sheet name="4.9" sheetId="50" r:id="rId30"/>
    <sheet name="4.10" sheetId="51" r:id="rId31"/>
    <sheet name="5.1" sheetId="18" r:id="rId32"/>
    <sheet name="5.2" sheetId="54" r:id="rId33"/>
    <sheet name="5.4" sheetId="55" r:id="rId34"/>
    <sheet name="5.5" sheetId="56" r:id="rId35"/>
    <sheet name="5.6" sheetId="57" r:id="rId36"/>
    <sheet name="5.7" sheetId="59" r:id="rId37"/>
    <sheet name="5.8" sheetId="58" r:id="rId38"/>
    <sheet name="5.9" sheetId="82" r:id="rId39"/>
    <sheet name="5.1a" sheetId="111" r:id="rId40"/>
    <sheet name="5.2a" sheetId="112" r:id="rId41"/>
    <sheet name="5.4a" sheetId="113" r:id="rId42"/>
    <sheet name="5.5a" sheetId="114" r:id="rId43"/>
    <sheet name="5.6a" sheetId="115" r:id="rId44"/>
    <sheet name="5.7a" sheetId="116" r:id="rId45"/>
    <sheet name="5.8a" sheetId="117" r:id="rId46"/>
    <sheet name="5.9a" sheetId="118" r:id="rId47"/>
    <sheet name="6.1" sheetId="19" r:id="rId48"/>
    <sheet name="6.2" sheetId="20" r:id="rId49"/>
    <sheet name="6.3" sheetId="21" r:id="rId50"/>
    <sheet name="6.4" sheetId="22" r:id="rId51"/>
    <sheet name="6.5" sheetId="23" r:id="rId52"/>
    <sheet name="10.1" sheetId="24" r:id="rId53"/>
    <sheet name="10.2" sheetId="25" r:id="rId54"/>
    <sheet name="10.3" sheetId="26" r:id="rId55"/>
    <sheet name="10.4" sheetId="27" r:id="rId56"/>
    <sheet name="Saídas &gt;&gt;&gt;" sheetId="2" state="hidden" r:id="rId57"/>
    <sheet name="Indicadores do boletim" sheetId="7" state="hidden" r:id="rId58"/>
    <sheet name="Pnad-C" sheetId="5" state="hidden" r:id="rId59"/>
    <sheet name="Gini" sheetId="80" state="hidden" r:id="rId60"/>
    <sheet name="Razão" sheetId="81" state="hidden" r:id="rId61"/>
    <sheet name="10.5" sheetId="28" r:id="rId62"/>
    <sheet name="11.1" sheetId="90" r:id="rId63"/>
    <sheet name="11.2" sheetId="91" r:id="rId64"/>
    <sheet name="11.2a" sheetId="92" r:id="rId65"/>
    <sheet name="Model1_BRA" sheetId="95" state="hidden" r:id="rId66"/>
    <sheet name="Model1_RMRJ" sheetId="97" state="hidden" r:id="rId67"/>
    <sheet name="Model1_Rio" sheetId="98" state="hidden" r:id="rId68"/>
    <sheet name="Model1_SEMT" sheetId="99" state="hidden" r:id="rId69"/>
    <sheet name="Tab_BRA" sheetId="100" state="hidden" r:id="rId70"/>
    <sheet name="Tab_RMRJ" sheetId="101" state="hidden" r:id="rId71"/>
    <sheet name="Tab_Rio" sheetId="102" state="hidden" r:id="rId72"/>
    <sheet name="Tab_SEMT" sheetId="103" state="hidden" r:id="rId73"/>
    <sheet name="Aux_id" sheetId="108" state="hidden" r:id="rId74"/>
    <sheet name="AuxBRA" sheetId="104" state="hidden" r:id="rId75"/>
    <sheet name="AuxRMRJ" sheetId="105" state="hidden" r:id="rId76"/>
    <sheet name="AuxRio" sheetId="106" state="hidden" r:id="rId77"/>
    <sheet name="AuxSEMT" sheetId="107" state="hidden" r:id="rId78"/>
  </sheets>
  <externalReferences>
    <externalReference r:id="rId79"/>
  </externalReferences>
  <definedNames>
    <definedName name="_xlnm._FilterDatabase" localSheetId="57" hidden="1">'Indicadores do boletim'!$A$8:$P$137</definedName>
    <definedName name="_xlnm._FilterDatabase" localSheetId="0" hidden="1">'Lista de tabelas'!$A$7:$L$93</definedName>
    <definedName name="_xlnm.Print_Area" localSheetId="57">'Indicadores do boletim'!$B$4:$M$135</definedName>
    <definedName name="_xlnm.Print_Titles" localSheetId="57">'Indicadores do boletim'!$6:$8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8" i="111" l="1"/>
  <c r="G28" i="111"/>
  <c r="F28" i="111"/>
  <c r="E28" i="111"/>
  <c r="H23" i="111"/>
  <c r="G23" i="111"/>
  <c r="F23" i="111"/>
  <c r="E23" i="111"/>
  <c r="H18" i="111"/>
  <c r="G18" i="111"/>
  <c r="F18" i="111"/>
  <c r="E18" i="111"/>
  <c r="H13" i="111"/>
  <c r="G13" i="111"/>
  <c r="F13" i="111"/>
  <c r="E13" i="111"/>
  <c r="H8" i="111"/>
  <c r="G8" i="111"/>
  <c r="F8" i="111"/>
  <c r="E8" i="111"/>
  <c r="P60" i="7" l="1"/>
  <c r="P61" i="7" s="1"/>
  <c r="P62" i="7" s="1"/>
  <c r="P63" i="7" s="1"/>
  <c r="P64" i="7" s="1"/>
  <c r="P65" i="7" s="1"/>
  <c r="P59" i="7"/>
  <c r="P58" i="7"/>
  <c r="B30" i="118"/>
  <c r="B25" i="118"/>
  <c r="B21" i="118"/>
  <c r="B20" i="118"/>
  <c r="B15" i="118"/>
  <c r="B11" i="118"/>
  <c r="B10" i="118"/>
  <c r="D5" i="118"/>
  <c r="W4" i="118"/>
  <c r="V4" i="118"/>
  <c r="U4" i="118"/>
  <c r="T4" i="118"/>
  <c r="S4" i="118"/>
  <c r="R4" i="118"/>
  <c r="Q4" i="118"/>
  <c r="P4" i="118"/>
  <c r="O4" i="118"/>
  <c r="M4" i="118"/>
  <c r="L4" i="118"/>
  <c r="K4" i="118"/>
  <c r="J4" i="118"/>
  <c r="I4" i="118"/>
  <c r="H4" i="118"/>
  <c r="G4" i="118"/>
  <c r="F4" i="118"/>
  <c r="E4" i="118"/>
  <c r="B28" i="117"/>
  <c r="B24" i="117"/>
  <c r="B23" i="117"/>
  <c r="B20" i="117"/>
  <c r="B19" i="117"/>
  <c r="B18" i="117"/>
  <c r="B13" i="117"/>
  <c r="B14" i="117" s="1"/>
  <c r="B8" i="117"/>
  <c r="D5" i="117"/>
  <c r="H4" i="117"/>
  <c r="G4" i="117"/>
  <c r="F4" i="117"/>
  <c r="E4" i="117"/>
  <c r="B29" i="116"/>
  <c r="B30" i="116" s="1"/>
  <c r="B24" i="116"/>
  <c r="B19" i="116"/>
  <c r="B20" i="116" s="1"/>
  <c r="B14" i="116"/>
  <c r="B9" i="116"/>
  <c r="B10" i="116" s="1"/>
  <c r="D5" i="116"/>
  <c r="M4" i="116"/>
  <c r="L4" i="116"/>
  <c r="K4" i="116"/>
  <c r="J4" i="116"/>
  <c r="I4" i="116"/>
  <c r="H4" i="116"/>
  <c r="G4" i="116"/>
  <c r="F4" i="116"/>
  <c r="E4" i="116"/>
  <c r="B28" i="115"/>
  <c r="B29" i="115" s="1"/>
  <c r="B23" i="115"/>
  <c r="B24" i="115" s="1"/>
  <c r="B18" i="115"/>
  <c r="B19" i="115" s="1"/>
  <c r="B13" i="115"/>
  <c r="B14" i="115" s="1"/>
  <c r="B8" i="115"/>
  <c r="B9" i="115" s="1"/>
  <c r="D5" i="115"/>
  <c r="K4" i="115"/>
  <c r="J4" i="115"/>
  <c r="I4" i="115"/>
  <c r="H4" i="115"/>
  <c r="G4" i="115"/>
  <c r="F4" i="115"/>
  <c r="E4" i="115"/>
  <c r="B28" i="114"/>
  <c r="B24" i="114"/>
  <c r="B23" i="114"/>
  <c r="B18" i="114"/>
  <c r="B19" i="114" s="1"/>
  <c r="B14" i="114"/>
  <c r="B13" i="114"/>
  <c r="B8" i="114"/>
  <c r="D5" i="114"/>
  <c r="J4" i="114"/>
  <c r="I4" i="114"/>
  <c r="H4" i="114"/>
  <c r="G4" i="114"/>
  <c r="F4" i="114"/>
  <c r="E4" i="114"/>
  <c r="B29" i="113"/>
  <c r="B28" i="113"/>
  <c r="B23" i="113"/>
  <c r="B19" i="113"/>
  <c r="B18" i="113"/>
  <c r="B13" i="113"/>
  <c r="B9" i="113"/>
  <c r="B8" i="113"/>
  <c r="D5" i="113"/>
  <c r="I4" i="113"/>
  <c r="H4" i="113"/>
  <c r="G4" i="113"/>
  <c r="F4" i="113"/>
  <c r="E4" i="113"/>
  <c r="B28" i="112"/>
  <c r="B29" i="112" s="1"/>
  <c r="B30" i="112" s="1"/>
  <c r="B24" i="112"/>
  <c r="B25" i="112" s="1"/>
  <c r="B23" i="112"/>
  <c r="B18" i="112"/>
  <c r="B19" i="112" s="1"/>
  <c r="B13" i="112"/>
  <c r="B14" i="112" s="1"/>
  <c r="B9" i="112"/>
  <c r="B10" i="112" s="1"/>
  <c r="B8" i="112"/>
  <c r="D5" i="112"/>
  <c r="F4" i="112"/>
  <c r="E4" i="112"/>
  <c r="B29" i="111"/>
  <c r="B28" i="111"/>
  <c r="B25" i="111"/>
  <c r="B24" i="111"/>
  <c r="B23" i="111"/>
  <c r="B21" i="111"/>
  <c r="B20" i="111"/>
  <c r="B19" i="111"/>
  <c r="B18" i="111"/>
  <c r="B13" i="111"/>
  <c r="B9" i="111"/>
  <c r="B8" i="111"/>
  <c r="D5" i="111"/>
  <c r="A4" i="111"/>
  <c r="B4" i="111" s="1"/>
  <c r="B11" i="112" l="1"/>
  <c r="B15" i="112"/>
  <c r="B20" i="112"/>
  <c r="B15" i="114"/>
  <c r="B10" i="115"/>
  <c r="B11" i="116"/>
  <c r="B31" i="116"/>
  <c r="B10" i="111"/>
  <c r="B14" i="111"/>
  <c r="B22" i="111"/>
  <c r="B26" i="111"/>
  <c r="B30" i="111"/>
  <c r="B26" i="112"/>
  <c r="B20" i="114"/>
  <c r="B15" i="115"/>
  <c r="B21" i="116"/>
  <c r="B9" i="114"/>
  <c r="B29" i="114"/>
  <c r="B20" i="115"/>
  <c r="B25" i="114"/>
  <c r="B25" i="115"/>
  <c r="B30" i="115"/>
  <c r="B15" i="116"/>
  <c r="B9" i="117"/>
  <c r="B15" i="117"/>
  <c r="B10" i="113"/>
  <c r="B14" i="113"/>
  <c r="B20" i="113"/>
  <c r="B24" i="113"/>
  <c r="B30" i="113"/>
  <c r="B25" i="116"/>
  <c r="B21" i="117"/>
  <c r="B25" i="117"/>
  <c r="B29" i="117"/>
  <c r="B12" i="118"/>
  <c r="B26" i="118"/>
  <c r="B16" i="118"/>
  <c r="B22" i="118"/>
  <c r="B31" i="118"/>
  <c r="BE16" i="103"/>
  <c r="BD16" i="103"/>
  <c r="BC16" i="103"/>
  <c r="BE14" i="103"/>
  <c r="BD14" i="103"/>
  <c r="BC14" i="103"/>
  <c r="BE1" i="103"/>
  <c r="BD1" i="103"/>
  <c r="BC1" i="103"/>
  <c r="BC1" i="102"/>
  <c r="BE16" i="102"/>
  <c r="BD16" i="102"/>
  <c r="BC16" i="102"/>
  <c r="BE14" i="102"/>
  <c r="BD14" i="102"/>
  <c r="BC14" i="102"/>
  <c r="BE1" i="102"/>
  <c r="BD1" i="102"/>
  <c r="BE1" i="101"/>
  <c r="BD1" i="101"/>
  <c r="BC1" i="101"/>
  <c r="BC1" i="100"/>
  <c r="BD1" i="100"/>
  <c r="BE1" i="100"/>
  <c r="BE16" i="100"/>
  <c r="BD16" i="100"/>
  <c r="BC16" i="100"/>
  <c r="BE14" i="100"/>
  <c r="BD14" i="100"/>
  <c r="BC14" i="100"/>
  <c r="AZ14" i="100"/>
  <c r="BA14" i="100"/>
  <c r="BB14" i="100"/>
  <c r="AZ16" i="100"/>
  <c r="BA16" i="100"/>
  <c r="BB16" i="100"/>
  <c r="A509" i="99"/>
  <c r="A510" i="99"/>
  <c r="A511" i="99"/>
  <c r="A512" i="99"/>
  <c r="A513" i="99"/>
  <c r="A514" i="99"/>
  <c r="A515" i="99"/>
  <c r="A516" i="99"/>
  <c r="A517" i="99"/>
  <c r="A518" i="99"/>
  <c r="A519" i="99"/>
  <c r="A520" i="99"/>
  <c r="A521" i="99"/>
  <c r="A522" i="99"/>
  <c r="A523" i="99"/>
  <c r="A524" i="99"/>
  <c r="A525" i="99"/>
  <c r="A526" i="99"/>
  <c r="A527" i="99"/>
  <c r="A528" i="99"/>
  <c r="A529" i="99"/>
  <c r="A530" i="99"/>
  <c r="A509" i="98"/>
  <c r="A510" i="98"/>
  <c r="A511" i="98"/>
  <c r="A512" i="98"/>
  <c r="A513" i="98"/>
  <c r="A514" i="98"/>
  <c r="A515" i="98"/>
  <c r="A516" i="98"/>
  <c r="A517" i="98"/>
  <c r="A518" i="98"/>
  <c r="A519" i="98"/>
  <c r="A520" i="98"/>
  <c r="A521" i="98"/>
  <c r="A522" i="98"/>
  <c r="A523" i="98"/>
  <c r="A524" i="98"/>
  <c r="A525" i="98"/>
  <c r="A526" i="98"/>
  <c r="A527" i="98"/>
  <c r="A528" i="98"/>
  <c r="A529" i="98"/>
  <c r="A530" i="98"/>
  <c r="A509" i="95"/>
  <c r="A510" i="95"/>
  <c r="A511" i="95"/>
  <c r="A512" i="95"/>
  <c r="A513" i="95"/>
  <c r="A514" i="95"/>
  <c r="A515" i="95"/>
  <c r="A516" i="95"/>
  <c r="A517" i="95"/>
  <c r="A518" i="95"/>
  <c r="A519" i="95"/>
  <c r="A520" i="95"/>
  <c r="A521" i="95"/>
  <c r="A522" i="95"/>
  <c r="A523" i="95"/>
  <c r="A524" i="95"/>
  <c r="A525" i="95"/>
  <c r="A526" i="95"/>
  <c r="A527" i="95"/>
  <c r="A528" i="95"/>
  <c r="A529" i="95"/>
  <c r="A530" i="95"/>
  <c r="A509" i="97"/>
  <c r="A510" i="97"/>
  <c r="A511" i="97"/>
  <c r="A512" i="97"/>
  <c r="A513" i="97"/>
  <c r="A514" i="97"/>
  <c r="A515" i="97"/>
  <c r="A516" i="97"/>
  <c r="A517" i="97"/>
  <c r="A518" i="97"/>
  <c r="A519" i="97"/>
  <c r="A520" i="97"/>
  <c r="A521" i="97"/>
  <c r="A522" i="97"/>
  <c r="A523" i="97"/>
  <c r="A524" i="97"/>
  <c r="A525" i="97"/>
  <c r="A526" i="97"/>
  <c r="A527" i="97"/>
  <c r="A528" i="97"/>
  <c r="A529" i="97"/>
  <c r="A530" i="97"/>
  <c r="B32" i="118" l="1"/>
  <c r="B23" i="118"/>
  <c r="B26" i="116"/>
  <c r="B21" i="113"/>
  <c r="B11" i="113"/>
  <c r="B26" i="115"/>
  <c r="B10" i="114"/>
  <c r="B21" i="114"/>
  <c r="B21" i="112"/>
  <c r="B13" i="118"/>
  <c r="B30" i="117"/>
  <c r="B16" i="117"/>
  <c r="B10" i="117"/>
  <c r="B26" i="114"/>
  <c r="B22" i="116"/>
  <c r="B11" i="111"/>
  <c r="B12" i="116"/>
  <c r="B11" i="115"/>
  <c r="B16" i="114"/>
  <c r="B27" i="118"/>
  <c r="B22" i="117"/>
  <c r="B25" i="113"/>
  <c r="B15" i="113"/>
  <c r="B16" i="116"/>
  <c r="B21" i="115"/>
  <c r="B30" i="114"/>
  <c r="B16" i="112"/>
  <c r="B12" i="112"/>
  <c r="B17" i="118"/>
  <c r="B26" i="117"/>
  <c r="B16" i="115"/>
  <c r="B27" i="112"/>
  <c r="B27" i="111"/>
  <c r="B15" i="111"/>
  <c r="G91" i="81"/>
  <c r="G92" i="81"/>
  <c r="G93" i="81"/>
  <c r="G94" i="81"/>
  <c r="A91" i="81"/>
  <c r="A92" i="81"/>
  <c r="A93" i="81"/>
  <c r="A94" i="81"/>
  <c r="A91" i="80"/>
  <c r="A92" i="80"/>
  <c r="A93" i="80"/>
  <c r="A94" i="80"/>
  <c r="A95" i="80"/>
  <c r="B12" i="115" l="1"/>
  <c r="B12" i="113"/>
  <c r="B16" i="111"/>
  <c r="B26" i="113"/>
  <c r="B28" i="118"/>
  <c r="B23" i="116"/>
  <c r="B27" i="114"/>
  <c r="B11" i="117"/>
  <c r="B14" i="118"/>
  <c r="B27" i="116"/>
  <c r="B24" i="118"/>
  <c r="B17" i="115"/>
  <c r="B18" i="118"/>
  <c r="B17" i="116"/>
  <c r="B13" i="116"/>
  <c r="B12" i="111"/>
  <c r="B17" i="117"/>
  <c r="B22" i="114"/>
  <c r="B11" i="114"/>
  <c r="B22" i="113"/>
  <c r="B27" i="117"/>
  <c r="B17" i="112"/>
  <c r="B22" i="115"/>
  <c r="B16" i="113"/>
  <c r="B17" i="114"/>
  <c r="B22" i="112"/>
  <c r="B27" i="115"/>
  <c r="A90" i="5"/>
  <c r="A91" i="5"/>
  <c r="A92" i="5"/>
  <c r="A93" i="5"/>
  <c r="A94" i="5"/>
  <c r="B19" i="118" l="1"/>
  <c r="B28" i="116"/>
  <c r="B29" i="118"/>
  <c r="B17" i="113"/>
  <c r="B27" i="113"/>
  <c r="B17" i="111"/>
  <c r="B18" i="116"/>
  <c r="B12" i="117"/>
  <c r="B12" i="114"/>
  <c r="A486" i="97"/>
  <c r="A487" i="97"/>
  <c r="A488" i="97"/>
  <c r="A489" i="97"/>
  <c r="A490" i="97"/>
  <c r="A491" i="97"/>
  <c r="A492" i="97"/>
  <c r="A493" i="97"/>
  <c r="A494" i="97"/>
  <c r="A495" i="97"/>
  <c r="A496" i="97"/>
  <c r="A497" i="97"/>
  <c r="A498" i="97"/>
  <c r="A499" i="97"/>
  <c r="A500" i="97"/>
  <c r="A501" i="97"/>
  <c r="A502" i="97"/>
  <c r="A503" i="97"/>
  <c r="A504" i="97"/>
  <c r="A505" i="97"/>
  <c r="A506" i="97"/>
  <c r="A507" i="97"/>
  <c r="A508" i="97"/>
  <c r="A486" i="98"/>
  <c r="A487" i="98"/>
  <c r="A488" i="98"/>
  <c r="A489" i="98"/>
  <c r="A490" i="98"/>
  <c r="A491" i="98"/>
  <c r="A492" i="98"/>
  <c r="A493" i="98"/>
  <c r="A494" i="98"/>
  <c r="A495" i="98"/>
  <c r="A496" i="98"/>
  <c r="A497" i="98"/>
  <c r="A498" i="98"/>
  <c r="A499" i="98"/>
  <c r="A500" i="98"/>
  <c r="A501" i="98"/>
  <c r="A502" i="98"/>
  <c r="A503" i="98"/>
  <c r="A504" i="98"/>
  <c r="A505" i="98"/>
  <c r="A506" i="98"/>
  <c r="A507" i="98"/>
  <c r="A508" i="98"/>
  <c r="A486" i="99"/>
  <c r="A487" i="99"/>
  <c r="A488" i="99"/>
  <c r="A489" i="99"/>
  <c r="A490" i="99"/>
  <c r="A491" i="99"/>
  <c r="A492" i="99"/>
  <c r="A493" i="99"/>
  <c r="A494" i="99"/>
  <c r="A495" i="99"/>
  <c r="A496" i="99"/>
  <c r="A497" i="99"/>
  <c r="A498" i="99"/>
  <c r="A499" i="99"/>
  <c r="A500" i="99"/>
  <c r="A501" i="99"/>
  <c r="A502" i="99"/>
  <c r="A503" i="99"/>
  <c r="A504" i="99"/>
  <c r="A505" i="99"/>
  <c r="A506" i="99"/>
  <c r="A507" i="99"/>
  <c r="A508" i="99"/>
  <c r="A486" i="95"/>
  <c r="A487" i="95"/>
  <c r="A488" i="95"/>
  <c r="A489" i="95"/>
  <c r="A490" i="95"/>
  <c r="A491" i="95"/>
  <c r="A492" i="95"/>
  <c r="A493" i="95"/>
  <c r="A494" i="95"/>
  <c r="A495" i="95"/>
  <c r="A496" i="95"/>
  <c r="A497" i="95"/>
  <c r="A498" i="95"/>
  <c r="A499" i="95"/>
  <c r="A500" i="95"/>
  <c r="A501" i="95"/>
  <c r="A502" i="95"/>
  <c r="A503" i="95"/>
  <c r="A504" i="95"/>
  <c r="A505" i="95"/>
  <c r="A506" i="95"/>
  <c r="A507" i="95"/>
  <c r="A508" i="95"/>
  <c r="A3" i="97"/>
  <c r="A4" i="97"/>
  <c r="A5" i="97"/>
  <c r="A6" i="97"/>
  <c r="A7" i="97"/>
  <c r="A8" i="97"/>
  <c r="A9" i="97"/>
  <c r="A10" i="97"/>
  <c r="A11" i="97"/>
  <c r="A12" i="97"/>
  <c r="A13" i="97"/>
  <c r="A14" i="97"/>
  <c r="A15" i="97"/>
  <c r="A16" i="97"/>
  <c r="A17" i="97"/>
  <c r="A18" i="97"/>
  <c r="A19" i="97"/>
  <c r="A20" i="97"/>
  <c r="A21" i="97"/>
  <c r="A22" i="97"/>
  <c r="A23" i="97"/>
  <c r="A24" i="97"/>
  <c r="A25" i="97"/>
  <c r="A26" i="97"/>
  <c r="A27" i="97"/>
  <c r="A28" i="97"/>
  <c r="A29" i="97"/>
  <c r="A30" i="97"/>
  <c r="A31" i="97"/>
  <c r="A32" i="97"/>
  <c r="A33" i="97"/>
  <c r="A34" i="97"/>
  <c r="A35" i="97"/>
  <c r="A36" i="97"/>
  <c r="A37" i="97"/>
  <c r="A38" i="97"/>
  <c r="A39" i="97"/>
  <c r="A40" i="97"/>
  <c r="A41" i="97"/>
  <c r="A42" i="97"/>
  <c r="A43" i="97"/>
  <c r="A44" i="97"/>
  <c r="A45" i="97"/>
  <c r="A46" i="97"/>
  <c r="A47" i="97"/>
  <c r="A48" i="97"/>
  <c r="A49" i="97"/>
  <c r="A50" i="97"/>
  <c r="A51" i="97"/>
  <c r="A52" i="97"/>
  <c r="A53" i="97"/>
  <c r="A54" i="97"/>
  <c r="A55" i="97"/>
  <c r="A56" i="97"/>
  <c r="A57" i="97"/>
  <c r="A58" i="97"/>
  <c r="A59" i="97"/>
  <c r="A60" i="97"/>
  <c r="A61" i="97"/>
  <c r="A62" i="97"/>
  <c r="A63" i="97"/>
  <c r="A64" i="97"/>
  <c r="A65" i="97"/>
  <c r="A66" i="97"/>
  <c r="A67" i="97"/>
  <c r="A68" i="97"/>
  <c r="A69" i="97"/>
  <c r="A70" i="97"/>
  <c r="A71" i="97"/>
  <c r="A72" i="97"/>
  <c r="A73" i="97"/>
  <c r="A74" i="97"/>
  <c r="A75" i="97"/>
  <c r="A76" i="97"/>
  <c r="A77" i="97"/>
  <c r="A78" i="97"/>
  <c r="A79" i="97"/>
  <c r="A80" i="97"/>
  <c r="A81" i="97"/>
  <c r="A82" i="97"/>
  <c r="A83" i="97"/>
  <c r="A84" i="97"/>
  <c r="A85" i="97"/>
  <c r="A86" i="97"/>
  <c r="A87" i="97"/>
  <c r="A88" i="97"/>
  <c r="A89" i="97"/>
  <c r="A90" i="97"/>
  <c r="A91" i="97"/>
  <c r="A92" i="97"/>
  <c r="A93" i="97"/>
  <c r="A94" i="97"/>
  <c r="A95" i="97"/>
  <c r="A96" i="97"/>
  <c r="A97" i="97"/>
  <c r="A98" i="97"/>
  <c r="A99" i="97"/>
  <c r="A100" i="97"/>
  <c r="A101" i="97"/>
  <c r="A102" i="97"/>
  <c r="A103" i="97"/>
  <c r="A104" i="97"/>
  <c r="A105" i="97"/>
  <c r="A106" i="97"/>
  <c r="A107" i="97"/>
  <c r="A108" i="97"/>
  <c r="A109" i="97"/>
  <c r="A110" i="97"/>
  <c r="A111" i="97"/>
  <c r="A112" i="97"/>
  <c r="A113" i="97"/>
  <c r="A114" i="97"/>
  <c r="A115" i="97"/>
  <c r="A116" i="97"/>
  <c r="A117" i="97"/>
  <c r="A118" i="97"/>
  <c r="A119" i="97"/>
  <c r="A120" i="97"/>
  <c r="A121" i="97"/>
  <c r="A122" i="97"/>
  <c r="A123" i="97"/>
  <c r="A124" i="97"/>
  <c r="A125" i="97"/>
  <c r="A126" i="97"/>
  <c r="A127" i="97"/>
  <c r="A128" i="97"/>
  <c r="A129" i="97"/>
  <c r="A130" i="97"/>
  <c r="A131" i="97"/>
  <c r="A132" i="97"/>
  <c r="A133" i="97"/>
  <c r="A134" i="97"/>
  <c r="A135" i="97"/>
  <c r="A136" i="97"/>
  <c r="A137" i="97"/>
  <c r="A138" i="97"/>
  <c r="A139" i="97"/>
  <c r="A140" i="97"/>
  <c r="A141" i="97"/>
  <c r="A142" i="97"/>
  <c r="A143" i="97"/>
  <c r="A144" i="97"/>
  <c r="A145" i="97"/>
  <c r="A146" i="97"/>
  <c r="A147" i="97"/>
  <c r="A148" i="97"/>
  <c r="A149" i="97"/>
  <c r="A150" i="97"/>
  <c r="A151" i="97"/>
  <c r="A152" i="97"/>
  <c r="A153" i="97"/>
  <c r="A154" i="97"/>
  <c r="A155" i="97"/>
  <c r="A156" i="97"/>
  <c r="A157" i="97"/>
  <c r="A158" i="97"/>
  <c r="A159" i="97"/>
  <c r="A160" i="97"/>
  <c r="A161" i="97"/>
  <c r="A162" i="97"/>
  <c r="A163" i="97"/>
  <c r="A164" i="97"/>
  <c r="A165" i="97"/>
  <c r="A166" i="97"/>
  <c r="A167" i="97"/>
  <c r="A168" i="97"/>
  <c r="A169" i="97"/>
  <c r="A170" i="97"/>
  <c r="A171" i="97"/>
  <c r="A172" i="97"/>
  <c r="A173" i="97"/>
  <c r="A174" i="97"/>
  <c r="A175" i="97"/>
  <c r="A176" i="97"/>
  <c r="A177" i="97"/>
  <c r="A178" i="97"/>
  <c r="A179" i="97"/>
  <c r="A180" i="97"/>
  <c r="A181" i="97"/>
  <c r="A182" i="97"/>
  <c r="A183" i="97"/>
  <c r="A184" i="97"/>
  <c r="A185" i="97"/>
  <c r="A186" i="97"/>
  <c r="A187" i="97"/>
  <c r="A188" i="97"/>
  <c r="A189" i="97"/>
  <c r="A190" i="97"/>
  <c r="A191" i="97"/>
  <c r="A192" i="97"/>
  <c r="A193" i="97"/>
  <c r="A194" i="97"/>
  <c r="A195" i="97"/>
  <c r="A196" i="97"/>
  <c r="A197" i="97"/>
  <c r="A198" i="97"/>
  <c r="A199" i="97"/>
  <c r="A200" i="97"/>
  <c r="A201" i="97"/>
  <c r="A202" i="97"/>
  <c r="A203" i="97"/>
  <c r="A204" i="97"/>
  <c r="A205" i="97"/>
  <c r="A206" i="97"/>
  <c r="A207" i="97"/>
  <c r="A208" i="97"/>
  <c r="A209" i="97"/>
  <c r="A210" i="97"/>
  <c r="A211" i="97"/>
  <c r="A212" i="97"/>
  <c r="A213" i="97"/>
  <c r="A214" i="97"/>
  <c r="A215" i="97"/>
  <c r="A216" i="97"/>
  <c r="A217" i="97"/>
  <c r="A218" i="97"/>
  <c r="A219" i="97"/>
  <c r="A220" i="97"/>
  <c r="A221" i="97"/>
  <c r="A222" i="97"/>
  <c r="A223" i="97"/>
  <c r="A224" i="97"/>
  <c r="A225" i="97"/>
  <c r="A226" i="97"/>
  <c r="A227" i="97"/>
  <c r="A228" i="97"/>
  <c r="A229" i="97"/>
  <c r="A230" i="97"/>
  <c r="A231" i="97"/>
  <c r="A232" i="97"/>
  <c r="A233" i="97"/>
  <c r="A234" i="97"/>
  <c r="A235" i="97"/>
  <c r="A236" i="97"/>
  <c r="A237" i="97"/>
  <c r="A238" i="97"/>
  <c r="A239" i="97"/>
  <c r="A240" i="97"/>
  <c r="A241" i="97"/>
  <c r="A242" i="97"/>
  <c r="A243" i="97"/>
  <c r="A244" i="97"/>
  <c r="A245" i="97"/>
  <c r="A246" i="97"/>
  <c r="A247" i="97"/>
  <c r="A248" i="97"/>
  <c r="A249" i="97"/>
  <c r="A250" i="97"/>
  <c r="A251" i="97"/>
  <c r="A252" i="97"/>
  <c r="A253" i="97"/>
  <c r="A254" i="97"/>
  <c r="A255" i="97"/>
  <c r="A256" i="97"/>
  <c r="A257" i="97"/>
  <c r="A258" i="97"/>
  <c r="A259" i="97"/>
  <c r="A260" i="97"/>
  <c r="A261" i="97"/>
  <c r="A262" i="97"/>
  <c r="A263" i="97"/>
  <c r="A264" i="97"/>
  <c r="A265" i="97"/>
  <c r="A266" i="97"/>
  <c r="A267" i="97"/>
  <c r="A268" i="97"/>
  <c r="A269" i="97"/>
  <c r="A270" i="97"/>
  <c r="A271" i="97"/>
  <c r="A272" i="97"/>
  <c r="A273" i="97"/>
  <c r="A274" i="97"/>
  <c r="A275" i="97"/>
  <c r="A276" i="97"/>
  <c r="A277" i="97"/>
  <c r="A278" i="97"/>
  <c r="A279" i="97"/>
  <c r="A280" i="97"/>
  <c r="A281" i="97"/>
  <c r="A282" i="97"/>
  <c r="A283" i="97"/>
  <c r="A284" i="97"/>
  <c r="A285" i="97"/>
  <c r="A286" i="97"/>
  <c r="A287" i="97"/>
  <c r="A288" i="97"/>
  <c r="A289" i="97"/>
  <c r="A290" i="97"/>
  <c r="A291" i="97"/>
  <c r="A292" i="97"/>
  <c r="A293" i="97"/>
  <c r="A294" i="97"/>
  <c r="A295" i="97"/>
  <c r="A296" i="97"/>
  <c r="A297" i="97"/>
  <c r="A298" i="97"/>
  <c r="A299" i="97"/>
  <c r="A300" i="97"/>
  <c r="A301" i="97"/>
  <c r="A302" i="97"/>
  <c r="A303" i="97"/>
  <c r="A304" i="97"/>
  <c r="A305" i="97"/>
  <c r="A306" i="97"/>
  <c r="A307" i="97"/>
  <c r="A308" i="97"/>
  <c r="A309" i="97"/>
  <c r="A310" i="97"/>
  <c r="A311" i="97"/>
  <c r="A312" i="97"/>
  <c r="A313" i="97"/>
  <c r="A314" i="97"/>
  <c r="A315" i="97"/>
  <c r="A316" i="97"/>
  <c r="A317" i="97"/>
  <c r="A318" i="97"/>
  <c r="A319" i="97"/>
  <c r="A320" i="97"/>
  <c r="A321" i="97"/>
  <c r="A322" i="97"/>
  <c r="A323" i="97"/>
  <c r="A324" i="97"/>
  <c r="A325" i="97"/>
  <c r="A326" i="97"/>
  <c r="A327" i="97"/>
  <c r="A328" i="97"/>
  <c r="A329" i="97"/>
  <c r="A330" i="97"/>
  <c r="A331" i="97"/>
  <c r="A332" i="97"/>
  <c r="A333" i="97"/>
  <c r="A334" i="97"/>
  <c r="A335" i="97"/>
  <c r="A336" i="97"/>
  <c r="A337" i="97"/>
  <c r="A338" i="97"/>
  <c r="A339" i="97"/>
  <c r="A340" i="97"/>
  <c r="A341" i="97"/>
  <c r="A342" i="97"/>
  <c r="A343" i="97"/>
  <c r="A344" i="97"/>
  <c r="A345" i="97"/>
  <c r="A346" i="97"/>
  <c r="A347" i="97"/>
  <c r="A348" i="97"/>
  <c r="A349" i="97"/>
  <c r="A350" i="97"/>
  <c r="A351" i="97"/>
  <c r="A352" i="97"/>
  <c r="A353" i="97"/>
  <c r="A354" i="97"/>
  <c r="A355" i="97"/>
  <c r="A356" i="97"/>
  <c r="A357" i="97"/>
  <c r="A358" i="97"/>
  <c r="A359" i="97"/>
  <c r="A360" i="97"/>
  <c r="A361" i="97"/>
  <c r="A362" i="97"/>
  <c r="A363" i="97"/>
  <c r="A364" i="97"/>
  <c r="A365" i="97"/>
  <c r="A366" i="97"/>
  <c r="A367" i="97"/>
  <c r="A368" i="97"/>
  <c r="A369" i="97"/>
  <c r="A370" i="97"/>
  <c r="A371" i="97"/>
  <c r="A372" i="97"/>
  <c r="A373" i="97"/>
  <c r="A374" i="97"/>
  <c r="A375" i="97"/>
  <c r="A376" i="97"/>
  <c r="A377" i="97"/>
  <c r="A378" i="97"/>
  <c r="A379" i="97"/>
  <c r="A380" i="97"/>
  <c r="A381" i="97"/>
  <c r="A382" i="97"/>
  <c r="A383" i="97"/>
  <c r="A384" i="97"/>
  <c r="A385" i="97"/>
  <c r="A386" i="97"/>
  <c r="A387" i="97"/>
  <c r="A388" i="97"/>
  <c r="A389" i="97"/>
  <c r="A390" i="97"/>
  <c r="A391" i="97"/>
  <c r="A392" i="97"/>
  <c r="A393" i="97"/>
  <c r="A394" i="97"/>
  <c r="A395" i="97"/>
  <c r="A396" i="97"/>
  <c r="A397" i="97"/>
  <c r="A398" i="97"/>
  <c r="A399" i="97"/>
  <c r="A400" i="97"/>
  <c r="A401" i="97"/>
  <c r="A402" i="97"/>
  <c r="A403" i="97"/>
  <c r="A404" i="97"/>
  <c r="A405" i="97"/>
  <c r="A406" i="97"/>
  <c r="A407" i="97"/>
  <c r="A408" i="97"/>
  <c r="A409" i="97"/>
  <c r="A410" i="97"/>
  <c r="A411" i="97"/>
  <c r="A412" i="97"/>
  <c r="A413" i="97"/>
  <c r="A414" i="97"/>
  <c r="A415" i="97"/>
  <c r="A416" i="97"/>
  <c r="A417" i="97"/>
  <c r="A418" i="97"/>
  <c r="A419" i="97"/>
  <c r="A420" i="97"/>
  <c r="A421" i="97"/>
  <c r="A422" i="97"/>
  <c r="A423" i="97"/>
  <c r="A424" i="97"/>
  <c r="A425" i="97"/>
  <c r="A426" i="97"/>
  <c r="A427" i="97"/>
  <c r="A428" i="97"/>
  <c r="A429" i="97"/>
  <c r="A430" i="97"/>
  <c r="A431" i="97"/>
  <c r="A432" i="97"/>
  <c r="A433" i="97"/>
  <c r="A434" i="97"/>
  <c r="A435" i="97"/>
  <c r="A436" i="97"/>
  <c r="A437" i="97"/>
  <c r="A438" i="97"/>
  <c r="A439" i="97"/>
  <c r="A440" i="97"/>
  <c r="A441" i="97"/>
  <c r="A442" i="97"/>
  <c r="A443" i="97"/>
  <c r="A444" i="97"/>
  <c r="A445" i="97"/>
  <c r="A446" i="97"/>
  <c r="A447" i="97"/>
  <c r="A448" i="97"/>
  <c r="A449" i="97"/>
  <c r="A450" i="97"/>
  <c r="A451" i="97"/>
  <c r="A452" i="97"/>
  <c r="A453" i="97"/>
  <c r="A454" i="97"/>
  <c r="A455" i="97"/>
  <c r="A456" i="97"/>
  <c r="A457" i="97"/>
  <c r="A458" i="97"/>
  <c r="A459" i="97"/>
  <c r="A460" i="97"/>
  <c r="A461" i="97"/>
  <c r="A462" i="97"/>
  <c r="A463" i="97"/>
  <c r="A464" i="97"/>
  <c r="A465" i="97"/>
  <c r="A466" i="97"/>
  <c r="A467" i="97"/>
  <c r="A468" i="97"/>
  <c r="A469" i="97"/>
  <c r="A470" i="97"/>
  <c r="A471" i="97"/>
  <c r="A472" i="97"/>
  <c r="A473" i="97"/>
  <c r="A474" i="97"/>
  <c r="A475" i="97"/>
  <c r="A476" i="97"/>
  <c r="A477" i="97"/>
  <c r="A478" i="97"/>
  <c r="A479" i="97"/>
  <c r="A480" i="97"/>
  <c r="A481" i="97"/>
  <c r="A482" i="97"/>
  <c r="A483" i="97"/>
  <c r="A484" i="97"/>
  <c r="A485" i="97"/>
  <c r="A3" i="98"/>
  <c r="A4" i="98"/>
  <c r="A5" i="98"/>
  <c r="A6" i="98"/>
  <c r="A7" i="98"/>
  <c r="A8" i="98"/>
  <c r="A9" i="98"/>
  <c r="A10" i="98"/>
  <c r="A11" i="98"/>
  <c r="A12" i="98"/>
  <c r="A13" i="98"/>
  <c r="A14" i="98"/>
  <c r="A15" i="98"/>
  <c r="A16" i="98"/>
  <c r="A17" i="98"/>
  <c r="A18" i="98"/>
  <c r="A19" i="98"/>
  <c r="A20" i="98"/>
  <c r="A21" i="98"/>
  <c r="A22" i="98"/>
  <c r="A23" i="98"/>
  <c r="A24" i="98"/>
  <c r="A25" i="98"/>
  <c r="A26" i="98"/>
  <c r="A27" i="98"/>
  <c r="A28" i="98"/>
  <c r="A29" i="98"/>
  <c r="A30" i="98"/>
  <c r="A31" i="98"/>
  <c r="A32" i="98"/>
  <c r="A33" i="98"/>
  <c r="A34" i="98"/>
  <c r="A35" i="98"/>
  <c r="A36" i="98"/>
  <c r="A37" i="98"/>
  <c r="A38" i="98"/>
  <c r="A39" i="98"/>
  <c r="A40" i="98"/>
  <c r="A41" i="98"/>
  <c r="A42" i="98"/>
  <c r="A43" i="98"/>
  <c r="A44" i="98"/>
  <c r="A45" i="98"/>
  <c r="A46" i="98"/>
  <c r="A47" i="98"/>
  <c r="A48" i="98"/>
  <c r="A49" i="98"/>
  <c r="A50" i="98"/>
  <c r="A51" i="98"/>
  <c r="A52" i="98"/>
  <c r="A53" i="98"/>
  <c r="A54" i="98"/>
  <c r="A55" i="98"/>
  <c r="A56" i="98"/>
  <c r="A57" i="98"/>
  <c r="A58" i="98"/>
  <c r="A59" i="98"/>
  <c r="A60" i="98"/>
  <c r="A61" i="98"/>
  <c r="A62" i="98"/>
  <c r="A63" i="98"/>
  <c r="A64" i="98"/>
  <c r="A65" i="98"/>
  <c r="A66" i="98"/>
  <c r="A67" i="98"/>
  <c r="A68" i="98"/>
  <c r="A69" i="98"/>
  <c r="A70" i="98"/>
  <c r="A71" i="98"/>
  <c r="A72" i="98"/>
  <c r="A73" i="98"/>
  <c r="A74" i="98"/>
  <c r="A75" i="98"/>
  <c r="A76" i="98"/>
  <c r="A77" i="98"/>
  <c r="A78" i="98"/>
  <c r="A79" i="98"/>
  <c r="A80" i="98"/>
  <c r="A81" i="98"/>
  <c r="A82" i="98"/>
  <c r="A83" i="98"/>
  <c r="A84" i="98"/>
  <c r="A85" i="98"/>
  <c r="A86" i="98"/>
  <c r="A87" i="98"/>
  <c r="A88" i="98"/>
  <c r="A89" i="98"/>
  <c r="A90" i="98"/>
  <c r="A91" i="98"/>
  <c r="A92" i="98"/>
  <c r="A93" i="98"/>
  <c r="A94" i="98"/>
  <c r="A95" i="98"/>
  <c r="A96" i="98"/>
  <c r="A97" i="98"/>
  <c r="A98" i="98"/>
  <c r="A99" i="98"/>
  <c r="A100" i="98"/>
  <c r="A101" i="98"/>
  <c r="A102" i="98"/>
  <c r="A103" i="98"/>
  <c r="A104" i="98"/>
  <c r="A105" i="98"/>
  <c r="A106" i="98"/>
  <c r="A107" i="98"/>
  <c r="A108" i="98"/>
  <c r="A109" i="98"/>
  <c r="A110" i="98"/>
  <c r="A111" i="98"/>
  <c r="A112" i="98"/>
  <c r="A113" i="98"/>
  <c r="A114" i="98"/>
  <c r="A115" i="98"/>
  <c r="A116" i="98"/>
  <c r="A117" i="98"/>
  <c r="A118" i="98"/>
  <c r="A119" i="98"/>
  <c r="A120" i="98"/>
  <c r="A121" i="98"/>
  <c r="A122" i="98"/>
  <c r="A123" i="98"/>
  <c r="A124" i="98"/>
  <c r="A125" i="98"/>
  <c r="A126" i="98"/>
  <c r="A127" i="98"/>
  <c r="A128" i="98"/>
  <c r="A129" i="98"/>
  <c r="A130" i="98"/>
  <c r="A131" i="98"/>
  <c r="A132" i="98"/>
  <c r="A133" i="98"/>
  <c r="A134" i="98"/>
  <c r="A135" i="98"/>
  <c r="A136" i="98"/>
  <c r="A137" i="98"/>
  <c r="A138" i="98"/>
  <c r="A139" i="98"/>
  <c r="A140" i="98"/>
  <c r="A141" i="98"/>
  <c r="A142" i="98"/>
  <c r="A143" i="98"/>
  <c r="A144" i="98"/>
  <c r="A145" i="98"/>
  <c r="A146" i="98"/>
  <c r="A147" i="98"/>
  <c r="A148" i="98"/>
  <c r="A149" i="98"/>
  <c r="A150" i="98"/>
  <c r="A151" i="98"/>
  <c r="A152" i="98"/>
  <c r="A153" i="98"/>
  <c r="A154" i="98"/>
  <c r="A155" i="98"/>
  <c r="A156" i="98"/>
  <c r="A157" i="98"/>
  <c r="A158" i="98"/>
  <c r="A159" i="98"/>
  <c r="A160" i="98"/>
  <c r="A161" i="98"/>
  <c r="A162" i="98"/>
  <c r="A163" i="98"/>
  <c r="A164" i="98"/>
  <c r="A165" i="98"/>
  <c r="A166" i="98"/>
  <c r="A167" i="98"/>
  <c r="A168" i="98"/>
  <c r="A169" i="98"/>
  <c r="A170" i="98"/>
  <c r="A171" i="98"/>
  <c r="A172" i="98"/>
  <c r="A173" i="98"/>
  <c r="A174" i="98"/>
  <c r="A175" i="98"/>
  <c r="A176" i="98"/>
  <c r="A177" i="98"/>
  <c r="A178" i="98"/>
  <c r="A179" i="98"/>
  <c r="A180" i="98"/>
  <c r="A181" i="98"/>
  <c r="A182" i="98"/>
  <c r="A183" i="98"/>
  <c r="A184" i="98"/>
  <c r="A185" i="98"/>
  <c r="A186" i="98"/>
  <c r="A187" i="98"/>
  <c r="A188" i="98"/>
  <c r="A189" i="98"/>
  <c r="A190" i="98"/>
  <c r="A191" i="98"/>
  <c r="A192" i="98"/>
  <c r="A193" i="98"/>
  <c r="A194" i="98"/>
  <c r="A195" i="98"/>
  <c r="A196" i="98"/>
  <c r="A197" i="98"/>
  <c r="A198" i="98"/>
  <c r="A199" i="98"/>
  <c r="A200" i="98"/>
  <c r="A201" i="98"/>
  <c r="A202" i="98"/>
  <c r="A203" i="98"/>
  <c r="A204" i="98"/>
  <c r="A205" i="98"/>
  <c r="A206" i="98"/>
  <c r="A207" i="98"/>
  <c r="A208" i="98"/>
  <c r="A209" i="98"/>
  <c r="A210" i="98"/>
  <c r="A211" i="98"/>
  <c r="A212" i="98"/>
  <c r="A213" i="98"/>
  <c r="A214" i="98"/>
  <c r="A215" i="98"/>
  <c r="A216" i="98"/>
  <c r="A217" i="98"/>
  <c r="A218" i="98"/>
  <c r="A219" i="98"/>
  <c r="A220" i="98"/>
  <c r="A221" i="98"/>
  <c r="A222" i="98"/>
  <c r="A223" i="98"/>
  <c r="A224" i="98"/>
  <c r="A225" i="98"/>
  <c r="A226" i="98"/>
  <c r="A227" i="98"/>
  <c r="A228" i="98"/>
  <c r="A229" i="98"/>
  <c r="A230" i="98"/>
  <c r="A231" i="98"/>
  <c r="A232" i="98"/>
  <c r="A233" i="98"/>
  <c r="A234" i="98"/>
  <c r="A235" i="98"/>
  <c r="A236" i="98"/>
  <c r="A237" i="98"/>
  <c r="A238" i="98"/>
  <c r="A239" i="98"/>
  <c r="A240" i="98"/>
  <c r="A241" i="98"/>
  <c r="A242" i="98"/>
  <c r="A243" i="98"/>
  <c r="A244" i="98"/>
  <c r="A245" i="98"/>
  <c r="A246" i="98"/>
  <c r="A247" i="98"/>
  <c r="A248" i="98"/>
  <c r="A249" i="98"/>
  <c r="A250" i="98"/>
  <c r="A251" i="98"/>
  <c r="A252" i="98"/>
  <c r="A253" i="98"/>
  <c r="A254" i="98"/>
  <c r="A255" i="98"/>
  <c r="A256" i="98"/>
  <c r="A257" i="98"/>
  <c r="A258" i="98"/>
  <c r="A259" i="98"/>
  <c r="A260" i="98"/>
  <c r="A261" i="98"/>
  <c r="A262" i="98"/>
  <c r="A263" i="98"/>
  <c r="A264" i="98"/>
  <c r="A265" i="98"/>
  <c r="A266" i="98"/>
  <c r="A267" i="98"/>
  <c r="A268" i="98"/>
  <c r="A269" i="98"/>
  <c r="A270" i="98"/>
  <c r="A271" i="98"/>
  <c r="A272" i="98"/>
  <c r="A273" i="98"/>
  <c r="A274" i="98"/>
  <c r="A275" i="98"/>
  <c r="A276" i="98"/>
  <c r="A277" i="98"/>
  <c r="A278" i="98"/>
  <c r="A279" i="98"/>
  <c r="A280" i="98"/>
  <c r="A281" i="98"/>
  <c r="A282" i="98"/>
  <c r="A283" i="98"/>
  <c r="A284" i="98"/>
  <c r="A285" i="98"/>
  <c r="A286" i="98"/>
  <c r="A287" i="98"/>
  <c r="A288" i="98"/>
  <c r="A289" i="98"/>
  <c r="A290" i="98"/>
  <c r="A291" i="98"/>
  <c r="A292" i="98"/>
  <c r="A293" i="98"/>
  <c r="A294" i="98"/>
  <c r="A295" i="98"/>
  <c r="A296" i="98"/>
  <c r="A297" i="98"/>
  <c r="A298" i="98"/>
  <c r="A299" i="98"/>
  <c r="A300" i="98"/>
  <c r="A301" i="98"/>
  <c r="A302" i="98"/>
  <c r="A303" i="98"/>
  <c r="A304" i="98"/>
  <c r="A305" i="98"/>
  <c r="A306" i="98"/>
  <c r="A307" i="98"/>
  <c r="A308" i="98"/>
  <c r="A309" i="98"/>
  <c r="A310" i="98"/>
  <c r="A311" i="98"/>
  <c r="A312" i="98"/>
  <c r="A313" i="98"/>
  <c r="A314" i="98"/>
  <c r="A315" i="98"/>
  <c r="A316" i="98"/>
  <c r="A317" i="98"/>
  <c r="A318" i="98"/>
  <c r="A319" i="98"/>
  <c r="A320" i="98"/>
  <c r="A321" i="98"/>
  <c r="A322" i="98"/>
  <c r="A323" i="98"/>
  <c r="A324" i="98"/>
  <c r="A325" i="98"/>
  <c r="A326" i="98"/>
  <c r="A327" i="98"/>
  <c r="A328" i="98"/>
  <c r="A329" i="98"/>
  <c r="A330" i="98"/>
  <c r="A331" i="98"/>
  <c r="A332" i="98"/>
  <c r="A333" i="98"/>
  <c r="A334" i="98"/>
  <c r="A335" i="98"/>
  <c r="A336" i="98"/>
  <c r="A337" i="98"/>
  <c r="A338" i="98"/>
  <c r="A339" i="98"/>
  <c r="A340" i="98"/>
  <c r="A341" i="98"/>
  <c r="A342" i="98"/>
  <c r="A343" i="98"/>
  <c r="A344" i="98"/>
  <c r="A345" i="98"/>
  <c r="A346" i="98"/>
  <c r="A347" i="98"/>
  <c r="A348" i="98"/>
  <c r="A349" i="98"/>
  <c r="A350" i="98"/>
  <c r="A351" i="98"/>
  <c r="A352" i="98"/>
  <c r="A353" i="98"/>
  <c r="A354" i="98"/>
  <c r="A355" i="98"/>
  <c r="A356" i="98"/>
  <c r="A357" i="98"/>
  <c r="A358" i="98"/>
  <c r="A359" i="98"/>
  <c r="A360" i="98"/>
  <c r="A361" i="98"/>
  <c r="A362" i="98"/>
  <c r="A363" i="98"/>
  <c r="A364" i="98"/>
  <c r="A365" i="98"/>
  <c r="A366" i="98"/>
  <c r="A367" i="98"/>
  <c r="A368" i="98"/>
  <c r="A369" i="98"/>
  <c r="A370" i="98"/>
  <c r="A371" i="98"/>
  <c r="A372" i="98"/>
  <c r="A373" i="98"/>
  <c r="A374" i="98"/>
  <c r="A375" i="98"/>
  <c r="A376" i="98"/>
  <c r="A377" i="98"/>
  <c r="A378" i="98"/>
  <c r="A379" i="98"/>
  <c r="A380" i="98"/>
  <c r="A381" i="98"/>
  <c r="A382" i="98"/>
  <c r="A383" i="98"/>
  <c r="A384" i="98"/>
  <c r="A385" i="98"/>
  <c r="A386" i="98"/>
  <c r="A387" i="98"/>
  <c r="A388" i="98"/>
  <c r="A389" i="98"/>
  <c r="A390" i="98"/>
  <c r="A391" i="98"/>
  <c r="A392" i="98"/>
  <c r="A393" i="98"/>
  <c r="A394" i="98"/>
  <c r="A395" i="98"/>
  <c r="A396" i="98"/>
  <c r="A397" i="98"/>
  <c r="A398" i="98"/>
  <c r="A399" i="98"/>
  <c r="A400" i="98"/>
  <c r="A401" i="98"/>
  <c r="A402" i="98"/>
  <c r="A403" i="98"/>
  <c r="A404" i="98"/>
  <c r="A405" i="98"/>
  <c r="A406" i="98"/>
  <c r="A407" i="98"/>
  <c r="A408" i="98"/>
  <c r="A409" i="98"/>
  <c r="A410" i="98"/>
  <c r="A411" i="98"/>
  <c r="A412" i="98"/>
  <c r="A413" i="98"/>
  <c r="A414" i="98"/>
  <c r="A415" i="98"/>
  <c r="A416" i="98"/>
  <c r="A417" i="98"/>
  <c r="A418" i="98"/>
  <c r="A419" i="98"/>
  <c r="A420" i="98"/>
  <c r="A421" i="98"/>
  <c r="A422" i="98"/>
  <c r="A423" i="98"/>
  <c r="A424" i="98"/>
  <c r="A425" i="98"/>
  <c r="A426" i="98"/>
  <c r="A427" i="98"/>
  <c r="A428" i="98"/>
  <c r="A429" i="98"/>
  <c r="A430" i="98"/>
  <c r="A431" i="98"/>
  <c r="A432" i="98"/>
  <c r="A433" i="98"/>
  <c r="A434" i="98"/>
  <c r="A435" i="98"/>
  <c r="A436" i="98"/>
  <c r="A437" i="98"/>
  <c r="A438" i="98"/>
  <c r="A439" i="98"/>
  <c r="A440" i="98"/>
  <c r="A441" i="98"/>
  <c r="A442" i="98"/>
  <c r="A443" i="98"/>
  <c r="A444" i="98"/>
  <c r="A445" i="98"/>
  <c r="A446" i="98"/>
  <c r="A447" i="98"/>
  <c r="A448" i="98"/>
  <c r="A449" i="98"/>
  <c r="A450" i="98"/>
  <c r="A451" i="98"/>
  <c r="A452" i="98"/>
  <c r="A453" i="98"/>
  <c r="A454" i="98"/>
  <c r="A455" i="98"/>
  <c r="A456" i="98"/>
  <c r="A457" i="98"/>
  <c r="A458" i="98"/>
  <c r="A459" i="98"/>
  <c r="A460" i="98"/>
  <c r="A461" i="98"/>
  <c r="A462" i="98"/>
  <c r="A463" i="98"/>
  <c r="A464" i="98"/>
  <c r="A465" i="98"/>
  <c r="A466" i="98"/>
  <c r="A467" i="98"/>
  <c r="A468" i="98"/>
  <c r="A469" i="98"/>
  <c r="A470" i="98"/>
  <c r="A471" i="98"/>
  <c r="A472" i="98"/>
  <c r="A473" i="98"/>
  <c r="A474" i="98"/>
  <c r="A475" i="98"/>
  <c r="A476" i="98"/>
  <c r="A477" i="98"/>
  <c r="A478" i="98"/>
  <c r="A479" i="98"/>
  <c r="A480" i="98"/>
  <c r="A481" i="98"/>
  <c r="A482" i="98"/>
  <c r="A483" i="98"/>
  <c r="A484" i="98"/>
  <c r="A485" i="98"/>
  <c r="A3" i="99"/>
  <c r="A4" i="99"/>
  <c r="A5" i="99"/>
  <c r="A6" i="99"/>
  <c r="A7" i="99"/>
  <c r="A8" i="99"/>
  <c r="A9" i="99"/>
  <c r="A10" i="99"/>
  <c r="A11" i="99"/>
  <c r="A12" i="99"/>
  <c r="A13" i="99"/>
  <c r="A14" i="99"/>
  <c r="A15" i="99"/>
  <c r="A16" i="99"/>
  <c r="A17" i="99"/>
  <c r="A18" i="99"/>
  <c r="A19" i="99"/>
  <c r="A20" i="99"/>
  <c r="A21" i="99"/>
  <c r="A22" i="99"/>
  <c r="A23" i="99"/>
  <c r="A24" i="99"/>
  <c r="A25" i="99"/>
  <c r="A26" i="99"/>
  <c r="A27" i="99"/>
  <c r="A28" i="99"/>
  <c r="A29" i="99"/>
  <c r="A30" i="99"/>
  <c r="A31" i="99"/>
  <c r="A32" i="99"/>
  <c r="A33" i="99"/>
  <c r="A34" i="99"/>
  <c r="A35" i="99"/>
  <c r="A36" i="99"/>
  <c r="A37" i="99"/>
  <c r="A38" i="99"/>
  <c r="A39" i="99"/>
  <c r="A40" i="99"/>
  <c r="A41" i="99"/>
  <c r="A42" i="99"/>
  <c r="A43" i="99"/>
  <c r="A44" i="99"/>
  <c r="A45" i="99"/>
  <c r="A46" i="99"/>
  <c r="A47" i="99"/>
  <c r="A48" i="99"/>
  <c r="A49" i="99"/>
  <c r="A50" i="99"/>
  <c r="A51" i="99"/>
  <c r="A52" i="99"/>
  <c r="A53" i="99"/>
  <c r="A54" i="99"/>
  <c r="A55" i="99"/>
  <c r="A56" i="99"/>
  <c r="A57" i="99"/>
  <c r="A58" i="99"/>
  <c r="A59" i="99"/>
  <c r="A60" i="99"/>
  <c r="A61" i="99"/>
  <c r="A62" i="99"/>
  <c r="A63" i="99"/>
  <c r="A64" i="99"/>
  <c r="A65" i="99"/>
  <c r="A66" i="99"/>
  <c r="A67" i="99"/>
  <c r="A68" i="99"/>
  <c r="A69" i="99"/>
  <c r="A70" i="99"/>
  <c r="A71" i="99"/>
  <c r="A72" i="99"/>
  <c r="A73" i="99"/>
  <c r="A74" i="99"/>
  <c r="A75" i="99"/>
  <c r="A76" i="99"/>
  <c r="A77" i="99"/>
  <c r="A78" i="99"/>
  <c r="A79" i="99"/>
  <c r="A80" i="99"/>
  <c r="A81" i="99"/>
  <c r="A82" i="99"/>
  <c r="A83" i="99"/>
  <c r="A84" i="99"/>
  <c r="A85" i="99"/>
  <c r="A86" i="99"/>
  <c r="A87" i="99"/>
  <c r="A88" i="99"/>
  <c r="A89" i="99"/>
  <c r="A90" i="99"/>
  <c r="A91" i="99"/>
  <c r="A92" i="99"/>
  <c r="A93" i="99"/>
  <c r="A94" i="99"/>
  <c r="A95" i="99"/>
  <c r="A96" i="99"/>
  <c r="A97" i="99"/>
  <c r="A98" i="99"/>
  <c r="A99" i="99"/>
  <c r="A100" i="99"/>
  <c r="A101" i="99"/>
  <c r="A102" i="99"/>
  <c r="A103" i="99"/>
  <c r="A104" i="99"/>
  <c r="A105" i="99"/>
  <c r="A106" i="99"/>
  <c r="A107" i="99"/>
  <c r="A108" i="99"/>
  <c r="A109" i="99"/>
  <c r="A110" i="99"/>
  <c r="A111" i="99"/>
  <c r="A112" i="99"/>
  <c r="A113" i="99"/>
  <c r="A114" i="99"/>
  <c r="A115" i="99"/>
  <c r="A116" i="99"/>
  <c r="A117" i="99"/>
  <c r="A118" i="99"/>
  <c r="A119" i="99"/>
  <c r="A120" i="99"/>
  <c r="A121" i="99"/>
  <c r="A122" i="99"/>
  <c r="A123" i="99"/>
  <c r="A124" i="99"/>
  <c r="A125" i="99"/>
  <c r="A126" i="99"/>
  <c r="A127" i="99"/>
  <c r="A128" i="99"/>
  <c r="A129" i="99"/>
  <c r="A130" i="99"/>
  <c r="A131" i="99"/>
  <c r="A132" i="99"/>
  <c r="A133" i="99"/>
  <c r="A134" i="99"/>
  <c r="A135" i="99"/>
  <c r="A136" i="99"/>
  <c r="A137" i="99"/>
  <c r="A138" i="99"/>
  <c r="A139" i="99"/>
  <c r="A140" i="99"/>
  <c r="A141" i="99"/>
  <c r="A142" i="99"/>
  <c r="A143" i="99"/>
  <c r="A144" i="99"/>
  <c r="A145" i="99"/>
  <c r="A146" i="99"/>
  <c r="A147" i="99"/>
  <c r="A148" i="99"/>
  <c r="A149" i="99"/>
  <c r="A150" i="99"/>
  <c r="A151" i="99"/>
  <c r="A152" i="99"/>
  <c r="A153" i="99"/>
  <c r="A154" i="99"/>
  <c r="A155" i="99"/>
  <c r="A156" i="99"/>
  <c r="A157" i="99"/>
  <c r="A158" i="99"/>
  <c r="A159" i="99"/>
  <c r="A160" i="99"/>
  <c r="A161" i="99"/>
  <c r="A162" i="99"/>
  <c r="A163" i="99"/>
  <c r="A164" i="99"/>
  <c r="A165" i="99"/>
  <c r="A166" i="99"/>
  <c r="A167" i="99"/>
  <c r="A168" i="99"/>
  <c r="A169" i="99"/>
  <c r="A170" i="99"/>
  <c r="A171" i="99"/>
  <c r="A172" i="99"/>
  <c r="A173" i="99"/>
  <c r="A174" i="99"/>
  <c r="A175" i="99"/>
  <c r="A176" i="99"/>
  <c r="A177" i="99"/>
  <c r="A178" i="99"/>
  <c r="A179" i="99"/>
  <c r="A180" i="99"/>
  <c r="A181" i="99"/>
  <c r="A182" i="99"/>
  <c r="A183" i="99"/>
  <c r="A184" i="99"/>
  <c r="A185" i="99"/>
  <c r="A186" i="99"/>
  <c r="A187" i="99"/>
  <c r="A188" i="99"/>
  <c r="A189" i="99"/>
  <c r="A190" i="99"/>
  <c r="A191" i="99"/>
  <c r="A192" i="99"/>
  <c r="A193" i="99"/>
  <c r="A194" i="99"/>
  <c r="A195" i="99"/>
  <c r="A196" i="99"/>
  <c r="A197" i="99"/>
  <c r="A198" i="99"/>
  <c r="A199" i="99"/>
  <c r="A200" i="99"/>
  <c r="A201" i="99"/>
  <c r="A202" i="99"/>
  <c r="A203" i="99"/>
  <c r="A204" i="99"/>
  <c r="A205" i="99"/>
  <c r="A206" i="99"/>
  <c r="A207" i="99"/>
  <c r="A208" i="99"/>
  <c r="A209" i="99"/>
  <c r="A210" i="99"/>
  <c r="A211" i="99"/>
  <c r="A212" i="99"/>
  <c r="A213" i="99"/>
  <c r="A214" i="99"/>
  <c r="A215" i="99"/>
  <c r="A216" i="99"/>
  <c r="A217" i="99"/>
  <c r="A218" i="99"/>
  <c r="A219" i="99"/>
  <c r="A220" i="99"/>
  <c r="A221" i="99"/>
  <c r="A222" i="99"/>
  <c r="A223" i="99"/>
  <c r="A224" i="99"/>
  <c r="A225" i="99"/>
  <c r="A226" i="99"/>
  <c r="A227" i="99"/>
  <c r="A228" i="99"/>
  <c r="A229" i="99"/>
  <c r="A230" i="99"/>
  <c r="A231" i="99"/>
  <c r="A232" i="99"/>
  <c r="A233" i="99"/>
  <c r="A234" i="99"/>
  <c r="A235" i="99"/>
  <c r="A236" i="99"/>
  <c r="A237" i="99"/>
  <c r="A238" i="99"/>
  <c r="A239" i="99"/>
  <c r="A240" i="99"/>
  <c r="A241" i="99"/>
  <c r="A242" i="99"/>
  <c r="A243" i="99"/>
  <c r="A244" i="99"/>
  <c r="A245" i="99"/>
  <c r="A246" i="99"/>
  <c r="A247" i="99"/>
  <c r="A248" i="99"/>
  <c r="A249" i="99"/>
  <c r="A250" i="99"/>
  <c r="A251" i="99"/>
  <c r="A252" i="99"/>
  <c r="A253" i="99"/>
  <c r="A254" i="99"/>
  <c r="A255" i="99"/>
  <c r="A256" i="99"/>
  <c r="A257" i="99"/>
  <c r="A258" i="99"/>
  <c r="A259" i="99"/>
  <c r="A260" i="99"/>
  <c r="A261" i="99"/>
  <c r="A262" i="99"/>
  <c r="A263" i="99"/>
  <c r="A264" i="99"/>
  <c r="A265" i="99"/>
  <c r="A266" i="99"/>
  <c r="A267" i="99"/>
  <c r="A268" i="99"/>
  <c r="A269" i="99"/>
  <c r="A270" i="99"/>
  <c r="A271" i="99"/>
  <c r="A272" i="99"/>
  <c r="A273" i="99"/>
  <c r="A274" i="99"/>
  <c r="A275" i="99"/>
  <c r="A276" i="99"/>
  <c r="A277" i="99"/>
  <c r="A278" i="99"/>
  <c r="A279" i="99"/>
  <c r="A280" i="99"/>
  <c r="A281" i="99"/>
  <c r="A282" i="99"/>
  <c r="A283" i="99"/>
  <c r="A284" i="99"/>
  <c r="A285" i="99"/>
  <c r="A286" i="99"/>
  <c r="A287" i="99"/>
  <c r="A288" i="99"/>
  <c r="A289" i="99"/>
  <c r="A290" i="99"/>
  <c r="A291" i="99"/>
  <c r="A292" i="99"/>
  <c r="A293" i="99"/>
  <c r="A294" i="99"/>
  <c r="A295" i="99"/>
  <c r="A296" i="99"/>
  <c r="A297" i="99"/>
  <c r="A298" i="99"/>
  <c r="A299" i="99"/>
  <c r="A300" i="99"/>
  <c r="A301" i="99"/>
  <c r="A302" i="99"/>
  <c r="A303" i="99"/>
  <c r="A304" i="99"/>
  <c r="A305" i="99"/>
  <c r="A306" i="99"/>
  <c r="A307" i="99"/>
  <c r="A308" i="99"/>
  <c r="A309" i="99"/>
  <c r="A310" i="99"/>
  <c r="A311" i="99"/>
  <c r="A312" i="99"/>
  <c r="A313" i="99"/>
  <c r="A314" i="99"/>
  <c r="A315" i="99"/>
  <c r="A316" i="99"/>
  <c r="A317" i="99"/>
  <c r="A318" i="99"/>
  <c r="A319" i="99"/>
  <c r="A320" i="99"/>
  <c r="A321" i="99"/>
  <c r="A322" i="99"/>
  <c r="A323" i="99"/>
  <c r="A324" i="99"/>
  <c r="A325" i="99"/>
  <c r="A326" i="99"/>
  <c r="A327" i="99"/>
  <c r="A328" i="99"/>
  <c r="A329" i="99"/>
  <c r="A330" i="99"/>
  <c r="A331" i="99"/>
  <c r="A332" i="99"/>
  <c r="A333" i="99"/>
  <c r="A334" i="99"/>
  <c r="A335" i="99"/>
  <c r="A336" i="99"/>
  <c r="A337" i="99"/>
  <c r="A338" i="99"/>
  <c r="A339" i="99"/>
  <c r="A340" i="99"/>
  <c r="A341" i="99"/>
  <c r="A342" i="99"/>
  <c r="A343" i="99"/>
  <c r="A344" i="99"/>
  <c r="A345" i="99"/>
  <c r="A346" i="99"/>
  <c r="A347" i="99"/>
  <c r="A348" i="99"/>
  <c r="A349" i="99"/>
  <c r="A350" i="99"/>
  <c r="A351" i="99"/>
  <c r="A352" i="99"/>
  <c r="A353" i="99"/>
  <c r="A354" i="99"/>
  <c r="A355" i="99"/>
  <c r="A356" i="99"/>
  <c r="A357" i="99"/>
  <c r="A358" i="99"/>
  <c r="A359" i="99"/>
  <c r="A360" i="99"/>
  <c r="A361" i="99"/>
  <c r="A362" i="99"/>
  <c r="A363" i="99"/>
  <c r="A364" i="99"/>
  <c r="A365" i="99"/>
  <c r="A366" i="99"/>
  <c r="A367" i="99"/>
  <c r="A368" i="99"/>
  <c r="A369" i="99"/>
  <c r="A370" i="99"/>
  <c r="A371" i="99"/>
  <c r="A372" i="99"/>
  <c r="A373" i="99"/>
  <c r="A374" i="99"/>
  <c r="A375" i="99"/>
  <c r="A376" i="99"/>
  <c r="A377" i="99"/>
  <c r="A378" i="99"/>
  <c r="A379" i="99"/>
  <c r="A380" i="99"/>
  <c r="A381" i="99"/>
  <c r="A382" i="99"/>
  <c r="A383" i="99"/>
  <c r="A384" i="99"/>
  <c r="A385" i="99"/>
  <c r="A386" i="99"/>
  <c r="A387" i="99"/>
  <c r="A388" i="99"/>
  <c r="A389" i="99"/>
  <c r="A390" i="99"/>
  <c r="A391" i="99"/>
  <c r="A392" i="99"/>
  <c r="A393" i="99"/>
  <c r="A394" i="99"/>
  <c r="A395" i="99"/>
  <c r="A396" i="99"/>
  <c r="A397" i="99"/>
  <c r="A398" i="99"/>
  <c r="A399" i="99"/>
  <c r="A400" i="99"/>
  <c r="A401" i="99"/>
  <c r="A402" i="99"/>
  <c r="A403" i="99"/>
  <c r="A404" i="99"/>
  <c r="A405" i="99"/>
  <c r="A406" i="99"/>
  <c r="A407" i="99"/>
  <c r="A408" i="99"/>
  <c r="A409" i="99"/>
  <c r="A410" i="99"/>
  <c r="A411" i="99"/>
  <c r="A412" i="99"/>
  <c r="A413" i="99"/>
  <c r="A414" i="99"/>
  <c r="A415" i="99"/>
  <c r="A416" i="99"/>
  <c r="A417" i="99"/>
  <c r="A418" i="99"/>
  <c r="A419" i="99"/>
  <c r="A420" i="99"/>
  <c r="A421" i="99"/>
  <c r="A422" i="99"/>
  <c r="A423" i="99"/>
  <c r="A424" i="99"/>
  <c r="A425" i="99"/>
  <c r="A426" i="99"/>
  <c r="A427" i="99"/>
  <c r="A428" i="99"/>
  <c r="A429" i="99"/>
  <c r="A430" i="99"/>
  <c r="A431" i="99"/>
  <c r="A432" i="99"/>
  <c r="A433" i="99"/>
  <c r="A434" i="99"/>
  <c r="A435" i="99"/>
  <c r="A436" i="99"/>
  <c r="A437" i="99"/>
  <c r="A438" i="99"/>
  <c r="A439" i="99"/>
  <c r="A440" i="99"/>
  <c r="A441" i="99"/>
  <c r="A442" i="99"/>
  <c r="A443" i="99"/>
  <c r="A444" i="99"/>
  <c r="A445" i="99"/>
  <c r="A446" i="99"/>
  <c r="A447" i="99"/>
  <c r="A448" i="99"/>
  <c r="A449" i="99"/>
  <c r="A450" i="99"/>
  <c r="A451" i="99"/>
  <c r="A452" i="99"/>
  <c r="A453" i="99"/>
  <c r="A454" i="99"/>
  <c r="A455" i="99"/>
  <c r="A456" i="99"/>
  <c r="A457" i="99"/>
  <c r="A458" i="99"/>
  <c r="A459" i="99"/>
  <c r="A460" i="99"/>
  <c r="A461" i="99"/>
  <c r="A462" i="99"/>
  <c r="A463" i="99"/>
  <c r="A464" i="99"/>
  <c r="A465" i="99"/>
  <c r="A466" i="99"/>
  <c r="A467" i="99"/>
  <c r="A468" i="99"/>
  <c r="A469" i="99"/>
  <c r="A470" i="99"/>
  <c r="A471" i="99"/>
  <c r="A472" i="99"/>
  <c r="A473" i="99"/>
  <c r="A474" i="99"/>
  <c r="A475" i="99"/>
  <c r="A476" i="99"/>
  <c r="A477" i="99"/>
  <c r="A478" i="99"/>
  <c r="A479" i="99"/>
  <c r="A480" i="99"/>
  <c r="A481" i="99"/>
  <c r="A482" i="99"/>
  <c r="A483" i="99"/>
  <c r="A484" i="99"/>
  <c r="A485" i="99"/>
  <c r="A3" i="95"/>
  <c r="A4" i="95"/>
  <c r="A5" i="95"/>
  <c r="A6" i="95"/>
  <c r="A7" i="95"/>
  <c r="A8" i="95"/>
  <c r="A9" i="95"/>
  <c r="A10" i="95"/>
  <c r="A11" i="95"/>
  <c r="A12" i="95"/>
  <c r="A13" i="95"/>
  <c r="A14" i="95"/>
  <c r="A15" i="95"/>
  <c r="A16" i="95"/>
  <c r="A17" i="95"/>
  <c r="A18" i="95"/>
  <c r="A19" i="95"/>
  <c r="A20" i="95"/>
  <c r="A21" i="95"/>
  <c r="A22" i="95"/>
  <c r="A23" i="95"/>
  <c r="A24" i="95"/>
  <c r="A25" i="95"/>
  <c r="A26" i="95"/>
  <c r="A27" i="95"/>
  <c r="A28" i="95"/>
  <c r="A29" i="95"/>
  <c r="A30" i="95"/>
  <c r="A31" i="95"/>
  <c r="A32" i="95"/>
  <c r="A33" i="95"/>
  <c r="A34" i="95"/>
  <c r="A35" i="95"/>
  <c r="A36" i="95"/>
  <c r="A37" i="95"/>
  <c r="A38" i="95"/>
  <c r="A39" i="95"/>
  <c r="A40" i="95"/>
  <c r="A41" i="95"/>
  <c r="A42" i="95"/>
  <c r="A43" i="95"/>
  <c r="A44" i="95"/>
  <c r="A45" i="95"/>
  <c r="A46" i="95"/>
  <c r="A47" i="95"/>
  <c r="A48" i="95"/>
  <c r="A49" i="95"/>
  <c r="A50" i="95"/>
  <c r="A51" i="95"/>
  <c r="A52" i="95"/>
  <c r="A53" i="95"/>
  <c r="A54" i="95"/>
  <c r="A55" i="95"/>
  <c r="A56" i="95"/>
  <c r="A57" i="95"/>
  <c r="A58" i="95"/>
  <c r="A59" i="95"/>
  <c r="A60" i="95"/>
  <c r="A61" i="95"/>
  <c r="A62" i="95"/>
  <c r="A63" i="95"/>
  <c r="A64" i="95"/>
  <c r="A65" i="95"/>
  <c r="A66" i="95"/>
  <c r="A67" i="95"/>
  <c r="A68" i="95"/>
  <c r="A69" i="95"/>
  <c r="A70" i="95"/>
  <c r="A71" i="95"/>
  <c r="A72" i="95"/>
  <c r="A73" i="95"/>
  <c r="A74" i="95"/>
  <c r="A75" i="95"/>
  <c r="A76" i="95"/>
  <c r="A77" i="95"/>
  <c r="A78" i="95"/>
  <c r="A79" i="95"/>
  <c r="A80" i="95"/>
  <c r="A81" i="95"/>
  <c r="A82" i="95"/>
  <c r="A83" i="95"/>
  <c r="A84" i="95"/>
  <c r="A85" i="95"/>
  <c r="A86" i="95"/>
  <c r="A87" i="95"/>
  <c r="A88" i="95"/>
  <c r="A89" i="95"/>
  <c r="A90" i="95"/>
  <c r="A91" i="95"/>
  <c r="A92" i="95"/>
  <c r="A93" i="95"/>
  <c r="A94" i="95"/>
  <c r="A95" i="95"/>
  <c r="A96" i="95"/>
  <c r="A97" i="95"/>
  <c r="A98" i="95"/>
  <c r="A99" i="95"/>
  <c r="A100" i="95"/>
  <c r="A101" i="95"/>
  <c r="A102" i="95"/>
  <c r="A103" i="95"/>
  <c r="A104" i="95"/>
  <c r="A105" i="95"/>
  <c r="A106" i="95"/>
  <c r="A107" i="95"/>
  <c r="A108" i="95"/>
  <c r="A109" i="95"/>
  <c r="A110" i="95"/>
  <c r="A111" i="95"/>
  <c r="A112" i="95"/>
  <c r="A113" i="95"/>
  <c r="A114" i="95"/>
  <c r="A115" i="95"/>
  <c r="A116" i="95"/>
  <c r="A117" i="95"/>
  <c r="A118" i="95"/>
  <c r="A119" i="95"/>
  <c r="A120" i="95"/>
  <c r="A121" i="95"/>
  <c r="A122" i="95"/>
  <c r="A123" i="95"/>
  <c r="A124" i="95"/>
  <c r="A125" i="95"/>
  <c r="A126" i="95"/>
  <c r="A127" i="95"/>
  <c r="A128" i="95"/>
  <c r="A129" i="95"/>
  <c r="A130" i="95"/>
  <c r="A131" i="95"/>
  <c r="A132" i="95"/>
  <c r="A133" i="95"/>
  <c r="A134" i="95"/>
  <c r="A135" i="95"/>
  <c r="A136" i="95"/>
  <c r="A137" i="95"/>
  <c r="A138" i="95"/>
  <c r="A139" i="95"/>
  <c r="A140" i="95"/>
  <c r="A141" i="95"/>
  <c r="A142" i="95"/>
  <c r="A143" i="95"/>
  <c r="A144" i="95"/>
  <c r="A145" i="95"/>
  <c r="A146" i="95"/>
  <c r="A147" i="95"/>
  <c r="A148" i="95"/>
  <c r="A149" i="95"/>
  <c r="A150" i="95"/>
  <c r="A151" i="95"/>
  <c r="A152" i="95"/>
  <c r="A153" i="95"/>
  <c r="A154" i="95"/>
  <c r="A155" i="95"/>
  <c r="A156" i="95"/>
  <c r="A157" i="95"/>
  <c r="A158" i="95"/>
  <c r="A159" i="95"/>
  <c r="A160" i="95"/>
  <c r="A161" i="95"/>
  <c r="A162" i="95"/>
  <c r="A163" i="95"/>
  <c r="A164" i="95"/>
  <c r="A165" i="95"/>
  <c r="A166" i="95"/>
  <c r="A167" i="95"/>
  <c r="A168" i="95"/>
  <c r="A169" i="95"/>
  <c r="A170" i="95"/>
  <c r="A171" i="95"/>
  <c r="A172" i="95"/>
  <c r="A173" i="95"/>
  <c r="A174" i="95"/>
  <c r="A175" i="95"/>
  <c r="A176" i="95"/>
  <c r="A177" i="95"/>
  <c r="A178" i="95"/>
  <c r="A179" i="95"/>
  <c r="A180" i="95"/>
  <c r="A181" i="95"/>
  <c r="A182" i="95"/>
  <c r="A183" i="95"/>
  <c r="A184" i="95"/>
  <c r="A185" i="95"/>
  <c r="A186" i="95"/>
  <c r="A187" i="95"/>
  <c r="A188" i="95"/>
  <c r="A189" i="95"/>
  <c r="A190" i="95"/>
  <c r="A191" i="95"/>
  <c r="A192" i="95"/>
  <c r="A193" i="95"/>
  <c r="A194" i="95"/>
  <c r="A195" i="95"/>
  <c r="A196" i="95"/>
  <c r="A197" i="95"/>
  <c r="A198" i="95"/>
  <c r="A199" i="95"/>
  <c r="A200" i="95"/>
  <c r="A201" i="95"/>
  <c r="A202" i="95"/>
  <c r="A203" i="95"/>
  <c r="A204" i="95"/>
  <c r="A205" i="95"/>
  <c r="A206" i="95"/>
  <c r="A207" i="95"/>
  <c r="A208" i="95"/>
  <c r="A209" i="95"/>
  <c r="A210" i="95"/>
  <c r="A211" i="95"/>
  <c r="A212" i="95"/>
  <c r="A213" i="95"/>
  <c r="A214" i="95"/>
  <c r="A215" i="95"/>
  <c r="A216" i="95"/>
  <c r="A217" i="95"/>
  <c r="A218" i="95"/>
  <c r="A219" i="95"/>
  <c r="A220" i="95"/>
  <c r="A221" i="95"/>
  <c r="A222" i="95"/>
  <c r="A223" i="95"/>
  <c r="A224" i="95"/>
  <c r="A225" i="95"/>
  <c r="A226" i="95"/>
  <c r="A227" i="95"/>
  <c r="A228" i="95"/>
  <c r="A229" i="95"/>
  <c r="A230" i="95"/>
  <c r="A231" i="95"/>
  <c r="A232" i="95"/>
  <c r="A233" i="95"/>
  <c r="A234" i="95"/>
  <c r="A235" i="95"/>
  <c r="A236" i="95"/>
  <c r="A237" i="95"/>
  <c r="A238" i="95"/>
  <c r="A239" i="95"/>
  <c r="A240" i="95"/>
  <c r="A241" i="95"/>
  <c r="A242" i="95"/>
  <c r="A243" i="95"/>
  <c r="A244" i="95"/>
  <c r="A245" i="95"/>
  <c r="A246" i="95"/>
  <c r="A247" i="95"/>
  <c r="A248" i="95"/>
  <c r="A249" i="95"/>
  <c r="A250" i="95"/>
  <c r="A251" i="95"/>
  <c r="A252" i="95"/>
  <c r="A253" i="95"/>
  <c r="A254" i="95"/>
  <c r="A255" i="95"/>
  <c r="A256" i="95"/>
  <c r="A257" i="95"/>
  <c r="A258" i="95"/>
  <c r="A259" i="95"/>
  <c r="A260" i="95"/>
  <c r="A261" i="95"/>
  <c r="A262" i="95"/>
  <c r="A263" i="95"/>
  <c r="A264" i="95"/>
  <c r="A265" i="95"/>
  <c r="A266" i="95"/>
  <c r="A267" i="95"/>
  <c r="A268" i="95"/>
  <c r="A269" i="95"/>
  <c r="A270" i="95"/>
  <c r="A271" i="95"/>
  <c r="A272" i="95"/>
  <c r="A273" i="95"/>
  <c r="A274" i="95"/>
  <c r="A275" i="95"/>
  <c r="A276" i="95"/>
  <c r="A277" i="95"/>
  <c r="A278" i="95"/>
  <c r="A279" i="95"/>
  <c r="A280" i="95"/>
  <c r="A281" i="95"/>
  <c r="A282" i="95"/>
  <c r="A283" i="95"/>
  <c r="A284" i="95"/>
  <c r="A285" i="95"/>
  <c r="A286" i="95"/>
  <c r="A287" i="95"/>
  <c r="A288" i="95"/>
  <c r="A289" i="95"/>
  <c r="A290" i="95"/>
  <c r="A291" i="95"/>
  <c r="A292" i="95"/>
  <c r="A293" i="95"/>
  <c r="A294" i="95"/>
  <c r="A295" i="95"/>
  <c r="A296" i="95"/>
  <c r="A297" i="95"/>
  <c r="A298" i="95"/>
  <c r="A299" i="95"/>
  <c r="A300" i="95"/>
  <c r="A301" i="95"/>
  <c r="A302" i="95"/>
  <c r="A303" i="95"/>
  <c r="A304" i="95"/>
  <c r="A305" i="95"/>
  <c r="A306" i="95"/>
  <c r="A307" i="95"/>
  <c r="A308" i="95"/>
  <c r="A309" i="95"/>
  <c r="A310" i="95"/>
  <c r="A311" i="95"/>
  <c r="A312" i="95"/>
  <c r="A313" i="95"/>
  <c r="A314" i="95"/>
  <c r="A315" i="95"/>
  <c r="A316" i="95"/>
  <c r="A317" i="95"/>
  <c r="A318" i="95"/>
  <c r="A319" i="95"/>
  <c r="A320" i="95"/>
  <c r="A321" i="95"/>
  <c r="A322" i="95"/>
  <c r="A323" i="95"/>
  <c r="A324" i="95"/>
  <c r="A325" i="95"/>
  <c r="A326" i="95"/>
  <c r="A327" i="95"/>
  <c r="A328" i="95"/>
  <c r="A329" i="95"/>
  <c r="A330" i="95"/>
  <c r="A331" i="95"/>
  <c r="A332" i="95"/>
  <c r="A333" i="95"/>
  <c r="A334" i="95"/>
  <c r="A335" i="95"/>
  <c r="A336" i="95"/>
  <c r="A337" i="95"/>
  <c r="A338" i="95"/>
  <c r="A339" i="95"/>
  <c r="A340" i="95"/>
  <c r="A341" i="95"/>
  <c r="A342" i="95"/>
  <c r="A343" i="95"/>
  <c r="A344" i="95"/>
  <c r="A345" i="95"/>
  <c r="A346" i="95"/>
  <c r="A347" i="95"/>
  <c r="A348" i="95"/>
  <c r="A349" i="95"/>
  <c r="A350" i="95"/>
  <c r="A351" i="95"/>
  <c r="A352" i="95"/>
  <c r="A353" i="95"/>
  <c r="A354" i="95"/>
  <c r="A355" i="95"/>
  <c r="A356" i="95"/>
  <c r="A357" i="95"/>
  <c r="A358" i="95"/>
  <c r="A359" i="95"/>
  <c r="A360" i="95"/>
  <c r="A361" i="95"/>
  <c r="A362" i="95"/>
  <c r="A363" i="95"/>
  <c r="A364" i="95"/>
  <c r="A365" i="95"/>
  <c r="A366" i="95"/>
  <c r="A367" i="95"/>
  <c r="A368" i="95"/>
  <c r="A369" i="95"/>
  <c r="A370" i="95"/>
  <c r="A371" i="95"/>
  <c r="A372" i="95"/>
  <c r="A373" i="95"/>
  <c r="A374" i="95"/>
  <c r="A375" i="95"/>
  <c r="A376" i="95"/>
  <c r="A377" i="95"/>
  <c r="A378" i="95"/>
  <c r="A379" i="95"/>
  <c r="A380" i="95"/>
  <c r="A381" i="95"/>
  <c r="A382" i="95"/>
  <c r="A383" i="95"/>
  <c r="A384" i="95"/>
  <c r="A385" i="95"/>
  <c r="A386" i="95"/>
  <c r="A387" i="95"/>
  <c r="A388" i="95"/>
  <c r="A389" i="95"/>
  <c r="A390" i="95"/>
  <c r="A391" i="95"/>
  <c r="A392" i="95"/>
  <c r="A393" i="95"/>
  <c r="A394" i="95"/>
  <c r="A395" i="95"/>
  <c r="A396" i="95"/>
  <c r="A397" i="95"/>
  <c r="A398" i="95"/>
  <c r="A399" i="95"/>
  <c r="A400" i="95"/>
  <c r="A401" i="95"/>
  <c r="A402" i="95"/>
  <c r="A403" i="95"/>
  <c r="A404" i="95"/>
  <c r="A405" i="95"/>
  <c r="A406" i="95"/>
  <c r="A407" i="95"/>
  <c r="A408" i="95"/>
  <c r="A409" i="95"/>
  <c r="A410" i="95"/>
  <c r="A411" i="95"/>
  <c r="A412" i="95"/>
  <c r="A413" i="95"/>
  <c r="A414" i="95"/>
  <c r="A415" i="95"/>
  <c r="A416" i="95"/>
  <c r="A417" i="95"/>
  <c r="A418" i="95"/>
  <c r="A419" i="95"/>
  <c r="A420" i="95"/>
  <c r="A421" i="95"/>
  <c r="A422" i="95"/>
  <c r="A423" i="95"/>
  <c r="A424" i="95"/>
  <c r="A425" i="95"/>
  <c r="A426" i="95"/>
  <c r="A427" i="95"/>
  <c r="A428" i="95"/>
  <c r="A429" i="95"/>
  <c r="A430" i="95"/>
  <c r="A431" i="95"/>
  <c r="A432" i="95"/>
  <c r="A433" i="95"/>
  <c r="A434" i="95"/>
  <c r="A435" i="95"/>
  <c r="A436" i="95"/>
  <c r="A437" i="95"/>
  <c r="A438" i="95"/>
  <c r="A439" i="95"/>
  <c r="A440" i="95"/>
  <c r="A441" i="95"/>
  <c r="A442" i="95"/>
  <c r="A443" i="95"/>
  <c r="A444" i="95"/>
  <c r="A445" i="95"/>
  <c r="A446" i="95"/>
  <c r="A447" i="95"/>
  <c r="A448" i="95"/>
  <c r="A449" i="95"/>
  <c r="A450" i="95"/>
  <c r="A451" i="95"/>
  <c r="A452" i="95"/>
  <c r="A453" i="95"/>
  <c r="A454" i="95"/>
  <c r="A455" i="95"/>
  <c r="A456" i="95"/>
  <c r="A457" i="95"/>
  <c r="A458" i="95"/>
  <c r="A459" i="95"/>
  <c r="A460" i="95"/>
  <c r="A461" i="95"/>
  <c r="A462" i="95"/>
  <c r="A463" i="95"/>
  <c r="A464" i="95"/>
  <c r="A465" i="95"/>
  <c r="A466" i="95"/>
  <c r="A467" i="95"/>
  <c r="A468" i="95"/>
  <c r="A469" i="95"/>
  <c r="A470" i="95"/>
  <c r="A471" i="95"/>
  <c r="A472" i="95"/>
  <c r="A473" i="95"/>
  <c r="A474" i="95"/>
  <c r="A475" i="95"/>
  <c r="A476" i="95"/>
  <c r="A477" i="95"/>
  <c r="A478" i="95"/>
  <c r="A479" i="95"/>
  <c r="A480" i="95"/>
  <c r="A481" i="95"/>
  <c r="A482" i="95"/>
  <c r="A483" i="95"/>
  <c r="A484" i="95"/>
  <c r="A485" i="95"/>
  <c r="BT16" i="103" l="1"/>
  <c r="BQ16" i="103"/>
  <c r="BN16" i="103"/>
  <c r="BK16" i="103"/>
  <c r="BH16" i="103"/>
  <c r="BT14" i="103"/>
  <c r="BS14" i="103"/>
  <c r="BR14" i="103"/>
  <c r="BQ14" i="103"/>
  <c r="BP14" i="103"/>
  <c r="BO14" i="103"/>
  <c r="BN14" i="103"/>
  <c r="BM14" i="103"/>
  <c r="BL14" i="103"/>
  <c r="BK14" i="103"/>
  <c r="BJ14" i="103"/>
  <c r="BI14" i="103"/>
  <c r="BH14" i="103"/>
  <c r="BG14" i="103"/>
  <c r="BF14" i="103"/>
  <c r="BT16" i="102"/>
  <c r="BQ16" i="102"/>
  <c r="BN16" i="102"/>
  <c r="BK16" i="102"/>
  <c r="BH16" i="102"/>
  <c r="BT14" i="102"/>
  <c r="BS14" i="102"/>
  <c r="BR14" i="102"/>
  <c r="BQ14" i="102"/>
  <c r="BP14" i="102"/>
  <c r="BO14" i="102"/>
  <c r="BN14" i="102"/>
  <c r="BM14" i="102"/>
  <c r="BL14" i="102"/>
  <c r="BK14" i="102"/>
  <c r="BJ14" i="102"/>
  <c r="BI14" i="102"/>
  <c r="BH14" i="102"/>
  <c r="BG14" i="102"/>
  <c r="BF14" i="102"/>
  <c r="BS16" i="103" l="1"/>
  <c r="BR16" i="103"/>
  <c r="BP16" i="103"/>
  <c r="BO16" i="103"/>
  <c r="BM16" i="103"/>
  <c r="BL16" i="103"/>
  <c r="BJ16" i="103"/>
  <c r="BI16" i="103"/>
  <c r="BG16" i="103"/>
  <c r="BF16" i="103"/>
  <c r="BS16" i="102"/>
  <c r="BR16" i="102"/>
  <c r="BP16" i="102"/>
  <c r="BO16" i="102"/>
  <c r="BM16" i="102"/>
  <c r="BL16" i="102"/>
  <c r="BJ16" i="102"/>
  <c r="BI16" i="102"/>
  <c r="BG16" i="102"/>
  <c r="BF16" i="102"/>
  <c r="BT16" i="100"/>
  <c r="BS16" i="100"/>
  <c r="BR16" i="100"/>
  <c r="BQ16" i="100"/>
  <c r="BP16" i="100"/>
  <c r="BO16" i="100"/>
  <c r="BN16" i="100"/>
  <c r="BM16" i="100"/>
  <c r="BL16" i="100"/>
  <c r="BK16" i="100"/>
  <c r="BJ16" i="100"/>
  <c r="BI16" i="100"/>
  <c r="BT14" i="100"/>
  <c r="BS14" i="100"/>
  <c r="BR14" i="100"/>
  <c r="BQ14" i="100"/>
  <c r="BP14" i="100"/>
  <c r="BO14" i="100"/>
  <c r="BN14" i="100"/>
  <c r="BM14" i="100"/>
  <c r="BL14" i="100"/>
  <c r="BK14" i="100"/>
  <c r="BJ14" i="100"/>
  <c r="BI14" i="100"/>
  <c r="BH16" i="100"/>
  <c r="BG16" i="100"/>
  <c r="BF16" i="100"/>
  <c r="BH14" i="100"/>
  <c r="BG14" i="100"/>
  <c r="BF14" i="100"/>
  <c r="BB16" i="103" l="1"/>
  <c r="AY16" i="103"/>
  <c r="AV16" i="103"/>
  <c r="AS16" i="103"/>
  <c r="AP16" i="103"/>
  <c r="AM16" i="103"/>
  <c r="AJ16" i="103"/>
  <c r="AG16" i="103"/>
  <c r="AD16" i="103"/>
  <c r="AA16" i="103"/>
  <c r="X16" i="103"/>
  <c r="U16" i="103"/>
  <c r="R16" i="103"/>
  <c r="O16" i="103"/>
  <c r="L16" i="103"/>
  <c r="I16" i="103"/>
  <c r="F16" i="103"/>
  <c r="BB14" i="103"/>
  <c r="BA14" i="103"/>
  <c r="AZ14" i="103"/>
  <c r="AY14" i="103"/>
  <c r="AX14" i="103"/>
  <c r="AW14" i="103"/>
  <c r="AV14" i="103"/>
  <c r="AU14" i="103"/>
  <c r="AT14" i="103"/>
  <c r="AS14" i="103"/>
  <c r="AR14" i="103"/>
  <c r="AQ14" i="103"/>
  <c r="AP14" i="103"/>
  <c r="AO14" i="103"/>
  <c r="AN14" i="103"/>
  <c r="AM14" i="103"/>
  <c r="AL14" i="103"/>
  <c r="AK14" i="103"/>
  <c r="AJ14" i="103"/>
  <c r="AI14" i="103"/>
  <c r="AH14" i="103"/>
  <c r="AG14" i="103"/>
  <c r="AF14" i="103"/>
  <c r="AE14" i="103"/>
  <c r="AD14" i="103"/>
  <c r="AC14" i="103"/>
  <c r="AB14" i="103"/>
  <c r="AA14" i="103"/>
  <c r="Z14" i="103"/>
  <c r="Y14" i="103"/>
  <c r="X14" i="103"/>
  <c r="W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BA16" i="103"/>
  <c r="AZ16" i="103"/>
  <c r="AX16" i="103"/>
  <c r="AW16" i="103"/>
  <c r="AU16" i="103"/>
  <c r="AT16" i="103"/>
  <c r="AR16" i="103"/>
  <c r="AQ16" i="103"/>
  <c r="AO16" i="103"/>
  <c r="AN16" i="103"/>
  <c r="AL16" i="103"/>
  <c r="AK16" i="103"/>
  <c r="AI16" i="103"/>
  <c r="AH16" i="103"/>
  <c r="AF16" i="103"/>
  <c r="AE16" i="103"/>
  <c r="AC16" i="103"/>
  <c r="AB16" i="103"/>
  <c r="Z16" i="103"/>
  <c r="Y16" i="103"/>
  <c r="W16" i="103"/>
  <c r="V16" i="103"/>
  <c r="T16" i="103"/>
  <c r="S16" i="103"/>
  <c r="Q16" i="103"/>
  <c r="P16" i="103"/>
  <c r="N16" i="103"/>
  <c r="M16" i="103"/>
  <c r="K16" i="103"/>
  <c r="J16" i="103"/>
  <c r="H16" i="103"/>
  <c r="G16" i="103"/>
  <c r="E16" i="103"/>
  <c r="D16" i="103"/>
  <c r="B5" i="103"/>
  <c r="BT1" i="103"/>
  <c r="BS1" i="103"/>
  <c r="BR1" i="103"/>
  <c r="BQ1" i="103"/>
  <c r="BP1" i="103"/>
  <c r="BO1" i="103"/>
  <c r="BN1" i="103"/>
  <c r="BM1" i="103"/>
  <c r="BL1" i="103"/>
  <c r="BK1" i="103"/>
  <c r="BJ1" i="103"/>
  <c r="BI1" i="103"/>
  <c r="BH1" i="103"/>
  <c r="BG1" i="103"/>
  <c r="BF1" i="103"/>
  <c r="BB1" i="103"/>
  <c r="BA1" i="103"/>
  <c r="AZ1" i="103"/>
  <c r="AY1" i="103"/>
  <c r="AX1" i="103"/>
  <c r="AW1" i="103"/>
  <c r="AV1" i="103"/>
  <c r="AU1" i="103"/>
  <c r="AT1" i="103"/>
  <c r="AS1" i="103"/>
  <c r="AR1" i="103"/>
  <c r="AQ1" i="103"/>
  <c r="AP1" i="103"/>
  <c r="AO1" i="103"/>
  <c r="AN1" i="103"/>
  <c r="AM1" i="103"/>
  <c r="AL1" i="103"/>
  <c r="AK1" i="103"/>
  <c r="AJ1" i="103"/>
  <c r="AI1" i="103"/>
  <c r="AH1" i="103"/>
  <c r="AG1" i="103"/>
  <c r="AF1" i="103"/>
  <c r="AE1" i="103"/>
  <c r="AD1" i="103"/>
  <c r="AC1" i="103"/>
  <c r="AB1" i="103"/>
  <c r="AA1" i="103"/>
  <c r="Z1" i="103"/>
  <c r="Y1" i="103"/>
  <c r="X1" i="103"/>
  <c r="W1" i="103"/>
  <c r="V1" i="103"/>
  <c r="U1" i="103"/>
  <c r="T1" i="103"/>
  <c r="S1" i="103"/>
  <c r="R1" i="103"/>
  <c r="Q1" i="103"/>
  <c r="P1" i="103"/>
  <c r="O1" i="103"/>
  <c r="N1" i="103"/>
  <c r="M1" i="103"/>
  <c r="L1" i="103"/>
  <c r="K1" i="103"/>
  <c r="J1" i="103"/>
  <c r="I1" i="103"/>
  <c r="H1" i="103"/>
  <c r="G1" i="103"/>
  <c r="F1" i="103"/>
  <c r="E1" i="103"/>
  <c r="D1" i="103"/>
  <c r="B5" i="102"/>
  <c r="A2" i="99"/>
  <c r="BB16" i="102"/>
  <c r="AY16" i="102"/>
  <c r="AV16" i="102"/>
  <c r="AS16" i="102"/>
  <c r="AP16" i="102"/>
  <c r="AM16" i="102"/>
  <c r="AJ16" i="102"/>
  <c r="AG16" i="102"/>
  <c r="AD16" i="102"/>
  <c r="AA16" i="102"/>
  <c r="X16" i="102"/>
  <c r="U16" i="102"/>
  <c r="R16" i="102"/>
  <c r="O16" i="102"/>
  <c r="L16" i="102"/>
  <c r="I16" i="102"/>
  <c r="F16" i="102"/>
  <c r="BB14" i="102"/>
  <c r="BA14" i="102"/>
  <c r="AZ14" i="102"/>
  <c r="AY14" i="102"/>
  <c r="AX14" i="102"/>
  <c r="AW14" i="102"/>
  <c r="AV14" i="102"/>
  <c r="AU14" i="102"/>
  <c r="AT14" i="102"/>
  <c r="AS14" i="102"/>
  <c r="AR14" i="102"/>
  <c r="AQ14" i="102"/>
  <c r="AP14" i="102"/>
  <c r="AO14" i="102"/>
  <c r="AN14" i="102"/>
  <c r="AM14" i="102"/>
  <c r="AL14" i="102"/>
  <c r="AK14" i="102"/>
  <c r="AJ14" i="102"/>
  <c r="AI14" i="102"/>
  <c r="AH14" i="102"/>
  <c r="AG14" i="102"/>
  <c r="AF14" i="102"/>
  <c r="AE14" i="102"/>
  <c r="AD14" i="102"/>
  <c r="AC14" i="102"/>
  <c r="AB14" i="102"/>
  <c r="AA14" i="102"/>
  <c r="Z14" i="102"/>
  <c r="Y14" i="102"/>
  <c r="X14" i="102"/>
  <c r="W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BA16" i="102"/>
  <c r="AZ16" i="102"/>
  <c r="AX16" i="102"/>
  <c r="AW16" i="102"/>
  <c r="AU16" i="102"/>
  <c r="AT16" i="102"/>
  <c r="AR16" i="102"/>
  <c r="AQ16" i="102"/>
  <c r="AO16" i="102"/>
  <c r="AN16" i="102"/>
  <c r="AL16" i="102"/>
  <c r="AK16" i="102"/>
  <c r="AI16" i="102"/>
  <c r="AH16" i="102"/>
  <c r="AF16" i="102"/>
  <c r="AE16" i="102"/>
  <c r="AC16" i="102"/>
  <c r="AB16" i="102"/>
  <c r="Z16" i="102"/>
  <c r="Y16" i="102"/>
  <c r="W16" i="102"/>
  <c r="V16" i="102"/>
  <c r="T16" i="102"/>
  <c r="S16" i="102"/>
  <c r="Q16" i="102"/>
  <c r="P16" i="102"/>
  <c r="N16" i="102"/>
  <c r="M16" i="102"/>
  <c r="K16" i="102"/>
  <c r="J16" i="102"/>
  <c r="H16" i="102"/>
  <c r="G16" i="102"/>
  <c r="E16" i="102"/>
  <c r="D16" i="102"/>
  <c r="BT1" i="102"/>
  <c r="BS1" i="102"/>
  <c r="BR1" i="102"/>
  <c r="BQ1" i="102"/>
  <c r="BP1" i="102"/>
  <c r="BO1" i="102"/>
  <c r="BN1" i="102"/>
  <c r="BM1" i="102"/>
  <c r="BL1" i="102"/>
  <c r="BK1" i="102"/>
  <c r="BJ1" i="102"/>
  <c r="BI1" i="102"/>
  <c r="BH1" i="102"/>
  <c r="BG1" i="102"/>
  <c r="BF1" i="102"/>
  <c r="BB1" i="102"/>
  <c r="BA1" i="102"/>
  <c r="AZ1" i="102"/>
  <c r="AY1" i="102"/>
  <c r="AX1" i="102"/>
  <c r="AW1" i="102"/>
  <c r="AV1" i="102"/>
  <c r="AU1" i="102"/>
  <c r="AT1" i="102"/>
  <c r="AS1" i="102"/>
  <c r="AR1" i="102"/>
  <c r="AQ1" i="102"/>
  <c r="AP1" i="102"/>
  <c r="AO1" i="102"/>
  <c r="AN1" i="102"/>
  <c r="AM1" i="102"/>
  <c r="AL1" i="102"/>
  <c r="AK1" i="102"/>
  <c r="AJ1" i="102"/>
  <c r="AI1" i="102"/>
  <c r="AH1" i="102"/>
  <c r="AG1" i="102"/>
  <c r="AF1" i="102"/>
  <c r="AE1" i="102"/>
  <c r="AD1" i="102"/>
  <c r="AC1" i="102"/>
  <c r="AB1" i="102"/>
  <c r="AA1" i="102"/>
  <c r="Z1" i="102"/>
  <c r="Y1" i="102"/>
  <c r="X1" i="102"/>
  <c r="W1" i="102"/>
  <c r="V1" i="102"/>
  <c r="U1" i="102"/>
  <c r="T1" i="102"/>
  <c r="S1" i="102"/>
  <c r="R1" i="102"/>
  <c r="Q1" i="102"/>
  <c r="P1" i="102"/>
  <c r="O1" i="102"/>
  <c r="N1" i="102"/>
  <c r="M1" i="102"/>
  <c r="L1" i="102"/>
  <c r="K1" i="102"/>
  <c r="J1" i="102"/>
  <c r="I1" i="102"/>
  <c r="H1" i="102"/>
  <c r="G1" i="102"/>
  <c r="F1" i="102"/>
  <c r="E1" i="102"/>
  <c r="D1" i="102"/>
  <c r="A2" i="98"/>
  <c r="B5" i="101"/>
  <c r="A2" i="97"/>
  <c r="A2" i="95"/>
  <c r="BT1" i="101"/>
  <c r="BS1" i="101"/>
  <c r="BR1" i="101"/>
  <c r="BQ1" i="101"/>
  <c r="BP1" i="101"/>
  <c r="BO1" i="101"/>
  <c r="BN1" i="101"/>
  <c r="BM1" i="101"/>
  <c r="BL1" i="101"/>
  <c r="BK1" i="101"/>
  <c r="BJ1" i="101"/>
  <c r="BI1" i="101"/>
  <c r="BH1" i="101"/>
  <c r="BG1" i="101"/>
  <c r="BF1" i="101"/>
  <c r="BB1" i="101"/>
  <c r="BA1" i="101"/>
  <c r="AZ1" i="101"/>
  <c r="AY1" i="101"/>
  <c r="AX1" i="101"/>
  <c r="AW1" i="101"/>
  <c r="AV1" i="101"/>
  <c r="AU1" i="101"/>
  <c r="AT1" i="101"/>
  <c r="AS1" i="101"/>
  <c r="AR1" i="101"/>
  <c r="AQ1" i="101"/>
  <c r="AP1" i="101"/>
  <c r="AO1" i="101"/>
  <c r="AN1" i="101"/>
  <c r="AM1" i="101"/>
  <c r="AL1" i="101"/>
  <c r="AK1" i="101"/>
  <c r="AJ1" i="101"/>
  <c r="AI1" i="101"/>
  <c r="AH1" i="101"/>
  <c r="AG1" i="101"/>
  <c r="AF1" i="101"/>
  <c r="AE1" i="101"/>
  <c r="AD1" i="101"/>
  <c r="AC1" i="101"/>
  <c r="AB1" i="101"/>
  <c r="AA1" i="101"/>
  <c r="Z1" i="101"/>
  <c r="Y1" i="101"/>
  <c r="X1" i="101"/>
  <c r="W1" i="101"/>
  <c r="V1" i="101"/>
  <c r="U1" i="101"/>
  <c r="T1" i="101"/>
  <c r="S1" i="101"/>
  <c r="R1" i="101"/>
  <c r="Q1" i="101"/>
  <c r="P1" i="101"/>
  <c r="O1" i="101"/>
  <c r="N1" i="101"/>
  <c r="M1" i="101"/>
  <c r="L1" i="101"/>
  <c r="K1" i="101"/>
  <c r="J1" i="101"/>
  <c r="I1" i="101"/>
  <c r="H1" i="101"/>
  <c r="G1" i="101"/>
  <c r="F1" i="101"/>
  <c r="E1" i="101"/>
  <c r="D1" i="101"/>
  <c r="AY16" i="100"/>
  <c r="AX16" i="100"/>
  <c r="AW16" i="100"/>
  <c r="AY14" i="100"/>
  <c r="AX14" i="100"/>
  <c r="AW14" i="100"/>
  <c r="AV16" i="100"/>
  <c r="AU16" i="100"/>
  <c r="AT16" i="100"/>
  <c r="AV14" i="100"/>
  <c r="AU14" i="100"/>
  <c r="AT14" i="100"/>
  <c r="AS16" i="100"/>
  <c r="AR16" i="100"/>
  <c r="AQ16" i="100"/>
  <c r="AS14" i="100"/>
  <c r="AR14" i="100"/>
  <c r="AQ14" i="100"/>
  <c r="AP16" i="100"/>
  <c r="AO16" i="100"/>
  <c r="AN16" i="100"/>
  <c r="AP14" i="100"/>
  <c r="AO14" i="100"/>
  <c r="AN14" i="100"/>
  <c r="AM16" i="100"/>
  <c r="AL16" i="100"/>
  <c r="AK16" i="100"/>
  <c r="AM14" i="100"/>
  <c r="AL14" i="100"/>
  <c r="AK14" i="100"/>
  <c r="AJ16" i="100"/>
  <c r="AI16" i="100"/>
  <c r="AH16" i="100"/>
  <c r="AJ14" i="100"/>
  <c r="AI14" i="100"/>
  <c r="AH14" i="100"/>
  <c r="AG16" i="100"/>
  <c r="AF16" i="100"/>
  <c r="AE16" i="100"/>
  <c r="AG14" i="100"/>
  <c r="AF14" i="100"/>
  <c r="AE14" i="100"/>
  <c r="AD16" i="100"/>
  <c r="AC16" i="100"/>
  <c r="AB16" i="100"/>
  <c r="AD14" i="100"/>
  <c r="AC14" i="100"/>
  <c r="AB14" i="100"/>
  <c r="AA16" i="100"/>
  <c r="Z16" i="100"/>
  <c r="Y16" i="100"/>
  <c r="AA14" i="100"/>
  <c r="Z14" i="100"/>
  <c r="Y14" i="100"/>
  <c r="X16" i="100"/>
  <c r="W16" i="100"/>
  <c r="V16" i="100"/>
  <c r="X14" i="100"/>
  <c r="W14" i="100"/>
  <c r="V14" i="100"/>
  <c r="U16" i="100"/>
  <c r="T16" i="100"/>
  <c r="S16" i="100"/>
  <c r="U14" i="100"/>
  <c r="T14" i="100"/>
  <c r="S14" i="100"/>
  <c r="R16" i="100"/>
  <c r="Q16" i="100"/>
  <c r="P16" i="100"/>
  <c r="R14" i="100"/>
  <c r="Q14" i="100"/>
  <c r="P14" i="100"/>
  <c r="O16" i="100"/>
  <c r="N16" i="100"/>
  <c r="M16" i="100"/>
  <c r="O14" i="100"/>
  <c r="N14" i="100"/>
  <c r="M14" i="100"/>
  <c r="L16" i="100"/>
  <c r="K16" i="100"/>
  <c r="J16" i="100"/>
  <c r="L14" i="100"/>
  <c r="K14" i="100"/>
  <c r="J14" i="100"/>
  <c r="F16" i="100"/>
  <c r="E16" i="100"/>
  <c r="D16" i="100"/>
  <c r="F14" i="100"/>
  <c r="E14" i="100"/>
  <c r="D14" i="100"/>
  <c r="H14" i="100"/>
  <c r="G14" i="100"/>
  <c r="I16" i="100"/>
  <c r="I14" i="100"/>
  <c r="BF1" i="100"/>
  <c r="BG1" i="100"/>
  <c r="BH1" i="100"/>
  <c r="BI1" i="100"/>
  <c r="BJ1" i="100"/>
  <c r="BK1" i="100"/>
  <c r="BL1" i="100"/>
  <c r="BM1" i="100"/>
  <c r="BN1" i="100"/>
  <c r="BO1" i="100"/>
  <c r="BP1" i="100"/>
  <c r="BQ1" i="100"/>
  <c r="BR1" i="100"/>
  <c r="BS1" i="100"/>
  <c r="BT1" i="100"/>
  <c r="B5" i="100"/>
  <c r="AW1" i="100"/>
  <c r="AX1" i="100"/>
  <c r="AY1" i="100"/>
  <c r="AZ1" i="100"/>
  <c r="BA1" i="100"/>
  <c r="BB1" i="100"/>
  <c r="L1" i="100"/>
  <c r="D1" i="100"/>
  <c r="E1" i="100"/>
  <c r="F1" i="100"/>
  <c r="G1" i="100"/>
  <c r="H1" i="100"/>
  <c r="I1" i="100"/>
  <c r="K1" i="100"/>
  <c r="G16" i="100"/>
  <c r="H16" i="100"/>
  <c r="BD34" i="102" l="1"/>
  <c r="BC33" i="102"/>
  <c r="BE31" i="102"/>
  <c r="BD30" i="102"/>
  <c r="BC36" i="102"/>
  <c r="BC34" i="102"/>
  <c r="BE32" i="102"/>
  <c r="BD31" i="102"/>
  <c r="BC30" i="102"/>
  <c r="BD33" i="102"/>
  <c r="BE30" i="102"/>
  <c r="BE28" i="102"/>
  <c r="BD27" i="102"/>
  <c r="BC26" i="102"/>
  <c r="M27" i="106" s="1"/>
  <c r="BE24" i="102"/>
  <c r="BD23" i="102"/>
  <c r="BC22" i="102"/>
  <c r="BE20" i="102"/>
  <c r="BD19" i="102"/>
  <c r="BC18" i="102"/>
  <c r="BD15" i="102"/>
  <c r="BE12" i="102"/>
  <c r="BD10" i="102"/>
  <c r="BC35" i="102"/>
  <c r="BD32" i="102"/>
  <c r="BE29" i="102"/>
  <c r="BD28" i="102"/>
  <c r="BC27" i="102"/>
  <c r="BE25" i="102"/>
  <c r="BD24" i="102"/>
  <c r="BC23" i="102"/>
  <c r="BE21" i="102"/>
  <c r="BD20" i="102"/>
  <c r="BC19" i="102"/>
  <c r="F27" i="106" s="1"/>
  <c r="BE17" i="102"/>
  <c r="BC15" i="102"/>
  <c r="BE13" i="102"/>
  <c r="BD12" i="102"/>
  <c r="BC10" i="102"/>
  <c r="BE34" i="102"/>
  <c r="BC32" i="102"/>
  <c r="BD29" i="102"/>
  <c r="BC28" i="102"/>
  <c r="BE26" i="102"/>
  <c r="BD25" i="102"/>
  <c r="BC24" i="102"/>
  <c r="BE22" i="102"/>
  <c r="BD21" i="102"/>
  <c r="BC20" i="102"/>
  <c r="BE18" i="102"/>
  <c r="E51" i="106" s="1"/>
  <c r="BD17" i="102"/>
  <c r="BD13" i="102"/>
  <c r="BC12" i="102"/>
  <c r="BE9" i="102"/>
  <c r="BC29" i="102"/>
  <c r="BE23" i="102"/>
  <c r="BD18" i="102"/>
  <c r="BE27" i="102"/>
  <c r="N51" i="106" s="1"/>
  <c r="BD22" i="102"/>
  <c r="BC17" i="102"/>
  <c r="BE15" i="102"/>
  <c r="BC13" i="102"/>
  <c r="BE19" i="102"/>
  <c r="BE33" i="102"/>
  <c r="BD26" i="102"/>
  <c r="BC21" i="102"/>
  <c r="H27" i="106" s="1"/>
  <c r="BE10" i="102"/>
  <c r="BC31" i="102"/>
  <c r="BC25" i="102"/>
  <c r="BD17" i="100"/>
  <c r="BC36" i="100"/>
  <c r="BC34" i="100"/>
  <c r="BE32" i="100"/>
  <c r="BD31" i="100"/>
  <c r="BC30" i="100"/>
  <c r="BE28" i="100"/>
  <c r="BD27" i="100"/>
  <c r="BC26" i="100"/>
  <c r="BE24" i="100"/>
  <c r="BD23" i="100"/>
  <c r="BC22" i="100"/>
  <c r="BE20" i="100"/>
  <c r="BD19" i="100"/>
  <c r="BC18" i="100"/>
  <c r="BC15" i="100"/>
  <c r="BE13" i="100"/>
  <c r="BD12" i="100"/>
  <c r="BE9" i="100"/>
  <c r="AZ12" i="100"/>
  <c r="BA13" i="100"/>
  <c r="BA17" i="100"/>
  <c r="BB18" i="100"/>
  <c r="AZ20" i="100"/>
  <c r="BA21" i="100"/>
  <c r="BB22" i="100"/>
  <c r="AZ24" i="100"/>
  <c r="BA25" i="100"/>
  <c r="BB26" i="100"/>
  <c r="AZ28" i="100"/>
  <c r="BA29" i="100"/>
  <c r="BB30" i="100"/>
  <c r="AZ32" i="100"/>
  <c r="BA33" i="100"/>
  <c r="BB34" i="100"/>
  <c r="BC35" i="100"/>
  <c r="BE33" i="100"/>
  <c r="BD32" i="100"/>
  <c r="BC31" i="100"/>
  <c r="BE29" i="100"/>
  <c r="BD28" i="100"/>
  <c r="BC27" i="100"/>
  <c r="BE25" i="100"/>
  <c r="BD24" i="100"/>
  <c r="BC23" i="100"/>
  <c r="BE21" i="100"/>
  <c r="BD20" i="100"/>
  <c r="BC19" i="100"/>
  <c r="BE17" i="100"/>
  <c r="BD13" i="100"/>
  <c r="BC12" i="100"/>
  <c r="AZ10" i="100"/>
  <c r="BA12" i="100"/>
  <c r="BB13" i="100"/>
  <c r="AZ15" i="100"/>
  <c r="BB17" i="100"/>
  <c r="AZ19" i="100"/>
  <c r="BA20" i="100"/>
  <c r="BB9" i="100"/>
  <c r="BE34" i="100"/>
  <c r="BD33" i="100"/>
  <c r="BC32" i="100"/>
  <c r="BE30" i="100"/>
  <c r="BD29" i="100"/>
  <c r="BC28" i="100"/>
  <c r="BE26" i="100"/>
  <c r="BD25" i="100"/>
  <c r="BC24" i="100"/>
  <c r="BE22" i="100"/>
  <c r="BD21" i="100"/>
  <c r="BC20" i="100"/>
  <c r="BE18" i="100"/>
  <c r="BC17" i="100"/>
  <c r="BE15" i="100"/>
  <c r="BC13" i="100"/>
  <c r="BE10" i="100"/>
  <c r="BA10" i="100"/>
  <c r="BB12" i="100"/>
  <c r="BA15" i="100"/>
  <c r="AZ18" i="100"/>
  <c r="BA19" i="100"/>
  <c r="BB20" i="100"/>
  <c r="AZ22" i="100"/>
  <c r="BA23" i="100"/>
  <c r="BB24" i="100"/>
  <c r="AZ26" i="100"/>
  <c r="BA27" i="100"/>
  <c r="BB28" i="100"/>
  <c r="AZ30" i="100"/>
  <c r="BA31" i="100"/>
  <c r="BB32" i="100"/>
  <c r="AZ34" i="100"/>
  <c r="BC10" i="100"/>
  <c r="BD30" i="100"/>
  <c r="BC25" i="100"/>
  <c r="BE19" i="100"/>
  <c r="AZ13" i="100"/>
  <c r="BB15" i="100"/>
  <c r="AZ17" i="100"/>
  <c r="BB21" i="100"/>
  <c r="BA24" i="100"/>
  <c r="AZ27" i="100"/>
  <c r="BB29" i="100"/>
  <c r="BA32" i="100"/>
  <c r="AZ35" i="100"/>
  <c r="BB23" i="100"/>
  <c r="BD34" i="100"/>
  <c r="BC29" i="100"/>
  <c r="BE23" i="100"/>
  <c r="BD18" i="100"/>
  <c r="BD15" i="100"/>
  <c r="BE12" i="100"/>
  <c r="BA18" i="100"/>
  <c r="BA22" i="100"/>
  <c r="AZ25" i="100"/>
  <c r="BB27" i="100"/>
  <c r="BA30" i="100"/>
  <c r="AZ33" i="100"/>
  <c r="AZ36" i="100"/>
  <c r="BE31" i="100"/>
  <c r="BC21" i="100"/>
  <c r="AZ21" i="100"/>
  <c r="AZ29" i="100"/>
  <c r="BA34" i="100"/>
  <c r="BC33" i="100"/>
  <c r="BE27" i="100"/>
  <c r="BD22" i="100"/>
  <c r="BD10" i="100"/>
  <c r="BB19" i="100"/>
  <c r="AZ23" i="100"/>
  <c r="BB25" i="100"/>
  <c r="BA28" i="100"/>
  <c r="AZ31" i="100"/>
  <c r="BB33" i="100"/>
  <c r="BD26" i="100"/>
  <c r="BB10" i="100"/>
  <c r="BA26" i="100"/>
  <c r="BB31" i="100"/>
  <c r="G51" i="106"/>
  <c r="K51" i="106"/>
  <c r="O51" i="106"/>
  <c r="S51" i="106"/>
  <c r="E27" i="106"/>
  <c r="E75" i="106" s="1"/>
  <c r="I27" i="106"/>
  <c r="Q27" i="106"/>
  <c r="U27" i="106"/>
  <c r="D51" i="106"/>
  <c r="H51" i="106"/>
  <c r="L51" i="106"/>
  <c r="P51" i="106"/>
  <c r="T51" i="106"/>
  <c r="T99" i="106" s="1"/>
  <c r="J27" i="106"/>
  <c r="N27" i="106"/>
  <c r="R27" i="106"/>
  <c r="I51" i="106"/>
  <c r="M51" i="106"/>
  <c r="Q51" i="106"/>
  <c r="U51" i="106"/>
  <c r="U99" i="106" s="1"/>
  <c r="G27" i="106"/>
  <c r="K27" i="106"/>
  <c r="K75" i="106" s="1"/>
  <c r="O27" i="106"/>
  <c r="S27" i="106"/>
  <c r="R51" i="106"/>
  <c r="R99" i="106" s="1"/>
  <c r="P27" i="106"/>
  <c r="F51" i="106"/>
  <c r="D27" i="106"/>
  <c r="D75" i="106" s="1"/>
  <c r="T27" i="106"/>
  <c r="T75" i="106" s="1"/>
  <c r="J51" i="106"/>
  <c r="L27" i="106"/>
  <c r="BD34" i="103"/>
  <c r="BC33" i="103"/>
  <c r="BE31" i="103"/>
  <c r="BD30" i="103"/>
  <c r="BC29" i="103"/>
  <c r="P27" i="107" s="1"/>
  <c r="BE27" i="103"/>
  <c r="BD26" i="103"/>
  <c r="BC25" i="103"/>
  <c r="BE23" i="103"/>
  <c r="J51" i="107" s="1"/>
  <c r="BD22" i="103"/>
  <c r="BC21" i="103"/>
  <c r="BE19" i="103"/>
  <c r="BD18" i="103"/>
  <c r="BC17" i="103"/>
  <c r="BE15" i="103"/>
  <c r="BC13" i="103"/>
  <c r="BE9" i="103"/>
  <c r="BC36" i="103"/>
  <c r="BC34" i="103"/>
  <c r="BE32" i="103"/>
  <c r="BD31" i="103"/>
  <c r="BC30" i="103"/>
  <c r="BE28" i="103"/>
  <c r="BD27" i="103"/>
  <c r="BC26" i="103"/>
  <c r="M27" i="107" s="1"/>
  <c r="BE24" i="103"/>
  <c r="BD23" i="103"/>
  <c r="BC22" i="103"/>
  <c r="BE20" i="103"/>
  <c r="G51" i="107" s="1"/>
  <c r="BD19" i="103"/>
  <c r="BC18" i="103"/>
  <c r="BD15" i="103"/>
  <c r="BE12" i="103"/>
  <c r="BE10" i="103"/>
  <c r="BC35" i="103"/>
  <c r="BE33" i="103"/>
  <c r="BD32" i="103"/>
  <c r="BC31" i="103"/>
  <c r="BE29" i="103"/>
  <c r="BD28" i="103"/>
  <c r="BC27" i="103"/>
  <c r="N27" i="107" s="1"/>
  <c r="N75" i="107" s="1"/>
  <c r="BE25" i="103"/>
  <c r="BD24" i="103"/>
  <c r="BC23" i="103"/>
  <c r="BE21" i="103"/>
  <c r="H51" i="107" s="1"/>
  <c r="BD20" i="103"/>
  <c r="BC19" i="103"/>
  <c r="BE30" i="103"/>
  <c r="BD25" i="103"/>
  <c r="BC20" i="103"/>
  <c r="BD13" i="103"/>
  <c r="BC10" i="103"/>
  <c r="BE34" i="103"/>
  <c r="U51" i="107" s="1"/>
  <c r="U99" i="107" s="1"/>
  <c r="BD29" i="103"/>
  <c r="BC24" i="103"/>
  <c r="BE18" i="103"/>
  <c r="BD12" i="103"/>
  <c r="BD33" i="103"/>
  <c r="BC28" i="103"/>
  <c r="BE22" i="103"/>
  <c r="BE17" i="103"/>
  <c r="BC12" i="103"/>
  <c r="BE11" i="103" s="1"/>
  <c r="BD17" i="103"/>
  <c r="BC15" i="103"/>
  <c r="BE13" i="103"/>
  <c r="BC32" i="103"/>
  <c r="BD10" i="103"/>
  <c r="BE26" i="103"/>
  <c r="BD21" i="103"/>
  <c r="BD34" i="101"/>
  <c r="BC33" i="101"/>
  <c r="BE31" i="101"/>
  <c r="BD30" i="101"/>
  <c r="BC29" i="101"/>
  <c r="BE27" i="101"/>
  <c r="BD26" i="101"/>
  <c r="BC25" i="101"/>
  <c r="BE23" i="101"/>
  <c r="BD22" i="101"/>
  <c r="BC21" i="101"/>
  <c r="BE19" i="101"/>
  <c r="F51" i="105" s="1"/>
  <c r="BD18" i="101"/>
  <c r="BC17" i="101"/>
  <c r="BE13" i="101"/>
  <c r="BD12" i="101"/>
  <c r="BC10" i="101"/>
  <c r="BC36" i="101"/>
  <c r="BC34" i="101"/>
  <c r="BE32" i="101"/>
  <c r="S51" i="105" s="1"/>
  <c r="S99" i="105" s="1"/>
  <c r="BD31" i="101"/>
  <c r="BC30" i="101"/>
  <c r="BE28" i="101"/>
  <c r="BD27" i="101"/>
  <c r="BC26" i="101"/>
  <c r="BE24" i="101"/>
  <c r="BD23" i="101"/>
  <c r="BC22" i="101"/>
  <c r="I27" i="105" s="1"/>
  <c r="I75" i="105" s="1"/>
  <c r="BE20" i="101"/>
  <c r="BD19" i="101"/>
  <c r="BC18" i="101"/>
  <c r="BE15" i="101"/>
  <c r="BD13" i="101"/>
  <c r="BC12" i="101"/>
  <c r="BE9" i="101"/>
  <c r="BC35" i="101"/>
  <c r="BE33" i="101"/>
  <c r="BD32" i="101"/>
  <c r="BC31" i="101"/>
  <c r="BE29" i="101"/>
  <c r="P51" i="105" s="1"/>
  <c r="P99" i="105" s="1"/>
  <c r="BD28" i="101"/>
  <c r="BC27" i="101"/>
  <c r="BE25" i="101"/>
  <c r="BD24" i="101"/>
  <c r="BC23" i="101"/>
  <c r="BE21" i="101"/>
  <c r="BD20" i="101"/>
  <c r="BC19" i="101"/>
  <c r="BE17" i="101"/>
  <c r="BD15" i="101"/>
  <c r="BC13" i="101"/>
  <c r="BC11" i="101" s="1"/>
  <c r="BD11" i="101" s="1"/>
  <c r="BE10" i="101"/>
  <c r="BE30" i="101"/>
  <c r="BD25" i="101"/>
  <c r="BC20" i="101"/>
  <c r="BE12" i="101"/>
  <c r="BE34" i="101"/>
  <c r="BD29" i="101"/>
  <c r="BC24" i="101"/>
  <c r="BE18" i="101"/>
  <c r="BD10" i="101"/>
  <c r="BE26" i="101"/>
  <c r="BC15" i="101"/>
  <c r="BD33" i="101"/>
  <c r="BC28" i="101"/>
  <c r="BE22" i="101"/>
  <c r="BD17" i="101"/>
  <c r="BC32" i="101"/>
  <c r="BD21" i="101"/>
  <c r="G51" i="105"/>
  <c r="K51" i="105"/>
  <c r="O51" i="105"/>
  <c r="E27" i="105"/>
  <c r="M27" i="105"/>
  <c r="Q27" i="105"/>
  <c r="U27" i="105"/>
  <c r="D51" i="105"/>
  <c r="H51" i="105"/>
  <c r="L51" i="105"/>
  <c r="T51" i="105"/>
  <c r="F27" i="105"/>
  <c r="F75" i="105" s="1"/>
  <c r="J27" i="105"/>
  <c r="N27" i="105"/>
  <c r="R27" i="105"/>
  <c r="R75" i="105" s="1"/>
  <c r="E51" i="105"/>
  <c r="I51" i="105"/>
  <c r="M51" i="105"/>
  <c r="Q51" i="105"/>
  <c r="U51" i="105"/>
  <c r="U99" i="105" s="1"/>
  <c r="G27" i="105"/>
  <c r="K27" i="105"/>
  <c r="K75" i="105" s="1"/>
  <c r="O27" i="105"/>
  <c r="O75" i="105" s="1"/>
  <c r="S27" i="105"/>
  <c r="S75" i="105" s="1"/>
  <c r="J51" i="105"/>
  <c r="H27" i="105"/>
  <c r="N51" i="105"/>
  <c r="L27" i="105"/>
  <c r="L75" i="105" s="1"/>
  <c r="R51" i="105"/>
  <c r="P27" i="105"/>
  <c r="P75" i="105" s="1"/>
  <c r="D27" i="105"/>
  <c r="D75" i="105" s="1"/>
  <c r="T27" i="105"/>
  <c r="F51" i="107"/>
  <c r="K51" i="107"/>
  <c r="O51" i="107"/>
  <c r="S51" i="107"/>
  <c r="E27" i="107"/>
  <c r="I27" i="107"/>
  <c r="Q27" i="107"/>
  <c r="U27" i="107"/>
  <c r="D51" i="107"/>
  <c r="L51" i="107"/>
  <c r="P51" i="107"/>
  <c r="T51" i="107"/>
  <c r="F27" i="107"/>
  <c r="F75" i="107" s="1"/>
  <c r="J27" i="107"/>
  <c r="R27" i="107"/>
  <c r="R75" i="107" s="1"/>
  <c r="E51" i="107"/>
  <c r="I51" i="107"/>
  <c r="M51" i="107"/>
  <c r="Q51" i="107"/>
  <c r="G27" i="107"/>
  <c r="G75" i="107" s="1"/>
  <c r="K27" i="107"/>
  <c r="O27" i="107"/>
  <c r="S27" i="107"/>
  <c r="H27" i="107"/>
  <c r="H75" i="107" s="1"/>
  <c r="N51" i="107"/>
  <c r="L27" i="107"/>
  <c r="L75" i="107" s="1"/>
  <c r="R51" i="107"/>
  <c r="D27" i="107"/>
  <c r="D75" i="107" s="1"/>
  <c r="T27" i="107"/>
  <c r="F27" i="108"/>
  <c r="G27" i="108"/>
  <c r="K27" i="108"/>
  <c r="J27" i="108"/>
  <c r="I27" i="108"/>
  <c r="H27" i="108"/>
  <c r="S13" i="101"/>
  <c r="I12" i="108" s="1"/>
  <c r="BI36" i="101"/>
  <c r="BL35" i="101"/>
  <c r="BS34" i="101"/>
  <c r="BO34" i="101"/>
  <c r="U20" i="105" s="1"/>
  <c r="BK34" i="101"/>
  <c r="U34" i="105" s="1"/>
  <c r="U82" i="105" s="1"/>
  <c r="BG34" i="101"/>
  <c r="BR33" i="101"/>
  <c r="BN33" i="101"/>
  <c r="BJ33" i="101"/>
  <c r="BF33" i="101"/>
  <c r="T5" i="105" s="1"/>
  <c r="BQ32" i="101"/>
  <c r="BM32" i="101"/>
  <c r="BI32" i="101"/>
  <c r="S10" i="105" s="1"/>
  <c r="BT31" i="101"/>
  <c r="BP31" i="101"/>
  <c r="BL31" i="101"/>
  <c r="BH31" i="101"/>
  <c r="R29" i="105" s="1"/>
  <c r="BS30" i="101"/>
  <c r="BO30" i="101"/>
  <c r="BK30" i="101"/>
  <c r="Q34" i="105" s="1"/>
  <c r="BG30" i="101"/>
  <c r="BR29" i="101"/>
  <c r="BN29" i="101"/>
  <c r="BJ29" i="101"/>
  <c r="BF29" i="101"/>
  <c r="P5" i="105" s="1"/>
  <c r="BQ28" i="101"/>
  <c r="BM28" i="101"/>
  <c r="BI28" i="101"/>
  <c r="O10" i="105" s="1"/>
  <c r="BT27" i="101"/>
  <c r="N49" i="105" s="1"/>
  <c r="BP27" i="101"/>
  <c r="BL27" i="101"/>
  <c r="BH27" i="101"/>
  <c r="N29" i="105" s="1"/>
  <c r="BS26" i="101"/>
  <c r="BO26" i="101"/>
  <c r="BR36" i="101"/>
  <c r="BF36" i="101"/>
  <c r="BI35" i="101"/>
  <c r="BR34" i="101"/>
  <c r="BN34" i="101"/>
  <c r="BJ34" i="101"/>
  <c r="BF34" i="101"/>
  <c r="U5" i="105" s="1"/>
  <c r="BQ33" i="101"/>
  <c r="BM33" i="101"/>
  <c r="BI33" i="101"/>
  <c r="T10" i="105" s="1"/>
  <c r="BT32" i="101"/>
  <c r="S49" i="105" s="1"/>
  <c r="BP32" i="101"/>
  <c r="BL32" i="101"/>
  <c r="BH32" i="101"/>
  <c r="S29" i="105" s="1"/>
  <c r="BS31" i="101"/>
  <c r="BO31" i="101"/>
  <c r="BK31" i="101"/>
  <c r="BG31" i="101"/>
  <c r="BR30" i="101"/>
  <c r="Q25" i="105" s="1"/>
  <c r="BN30" i="101"/>
  <c r="BJ30" i="101"/>
  <c r="BF30" i="101"/>
  <c r="Q5" i="105" s="1"/>
  <c r="BQ29" i="101"/>
  <c r="P44" i="105" s="1"/>
  <c r="BM29" i="101"/>
  <c r="BI29" i="101"/>
  <c r="BT28" i="101"/>
  <c r="O49" i="105" s="1"/>
  <c r="BP28" i="101"/>
  <c r="BL28" i="101"/>
  <c r="BH28" i="101"/>
  <c r="O29" i="105" s="1"/>
  <c r="BS27" i="101"/>
  <c r="BO27" i="101"/>
  <c r="N20" i="105" s="1"/>
  <c r="BK27" i="101"/>
  <c r="BG27" i="101"/>
  <c r="BR26" i="101"/>
  <c r="M25" i="105" s="1"/>
  <c r="BO35" i="101"/>
  <c r="BP34" i="101"/>
  <c r="BH34" i="101"/>
  <c r="U29" i="105" s="1"/>
  <c r="U77" i="105" s="1"/>
  <c r="BO33" i="101"/>
  <c r="T20" i="105" s="1"/>
  <c r="BG33" i="101"/>
  <c r="BN32" i="101"/>
  <c r="BF32" i="101"/>
  <c r="S5" i="105" s="1"/>
  <c r="BM31" i="101"/>
  <c r="BT30" i="101"/>
  <c r="Q49" i="105" s="1"/>
  <c r="BL30" i="101"/>
  <c r="BS29" i="101"/>
  <c r="BK29" i="101"/>
  <c r="P34" i="105" s="1"/>
  <c r="BR28" i="101"/>
  <c r="O25" i="105" s="1"/>
  <c r="BJ28" i="101"/>
  <c r="BQ27" i="101"/>
  <c r="BI27" i="101"/>
  <c r="N10" i="105" s="1"/>
  <c r="BP26" i="101"/>
  <c r="BK26" i="101"/>
  <c r="BG26" i="101"/>
  <c r="BR25" i="101"/>
  <c r="L25" i="105" s="1"/>
  <c r="BN25" i="101"/>
  <c r="L39" i="105" s="1"/>
  <c r="BJ25" i="101"/>
  <c r="BF25" i="101"/>
  <c r="L5" i="105" s="1"/>
  <c r="BQ24" i="101"/>
  <c r="BM24" i="101"/>
  <c r="BI24" i="101"/>
  <c r="BT23" i="101"/>
  <c r="BP23" i="101"/>
  <c r="BL23" i="101"/>
  <c r="J15" i="105" s="1"/>
  <c r="BH23" i="101"/>
  <c r="J29" i="105" s="1"/>
  <c r="BS22" i="101"/>
  <c r="BO22" i="101"/>
  <c r="BK22" i="101"/>
  <c r="BG22" i="101"/>
  <c r="BR21" i="101"/>
  <c r="BN21" i="101"/>
  <c r="H39" i="105" s="1"/>
  <c r="BJ21" i="101"/>
  <c r="BF21" i="101"/>
  <c r="H5" i="105" s="1"/>
  <c r="BQ20" i="101"/>
  <c r="BM20" i="101"/>
  <c r="BI20" i="101"/>
  <c r="BT19" i="101"/>
  <c r="BP19" i="101"/>
  <c r="BL19" i="101"/>
  <c r="F15" i="105" s="1"/>
  <c r="BH19" i="101"/>
  <c r="F29" i="105" s="1"/>
  <c r="BS18" i="101"/>
  <c r="BO18" i="101"/>
  <c r="BK18" i="101"/>
  <c r="BG18" i="101"/>
  <c r="BR17" i="101"/>
  <c r="BN17" i="101"/>
  <c r="BJ17" i="101"/>
  <c r="BF17" i="101"/>
  <c r="D5" i="105" s="1"/>
  <c r="D53" i="105" s="1"/>
  <c r="BR15" i="101"/>
  <c r="BN15" i="101"/>
  <c r="BJ15" i="101"/>
  <c r="BF15" i="101"/>
  <c r="BT13" i="101"/>
  <c r="BP13" i="101"/>
  <c r="BL13" i="101"/>
  <c r="I15" i="108" s="1"/>
  <c r="BH13" i="101"/>
  <c r="BS12" i="101"/>
  <c r="BO12" i="101"/>
  <c r="BK12" i="101"/>
  <c r="BG12" i="101"/>
  <c r="BR10" i="101"/>
  <c r="BN10" i="101"/>
  <c r="BJ10" i="101"/>
  <c r="BF10" i="101"/>
  <c r="BK9" i="101"/>
  <c r="BO36" i="101"/>
  <c r="BF35" i="101"/>
  <c r="BM34" i="101"/>
  <c r="BT33" i="101"/>
  <c r="T49" i="105" s="1"/>
  <c r="BL33" i="101"/>
  <c r="BS32" i="101"/>
  <c r="BK32" i="101"/>
  <c r="S34" i="105" s="1"/>
  <c r="BR31" i="101"/>
  <c r="R25" i="105" s="1"/>
  <c r="BJ31" i="101"/>
  <c r="BQ30" i="101"/>
  <c r="Q44" i="105" s="1"/>
  <c r="BI30" i="101"/>
  <c r="Q10" i="105" s="1"/>
  <c r="BP29" i="101"/>
  <c r="BH29" i="101"/>
  <c r="P29" i="105" s="1"/>
  <c r="BO28" i="101"/>
  <c r="O20" i="105" s="1"/>
  <c r="BG28" i="101"/>
  <c r="BN27" i="101"/>
  <c r="N39" i="105" s="1"/>
  <c r="BF27" i="101"/>
  <c r="N5" i="105" s="1"/>
  <c r="BN26" i="101"/>
  <c r="M39" i="105" s="1"/>
  <c r="BJ26" i="101"/>
  <c r="BF26" i="101"/>
  <c r="M5" i="105" s="1"/>
  <c r="BQ25" i="101"/>
  <c r="BM25" i="101"/>
  <c r="BI25" i="101"/>
  <c r="L10" i="105" s="1"/>
  <c r="BT24" i="101"/>
  <c r="BP24" i="101"/>
  <c r="BL24" i="101"/>
  <c r="K15" i="105" s="1"/>
  <c r="BH24" i="101"/>
  <c r="K29" i="105" s="1"/>
  <c r="BS23" i="101"/>
  <c r="BO23" i="101"/>
  <c r="BK23" i="101"/>
  <c r="J34" i="105" s="1"/>
  <c r="BG23" i="101"/>
  <c r="BR22" i="101"/>
  <c r="BN22" i="101"/>
  <c r="BJ22" i="101"/>
  <c r="BF22" i="101"/>
  <c r="I5" i="105" s="1"/>
  <c r="BQ21" i="101"/>
  <c r="BM21" i="101"/>
  <c r="BI21" i="101"/>
  <c r="H10" i="105" s="1"/>
  <c r="BT20" i="101"/>
  <c r="G49" i="105" s="1"/>
  <c r="BP20" i="101"/>
  <c r="BL20" i="101"/>
  <c r="BH20" i="101"/>
  <c r="G29" i="105" s="1"/>
  <c r="BS19" i="101"/>
  <c r="BO19" i="101"/>
  <c r="BK19" i="101"/>
  <c r="BG19" i="101"/>
  <c r="BR18" i="101"/>
  <c r="E25" i="105" s="1"/>
  <c r="BN18" i="101"/>
  <c r="BJ18" i="101"/>
  <c r="BF18" i="101"/>
  <c r="E5" i="105" s="1"/>
  <c r="BQ17" i="101"/>
  <c r="D44" i="105" s="1"/>
  <c r="BM17" i="101"/>
  <c r="BI17" i="101"/>
  <c r="BQ15" i="101"/>
  <c r="BM15" i="101"/>
  <c r="BI15" i="101"/>
  <c r="BS13" i="101"/>
  <c r="BO13" i="101"/>
  <c r="I20" i="108" s="1"/>
  <c r="BK13" i="101"/>
  <c r="BG13" i="101"/>
  <c r="BR12" i="101"/>
  <c r="H25" i="108" s="1"/>
  <c r="BN12" i="101"/>
  <c r="BJ12" i="101"/>
  <c r="BF12" i="101"/>
  <c r="H5" i="108" s="1"/>
  <c r="BQ10" i="101"/>
  <c r="BM10" i="101"/>
  <c r="BI10" i="101"/>
  <c r="BT9" i="101"/>
  <c r="BH9" i="101"/>
  <c r="BL36" i="101"/>
  <c r="BT34" i="101"/>
  <c r="U49" i="105" s="1"/>
  <c r="U97" i="105" s="1"/>
  <c r="BL34" i="101"/>
  <c r="BS33" i="101"/>
  <c r="BK33" i="101"/>
  <c r="T34" i="105" s="1"/>
  <c r="BR32" i="101"/>
  <c r="BJ32" i="101"/>
  <c r="BQ31" i="101"/>
  <c r="BI31" i="101"/>
  <c r="BP30" i="101"/>
  <c r="BH30" i="101"/>
  <c r="Q29" i="105" s="1"/>
  <c r="BO29" i="101"/>
  <c r="BG29" i="101"/>
  <c r="BN28" i="101"/>
  <c r="O39" i="105" s="1"/>
  <c r="BF28" i="101"/>
  <c r="O5" i="105" s="1"/>
  <c r="BM27" i="101"/>
  <c r="BQ34" i="101"/>
  <c r="U44" i="105" s="1"/>
  <c r="U92" i="105" s="1"/>
  <c r="BO32" i="101"/>
  <c r="S20" i="105" s="1"/>
  <c r="BM30" i="101"/>
  <c r="BK28" i="101"/>
  <c r="O34" i="105" s="1"/>
  <c r="BQ26" i="101"/>
  <c r="M44" i="105" s="1"/>
  <c r="BH26" i="101"/>
  <c r="M29" i="105" s="1"/>
  <c r="BO25" i="101"/>
  <c r="BG25" i="101"/>
  <c r="BN24" i="101"/>
  <c r="K39" i="105" s="1"/>
  <c r="BF24" i="101"/>
  <c r="K5" i="105" s="1"/>
  <c r="BM23" i="101"/>
  <c r="BT22" i="101"/>
  <c r="BL22" i="101"/>
  <c r="I15" i="105" s="1"/>
  <c r="BS21" i="101"/>
  <c r="BK21" i="101"/>
  <c r="BR20" i="101"/>
  <c r="BJ20" i="101"/>
  <c r="BQ19" i="101"/>
  <c r="F44" i="105" s="1"/>
  <c r="BI19" i="101"/>
  <c r="BP18" i="101"/>
  <c r="BH18" i="101"/>
  <c r="E29" i="105" s="1"/>
  <c r="BO17" i="101"/>
  <c r="D20" i="105" s="1"/>
  <c r="D68" i="105" s="1"/>
  <c r="BG17" i="101"/>
  <c r="BP15" i="101"/>
  <c r="BH15" i="101"/>
  <c r="BM13" i="101"/>
  <c r="BT12" i="101"/>
  <c r="BL12" i="101"/>
  <c r="BS10" i="101"/>
  <c r="BK10" i="101"/>
  <c r="BN9" i="101"/>
  <c r="BI34" i="101"/>
  <c r="BG32" i="101"/>
  <c r="BT29" i="101"/>
  <c r="P49" i="105" s="1"/>
  <c r="BR27" i="101"/>
  <c r="BM26" i="101"/>
  <c r="BT25" i="101"/>
  <c r="L49" i="105" s="1"/>
  <c r="BL25" i="101"/>
  <c r="L15" i="105" s="1"/>
  <c r="BS24" i="101"/>
  <c r="BK24" i="101"/>
  <c r="BR23" i="101"/>
  <c r="J25" i="105" s="1"/>
  <c r="BJ23" i="101"/>
  <c r="BQ22" i="101"/>
  <c r="I44" i="105" s="1"/>
  <c r="BI22" i="101"/>
  <c r="BP21" i="101"/>
  <c r="BH21" i="101"/>
  <c r="H29" i="105" s="1"/>
  <c r="BO20" i="101"/>
  <c r="G20" i="105" s="1"/>
  <c r="BG20" i="101"/>
  <c r="BN19" i="101"/>
  <c r="F39" i="105" s="1"/>
  <c r="BF19" i="101"/>
  <c r="F5" i="105" s="1"/>
  <c r="BM18" i="101"/>
  <c r="BT17" i="101"/>
  <c r="BL17" i="101"/>
  <c r="D15" i="105" s="1"/>
  <c r="D63" i="105" s="1"/>
  <c r="BO15" i="101"/>
  <c r="BG15" i="101"/>
  <c r="BR13" i="101"/>
  <c r="BJ13" i="101"/>
  <c r="BQ12" i="101"/>
  <c r="BI12" i="101"/>
  <c r="H10" i="108" s="1"/>
  <c r="BP10" i="101"/>
  <c r="BH10" i="101"/>
  <c r="BP33" i="101"/>
  <c r="BN31" i="101"/>
  <c r="R39" i="105" s="1"/>
  <c r="BL29" i="101"/>
  <c r="P15" i="105" s="1"/>
  <c r="BJ27" i="101"/>
  <c r="BL26" i="101"/>
  <c r="M15" i="105" s="1"/>
  <c r="M63" i="105" s="1"/>
  <c r="BS25" i="101"/>
  <c r="BK25" i="101"/>
  <c r="BR24" i="101"/>
  <c r="BJ24" i="101"/>
  <c r="BQ23" i="101"/>
  <c r="BI23" i="101"/>
  <c r="BP22" i="101"/>
  <c r="BH22" i="101"/>
  <c r="I29" i="105" s="1"/>
  <c r="BO21" i="101"/>
  <c r="BG21" i="101"/>
  <c r="BN20" i="101"/>
  <c r="BF20" i="101"/>
  <c r="G5" i="105" s="1"/>
  <c r="G53" i="105" s="1"/>
  <c r="BM19" i="101"/>
  <c r="BT18" i="101"/>
  <c r="BL18" i="101"/>
  <c r="E15" i="105" s="1"/>
  <c r="E63" i="105" s="1"/>
  <c r="BS17" i="101"/>
  <c r="BK17" i="101"/>
  <c r="BT15" i="101"/>
  <c r="BL15" i="101"/>
  <c r="BQ13" i="101"/>
  <c r="BI13" i="101"/>
  <c r="BP12" i="101"/>
  <c r="BH12" i="101"/>
  <c r="BO10" i="101"/>
  <c r="BG10" i="101"/>
  <c r="BH33" i="101"/>
  <c r="T29" i="105" s="1"/>
  <c r="T77" i="105" s="1"/>
  <c r="BI26" i="101"/>
  <c r="M10" i="105" s="1"/>
  <c r="BG24" i="101"/>
  <c r="BT21" i="101"/>
  <c r="H49" i="105" s="1"/>
  <c r="BR19" i="101"/>
  <c r="F25" i="105" s="1"/>
  <c r="BP17" i="101"/>
  <c r="BK15" i="101"/>
  <c r="BN13" i="101"/>
  <c r="BL10" i="101"/>
  <c r="BF31" i="101"/>
  <c r="R5" i="105" s="1"/>
  <c r="R53" i="105" s="1"/>
  <c r="BP25" i="101"/>
  <c r="BN23" i="101"/>
  <c r="BL21" i="101"/>
  <c r="BJ19" i="101"/>
  <c r="BH17" i="101"/>
  <c r="D29" i="105" s="1"/>
  <c r="BF13" i="101"/>
  <c r="I5" i="108" s="1"/>
  <c r="BQ9" i="101"/>
  <c r="BS28" i="101"/>
  <c r="BF23" i="101"/>
  <c r="J5" i="105" s="1"/>
  <c r="J53" i="105" s="1"/>
  <c r="BQ18" i="101"/>
  <c r="E44" i="105" s="1"/>
  <c r="BT10" i="101"/>
  <c r="BT26" i="101"/>
  <c r="M49" i="105" s="1"/>
  <c r="BM22" i="101"/>
  <c r="BI18" i="101"/>
  <c r="BH25" i="101"/>
  <c r="L29" i="105" s="1"/>
  <c r="BO24" i="101"/>
  <c r="K20" i="105" s="1"/>
  <c r="BS15" i="101"/>
  <c r="BM12" i="101"/>
  <c r="BS20" i="101"/>
  <c r="BR35" i="101"/>
  <c r="BK20" i="101"/>
  <c r="G34" i="105" s="1"/>
  <c r="E34" i="101"/>
  <c r="I34" i="101"/>
  <c r="U31" i="105" s="1"/>
  <c r="U79" i="105" s="1"/>
  <c r="M34" i="101"/>
  <c r="U9" i="105" s="1"/>
  <c r="Q34" i="101"/>
  <c r="U34" i="101"/>
  <c r="U36" i="105" s="1"/>
  <c r="U88" i="105" s="1"/>
  <c r="Y34" i="101"/>
  <c r="U14" i="105" s="1"/>
  <c r="AC34" i="101"/>
  <c r="AG34" i="101"/>
  <c r="U41" i="105" s="1"/>
  <c r="AK34" i="101"/>
  <c r="U19" i="105" s="1"/>
  <c r="AO34" i="101"/>
  <c r="AS34" i="101"/>
  <c r="U46" i="105" s="1"/>
  <c r="U94" i="105" s="1"/>
  <c r="AW34" i="101"/>
  <c r="U24" i="105" s="1"/>
  <c r="BA34" i="101"/>
  <c r="F34" i="101"/>
  <c r="U30" i="105" s="1"/>
  <c r="U78" i="105" s="1"/>
  <c r="J34" i="101"/>
  <c r="U8" i="105" s="1"/>
  <c r="N34" i="101"/>
  <c r="R34" i="101"/>
  <c r="U35" i="105" s="1"/>
  <c r="V34" i="101"/>
  <c r="U13" i="105" s="1"/>
  <c r="Z34" i="101"/>
  <c r="AD34" i="101"/>
  <c r="U40" i="105" s="1"/>
  <c r="AH34" i="101"/>
  <c r="U18" i="105" s="1"/>
  <c r="AL34" i="101"/>
  <c r="AP34" i="101"/>
  <c r="U45" i="105" s="1"/>
  <c r="U93" i="105" s="1"/>
  <c r="AT34" i="101"/>
  <c r="U23" i="105" s="1"/>
  <c r="AX34" i="101"/>
  <c r="BB34" i="101"/>
  <c r="U50" i="105" s="1"/>
  <c r="U98" i="105" s="1"/>
  <c r="G34" i="101"/>
  <c r="U7" i="105" s="1"/>
  <c r="K34" i="101"/>
  <c r="O34" i="101"/>
  <c r="U33" i="105" s="1"/>
  <c r="S34" i="101"/>
  <c r="U12" i="105" s="1"/>
  <c r="W34" i="101"/>
  <c r="AA34" i="101"/>
  <c r="U38" i="105" s="1"/>
  <c r="U86" i="105" s="1"/>
  <c r="AE34" i="101"/>
  <c r="U17" i="105" s="1"/>
  <c r="AI34" i="101"/>
  <c r="AM34" i="101"/>
  <c r="U43" i="105" s="1"/>
  <c r="U91" i="105" s="1"/>
  <c r="AQ34" i="101"/>
  <c r="U22" i="105" s="1"/>
  <c r="AU34" i="101"/>
  <c r="AY34" i="101"/>
  <c r="U48" i="105" s="1"/>
  <c r="U96" i="105" s="1"/>
  <c r="D34" i="101"/>
  <c r="U6" i="105" s="1"/>
  <c r="H34" i="101"/>
  <c r="L34" i="101"/>
  <c r="U32" i="105" s="1"/>
  <c r="P34" i="101"/>
  <c r="U11" i="105" s="1"/>
  <c r="T34" i="101"/>
  <c r="X34" i="101"/>
  <c r="U37" i="105" s="1"/>
  <c r="U89" i="105" s="1"/>
  <c r="AB34" i="101"/>
  <c r="U16" i="105" s="1"/>
  <c r="AF34" i="101"/>
  <c r="AJ34" i="101"/>
  <c r="U42" i="105" s="1"/>
  <c r="U90" i="105" s="1"/>
  <c r="AN34" i="101"/>
  <c r="U21" i="105" s="1"/>
  <c r="AR34" i="101"/>
  <c r="AV34" i="101"/>
  <c r="U47" i="105" s="1"/>
  <c r="U95" i="105" s="1"/>
  <c r="AZ34" i="101"/>
  <c r="U26" i="105" s="1"/>
  <c r="BR36" i="102"/>
  <c r="BF36" i="102"/>
  <c r="BI35" i="102"/>
  <c r="BR34" i="102"/>
  <c r="BN34" i="102"/>
  <c r="U39" i="106" s="1"/>
  <c r="BJ34" i="102"/>
  <c r="BF34" i="102"/>
  <c r="U5" i="106" s="1"/>
  <c r="BQ33" i="102"/>
  <c r="BM33" i="102"/>
  <c r="BI33" i="102"/>
  <c r="BT32" i="102"/>
  <c r="S49" i="106" s="1"/>
  <c r="BP32" i="102"/>
  <c r="BL32" i="102"/>
  <c r="S15" i="106" s="1"/>
  <c r="BH32" i="102"/>
  <c r="S29" i="106" s="1"/>
  <c r="BS31" i="102"/>
  <c r="BO31" i="102"/>
  <c r="BK31" i="102"/>
  <c r="BG31" i="102"/>
  <c r="BR30" i="102"/>
  <c r="Q25" i="106" s="1"/>
  <c r="BN30" i="102"/>
  <c r="BJ30" i="102"/>
  <c r="BF30" i="102"/>
  <c r="Q5" i="106" s="1"/>
  <c r="BQ29" i="102"/>
  <c r="P44" i="106" s="1"/>
  <c r="BM29" i="102"/>
  <c r="BI29" i="102"/>
  <c r="BT28" i="102"/>
  <c r="BP28" i="102"/>
  <c r="BL28" i="102"/>
  <c r="BH28" i="102"/>
  <c r="O29" i="106" s="1"/>
  <c r="BS27" i="102"/>
  <c r="BO27" i="102"/>
  <c r="N20" i="106" s="1"/>
  <c r="BK27" i="102"/>
  <c r="BG27" i="102"/>
  <c r="BR26" i="102"/>
  <c r="BN26" i="102"/>
  <c r="M39" i="106" s="1"/>
  <c r="BJ26" i="102"/>
  <c r="BF26" i="102"/>
  <c r="M5" i="106" s="1"/>
  <c r="BQ25" i="102"/>
  <c r="BM25" i="102"/>
  <c r="BI25" i="102"/>
  <c r="BT24" i="102"/>
  <c r="BP24" i="102"/>
  <c r="BL24" i="102"/>
  <c r="K15" i="106" s="1"/>
  <c r="BH24" i="102"/>
  <c r="K29" i="106" s="1"/>
  <c r="BS23" i="102"/>
  <c r="BO23" i="102"/>
  <c r="BK23" i="102"/>
  <c r="J34" i="106" s="1"/>
  <c r="BG23" i="102"/>
  <c r="BR22" i="102"/>
  <c r="BN22" i="102"/>
  <c r="BJ22" i="102"/>
  <c r="BF22" i="102"/>
  <c r="I5" i="106" s="1"/>
  <c r="BQ21" i="102"/>
  <c r="H44" i="106" s="1"/>
  <c r="BM21" i="102"/>
  <c r="BI21" i="102"/>
  <c r="H10" i="106" s="1"/>
  <c r="BT20" i="102"/>
  <c r="BP20" i="102"/>
  <c r="BL20" i="102"/>
  <c r="BH20" i="102"/>
  <c r="G29" i="106" s="1"/>
  <c r="BS19" i="102"/>
  <c r="BO19" i="102"/>
  <c r="F20" i="106" s="1"/>
  <c r="BK19" i="102"/>
  <c r="BG19" i="102"/>
  <c r="BR18" i="102"/>
  <c r="BN18" i="102"/>
  <c r="BJ18" i="102"/>
  <c r="BF18" i="102"/>
  <c r="E5" i="106" s="1"/>
  <c r="BQ17" i="102"/>
  <c r="BM17" i="102"/>
  <c r="BI17" i="102"/>
  <c r="BQ15" i="102"/>
  <c r="BM15" i="102"/>
  <c r="BI15" i="102"/>
  <c r="BS13" i="102"/>
  <c r="BO13" i="102"/>
  <c r="BK13" i="102"/>
  <c r="BG13" i="102"/>
  <c r="BR12" i="102"/>
  <c r="BN12" i="102"/>
  <c r="BJ12" i="102"/>
  <c r="BF12" i="102"/>
  <c r="J5" i="108" s="1"/>
  <c r="BQ10" i="102"/>
  <c r="BM10" i="102"/>
  <c r="BI10" i="102"/>
  <c r="BT9" i="102"/>
  <c r="BH9" i="102"/>
  <c r="BO36" i="102"/>
  <c r="BR35" i="102"/>
  <c r="BF35" i="102"/>
  <c r="BQ34" i="102"/>
  <c r="BM34" i="102"/>
  <c r="BI34" i="102"/>
  <c r="BT33" i="102"/>
  <c r="T49" i="106" s="1"/>
  <c r="BP33" i="102"/>
  <c r="BL33" i="102"/>
  <c r="T15" i="106" s="1"/>
  <c r="BH33" i="102"/>
  <c r="T29" i="106" s="1"/>
  <c r="BS32" i="102"/>
  <c r="BO32" i="102"/>
  <c r="BK32" i="102"/>
  <c r="S34" i="106" s="1"/>
  <c r="BG32" i="102"/>
  <c r="BR31" i="102"/>
  <c r="R25" i="106" s="1"/>
  <c r="BN31" i="102"/>
  <c r="BJ31" i="102"/>
  <c r="BF31" i="102"/>
  <c r="R5" i="106" s="1"/>
  <c r="BQ30" i="102"/>
  <c r="Q44" i="106" s="1"/>
  <c r="BM30" i="102"/>
  <c r="BI30" i="102"/>
  <c r="Q10" i="106" s="1"/>
  <c r="BT29" i="102"/>
  <c r="BP29" i="102"/>
  <c r="BL29" i="102"/>
  <c r="BH29" i="102"/>
  <c r="P29" i="106" s="1"/>
  <c r="BS28" i="102"/>
  <c r="BO28" i="102"/>
  <c r="O20" i="106" s="1"/>
  <c r="BK28" i="102"/>
  <c r="BG28" i="102"/>
  <c r="BR27" i="102"/>
  <c r="BN27" i="102"/>
  <c r="N39" i="106" s="1"/>
  <c r="BJ27" i="102"/>
  <c r="BF27" i="102"/>
  <c r="N5" i="106" s="1"/>
  <c r="BQ26" i="102"/>
  <c r="BM26" i="102"/>
  <c r="BI26" i="102"/>
  <c r="BT25" i="102"/>
  <c r="L49" i="106" s="1"/>
  <c r="BP25" i="102"/>
  <c r="BL25" i="102"/>
  <c r="L15" i="106" s="1"/>
  <c r="BH25" i="102"/>
  <c r="L29" i="106" s="1"/>
  <c r="BS24" i="102"/>
  <c r="BO24" i="102"/>
  <c r="BK24" i="102"/>
  <c r="K34" i="106" s="1"/>
  <c r="BG24" i="102"/>
  <c r="BR23" i="102"/>
  <c r="J25" i="106" s="1"/>
  <c r="BN23" i="102"/>
  <c r="BJ23" i="102"/>
  <c r="BF23" i="102"/>
  <c r="J5" i="106" s="1"/>
  <c r="BQ22" i="102"/>
  <c r="I44" i="106" s="1"/>
  <c r="BM22" i="102"/>
  <c r="BI22" i="102"/>
  <c r="I10" i="106" s="1"/>
  <c r="BT21" i="102"/>
  <c r="BP21" i="102"/>
  <c r="BL21" i="102"/>
  <c r="BH21" i="102"/>
  <c r="H29" i="106" s="1"/>
  <c r="BS20" i="102"/>
  <c r="BO20" i="102"/>
  <c r="G20" i="106" s="1"/>
  <c r="BK20" i="102"/>
  <c r="BG20" i="102"/>
  <c r="BR19" i="102"/>
  <c r="BN19" i="102"/>
  <c r="F39" i="106" s="1"/>
  <c r="BJ19" i="102"/>
  <c r="BF19" i="102"/>
  <c r="F5" i="106" s="1"/>
  <c r="BQ18" i="102"/>
  <c r="BM18" i="102"/>
  <c r="BI18" i="102"/>
  <c r="BT17" i="102"/>
  <c r="D49" i="106" s="1"/>
  <c r="BP17" i="102"/>
  <c r="BL17" i="102"/>
  <c r="D15" i="106" s="1"/>
  <c r="D63" i="106" s="1"/>
  <c r="BH17" i="102"/>
  <c r="D29" i="106" s="1"/>
  <c r="BT15" i="102"/>
  <c r="BP15" i="102"/>
  <c r="BL15" i="102"/>
  <c r="BH15" i="102"/>
  <c r="BR13" i="102"/>
  <c r="K25" i="108" s="1"/>
  <c r="BN13" i="102"/>
  <c r="BJ13" i="102"/>
  <c r="BF13" i="102"/>
  <c r="K5" i="108" s="1"/>
  <c r="BQ12" i="102"/>
  <c r="BM12" i="102"/>
  <c r="BI12" i="102"/>
  <c r="BT10" i="102"/>
  <c r="BP10" i="102"/>
  <c r="BL10" i="102"/>
  <c r="BH10" i="102"/>
  <c r="BQ9" i="102"/>
  <c r="BL36" i="102"/>
  <c r="BT34" i="102"/>
  <c r="U49" i="106" s="1"/>
  <c r="U97" i="106" s="1"/>
  <c r="BL34" i="102"/>
  <c r="U15" i="106" s="1"/>
  <c r="U63" i="106" s="1"/>
  <c r="BS33" i="102"/>
  <c r="BK33" i="102"/>
  <c r="T34" i="106" s="1"/>
  <c r="BR32" i="102"/>
  <c r="S25" i="106" s="1"/>
  <c r="BJ32" i="102"/>
  <c r="BQ31" i="102"/>
  <c r="R44" i="106" s="1"/>
  <c r="BI31" i="102"/>
  <c r="R10" i="106" s="1"/>
  <c r="BP30" i="102"/>
  <c r="BH30" i="102"/>
  <c r="Q29" i="106" s="1"/>
  <c r="BO29" i="102"/>
  <c r="P20" i="106" s="1"/>
  <c r="BG29" i="102"/>
  <c r="BN28" i="102"/>
  <c r="O39" i="106" s="1"/>
  <c r="BF28" i="102"/>
  <c r="O5" i="106" s="1"/>
  <c r="O53" i="106" s="1"/>
  <c r="BM27" i="102"/>
  <c r="BT26" i="102"/>
  <c r="M49" i="106" s="1"/>
  <c r="BL26" i="102"/>
  <c r="M15" i="106" s="1"/>
  <c r="BS25" i="102"/>
  <c r="BK25" i="102"/>
  <c r="L34" i="106" s="1"/>
  <c r="BR24" i="102"/>
  <c r="K25" i="106" s="1"/>
  <c r="BJ24" i="102"/>
  <c r="BQ23" i="102"/>
  <c r="J44" i="106" s="1"/>
  <c r="BI23" i="102"/>
  <c r="J10" i="106" s="1"/>
  <c r="BP22" i="102"/>
  <c r="BH22" i="102"/>
  <c r="I29" i="106" s="1"/>
  <c r="BO21" i="102"/>
  <c r="H20" i="106" s="1"/>
  <c r="H68" i="106" s="1"/>
  <c r="BG21" i="102"/>
  <c r="BN20" i="102"/>
  <c r="G39" i="106" s="1"/>
  <c r="BF20" i="102"/>
  <c r="G5" i="106" s="1"/>
  <c r="BM19" i="102"/>
  <c r="BT18" i="102"/>
  <c r="E49" i="106" s="1"/>
  <c r="BL18" i="102"/>
  <c r="E15" i="106" s="1"/>
  <c r="BS17" i="102"/>
  <c r="BK17" i="102"/>
  <c r="D34" i="106" s="1"/>
  <c r="BN15" i="102"/>
  <c r="BF15" i="102"/>
  <c r="BT13" i="102"/>
  <c r="BL13" i="102"/>
  <c r="BS12" i="102"/>
  <c r="BK12" i="102"/>
  <c r="BR10" i="102"/>
  <c r="BJ10" i="102"/>
  <c r="BK9" i="102"/>
  <c r="BI36" i="102"/>
  <c r="BS34" i="102"/>
  <c r="BK34" i="102"/>
  <c r="U34" i="106" s="1"/>
  <c r="U82" i="106" s="1"/>
  <c r="BR33" i="102"/>
  <c r="BJ33" i="102"/>
  <c r="BQ32" i="102"/>
  <c r="BI32" i="102"/>
  <c r="S10" i="106" s="1"/>
  <c r="BP31" i="102"/>
  <c r="BH31" i="102"/>
  <c r="R29" i="106" s="1"/>
  <c r="BO30" i="102"/>
  <c r="BG30" i="102"/>
  <c r="BN29" i="102"/>
  <c r="BF29" i="102"/>
  <c r="P5" i="106" s="1"/>
  <c r="BM28" i="102"/>
  <c r="BT27" i="102"/>
  <c r="N49" i="106" s="1"/>
  <c r="BL27" i="102"/>
  <c r="BS26" i="102"/>
  <c r="BK26" i="102"/>
  <c r="BR25" i="102"/>
  <c r="L25" i="106" s="1"/>
  <c r="BJ25" i="102"/>
  <c r="BQ24" i="102"/>
  <c r="K44" i="106" s="1"/>
  <c r="BI24" i="102"/>
  <c r="BP23" i="102"/>
  <c r="BH23" i="102"/>
  <c r="J29" i="106" s="1"/>
  <c r="BO22" i="102"/>
  <c r="I20" i="106" s="1"/>
  <c r="BG22" i="102"/>
  <c r="BN21" i="102"/>
  <c r="H39" i="106" s="1"/>
  <c r="BF21" i="102"/>
  <c r="H5" i="106" s="1"/>
  <c r="BM20" i="102"/>
  <c r="BT19" i="102"/>
  <c r="BL19" i="102"/>
  <c r="F15" i="106" s="1"/>
  <c r="BS18" i="102"/>
  <c r="BK18" i="102"/>
  <c r="E34" i="106" s="1"/>
  <c r="BR17" i="102"/>
  <c r="BJ17" i="102"/>
  <c r="BS15" i="102"/>
  <c r="BK15" i="102"/>
  <c r="BQ13" i="102"/>
  <c r="BI13" i="102"/>
  <c r="K10" i="108" s="1"/>
  <c r="BP12" i="102"/>
  <c r="BH12" i="102"/>
  <c r="BO10" i="102"/>
  <c r="BG10" i="102"/>
  <c r="BO35" i="102"/>
  <c r="BP34" i="102"/>
  <c r="BH34" i="102"/>
  <c r="U29" i="106" s="1"/>
  <c r="U77" i="106" s="1"/>
  <c r="BO33" i="102"/>
  <c r="T20" i="106" s="1"/>
  <c r="BG33" i="102"/>
  <c r="BN32" i="102"/>
  <c r="S39" i="106" s="1"/>
  <c r="BF32" i="102"/>
  <c r="S5" i="106" s="1"/>
  <c r="BM31" i="102"/>
  <c r="BT30" i="102"/>
  <c r="BL30" i="102"/>
  <c r="Q15" i="106" s="1"/>
  <c r="BS29" i="102"/>
  <c r="BK29" i="102"/>
  <c r="P34" i="106" s="1"/>
  <c r="BR28" i="102"/>
  <c r="BJ28" i="102"/>
  <c r="BQ27" i="102"/>
  <c r="BI27" i="102"/>
  <c r="N10" i="106" s="1"/>
  <c r="BP26" i="102"/>
  <c r="BH26" i="102"/>
  <c r="M29" i="106" s="1"/>
  <c r="BO25" i="102"/>
  <c r="BG25" i="102"/>
  <c r="BN24" i="102"/>
  <c r="BF24" i="102"/>
  <c r="K5" i="106" s="1"/>
  <c r="BM23" i="102"/>
  <c r="BT22" i="102"/>
  <c r="I49" i="106" s="1"/>
  <c r="BL22" i="102"/>
  <c r="BS21" i="102"/>
  <c r="BK21" i="102"/>
  <c r="BR20" i="102"/>
  <c r="G25" i="106" s="1"/>
  <c r="BJ20" i="102"/>
  <c r="BQ19" i="102"/>
  <c r="F44" i="106" s="1"/>
  <c r="BI19" i="102"/>
  <c r="BP18" i="102"/>
  <c r="BH18" i="102"/>
  <c r="E29" i="106" s="1"/>
  <c r="BO17" i="102"/>
  <c r="D20" i="106" s="1"/>
  <c r="D68" i="106" s="1"/>
  <c r="BG17" i="102"/>
  <c r="BR15" i="102"/>
  <c r="BJ15" i="102"/>
  <c r="BP13" i="102"/>
  <c r="BH13" i="102"/>
  <c r="BO12" i="102"/>
  <c r="BG12" i="102"/>
  <c r="BN10" i="102"/>
  <c r="BF10" i="102"/>
  <c r="BL35" i="102"/>
  <c r="BF33" i="102"/>
  <c r="T5" i="106" s="1"/>
  <c r="BS30" i="102"/>
  <c r="BQ28" i="102"/>
  <c r="O44" i="106" s="1"/>
  <c r="BO26" i="102"/>
  <c r="M20" i="106" s="1"/>
  <c r="BM24" i="102"/>
  <c r="BK22" i="102"/>
  <c r="I34" i="106" s="1"/>
  <c r="BI20" i="102"/>
  <c r="G10" i="106" s="1"/>
  <c r="BG18" i="102"/>
  <c r="BO15" i="102"/>
  <c r="BS10" i="102"/>
  <c r="BO34" i="102"/>
  <c r="BM32" i="102"/>
  <c r="BK30" i="102"/>
  <c r="BI28" i="102"/>
  <c r="O10" i="106" s="1"/>
  <c r="BG26" i="102"/>
  <c r="BT23" i="102"/>
  <c r="J49" i="106" s="1"/>
  <c r="BR21" i="102"/>
  <c r="BP19" i="102"/>
  <c r="BN17" i="102"/>
  <c r="BG15" i="102"/>
  <c r="BM13" i="102"/>
  <c r="BK10" i="102"/>
  <c r="BG34" i="102"/>
  <c r="BT31" i="102"/>
  <c r="R49" i="106" s="1"/>
  <c r="BR29" i="102"/>
  <c r="P25" i="106" s="1"/>
  <c r="BP27" i="102"/>
  <c r="BN25" i="102"/>
  <c r="L39" i="106" s="1"/>
  <c r="BL23" i="102"/>
  <c r="J15" i="106" s="1"/>
  <c r="BJ21" i="102"/>
  <c r="BH19" i="102"/>
  <c r="F29" i="106" s="1"/>
  <c r="BF17" i="102"/>
  <c r="D5" i="106" s="1"/>
  <c r="D53" i="106" s="1"/>
  <c r="BT12" i="102"/>
  <c r="BN9" i="102"/>
  <c r="BJ29" i="102"/>
  <c r="BQ20" i="102"/>
  <c r="BH27" i="102"/>
  <c r="N29" i="106" s="1"/>
  <c r="BO18" i="102"/>
  <c r="BF25" i="102"/>
  <c r="L5" i="106" s="1"/>
  <c r="L53" i="106" s="1"/>
  <c r="BS22" i="102"/>
  <c r="BN33" i="102"/>
  <c r="BL31" i="102"/>
  <c r="BL12" i="102"/>
  <c r="J15" i="108" s="1"/>
  <c r="D34" i="102"/>
  <c r="U6" i="106" s="1"/>
  <c r="H34" i="102"/>
  <c r="L34" i="102"/>
  <c r="U32" i="106" s="1"/>
  <c r="P34" i="102"/>
  <c r="U11" i="106" s="1"/>
  <c r="T34" i="102"/>
  <c r="X34" i="102"/>
  <c r="U37" i="106" s="1"/>
  <c r="U89" i="106" s="1"/>
  <c r="AB34" i="102"/>
  <c r="U16" i="106" s="1"/>
  <c r="AF34" i="102"/>
  <c r="AJ34" i="102"/>
  <c r="U42" i="106" s="1"/>
  <c r="U90" i="106" s="1"/>
  <c r="AN34" i="102"/>
  <c r="U21" i="106" s="1"/>
  <c r="AR34" i="102"/>
  <c r="AV34" i="102"/>
  <c r="U47" i="106" s="1"/>
  <c r="U95" i="106" s="1"/>
  <c r="AZ34" i="102"/>
  <c r="U26" i="106" s="1"/>
  <c r="E34" i="102"/>
  <c r="I34" i="102"/>
  <c r="U31" i="106" s="1"/>
  <c r="U79" i="106" s="1"/>
  <c r="M34" i="102"/>
  <c r="U9" i="106" s="1"/>
  <c r="Q34" i="102"/>
  <c r="U34" i="102"/>
  <c r="U36" i="106" s="1"/>
  <c r="U88" i="106" s="1"/>
  <c r="Y34" i="102"/>
  <c r="U14" i="106" s="1"/>
  <c r="AC34" i="102"/>
  <c r="AG34" i="102"/>
  <c r="U41" i="106" s="1"/>
  <c r="AK34" i="102"/>
  <c r="U19" i="106" s="1"/>
  <c r="AO34" i="102"/>
  <c r="AS34" i="102"/>
  <c r="U46" i="106" s="1"/>
  <c r="U94" i="106" s="1"/>
  <c r="AW34" i="102"/>
  <c r="U24" i="106" s="1"/>
  <c r="BA34" i="102"/>
  <c r="F34" i="102"/>
  <c r="U30" i="106" s="1"/>
  <c r="U78" i="106" s="1"/>
  <c r="J34" i="102"/>
  <c r="U8" i="106" s="1"/>
  <c r="N34" i="102"/>
  <c r="R34" i="102"/>
  <c r="U35" i="106" s="1"/>
  <c r="V34" i="102"/>
  <c r="U13" i="106" s="1"/>
  <c r="Z34" i="102"/>
  <c r="AD34" i="102"/>
  <c r="U40" i="106" s="1"/>
  <c r="AH34" i="102"/>
  <c r="U18" i="106" s="1"/>
  <c r="AL34" i="102"/>
  <c r="AP34" i="102"/>
  <c r="U45" i="106" s="1"/>
  <c r="U93" i="106" s="1"/>
  <c r="AT34" i="102"/>
  <c r="U23" i="106" s="1"/>
  <c r="AX34" i="102"/>
  <c r="BB34" i="102"/>
  <c r="U50" i="106" s="1"/>
  <c r="U98" i="106" s="1"/>
  <c r="G34" i="102"/>
  <c r="U7" i="106" s="1"/>
  <c r="K34" i="102"/>
  <c r="O34" i="102"/>
  <c r="U33" i="106" s="1"/>
  <c r="S34" i="102"/>
  <c r="U12" i="106" s="1"/>
  <c r="W34" i="102"/>
  <c r="AA34" i="102"/>
  <c r="U38" i="106" s="1"/>
  <c r="U86" i="106" s="1"/>
  <c r="AE34" i="102"/>
  <c r="U17" i="106" s="1"/>
  <c r="AI34" i="102"/>
  <c r="AM34" i="102"/>
  <c r="U43" i="106" s="1"/>
  <c r="U91" i="106" s="1"/>
  <c r="AQ34" i="102"/>
  <c r="U22" i="106" s="1"/>
  <c r="AU34" i="102"/>
  <c r="AY34" i="102"/>
  <c r="U48" i="106" s="1"/>
  <c r="U96" i="106" s="1"/>
  <c r="BR36" i="103"/>
  <c r="BF36" i="103"/>
  <c r="BI35" i="103"/>
  <c r="BR34" i="103"/>
  <c r="BN34" i="103"/>
  <c r="U39" i="107" s="1"/>
  <c r="BJ34" i="103"/>
  <c r="BF34" i="103"/>
  <c r="U5" i="107" s="1"/>
  <c r="BQ33" i="103"/>
  <c r="BM33" i="103"/>
  <c r="BI33" i="103"/>
  <c r="BT32" i="103"/>
  <c r="S49" i="107" s="1"/>
  <c r="BP32" i="103"/>
  <c r="BL32" i="103"/>
  <c r="BH32" i="103"/>
  <c r="S29" i="107" s="1"/>
  <c r="BS31" i="103"/>
  <c r="BO31" i="103"/>
  <c r="BK31" i="103"/>
  <c r="R34" i="107" s="1"/>
  <c r="BG31" i="103"/>
  <c r="BR30" i="103"/>
  <c r="Q25" i="107" s="1"/>
  <c r="BN30" i="103"/>
  <c r="BJ30" i="103"/>
  <c r="BF30" i="103"/>
  <c r="Q5" i="107" s="1"/>
  <c r="BQ29" i="103"/>
  <c r="P44" i="107" s="1"/>
  <c r="BM29" i="103"/>
  <c r="BI29" i="103"/>
  <c r="BT28" i="103"/>
  <c r="BP28" i="103"/>
  <c r="BL28" i="103"/>
  <c r="BH28" i="103"/>
  <c r="O29" i="107" s="1"/>
  <c r="BS27" i="103"/>
  <c r="BO27" i="103"/>
  <c r="BK27" i="103"/>
  <c r="BG27" i="103"/>
  <c r="BR26" i="103"/>
  <c r="BN26" i="103"/>
  <c r="M39" i="107" s="1"/>
  <c r="BJ26" i="103"/>
  <c r="BF26" i="103"/>
  <c r="M5" i="107" s="1"/>
  <c r="BQ25" i="103"/>
  <c r="BM25" i="103"/>
  <c r="BI25" i="103"/>
  <c r="BT24" i="103"/>
  <c r="BP24" i="103"/>
  <c r="BL24" i="103"/>
  <c r="K15" i="107" s="1"/>
  <c r="BH24" i="103"/>
  <c r="K29" i="107" s="1"/>
  <c r="BS23" i="103"/>
  <c r="BO23" i="103"/>
  <c r="BK23" i="103"/>
  <c r="J34" i="107" s="1"/>
  <c r="BG23" i="103"/>
  <c r="BR22" i="103"/>
  <c r="BN22" i="103"/>
  <c r="BJ22" i="103"/>
  <c r="BF22" i="103"/>
  <c r="I5" i="107" s="1"/>
  <c r="BQ21" i="103"/>
  <c r="H44" i="107" s="1"/>
  <c r="BM21" i="103"/>
  <c r="BI21" i="103"/>
  <c r="H10" i="107" s="1"/>
  <c r="BT20" i="103"/>
  <c r="BP20" i="103"/>
  <c r="BL20" i="103"/>
  <c r="BH20" i="103"/>
  <c r="G29" i="107" s="1"/>
  <c r="BS19" i="103"/>
  <c r="BO19" i="103"/>
  <c r="F20" i="107" s="1"/>
  <c r="BK19" i="103"/>
  <c r="BG19" i="103"/>
  <c r="BO36" i="103"/>
  <c r="BR35" i="103"/>
  <c r="BF35" i="103"/>
  <c r="BQ34" i="103"/>
  <c r="U44" i="107" s="1"/>
  <c r="U92" i="107" s="1"/>
  <c r="BM34" i="103"/>
  <c r="BI34" i="103"/>
  <c r="BT33" i="103"/>
  <c r="T49" i="107" s="1"/>
  <c r="BP33" i="103"/>
  <c r="BL33" i="103"/>
  <c r="T15" i="107" s="1"/>
  <c r="BH33" i="103"/>
  <c r="T29" i="107" s="1"/>
  <c r="BS32" i="103"/>
  <c r="BO32" i="103"/>
  <c r="S20" i="107" s="1"/>
  <c r="BK32" i="103"/>
  <c r="S34" i="107" s="1"/>
  <c r="BG32" i="103"/>
  <c r="BR31" i="103"/>
  <c r="R25" i="107" s="1"/>
  <c r="BN31" i="103"/>
  <c r="R39" i="107" s="1"/>
  <c r="BJ31" i="103"/>
  <c r="BF31" i="103"/>
  <c r="R5" i="107" s="1"/>
  <c r="BQ30" i="103"/>
  <c r="Q44" i="107" s="1"/>
  <c r="BM30" i="103"/>
  <c r="BI30" i="103"/>
  <c r="Q10" i="107" s="1"/>
  <c r="BT29" i="103"/>
  <c r="BP29" i="103"/>
  <c r="BL29" i="103"/>
  <c r="P15" i="107" s="1"/>
  <c r="BH29" i="103"/>
  <c r="P29" i="107" s="1"/>
  <c r="BS28" i="103"/>
  <c r="BO28" i="103"/>
  <c r="O20" i="107" s="1"/>
  <c r="BK28" i="103"/>
  <c r="O34" i="107" s="1"/>
  <c r="BG28" i="103"/>
  <c r="BR27" i="103"/>
  <c r="BN27" i="103"/>
  <c r="N39" i="107" s="1"/>
  <c r="BJ27" i="103"/>
  <c r="BF27" i="103"/>
  <c r="N5" i="107" s="1"/>
  <c r="BQ26" i="103"/>
  <c r="BM26" i="103"/>
  <c r="BI26" i="103"/>
  <c r="M10" i="107" s="1"/>
  <c r="BT25" i="103"/>
  <c r="L49" i="107" s="1"/>
  <c r="BP25" i="103"/>
  <c r="BL25" i="103"/>
  <c r="L15" i="107" s="1"/>
  <c r="BH25" i="103"/>
  <c r="L29" i="107" s="1"/>
  <c r="BS24" i="103"/>
  <c r="BL36" i="103"/>
  <c r="BO35" i="103"/>
  <c r="BT34" i="103"/>
  <c r="U49" i="107" s="1"/>
  <c r="U97" i="107" s="1"/>
  <c r="BP34" i="103"/>
  <c r="BL34" i="103"/>
  <c r="U15" i="107" s="1"/>
  <c r="BH34" i="103"/>
  <c r="U29" i="107" s="1"/>
  <c r="U77" i="107" s="1"/>
  <c r="BS33" i="103"/>
  <c r="BO33" i="103"/>
  <c r="T20" i="107" s="1"/>
  <c r="BK33" i="103"/>
  <c r="T34" i="107" s="1"/>
  <c r="BG33" i="103"/>
  <c r="BR32" i="103"/>
  <c r="S25" i="107" s="1"/>
  <c r="S73" i="107" s="1"/>
  <c r="BN32" i="103"/>
  <c r="S39" i="107" s="1"/>
  <c r="BJ32" i="103"/>
  <c r="BF32" i="103"/>
  <c r="S5" i="107" s="1"/>
  <c r="BQ31" i="103"/>
  <c r="R44" i="107" s="1"/>
  <c r="BM31" i="103"/>
  <c r="BI31" i="103"/>
  <c r="R10" i="107" s="1"/>
  <c r="BT30" i="103"/>
  <c r="Q49" i="107" s="1"/>
  <c r="BP30" i="103"/>
  <c r="BL30" i="103"/>
  <c r="Q15" i="107" s="1"/>
  <c r="BH30" i="103"/>
  <c r="Q29" i="107" s="1"/>
  <c r="BS29" i="103"/>
  <c r="BO29" i="103"/>
  <c r="P20" i="107" s="1"/>
  <c r="P68" i="107" s="1"/>
  <c r="BK29" i="103"/>
  <c r="P34" i="107" s="1"/>
  <c r="BG29" i="103"/>
  <c r="BR28" i="103"/>
  <c r="O25" i="107" s="1"/>
  <c r="BN28" i="103"/>
  <c r="O39" i="107" s="1"/>
  <c r="BJ28" i="103"/>
  <c r="BF28" i="103"/>
  <c r="O5" i="107" s="1"/>
  <c r="BQ27" i="103"/>
  <c r="N44" i="107" s="1"/>
  <c r="BM27" i="103"/>
  <c r="BI27" i="103"/>
  <c r="N10" i="107" s="1"/>
  <c r="BT26" i="103"/>
  <c r="M49" i="107" s="1"/>
  <c r="BP26" i="103"/>
  <c r="BL26" i="103"/>
  <c r="M15" i="107" s="1"/>
  <c r="M63" i="107" s="1"/>
  <c r="BH26" i="103"/>
  <c r="M29" i="107" s="1"/>
  <c r="BS25" i="103"/>
  <c r="BO25" i="103"/>
  <c r="L20" i="107" s="1"/>
  <c r="BK25" i="103"/>
  <c r="L34" i="107" s="1"/>
  <c r="BG25" i="103"/>
  <c r="BR24" i="103"/>
  <c r="K25" i="107" s="1"/>
  <c r="BN24" i="103"/>
  <c r="BJ24" i="103"/>
  <c r="BF24" i="103"/>
  <c r="K5" i="107" s="1"/>
  <c r="BQ23" i="103"/>
  <c r="BM23" i="103"/>
  <c r="BI23" i="103"/>
  <c r="J10" i="107" s="1"/>
  <c r="BT22" i="103"/>
  <c r="BP22" i="103"/>
  <c r="BL22" i="103"/>
  <c r="BH22" i="103"/>
  <c r="I29" i="107" s="1"/>
  <c r="BS21" i="103"/>
  <c r="BO21" i="103"/>
  <c r="H20" i="107" s="1"/>
  <c r="BK21" i="103"/>
  <c r="BG21" i="103"/>
  <c r="BR20" i="103"/>
  <c r="BN20" i="103"/>
  <c r="G39" i="107" s="1"/>
  <c r="BJ20" i="103"/>
  <c r="BF20" i="103"/>
  <c r="G5" i="107" s="1"/>
  <c r="BQ19" i="103"/>
  <c r="BM19" i="103"/>
  <c r="BI19" i="103"/>
  <c r="BT18" i="103"/>
  <c r="E49" i="107" s="1"/>
  <c r="BS34" i="103"/>
  <c r="BR33" i="103"/>
  <c r="T25" i="107" s="1"/>
  <c r="BQ32" i="103"/>
  <c r="S44" i="107" s="1"/>
  <c r="BP31" i="103"/>
  <c r="BO30" i="103"/>
  <c r="Q20" i="107" s="1"/>
  <c r="BN29" i="103"/>
  <c r="P39" i="107" s="1"/>
  <c r="BM28" i="103"/>
  <c r="BL27" i="103"/>
  <c r="N15" i="107" s="1"/>
  <c r="N63" i="107" s="1"/>
  <c r="BK26" i="103"/>
  <c r="M34" i="107" s="1"/>
  <c r="BJ25" i="103"/>
  <c r="BM24" i="103"/>
  <c r="BT23" i="103"/>
  <c r="J49" i="107" s="1"/>
  <c r="BL23" i="103"/>
  <c r="BS22" i="103"/>
  <c r="BK22" i="103"/>
  <c r="BR21" i="103"/>
  <c r="H25" i="107" s="1"/>
  <c r="BJ21" i="103"/>
  <c r="BQ20" i="103"/>
  <c r="G44" i="107" s="1"/>
  <c r="BI20" i="103"/>
  <c r="BP19" i="103"/>
  <c r="BH19" i="103"/>
  <c r="F29" i="107" s="1"/>
  <c r="BQ18" i="103"/>
  <c r="E44" i="107" s="1"/>
  <c r="BM18" i="103"/>
  <c r="BI18" i="103"/>
  <c r="E10" i="107" s="1"/>
  <c r="BT17" i="103"/>
  <c r="BP17" i="103"/>
  <c r="BL17" i="103"/>
  <c r="BH17" i="103"/>
  <c r="D29" i="107" s="1"/>
  <c r="BT15" i="103"/>
  <c r="BP15" i="103"/>
  <c r="BL15" i="103"/>
  <c r="BH15" i="103"/>
  <c r="BR13" i="103"/>
  <c r="BN13" i="103"/>
  <c r="BJ13" i="103"/>
  <c r="BF13" i="103"/>
  <c r="G5" i="108" s="1"/>
  <c r="BQ12" i="103"/>
  <c r="BM12" i="103"/>
  <c r="BI12" i="103"/>
  <c r="BT10" i="103"/>
  <c r="BP10" i="103"/>
  <c r="BL10" i="103"/>
  <c r="BH10" i="103"/>
  <c r="BQ9" i="103"/>
  <c r="BO34" i="103"/>
  <c r="BN33" i="103"/>
  <c r="T39" i="107" s="1"/>
  <c r="BM32" i="103"/>
  <c r="BL31" i="103"/>
  <c r="R15" i="107" s="1"/>
  <c r="BK30" i="103"/>
  <c r="BJ29" i="103"/>
  <c r="BI28" i="103"/>
  <c r="BH27" i="103"/>
  <c r="N29" i="107" s="1"/>
  <c r="BG26" i="103"/>
  <c r="BF25" i="103"/>
  <c r="L5" i="107" s="1"/>
  <c r="BK24" i="103"/>
  <c r="K34" i="107" s="1"/>
  <c r="BR23" i="103"/>
  <c r="J25" i="107" s="1"/>
  <c r="BJ23" i="103"/>
  <c r="BQ22" i="103"/>
  <c r="I44" i="107" s="1"/>
  <c r="BI22" i="103"/>
  <c r="I10" i="107" s="1"/>
  <c r="BP21" i="103"/>
  <c r="BH21" i="103"/>
  <c r="H29" i="107" s="1"/>
  <c r="BO20" i="103"/>
  <c r="G20" i="107" s="1"/>
  <c r="G68" i="107" s="1"/>
  <c r="BG20" i="103"/>
  <c r="BN19" i="103"/>
  <c r="F39" i="107" s="1"/>
  <c r="BF19" i="103"/>
  <c r="F5" i="107" s="1"/>
  <c r="BP18" i="103"/>
  <c r="BL18" i="103"/>
  <c r="BH18" i="103"/>
  <c r="E29" i="107" s="1"/>
  <c r="BS17" i="103"/>
  <c r="BO17" i="103"/>
  <c r="D20" i="107" s="1"/>
  <c r="D68" i="107" s="1"/>
  <c r="BK17" i="103"/>
  <c r="BG17" i="103"/>
  <c r="BS15" i="103"/>
  <c r="BO15" i="103"/>
  <c r="BK15" i="103"/>
  <c r="BG15" i="103"/>
  <c r="BQ13" i="103"/>
  <c r="BM13" i="103"/>
  <c r="BI13" i="103"/>
  <c r="BT12" i="103"/>
  <c r="BP12" i="103"/>
  <c r="BL12" i="103"/>
  <c r="F15" i="108" s="1"/>
  <c r="BH12" i="103"/>
  <c r="BS10" i="103"/>
  <c r="BO10" i="103"/>
  <c r="BK10" i="103"/>
  <c r="BG10" i="103"/>
  <c r="BN9" i="103"/>
  <c r="BK34" i="103"/>
  <c r="U34" i="107" s="1"/>
  <c r="U82" i="107" s="1"/>
  <c r="BI32" i="103"/>
  <c r="S10" i="107" s="1"/>
  <c r="S58" i="107" s="1"/>
  <c r="BG30" i="103"/>
  <c r="BT27" i="103"/>
  <c r="N49" i="107" s="1"/>
  <c r="BR25" i="103"/>
  <c r="L25" i="107" s="1"/>
  <c r="BI24" i="103"/>
  <c r="K10" i="107" s="1"/>
  <c r="BH23" i="103"/>
  <c r="J29" i="107" s="1"/>
  <c r="BG22" i="103"/>
  <c r="BF21" i="103"/>
  <c r="H5" i="107" s="1"/>
  <c r="BT19" i="103"/>
  <c r="F49" i="107" s="1"/>
  <c r="BS18" i="103"/>
  <c r="BK18" i="103"/>
  <c r="E34" i="107" s="1"/>
  <c r="BR17" i="103"/>
  <c r="BJ17" i="103"/>
  <c r="BR15" i="103"/>
  <c r="BJ15" i="103"/>
  <c r="BP13" i="103"/>
  <c r="BH13" i="103"/>
  <c r="BO12" i="103"/>
  <c r="BG12" i="103"/>
  <c r="BN10" i="103"/>
  <c r="BF10" i="103"/>
  <c r="BG34" i="103"/>
  <c r="BT31" i="103"/>
  <c r="R49" i="107" s="1"/>
  <c r="R97" i="107" s="1"/>
  <c r="BR29" i="103"/>
  <c r="BP27" i="103"/>
  <c r="BN25" i="103"/>
  <c r="BG24" i="103"/>
  <c r="BF23" i="103"/>
  <c r="J5" i="107" s="1"/>
  <c r="J53" i="107" s="1"/>
  <c r="BT21" i="103"/>
  <c r="H49" i="107" s="1"/>
  <c r="BS20" i="103"/>
  <c r="BR19" i="103"/>
  <c r="F25" i="107" s="1"/>
  <c r="BR18" i="103"/>
  <c r="BJ18" i="103"/>
  <c r="BQ17" i="103"/>
  <c r="BI17" i="103"/>
  <c r="D10" i="107" s="1"/>
  <c r="D58" i="107" s="1"/>
  <c r="BQ15" i="103"/>
  <c r="BI15" i="103"/>
  <c r="BO13" i="103"/>
  <c r="BG13" i="103"/>
  <c r="BN12" i="103"/>
  <c r="BF12" i="103"/>
  <c r="F5" i="108" s="1"/>
  <c r="BM10" i="103"/>
  <c r="BT9" i="103"/>
  <c r="BI36" i="103"/>
  <c r="BJ33" i="103"/>
  <c r="BH31" i="103"/>
  <c r="R29" i="107" s="1"/>
  <c r="BF29" i="103"/>
  <c r="P5" i="107" s="1"/>
  <c r="P53" i="107" s="1"/>
  <c r="BS26" i="103"/>
  <c r="BQ24" i="103"/>
  <c r="K44" i="107" s="1"/>
  <c r="BP23" i="103"/>
  <c r="BO22" i="103"/>
  <c r="I20" i="107" s="1"/>
  <c r="I68" i="107" s="1"/>
  <c r="BN21" i="103"/>
  <c r="H39" i="107" s="1"/>
  <c r="BM20" i="103"/>
  <c r="BL19" i="103"/>
  <c r="F15" i="107" s="1"/>
  <c r="BO18" i="103"/>
  <c r="E20" i="107" s="1"/>
  <c r="E68" i="107" s="1"/>
  <c r="BG18" i="103"/>
  <c r="BN17" i="103"/>
  <c r="D39" i="107" s="1"/>
  <c r="BF17" i="103"/>
  <c r="D5" i="107" s="1"/>
  <c r="D53" i="107" s="1"/>
  <c r="BN15" i="103"/>
  <c r="BF15" i="103"/>
  <c r="BT13" i="103"/>
  <c r="BL13" i="103"/>
  <c r="G15" i="108" s="1"/>
  <c r="BS12" i="103"/>
  <c r="BK12" i="103"/>
  <c r="BR10" i="103"/>
  <c r="BJ10" i="103"/>
  <c r="BK9" i="103"/>
  <c r="BS30" i="103"/>
  <c r="BN23" i="103"/>
  <c r="BJ19" i="103"/>
  <c r="BJ12" i="103"/>
  <c r="BQ28" i="103"/>
  <c r="BM22" i="103"/>
  <c r="BN18" i="103"/>
  <c r="BM15" i="103"/>
  <c r="BS13" i="103"/>
  <c r="BQ10" i="103"/>
  <c r="BL35" i="103"/>
  <c r="BO26" i="103"/>
  <c r="M20" i="107" s="1"/>
  <c r="M68" i="107" s="1"/>
  <c r="BL21" i="103"/>
  <c r="BF18" i="103"/>
  <c r="E5" i="107" s="1"/>
  <c r="BK13" i="103"/>
  <c r="BI10" i="103"/>
  <c r="BF33" i="103"/>
  <c r="T5" i="107" s="1"/>
  <c r="BR12" i="103"/>
  <c r="F25" i="108" s="1"/>
  <c r="BO24" i="103"/>
  <c r="BH9" i="103"/>
  <c r="BK20" i="103"/>
  <c r="BM17" i="103"/>
  <c r="G34" i="103"/>
  <c r="U7" i="107" s="1"/>
  <c r="K34" i="103"/>
  <c r="O34" i="103"/>
  <c r="U33" i="107" s="1"/>
  <c r="S34" i="103"/>
  <c r="U12" i="107" s="1"/>
  <c r="W34" i="103"/>
  <c r="AA34" i="103"/>
  <c r="U38" i="107" s="1"/>
  <c r="U86" i="107" s="1"/>
  <c r="AE34" i="103"/>
  <c r="U17" i="107" s="1"/>
  <c r="AI34" i="103"/>
  <c r="AM34" i="103"/>
  <c r="U43" i="107" s="1"/>
  <c r="U91" i="107" s="1"/>
  <c r="AQ34" i="103"/>
  <c r="U22" i="107" s="1"/>
  <c r="AU34" i="103"/>
  <c r="AY34" i="103"/>
  <c r="U48" i="107" s="1"/>
  <c r="U96" i="107" s="1"/>
  <c r="D34" i="103"/>
  <c r="U6" i="107" s="1"/>
  <c r="H34" i="103"/>
  <c r="L34" i="103"/>
  <c r="U32" i="107" s="1"/>
  <c r="P34" i="103"/>
  <c r="U11" i="107" s="1"/>
  <c r="T34" i="103"/>
  <c r="X34" i="103"/>
  <c r="U37" i="107" s="1"/>
  <c r="U89" i="107" s="1"/>
  <c r="AB34" i="103"/>
  <c r="U16" i="107" s="1"/>
  <c r="AF34" i="103"/>
  <c r="AJ34" i="103"/>
  <c r="U42" i="107" s="1"/>
  <c r="U90" i="107" s="1"/>
  <c r="AN34" i="103"/>
  <c r="U21" i="107" s="1"/>
  <c r="AR34" i="103"/>
  <c r="AV34" i="103"/>
  <c r="U47" i="107" s="1"/>
  <c r="U95" i="107" s="1"/>
  <c r="AZ34" i="103"/>
  <c r="U26" i="107" s="1"/>
  <c r="E34" i="103"/>
  <c r="I34" i="103"/>
  <c r="U31" i="107" s="1"/>
  <c r="U79" i="107" s="1"/>
  <c r="M34" i="103"/>
  <c r="U9" i="107" s="1"/>
  <c r="Q34" i="103"/>
  <c r="U34" i="103"/>
  <c r="U36" i="107" s="1"/>
  <c r="U88" i="107" s="1"/>
  <c r="Y34" i="103"/>
  <c r="U14" i="107" s="1"/>
  <c r="AC34" i="103"/>
  <c r="AG34" i="103"/>
  <c r="U41" i="107" s="1"/>
  <c r="AK34" i="103"/>
  <c r="U19" i="107" s="1"/>
  <c r="AO34" i="103"/>
  <c r="AS34" i="103"/>
  <c r="U46" i="107" s="1"/>
  <c r="U94" i="107" s="1"/>
  <c r="AW34" i="103"/>
  <c r="U24" i="107" s="1"/>
  <c r="BA34" i="103"/>
  <c r="F34" i="103"/>
  <c r="U30" i="107" s="1"/>
  <c r="U78" i="107" s="1"/>
  <c r="J34" i="103"/>
  <c r="U8" i="107" s="1"/>
  <c r="N34" i="103"/>
  <c r="R34" i="103"/>
  <c r="U35" i="107" s="1"/>
  <c r="V34" i="103"/>
  <c r="U13" i="107" s="1"/>
  <c r="Z34" i="103"/>
  <c r="AD34" i="103"/>
  <c r="U40" i="107" s="1"/>
  <c r="AH34" i="103"/>
  <c r="U18" i="107" s="1"/>
  <c r="AL34" i="103"/>
  <c r="AP34" i="103"/>
  <c r="U45" i="107" s="1"/>
  <c r="U93" i="107" s="1"/>
  <c r="AT34" i="103"/>
  <c r="U23" i="107" s="1"/>
  <c r="AX34" i="103"/>
  <c r="BB34" i="103"/>
  <c r="U50" i="107" s="1"/>
  <c r="U98" i="107" s="1"/>
  <c r="F34" i="100"/>
  <c r="U30" i="104" s="1"/>
  <c r="U78" i="104" s="1"/>
  <c r="J34" i="100"/>
  <c r="N34" i="100"/>
  <c r="R34" i="100"/>
  <c r="V34" i="100"/>
  <c r="Z34" i="100"/>
  <c r="AD34" i="100"/>
  <c r="AH34" i="100"/>
  <c r="AL34" i="100"/>
  <c r="AP34" i="100"/>
  <c r="AT34" i="100"/>
  <c r="AX34" i="100"/>
  <c r="BI34" i="100"/>
  <c r="BM34" i="100"/>
  <c r="BQ34" i="100"/>
  <c r="G34" i="100"/>
  <c r="U7" i="104" s="1"/>
  <c r="K34" i="100"/>
  <c r="O34" i="100"/>
  <c r="S34" i="100"/>
  <c r="W34" i="100"/>
  <c r="AA34" i="100"/>
  <c r="AE34" i="100"/>
  <c r="AI34" i="100"/>
  <c r="AM34" i="100"/>
  <c r="AQ34" i="100"/>
  <c r="AU34" i="100"/>
  <c r="AY34" i="100"/>
  <c r="BF34" i="100"/>
  <c r="BJ34" i="100"/>
  <c r="BN34" i="100"/>
  <c r="BR34" i="100"/>
  <c r="D34" i="100"/>
  <c r="U6" i="104" s="1"/>
  <c r="H34" i="100"/>
  <c r="L34" i="100"/>
  <c r="P34" i="100"/>
  <c r="T34" i="100"/>
  <c r="X34" i="100"/>
  <c r="AB34" i="100"/>
  <c r="AF34" i="100"/>
  <c r="AJ34" i="100"/>
  <c r="AN34" i="100"/>
  <c r="AR34" i="100"/>
  <c r="AV34" i="100"/>
  <c r="BG34" i="100"/>
  <c r="BK34" i="100"/>
  <c r="BO34" i="100"/>
  <c r="BS34" i="100"/>
  <c r="E34" i="100"/>
  <c r="I34" i="100"/>
  <c r="U31" i="104" s="1"/>
  <c r="U79" i="104" s="1"/>
  <c r="M34" i="100"/>
  <c r="Q34" i="100"/>
  <c r="U34" i="100"/>
  <c r="Y34" i="100"/>
  <c r="AC34" i="100"/>
  <c r="AG34" i="100"/>
  <c r="AK34" i="100"/>
  <c r="AO34" i="100"/>
  <c r="AS34" i="100"/>
  <c r="AW34" i="100"/>
  <c r="BH34" i="100"/>
  <c r="BL34" i="100"/>
  <c r="BP34" i="100"/>
  <c r="BT34" i="100"/>
  <c r="I26" i="100"/>
  <c r="M31" i="104" s="1"/>
  <c r="AD13" i="100"/>
  <c r="I10" i="100"/>
  <c r="I15" i="100"/>
  <c r="I18" i="100"/>
  <c r="E31" i="104" s="1"/>
  <c r="I29" i="100"/>
  <c r="P31" i="104" s="1"/>
  <c r="I25" i="100"/>
  <c r="L31" i="104" s="1"/>
  <c r="I21" i="100"/>
  <c r="H31" i="104" s="1"/>
  <c r="G31" i="100"/>
  <c r="R7" i="104" s="1"/>
  <c r="G27" i="100"/>
  <c r="N7" i="104" s="1"/>
  <c r="G23" i="100"/>
  <c r="J7" i="104" s="1"/>
  <c r="G19" i="100"/>
  <c r="F7" i="104" s="1"/>
  <c r="H17" i="100"/>
  <c r="H30" i="100"/>
  <c r="H26" i="100"/>
  <c r="H22" i="100"/>
  <c r="H18" i="100"/>
  <c r="G15" i="100"/>
  <c r="G13" i="100"/>
  <c r="E7" i="108" s="1"/>
  <c r="H10" i="100"/>
  <c r="F10" i="100"/>
  <c r="F12" i="100"/>
  <c r="E15" i="100"/>
  <c r="D18" i="100"/>
  <c r="E6" i="104" s="1"/>
  <c r="E19" i="100"/>
  <c r="F20" i="100"/>
  <c r="G30" i="104" s="1"/>
  <c r="D22" i="100"/>
  <c r="I6" i="104" s="1"/>
  <c r="E23" i="100"/>
  <c r="F24" i="100"/>
  <c r="K30" i="104" s="1"/>
  <c r="D26" i="100"/>
  <c r="M6" i="104" s="1"/>
  <c r="E27" i="100"/>
  <c r="F28" i="100"/>
  <c r="O30" i="104" s="1"/>
  <c r="D30" i="100"/>
  <c r="Q6" i="104" s="1"/>
  <c r="E31" i="100"/>
  <c r="F32" i="100"/>
  <c r="S30" i="104" s="1"/>
  <c r="D35" i="100"/>
  <c r="K10" i="100"/>
  <c r="J12" i="100"/>
  <c r="K13" i="100"/>
  <c r="K17" i="100"/>
  <c r="L18" i="100"/>
  <c r="J20" i="100"/>
  <c r="K21" i="100"/>
  <c r="L22" i="100"/>
  <c r="J24" i="100"/>
  <c r="K25" i="100"/>
  <c r="L26" i="100"/>
  <c r="J28" i="100"/>
  <c r="K29" i="100"/>
  <c r="L30" i="100"/>
  <c r="J32" i="100"/>
  <c r="K33" i="100"/>
  <c r="O9" i="100"/>
  <c r="O12" i="100"/>
  <c r="N15" i="100"/>
  <c r="M18" i="100"/>
  <c r="N19" i="100"/>
  <c r="O20" i="100"/>
  <c r="M22" i="100"/>
  <c r="N23" i="100"/>
  <c r="O24" i="100"/>
  <c r="M26" i="100"/>
  <c r="N27" i="100"/>
  <c r="O28" i="100"/>
  <c r="M30" i="100"/>
  <c r="N31" i="100"/>
  <c r="O32" i="100"/>
  <c r="M35" i="100"/>
  <c r="Q10" i="100"/>
  <c r="P12" i="100"/>
  <c r="Q13" i="100"/>
  <c r="Q17" i="100"/>
  <c r="R18" i="100"/>
  <c r="P20" i="100"/>
  <c r="Q21" i="100"/>
  <c r="R22" i="100"/>
  <c r="P24" i="100"/>
  <c r="Q25" i="100"/>
  <c r="R26" i="100"/>
  <c r="P28" i="100"/>
  <c r="Q29" i="100"/>
  <c r="R30" i="100"/>
  <c r="P32" i="100"/>
  <c r="Q33" i="100"/>
  <c r="U9" i="100"/>
  <c r="U12" i="100"/>
  <c r="T15" i="100"/>
  <c r="S18" i="100"/>
  <c r="T19" i="100"/>
  <c r="U20" i="100"/>
  <c r="S22" i="100"/>
  <c r="T23" i="100"/>
  <c r="U24" i="100"/>
  <c r="S26" i="100"/>
  <c r="T27" i="100"/>
  <c r="U28" i="100"/>
  <c r="S30" i="100"/>
  <c r="T31" i="100"/>
  <c r="U32" i="100"/>
  <c r="S35" i="100"/>
  <c r="W10" i="100"/>
  <c r="X12" i="100"/>
  <c r="W15" i="100"/>
  <c r="V18" i="100"/>
  <c r="W19" i="100"/>
  <c r="X20" i="100"/>
  <c r="V22" i="100"/>
  <c r="W23" i="100"/>
  <c r="X24" i="100"/>
  <c r="V26" i="100"/>
  <c r="W27" i="100"/>
  <c r="X28" i="100"/>
  <c r="V30" i="100"/>
  <c r="W31" i="100"/>
  <c r="X32" i="100"/>
  <c r="V35" i="100"/>
  <c r="Z10" i="100"/>
  <c r="Y12" i="100"/>
  <c r="Z13" i="100"/>
  <c r="Y21" i="100"/>
  <c r="Z26" i="100"/>
  <c r="AA31" i="100"/>
  <c r="AC12" i="100"/>
  <c r="I12" i="100"/>
  <c r="I32" i="100"/>
  <c r="S31" i="104" s="1"/>
  <c r="I28" i="100"/>
  <c r="O31" i="104" s="1"/>
  <c r="I24" i="100"/>
  <c r="K31" i="104" s="1"/>
  <c r="I20" i="100"/>
  <c r="G31" i="104" s="1"/>
  <c r="G30" i="100"/>
  <c r="Q7" i="104" s="1"/>
  <c r="G26" i="100"/>
  <c r="M7" i="104" s="1"/>
  <c r="G22" i="100"/>
  <c r="I7" i="104" s="1"/>
  <c r="G18" i="100"/>
  <c r="E7" i="104" s="1"/>
  <c r="H33" i="100"/>
  <c r="H29" i="100"/>
  <c r="H25" i="100"/>
  <c r="H21" i="100"/>
  <c r="G35" i="100"/>
  <c r="H12" i="100"/>
  <c r="F9" i="100"/>
  <c r="D13" i="100"/>
  <c r="E6" i="108" s="1"/>
  <c r="F15" i="100"/>
  <c r="D17" i="100"/>
  <c r="D6" i="104" s="1"/>
  <c r="D54" i="104" s="1"/>
  <c r="E18" i="100"/>
  <c r="F19" i="100"/>
  <c r="F30" i="104" s="1"/>
  <c r="D21" i="100"/>
  <c r="H6" i="104" s="1"/>
  <c r="E22" i="100"/>
  <c r="F23" i="100"/>
  <c r="J30" i="104" s="1"/>
  <c r="D25" i="100"/>
  <c r="L6" i="104" s="1"/>
  <c r="E26" i="100"/>
  <c r="F27" i="100"/>
  <c r="N30" i="104" s="1"/>
  <c r="D29" i="100"/>
  <c r="P6" i="104" s="1"/>
  <c r="E30" i="100"/>
  <c r="F31" i="100"/>
  <c r="R30" i="104" s="1"/>
  <c r="D33" i="100"/>
  <c r="T6" i="104" s="1"/>
  <c r="D36" i="100"/>
  <c r="L10" i="100"/>
  <c r="K12" i="100"/>
  <c r="L13" i="100"/>
  <c r="J15" i="100"/>
  <c r="L17" i="100"/>
  <c r="J19" i="100"/>
  <c r="K20" i="100"/>
  <c r="L21" i="100"/>
  <c r="J23" i="100"/>
  <c r="K24" i="100"/>
  <c r="L25" i="100"/>
  <c r="J27" i="100"/>
  <c r="K28" i="100"/>
  <c r="L29" i="100"/>
  <c r="J31" i="100"/>
  <c r="K32" i="100"/>
  <c r="L33" i="100"/>
  <c r="M10" i="100"/>
  <c r="M13" i="100"/>
  <c r="O15" i="100"/>
  <c r="M17" i="100"/>
  <c r="N18" i="100"/>
  <c r="O19" i="100"/>
  <c r="M21" i="100"/>
  <c r="N22" i="100"/>
  <c r="O23" i="100"/>
  <c r="M25" i="100"/>
  <c r="N26" i="100"/>
  <c r="O27" i="100"/>
  <c r="M29" i="100"/>
  <c r="N30" i="100"/>
  <c r="O31" i="100"/>
  <c r="M33" i="100"/>
  <c r="M36" i="100"/>
  <c r="R10" i="100"/>
  <c r="Q12" i="100"/>
  <c r="R13" i="100"/>
  <c r="P15" i="100"/>
  <c r="R17" i="100"/>
  <c r="P19" i="100"/>
  <c r="Q20" i="100"/>
  <c r="R21" i="100"/>
  <c r="P23" i="100"/>
  <c r="Q24" i="100"/>
  <c r="R25" i="100"/>
  <c r="P27" i="100"/>
  <c r="Q28" i="100"/>
  <c r="R29" i="100"/>
  <c r="P31" i="100"/>
  <c r="Q32" i="100"/>
  <c r="R33" i="100"/>
  <c r="S10" i="100"/>
  <c r="S13" i="100"/>
  <c r="U15" i="100"/>
  <c r="S17" i="100"/>
  <c r="T18" i="100"/>
  <c r="U19" i="100"/>
  <c r="S21" i="100"/>
  <c r="T22" i="100"/>
  <c r="U23" i="100"/>
  <c r="S25" i="100"/>
  <c r="T26" i="100"/>
  <c r="U27" i="100"/>
  <c r="S29" i="100"/>
  <c r="T30" i="100"/>
  <c r="U31" i="100"/>
  <c r="S33" i="100"/>
  <c r="S36" i="100"/>
  <c r="X10" i="100"/>
  <c r="V13" i="100"/>
  <c r="X15" i="100"/>
  <c r="V17" i="100"/>
  <c r="W18" i="100"/>
  <c r="X19" i="100"/>
  <c r="V21" i="100"/>
  <c r="W22" i="100"/>
  <c r="X23" i="100"/>
  <c r="V25" i="100"/>
  <c r="W26" i="100"/>
  <c r="X27" i="100"/>
  <c r="V29" i="100"/>
  <c r="W30" i="100"/>
  <c r="X31" i="100"/>
  <c r="V33" i="100"/>
  <c r="V36" i="100"/>
  <c r="AA10" i="100"/>
  <c r="Z12" i="100"/>
  <c r="AA13" i="100"/>
  <c r="AA15" i="100"/>
  <c r="Y17" i="100"/>
  <c r="Z22" i="100"/>
  <c r="AA27" i="100"/>
  <c r="Y33" i="100"/>
  <c r="AW36" i="100"/>
  <c r="AW33" i="100"/>
  <c r="AY31" i="100"/>
  <c r="AX30" i="100"/>
  <c r="AW29" i="100"/>
  <c r="AY27" i="100"/>
  <c r="AX26" i="100"/>
  <c r="AW25" i="100"/>
  <c r="AY23" i="100"/>
  <c r="AX22" i="100"/>
  <c r="AW21" i="100"/>
  <c r="AY19" i="100"/>
  <c r="AX18" i="100"/>
  <c r="AW17" i="100"/>
  <c r="AY15" i="100"/>
  <c r="AW13" i="100"/>
  <c r="AY9" i="100"/>
  <c r="AU33" i="100"/>
  <c r="AT32" i="100"/>
  <c r="AV30" i="100"/>
  <c r="AU29" i="100"/>
  <c r="AT28" i="100"/>
  <c r="AV26" i="100"/>
  <c r="AU25" i="100"/>
  <c r="AT24" i="100"/>
  <c r="AV22" i="100"/>
  <c r="AU21" i="100"/>
  <c r="AT20" i="100"/>
  <c r="AV18" i="100"/>
  <c r="AU17" i="100"/>
  <c r="AU13" i="100"/>
  <c r="AT12" i="100"/>
  <c r="AT10" i="100"/>
  <c r="AS33" i="100"/>
  <c r="AR32" i="100"/>
  <c r="AQ31" i="100"/>
  <c r="AS29" i="100"/>
  <c r="AR28" i="100"/>
  <c r="AQ27" i="100"/>
  <c r="AS25" i="100"/>
  <c r="AR24" i="100"/>
  <c r="AQ23" i="100"/>
  <c r="AS21" i="100"/>
  <c r="AR20" i="100"/>
  <c r="AQ19" i="100"/>
  <c r="AS17" i="100"/>
  <c r="AQ15" i="100"/>
  <c r="AS13" i="100"/>
  <c r="AR12" i="100"/>
  <c r="AS10" i="100"/>
  <c r="AN36" i="100"/>
  <c r="AN33" i="100"/>
  <c r="AP31" i="100"/>
  <c r="AO30" i="100"/>
  <c r="AN29" i="100"/>
  <c r="AP27" i="100"/>
  <c r="AO26" i="100"/>
  <c r="AN25" i="100"/>
  <c r="AP23" i="100"/>
  <c r="AO22" i="100"/>
  <c r="AN21" i="100"/>
  <c r="AP19" i="100"/>
  <c r="AO18" i="100"/>
  <c r="AN17" i="100"/>
  <c r="AP15" i="100"/>
  <c r="AN13" i="100"/>
  <c r="AN10" i="100"/>
  <c r="AM33" i="100"/>
  <c r="AL32" i="100"/>
  <c r="AK31" i="100"/>
  <c r="AM29" i="100"/>
  <c r="AL28" i="100"/>
  <c r="AK27" i="100"/>
  <c r="AM25" i="100"/>
  <c r="AL24" i="100"/>
  <c r="AK23" i="100"/>
  <c r="AM21" i="100"/>
  <c r="AL20" i="100"/>
  <c r="AK19" i="100"/>
  <c r="AM17" i="100"/>
  <c r="AK15" i="100"/>
  <c r="AM13" i="100"/>
  <c r="AL12" i="100"/>
  <c r="AM10" i="100"/>
  <c r="AH36" i="100"/>
  <c r="AH33" i="100"/>
  <c r="AJ31" i="100"/>
  <c r="AI30" i="100"/>
  <c r="AH29" i="100"/>
  <c r="AJ27" i="100"/>
  <c r="AI26" i="100"/>
  <c r="AH25" i="100"/>
  <c r="AJ23" i="100"/>
  <c r="AI22" i="100"/>
  <c r="AH21" i="100"/>
  <c r="AJ19" i="100"/>
  <c r="AI18" i="100"/>
  <c r="AH17" i="100"/>
  <c r="AJ15" i="100"/>
  <c r="AH13" i="100"/>
  <c r="AH10" i="100"/>
  <c r="AG33" i="100"/>
  <c r="AF32" i="100"/>
  <c r="AE31" i="100"/>
  <c r="AG29" i="100"/>
  <c r="AF28" i="100"/>
  <c r="AE27" i="100"/>
  <c r="AG25" i="100"/>
  <c r="AF24" i="100"/>
  <c r="AE23" i="100"/>
  <c r="AG21" i="100"/>
  <c r="AF20" i="100"/>
  <c r="AE19" i="100"/>
  <c r="AG17" i="100"/>
  <c r="AE15" i="100"/>
  <c r="AG13" i="100"/>
  <c r="AF12" i="100"/>
  <c r="AG10" i="100"/>
  <c r="AB36" i="100"/>
  <c r="AB33" i="100"/>
  <c r="AD31" i="100"/>
  <c r="AC30" i="100"/>
  <c r="AB29" i="100"/>
  <c r="AD27" i="100"/>
  <c r="AC26" i="100"/>
  <c r="AB25" i="100"/>
  <c r="AD23" i="100"/>
  <c r="AC22" i="100"/>
  <c r="AB21" i="100"/>
  <c r="AD19" i="100"/>
  <c r="AC18" i="100"/>
  <c r="AB17" i="100"/>
  <c r="AD15" i="100"/>
  <c r="AB13" i="100"/>
  <c r="AB10" i="100"/>
  <c r="AA33" i="100"/>
  <c r="Z32" i="100"/>
  <c r="Y31" i="100"/>
  <c r="AA29" i="100"/>
  <c r="Z28" i="100"/>
  <c r="Y27" i="100"/>
  <c r="AA25" i="100"/>
  <c r="Z24" i="100"/>
  <c r="Y23" i="100"/>
  <c r="AA21" i="100"/>
  <c r="Z20" i="100"/>
  <c r="Y19" i="100"/>
  <c r="AA17" i="100"/>
  <c r="Y15" i="100"/>
  <c r="AW35" i="100"/>
  <c r="AY32" i="100"/>
  <c r="AX31" i="100"/>
  <c r="AW30" i="100"/>
  <c r="AY28" i="100"/>
  <c r="AX27" i="100"/>
  <c r="AW26" i="100"/>
  <c r="AY24" i="100"/>
  <c r="AX23" i="100"/>
  <c r="AW22" i="100"/>
  <c r="AY20" i="100"/>
  <c r="AX19" i="100"/>
  <c r="AW18" i="100"/>
  <c r="AX15" i="100"/>
  <c r="AY12" i="100"/>
  <c r="AY10" i="100"/>
  <c r="AT36" i="100"/>
  <c r="AT33" i="100"/>
  <c r="AV31" i="100"/>
  <c r="AU30" i="100"/>
  <c r="AT29" i="100"/>
  <c r="AV27" i="100"/>
  <c r="AU26" i="100"/>
  <c r="AT25" i="100"/>
  <c r="AV23" i="100"/>
  <c r="AU22" i="100"/>
  <c r="AT21" i="100"/>
  <c r="AV19" i="100"/>
  <c r="AU18" i="100"/>
  <c r="AT17" i="100"/>
  <c r="AV15" i="100"/>
  <c r="AT13" i="100"/>
  <c r="AV9" i="100"/>
  <c r="AR33" i="100"/>
  <c r="AQ32" i="100"/>
  <c r="AS30" i="100"/>
  <c r="AR29" i="100"/>
  <c r="AQ28" i="100"/>
  <c r="AS26" i="100"/>
  <c r="AR25" i="100"/>
  <c r="AQ24" i="100"/>
  <c r="AS22" i="100"/>
  <c r="AR21" i="100"/>
  <c r="AQ20" i="100"/>
  <c r="AS18" i="100"/>
  <c r="AR17" i="100"/>
  <c r="AR13" i="100"/>
  <c r="AQ12" i="100"/>
  <c r="AR10" i="100"/>
  <c r="AN35" i="100"/>
  <c r="AP32" i="100"/>
  <c r="AO31" i="100"/>
  <c r="AN30" i="100"/>
  <c r="AP28" i="100"/>
  <c r="AO27" i="100"/>
  <c r="AN26" i="100"/>
  <c r="AP24" i="100"/>
  <c r="AO23" i="100"/>
  <c r="AN22" i="100"/>
  <c r="AP20" i="100"/>
  <c r="AO19" i="100"/>
  <c r="AN18" i="100"/>
  <c r="AO15" i="100"/>
  <c r="AP12" i="100"/>
  <c r="AP9" i="100"/>
  <c r="AL33" i="100"/>
  <c r="AK32" i="100"/>
  <c r="AM30" i="100"/>
  <c r="AL29" i="100"/>
  <c r="AK28" i="100"/>
  <c r="AM26" i="100"/>
  <c r="AL25" i="100"/>
  <c r="AK24" i="100"/>
  <c r="AM22" i="100"/>
  <c r="AL21" i="100"/>
  <c r="AK20" i="100"/>
  <c r="AM18" i="100"/>
  <c r="AL17" i="100"/>
  <c r="AL13" i="100"/>
  <c r="AK12" i="100"/>
  <c r="AL10" i="100"/>
  <c r="AH35" i="100"/>
  <c r="AJ32" i="100"/>
  <c r="AI31" i="100"/>
  <c r="AH30" i="100"/>
  <c r="AJ28" i="100"/>
  <c r="AI27" i="100"/>
  <c r="AH26" i="100"/>
  <c r="AJ24" i="100"/>
  <c r="AI23" i="100"/>
  <c r="AH22" i="100"/>
  <c r="AJ20" i="100"/>
  <c r="AI19" i="100"/>
  <c r="AH18" i="100"/>
  <c r="AI15" i="100"/>
  <c r="AJ12" i="100"/>
  <c r="AJ9" i="100"/>
  <c r="AF33" i="100"/>
  <c r="AE32" i="100"/>
  <c r="AG30" i="100"/>
  <c r="AF29" i="100"/>
  <c r="AE28" i="100"/>
  <c r="AG26" i="100"/>
  <c r="AF25" i="100"/>
  <c r="AE24" i="100"/>
  <c r="AG22" i="100"/>
  <c r="AF21" i="100"/>
  <c r="AE20" i="100"/>
  <c r="AG18" i="100"/>
  <c r="AF17" i="100"/>
  <c r="AF13" i="100"/>
  <c r="AE12" i="100"/>
  <c r="AF10" i="100"/>
  <c r="AB35" i="100"/>
  <c r="AD32" i="100"/>
  <c r="AC31" i="100"/>
  <c r="AB30" i="100"/>
  <c r="AD28" i="100"/>
  <c r="AC27" i="100"/>
  <c r="AB26" i="100"/>
  <c r="AD24" i="100"/>
  <c r="AC23" i="100"/>
  <c r="AB22" i="100"/>
  <c r="AD20" i="100"/>
  <c r="AC19" i="100"/>
  <c r="AB18" i="100"/>
  <c r="AC15" i="100"/>
  <c r="AD12" i="100"/>
  <c r="AD9" i="100"/>
  <c r="Z33" i="100"/>
  <c r="Y32" i="100"/>
  <c r="AA30" i="100"/>
  <c r="Z29" i="100"/>
  <c r="Y28" i="100"/>
  <c r="AA26" i="100"/>
  <c r="Z25" i="100"/>
  <c r="Y24" i="100"/>
  <c r="AA22" i="100"/>
  <c r="Z21" i="100"/>
  <c r="Y20" i="100"/>
  <c r="AA18" i="100"/>
  <c r="Z17" i="100"/>
  <c r="AY33" i="100"/>
  <c r="AX32" i="100"/>
  <c r="AW31" i="100"/>
  <c r="AY29" i="100"/>
  <c r="AX28" i="100"/>
  <c r="AW27" i="100"/>
  <c r="AY25" i="100"/>
  <c r="AX24" i="100"/>
  <c r="AW23" i="100"/>
  <c r="AY21" i="100"/>
  <c r="AX20" i="100"/>
  <c r="AW19" i="100"/>
  <c r="AY17" i="100"/>
  <c r="AW15" i="100"/>
  <c r="AY13" i="100"/>
  <c r="AX12" i="100"/>
  <c r="AX10" i="100"/>
  <c r="AT35" i="100"/>
  <c r="AV32" i="100"/>
  <c r="AU31" i="100"/>
  <c r="AT30" i="100"/>
  <c r="AV28" i="100"/>
  <c r="AU27" i="100"/>
  <c r="AT26" i="100"/>
  <c r="AV24" i="100"/>
  <c r="AU23" i="100"/>
  <c r="AT22" i="100"/>
  <c r="AV20" i="100"/>
  <c r="AU19" i="100"/>
  <c r="AT18" i="100"/>
  <c r="AU15" i="100"/>
  <c r="AV12" i="100"/>
  <c r="AV10" i="100"/>
  <c r="AQ36" i="100"/>
  <c r="AQ33" i="100"/>
  <c r="AS31" i="100"/>
  <c r="AR30" i="100"/>
  <c r="AQ29" i="100"/>
  <c r="AS27" i="100"/>
  <c r="AR26" i="100"/>
  <c r="AQ25" i="100"/>
  <c r="AS23" i="100"/>
  <c r="AR22" i="100"/>
  <c r="AQ21" i="100"/>
  <c r="AS19" i="100"/>
  <c r="AR18" i="100"/>
  <c r="AQ17" i="100"/>
  <c r="AS15" i="100"/>
  <c r="AQ13" i="100"/>
  <c r="AQ10" i="100"/>
  <c r="AP33" i="100"/>
  <c r="AO32" i="100"/>
  <c r="AN31" i="100"/>
  <c r="AP29" i="100"/>
  <c r="AO28" i="100"/>
  <c r="AN27" i="100"/>
  <c r="AP25" i="100"/>
  <c r="AO24" i="100"/>
  <c r="AN23" i="100"/>
  <c r="AP21" i="100"/>
  <c r="AO20" i="100"/>
  <c r="AN19" i="100"/>
  <c r="AP17" i="100"/>
  <c r="AN15" i="100"/>
  <c r="AP13" i="100"/>
  <c r="AO12" i="100"/>
  <c r="AP10" i="100"/>
  <c r="AK36" i="100"/>
  <c r="AK33" i="100"/>
  <c r="AM31" i="100"/>
  <c r="AL30" i="100"/>
  <c r="AK29" i="100"/>
  <c r="AM27" i="100"/>
  <c r="AL26" i="100"/>
  <c r="AK25" i="100"/>
  <c r="AM23" i="100"/>
  <c r="AL22" i="100"/>
  <c r="AK21" i="100"/>
  <c r="AM19" i="100"/>
  <c r="AL18" i="100"/>
  <c r="AK17" i="100"/>
  <c r="AM15" i="100"/>
  <c r="AK13" i="100"/>
  <c r="AK10" i="100"/>
  <c r="AJ33" i="100"/>
  <c r="AI32" i="100"/>
  <c r="AH31" i="100"/>
  <c r="AJ29" i="100"/>
  <c r="AI28" i="100"/>
  <c r="AH27" i="100"/>
  <c r="AJ25" i="100"/>
  <c r="AI24" i="100"/>
  <c r="AH23" i="100"/>
  <c r="AJ21" i="100"/>
  <c r="AI20" i="100"/>
  <c r="AH19" i="100"/>
  <c r="AJ17" i="100"/>
  <c r="AH15" i="100"/>
  <c r="AJ13" i="100"/>
  <c r="AI12" i="100"/>
  <c r="AJ10" i="100"/>
  <c r="AE36" i="100"/>
  <c r="AE33" i="100"/>
  <c r="AG31" i="100"/>
  <c r="AF30" i="100"/>
  <c r="AE29" i="100"/>
  <c r="AG27" i="100"/>
  <c r="AF26" i="100"/>
  <c r="AE25" i="100"/>
  <c r="AG23" i="100"/>
  <c r="AF22" i="100"/>
  <c r="AE21" i="100"/>
  <c r="AG19" i="100"/>
  <c r="AF18" i="100"/>
  <c r="AE17" i="100"/>
  <c r="AG15" i="100"/>
  <c r="AE13" i="100"/>
  <c r="AE10" i="100"/>
  <c r="AD33" i="100"/>
  <c r="AC32" i="100"/>
  <c r="AB31" i="100"/>
  <c r="AD29" i="100"/>
  <c r="AC28" i="100"/>
  <c r="AB27" i="100"/>
  <c r="AD25" i="100"/>
  <c r="AC24" i="100"/>
  <c r="AB23" i="100"/>
  <c r="AD21" i="100"/>
  <c r="AC20" i="100"/>
  <c r="AB19" i="100"/>
  <c r="AD17" i="100"/>
  <c r="AB15" i="100"/>
  <c r="AX33" i="100"/>
  <c r="AW32" i="100"/>
  <c r="AY30" i="100"/>
  <c r="AX29" i="100"/>
  <c r="AW28" i="100"/>
  <c r="AY26" i="100"/>
  <c r="AX25" i="100"/>
  <c r="AW24" i="100"/>
  <c r="AY22" i="100"/>
  <c r="AX21" i="100"/>
  <c r="AW20" i="100"/>
  <c r="AY18" i="100"/>
  <c r="AX17" i="100"/>
  <c r="AX13" i="100"/>
  <c r="AW12" i="100"/>
  <c r="AW10" i="100"/>
  <c r="AV33" i="100"/>
  <c r="AU32" i="100"/>
  <c r="AT31" i="100"/>
  <c r="AV29" i="100"/>
  <c r="AU28" i="100"/>
  <c r="AT27" i="100"/>
  <c r="AV25" i="100"/>
  <c r="AU24" i="100"/>
  <c r="AT23" i="100"/>
  <c r="AV21" i="100"/>
  <c r="AU20" i="100"/>
  <c r="AT19" i="100"/>
  <c r="AV17" i="100"/>
  <c r="AT15" i="100"/>
  <c r="AV13" i="100"/>
  <c r="AU12" i="100"/>
  <c r="AU10" i="100"/>
  <c r="AQ35" i="100"/>
  <c r="AS32" i="100"/>
  <c r="AR31" i="100"/>
  <c r="AQ30" i="100"/>
  <c r="AS28" i="100"/>
  <c r="AR27" i="100"/>
  <c r="AQ26" i="100"/>
  <c r="AS24" i="100"/>
  <c r="AR23" i="100"/>
  <c r="AQ22" i="100"/>
  <c r="AS20" i="100"/>
  <c r="AR19" i="100"/>
  <c r="AQ18" i="100"/>
  <c r="AR15" i="100"/>
  <c r="AS12" i="100"/>
  <c r="AS9" i="100"/>
  <c r="AO33" i="100"/>
  <c r="AN32" i="100"/>
  <c r="AP30" i="100"/>
  <c r="AO29" i="100"/>
  <c r="AN28" i="100"/>
  <c r="AP26" i="100"/>
  <c r="AO25" i="100"/>
  <c r="AN24" i="100"/>
  <c r="AP22" i="100"/>
  <c r="AO21" i="100"/>
  <c r="AN20" i="100"/>
  <c r="AP18" i="100"/>
  <c r="AO17" i="100"/>
  <c r="AO13" i="100"/>
  <c r="AN12" i="100"/>
  <c r="AO10" i="100"/>
  <c r="AK35" i="100"/>
  <c r="AM32" i="100"/>
  <c r="AL31" i="100"/>
  <c r="AK30" i="100"/>
  <c r="AM28" i="100"/>
  <c r="AL27" i="100"/>
  <c r="AK26" i="100"/>
  <c r="AM24" i="100"/>
  <c r="AL23" i="100"/>
  <c r="AK22" i="100"/>
  <c r="AM20" i="100"/>
  <c r="AL19" i="100"/>
  <c r="AK18" i="100"/>
  <c r="AL15" i="100"/>
  <c r="AM12" i="100"/>
  <c r="AM9" i="100"/>
  <c r="AI33" i="100"/>
  <c r="AH32" i="100"/>
  <c r="AJ30" i="100"/>
  <c r="AI29" i="100"/>
  <c r="AH28" i="100"/>
  <c r="AJ26" i="100"/>
  <c r="AI25" i="100"/>
  <c r="AH24" i="100"/>
  <c r="AJ22" i="100"/>
  <c r="AI21" i="100"/>
  <c r="AH20" i="100"/>
  <c r="AJ18" i="100"/>
  <c r="AI17" i="100"/>
  <c r="AI13" i="100"/>
  <c r="AH12" i="100"/>
  <c r="AI10" i="100"/>
  <c r="AE35" i="100"/>
  <c r="AG32" i="100"/>
  <c r="AF31" i="100"/>
  <c r="AE30" i="100"/>
  <c r="AG28" i="100"/>
  <c r="AF27" i="100"/>
  <c r="AE26" i="100"/>
  <c r="AG24" i="100"/>
  <c r="AF23" i="100"/>
  <c r="AE22" i="100"/>
  <c r="AG20" i="100"/>
  <c r="AF19" i="100"/>
  <c r="AE18" i="100"/>
  <c r="AF15" i="100"/>
  <c r="AG12" i="100"/>
  <c r="AG9" i="100"/>
  <c r="AC33" i="100"/>
  <c r="AB32" i="100"/>
  <c r="AD30" i="100"/>
  <c r="AC29" i="100"/>
  <c r="AB28" i="100"/>
  <c r="AD26" i="100"/>
  <c r="AC25" i="100"/>
  <c r="AB24" i="100"/>
  <c r="AD22" i="100"/>
  <c r="AC21" i="100"/>
  <c r="AB20" i="100"/>
  <c r="AD18" i="100"/>
  <c r="AC17" i="100"/>
  <c r="AC13" i="100"/>
  <c r="AB12" i="100"/>
  <c r="AC10" i="100"/>
  <c r="Y35" i="100"/>
  <c r="AA32" i="100"/>
  <c r="Z31" i="100"/>
  <c r="Y30" i="100"/>
  <c r="AA28" i="100"/>
  <c r="Z27" i="100"/>
  <c r="Y26" i="100"/>
  <c r="AA24" i="100"/>
  <c r="Z23" i="100"/>
  <c r="Y22" i="100"/>
  <c r="AA20" i="100"/>
  <c r="Z19" i="100"/>
  <c r="Y18" i="100"/>
  <c r="Z15" i="100"/>
  <c r="I13" i="100"/>
  <c r="I17" i="100"/>
  <c r="D31" i="104" s="1"/>
  <c r="I31" i="100"/>
  <c r="R31" i="104" s="1"/>
  <c r="I27" i="100"/>
  <c r="N31" i="104" s="1"/>
  <c r="I23" i="100"/>
  <c r="J31" i="104" s="1"/>
  <c r="G17" i="100"/>
  <c r="D7" i="104" s="1"/>
  <c r="D55" i="104" s="1"/>
  <c r="G29" i="100"/>
  <c r="P7" i="104" s="1"/>
  <c r="G25" i="100"/>
  <c r="L7" i="104" s="1"/>
  <c r="G21" i="100"/>
  <c r="H7" i="104" s="1"/>
  <c r="I33" i="100"/>
  <c r="T31" i="104" s="1"/>
  <c r="H32" i="100"/>
  <c r="H28" i="100"/>
  <c r="H24" i="100"/>
  <c r="H20" i="100"/>
  <c r="G36" i="100"/>
  <c r="H15" i="100"/>
  <c r="H13" i="100"/>
  <c r="D10" i="100"/>
  <c r="D12" i="100"/>
  <c r="E13" i="100"/>
  <c r="E17" i="100"/>
  <c r="F18" i="100"/>
  <c r="E30" i="104" s="1"/>
  <c r="D20" i="100"/>
  <c r="G6" i="104" s="1"/>
  <c r="E21" i="100"/>
  <c r="F22" i="100"/>
  <c r="I30" i="104" s="1"/>
  <c r="D24" i="100"/>
  <c r="K6" i="104" s="1"/>
  <c r="E25" i="100"/>
  <c r="F26" i="100"/>
  <c r="M30" i="104" s="1"/>
  <c r="D28" i="100"/>
  <c r="O6" i="104" s="1"/>
  <c r="E29" i="100"/>
  <c r="F30" i="100"/>
  <c r="Q30" i="104" s="1"/>
  <c r="D32" i="100"/>
  <c r="S6" i="104" s="1"/>
  <c r="E33" i="100"/>
  <c r="L9" i="100"/>
  <c r="L12" i="100"/>
  <c r="K15" i="100"/>
  <c r="J18" i="100"/>
  <c r="K19" i="100"/>
  <c r="L20" i="100"/>
  <c r="J22" i="100"/>
  <c r="K23" i="100"/>
  <c r="L24" i="100"/>
  <c r="J26" i="100"/>
  <c r="K27" i="100"/>
  <c r="L28" i="100"/>
  <c r="J30" i="100"/>
  <c r="K31" i="100"/>
  <c r="L32" i="100"/>
  <c r="J35" i="100"/>
  <c r="N10" i="100"/>
  <c r="M12" i="100"/>
  <c r="N13" i="100"/>
  <c r="N17" i="100"/>
  <c r="O18" i="100"/>
  <c r="M20" i="100"/>
  <c r="N21" i="100"/>
  <c r="O22" i="100"/>
  <c r="M24" i="100"/>
  <c r="N25" i="100"/>
  <c r="O26" i="100"/>
  <c r="M28" i="100"/>
  <c r="N29" i="100"/>
  <c r="O30" i="100"/>
  <c r="M32" i="100"/>
  <c r="N33" i="100"/>
  <c r="R9" i="100"/>
  <c r="R12" i="100"/>
  <c r="Q15" i="100"/>
  <c r="P18" i="100"/>
  <c r="Q19" i="100"/>
  <c r="R20" i="100"/>
  <c r="P22" i="100"/>
  <c r="Q23" i="100"/>
  <c r="R24" i="100"/>
  <c r="P26" i="100"/>
  <c r="Q27" i="100"/>
  <c r="R28" i="100"/>
  <c r="P30" i="100"/>
  <c r="Q31" i="100"/>
  <c r="R32" i="100"/>
  <c r="P35" i="100"/>
  <c r="T10" i="100"/>
  <c r="S12" i="100"/>
  <c r="T13" i="100"/>
  <c r="T17" i="100"/>
  <c r="U18" i="100"/>
  <c r="S20" i="100"/>
  <c r="T21" i="100"/>
  <c r="U22" i="100"/>
  <c r="S24" i="100"/>
  <c r="T25" i="100"/>
  <c r="U26" i="100"/>
  <c r="S28" i="100"/>
  <c r="T29" i="100"/>
  <c r="U30" i="100"/>
  <c r="S32" i="100"/>
  <c r="T33" i="100"/>
  <c r="X9" i="100"/>
  <c r="V12" i="100"/>
  <c r="W13" i="100"/>
  <c r="W17" i="100"/>
  <c r="X18" i="100"/>
  <c r="V20" i="100"/>
  <c r="W21" i="100"/>
  <c r="X22" i="100"/>
  <c r="V24" i="100"/>
  <c r="W25" i="100"/>
  <c r="X26" i="100"/>
  <c r="V28" i="100"/>
  <c r="W29" i="100"/>
  <c r="X30" i="100"/>
  <c r="V32" i="100"/>
  <c r="W33" i="100"/>
  <c r="AA9" i="100"/>
  <c r="AA12" i="100"/>
  <c r="Z18" i="100"/>
  <c r="AA23" i="100"/>
  <c r="Y29" i="100"/>
  <c r="Y36" i="100"/>
  <c r="I9" i="100"/>
  <c r="I19" i="100"/>
  <c r="F31" i="104" s="1"/>
  <c r="I30" i="100"/>
  <c r="Q31" i="104" s="1"/>
  <c r="I22" i="100"/>
  <c r="I31" i="104" s="1"/>
  <c r="G32" i="100"/>
  <c r="S7" i="104" s="1"/>
  <c r="G28" i="100"/>
  <c r="O7" i="104" s="1"/>
  <c r="G24" i="100"/>
  <c r="K7" i="104" s="1"/>
  <c r="G20" i="100"/>
  <c r="G7" i="104" s="1"/>
  <c r="G33" i="100"/>
  <c r="T7" i="104" s="1"/>
  <c r="T55" i="104" s="1"/>
  <c r="H31" i="100"/>
  <c r="H27" i="100"/>
  <c r="H23" i="100"/>
  <c r="H19" i="100"/>
  <c r="G12" i="100"/>
  <c r="D7" i="108" s="1"/>
  <c r="E10" i="92" s="1"/>
  <c r="G10" i="100"/>
  <c r="E10" i="100"/>
  <c r="E12" i="100"/>
  <c r="F13" i="100"/>
  <c r="D15" i="100"/>
  <c r="F17" i="100"/>
  <c r="D30" i="104" s="1"/>
  <c r="D19" i="100"/>
  <c r="F6" i="104" s="1"/>
  <c r="E20" i="100"/>
  <c r="F21" i="100"/>
  <c r="H30" i="104" s="1"/>
  <c r="D23" i="100"/>
  <c r="J6" i="104" s="1"/>
  <c r="E24" i="100"/>
  <c r="F25" i="100"/>
  <c r="L30" i="104" s="1"/>
  <c r="D27" i="100"/>
  <c r="N6" i="104" s="1"/>
  <c r="E28" i="100"/>
  <c r="F29" i="100"/>
  <c r="P30" i="104" s="1"/>
  <c r="D31" i="100"/>
  <c r="R6" i="104" s="1"/>
  <c r="E32" i="100"/>
  <c r="F33" i="100"/>
  <c r="T30" i="104" s="1"/>
  <c r="J10" i="100"/>
  <c r="J13" i="100"/>
  <c r="L15" i="100"/>
  <c r="J17" i="100"/>
  <c r="K18" i="100"/>
  <c r="L19" i="100"/>
  <c r="J21" i="100"/>
  <c r="K22" i="100"/>
  <c r="L23" i="100"/>
  <c r="J25" i="100"/>
  <c r="K26" i="100"/>
  <c r="L27" i="100"/>
  <c r="J29" i="100"/>
  <c r="K30" i="100"/>
  <c r="L31" i="100"/>
  <c r="J33" i="100"/>
  <c r="J36" i="100"/>
  <c r="O10" i="100"/>
  <c r="N12" i="100"/>
  <c r="O13" i="100"/>
  <c r="M15" i="100"/>
  <c r="O17" i="100"/>
  <c r="M19" i="100"/>
  <c r="N20" i="100"/>
  <c r="O21" i="100"/>
  <c r="M23" i="100"/>
  <c r="N24" i="100"/>
  <c r="O25" i="100"/>
  <c r="M27" i="100"/>
  <c r="N28" i="100"/>
  <c r="O29" i="100"/>
  <c r="M31" i="100"/>
  <c r="N32" i="100"/>
  <c r="O33" i="100"/>
  <c r="P10" i="100"/>
  <c r="P13" i="100"/>
  <c r="R15" i="100"/>
  <c r="P17" i="100"/>
  <c r="Q18" i="100"/>
  <c r="R19" i="100"/>
  <c r="P21" i="100"/>
  <c r="Q22" i="100"/>
  <c r="R23" i="100"/>
  <c r="P25" i="100"/>
  <c r="Q26" i="100"/>
  <c r="R27" i="100"/>
  <c r="P29" i="100"/>
  <c r="Q30" i="100"/>
  <c r="R31" i="100"/>
  <c r="P33" i="100"/>
  <c r="P36" i="100"/>
  <c r="U10" i="100"/>
  <c r="T12" i="100"/>
  <c r="U13" i="100"/>
  <c r="S15" i="100"/>
  <c r="U17" i="100"/>
  <c r="S19" i="100"/>
  <c r="T20" i="100"/>
  <c r="U21" i="100"/>
  <c r="S23" i="100"/>
  <c r="T24" i="100"/>
  <c r="U25" i="100"/>
  <c r="S27" i="100"/>
  <c r="T28" i="100"/>
  <c r="U29" i="100"/>
  <c r="S31" i="100"/>
  <c r="T32" i="100"/>
  <c r="U33" i="100"/>
  <c r="V10" i="100"/>
  <c r="W12" i="100"/>
  <c r="X13" i="100"/>
  <c r="V15" i="100"/>
  <c r="X17" i="100"/>
  <c r="V19" i="100"/>
  <c r="W20" i="100"/>
  <c r="X21" i="100"/>
  <c r="V23" i="100"/>
  <c r="W24" i="100"/>
  <c r="X25" i="100"/>
  <c r="V27" i="100"/>
  <c r="W28" i="100"/>
  <c r="X29" i="100"/>
  <c r="V31" i="100"/>
  <c r="W32" i="100"/>
  <c r="X33" i="100"/>
  <c r="Y10" i="100"/>
  <c r="Y13" i="100"/>
  <c r="AA19" i="100"/>
  <c r="Y25" i="100"/>
  <c r="Z30" i="100"/>
  <c r="AD10" i="100"/>
  <c r="BI36" i="100"/>
  <c r="BI35" i="100"/>
  <c r="BQ33" i="100"/>
  <c r="BM33" i="100"/>
  <c r="BI33" i="100"/>
  <c r="BQ32" i="100"/>
  <c r="BM32" i="100"/>
  <c r="BI32" i="100"/>
  <c r="BQ31" i="100"/>
  <c r="BM31" i="100"/>
  <c r="BI31" i="100"/>
  <c r="BQ30" i="100"/>
  <c r="BM30" i="100"/>
  <c r="BI30" i="100"/>
  <c r="BQ29" i="100"/>
  <c r="BM29" i="100"/>
  <c r="BI29" i="100"/>
  <c r="BQ28" i="100"/>
  <c r="BM28" i="100"/>
  <c r="BI28" i="100"/>
  <c r="BQ27" i="100"/>
  <c r="BM27" i="100"/>
  <c r="BI27" i="100"/>
  <c r="BQ26" i="100"/>
  <c r="BM26" i="100"/>
  <c r="BI26" i="100"/>
  <c r="BQ25" i="100"/>
  <c r="BM25" i="100"/>
  <c r="BI25" i="100"/>
  <c r="BQ24" i="100"/>
  <c r="BM24" i="100"/>
  <c r="BI24" i="100"/>
  <c r="BQ23" i="100"/>
  <c r="BM23" i="100"/>
  <c r="BI23" i="100"/>
  <c r="BQ22" i="100"/>
  <c r="BM22" i="100"/>
  <c r="BI22" i="100"/>
  <c r="BQ21" i="100"/>
  <c r="BM21" i="100"/>
  <c r="BI21" i="100"/>
  <c r="BQ20" i="100"/>
  <c r="BM20" i="100"/>
  <c r="BI20" i="100"/>
  <c r="BQ19" i="100"/>
  <c r="BM19" i="100"/>
  <c r="BI19" i="100"/>
  <c r="BQ18" i="100"/>
  <c r="BM18" i="100"/>
  <c r="BI18" i="100"/>
  <c r="BQ17" i="100"/>
  <c r="BM17" i="100"/>
  <c r="BI17" i="100"/>
  <c r="BQ15" i="100"/>
  <c r="BM15" i="100"/>
  <c r="BI15" i="100"/>
  <c r="BQ13" i="100"/>
  <c r="BM13" i="100"/>
  <c r="BI13" i="100"/>
  <c r="BQ12" i="100"/>
  <c r="BM12" i="100"/>
  <c r="BI12" i="100"/>
  <c r="BT10" i="100"/>
  <c r="BP10" i="100"/>
  <c r="BL10" i="100"/>
  <c r="BT9" i="100"/>
  <c r="BF36" i="100"/>
  <c r="BF33" i="100"/>
  <c r="BH31" i="100"/>
  <c r="BG30" i="100"/>
  <c r="BF29" i="100"/>
  <c r="BH27" i="100"/>
  <c r="BG26" i="100"/>
  <c r="BF25" i="100"/>
  <c r="BH23" i="100"/>
  <c r="BG22" i="100"/>
  <c r="BF21" i="100"/>
  <c r="BH19" i="100"/>
  <c r="BG18" i="100"/>
  <c r="BH15" i="100"/>
  <c r="BR36" i="100"/>
  <c r="BR35" i="100"/>
  <c r="BT33" i="100"/>
  <c r="BP33" i="100"/>
  <c r="BL33" i="100"/>
  <c r="BT32" i="100"/>
  <c r="BP32" i="100"/>
  <c r="BL32" i="100"/>
  <c r="BT31" i="100"/>
  <c r="BP31" i="100"/>
  <c r="BL31" i="100"/>
  <c r="BT30" i="100"/>
  <c r="BP30" i="100"/>
  <c r="BL30" i="100"/>
  <c r="BT29" i="100"/>
  <c r="BP29" i="100"/>
  <c r="BL29" i="100"/>
  <c r="BT28" i="100"/>
  <c r="BP28" i="100"/>
  <c r="BL28" i="100"/>
  <c r="BT27" i="100"/>
  <c r="BP27" i="100"/>
  <c r="BL27" i="100"/>
  <c r="BT26" i="100"/>
  <c r="BP26" i="100"/>
  <c r="BL26" i="100"/>
  <c r="BT25" i="100"/>
  <c r="BP25" i="100"/>
  <c r="BL25" i="100"/>
  <c r="BT24" i="100"/>
  <c r="BP24" i="100"/>
  <c r="BL24" i="100"/>
  <c r="BT23" i="100"/>
  <c r="BP23" i="100"/>
  <c r="BL23" i="100"/>
  <c r="BT22" i="100"/>
  <c r="BP22" i="100"/>
  <c r="BL22" i="100"/>
  <c r="BT21" i="100"/>
  <c r="BP21" i="100"/>
  <c r="BL21" i="100"/>
  <c r="BT20" i="100"/>
  <c r="BP20" i="100"/>
  <c r="BL20" i="100"/>
  <c r="BT19" i="100"/>
  <c r="BP19" i="100"/>
  <c r="BL19" i="100"/>
  <c r="BT18" i="100"/>
  <c r="BP18" i="100"/>
  <c r="BL18" i="100"/>
  <c r="BT17" i="100"/>
  <c r="BP17" i="100"/>
  <c r="BL17" i="100"/>
  <c r="BT15" i="100"/>
  <c r="BP15" i="100"/>
  <c r="BL15" i="100"/>
  <c r="BT13" i="100"/>
  <c r="BP13" i="100"/>
  <c r="BL13" i="100"/>
  <c r="BT12" i="100"/>
  <c r="BP12" i="100"/>
  <c r="BL12" i="100"/>
  <c r="BS10" i="100"/>
  <c r="BO10" i="100"/>
  <c r="BK10" i="100"/>
  <c r="BQ9" i="100"/>
  <c r="BF35" i="100"/>
  <c r="BH32" i="100"/>
  <c r="BG31" i="100"/>
  <c r="BF30" i="100"/>
  <c r="BH28" i="100"/>
  <c r="BG27" i="100"/>
  <c r="BF26" i="100"/>
  <c r="BH24" i="100"/>
  <c r="BG23" i="100"/>
  <c r="BF22" i="100"/>
  <c r="BH20" i="100"/>
  <c r="BG19" i="100"/>
  <c r="BF18" i="100"/>
  <c r="BG15" i="100"/>
  <c r="BH12" i="100"/>
  <c r="BH9" i="100"/>
  <c r="BH17" i="100"/>
  <c r="BO36" i="100"/>
  <c r="BO35" i="100"/>
  <c r="BS33" i="100"/>
  <c r="BO33" i="100"/>
  <c r="BK33" i="100"/>
  <c r="BS32" i="100"/>
  <c r="BO32" i="100"/>
  <c r="BK32" i="100"/>
  <c r="BS31" i="100"/>
  <c r="BO31" i="100"/>
  <c r="BK31" i="100"/>
  <c r="BS30" i="100"/>
  <c r="BO30" i="100"/>
  <c r="BK30" i="100"/>
  <c r="BS29" i="100"/>
  <c r="BO29" i="100"/>
  <c r="BK29" i="100"/>
  <c r="BS28" i="100"/>
  <c r="BO28" i="100"/>
  <c r="BK28" i="100"/>
  <c r="BS27" i="100"/>
  <c r="BO27" i="100"/>
  <c r="BK27" i="100"/>
  <c r="BS26" i="100"/>
  <c r="BO26" i="100"/>
  <c r="BK26" i="100"/>
  <c r="BS25" i="100"/>
  <c r="BO25" i="100"/>
  <c r="BK25" i="100"/>
  <c r="BS24" i="100"/>
  <c r="BO24" i="100"/>
  <c r="BK24" i="100"/>
  <c r="BS23" i="100"/>
  <c r="BO23" i="100"/>
  <c r="BK23" i="100"/>
  <c r="BS22" i="100"/>
  <c r="BO22" i="100"/>
  <c r="BK22" i="100"/>
  <c r="BS21" i="100"/>
  <c r="BO21" i="100"/>
  <c r="BK21" i="100"/>
  <c r="BS20" i="100"/>
  <c r="BO20" i="100"/>
  <c r="BK20" i="100"/>
  <c r="BS19" i="100"/>
  <c r="BO19" i="100"/>
  <c r="BK19" i="100"/>
  <c r="BS18" i="100"/>
  <c r="BO18" i="100"/>
  <c r="BK18" i="100"/>
  <c r="BS17" i="100"/>
  <c r="BO17" i="100"/>
  <c r="BK17" i="100"/>
  <c r="BS15" i="100"/>
  <c r="BO15" i="100"/>
  <c r="BK15" i="100"/>
  <c r="BS13" i="100"/>
  <c r="BO13" i="100"/>
  <c r="BK13" i="100"/>
  <c r="BS12" i="100"/>
  <c r="BO12" i="100"/>
  <c r="BK12" i="100"/>
  <c r="BR10" i="100"/>
  <c r="BN10" i="100"/>
  <c r="BJ10" i="100"/>
  <c r="BN9" i="100"/>
  <c r="BH33" i="100"/>
  <c r="BG32" i="100"/>
  <c r="BF31" i="100"/>
  <c r="BH29" i="100"/>
  <c r="BG28" i="100"/>
  <c r="BF27" i="100"/>
  <c r="BH25" i="100"/>
  <c r="BG24" i="100"/>
  <c r="BF23" i="100"/>
  <c r="BH21" i="100"/>
  <c r="BG20" i="100"/>
  <c r="BF19" i="100"/>
  <c r="BL36" i="100"/>
  <c r="BL35" i="100"/>
  <c r="BR33" i="100"/>
  <c r="BN33" i="100"/>
  <c r="BJ33" i="100"/>
  <c r="BR32" i="100"/>
  <c r="BN32" i="100"/>
  <c r="BJ32" i="100"/>
  <c r="BR31" i="100"/>
  <c r="BN31" i="100"/>
  <c r="BJ31" i="100"/>
  <c r="BR30" i="100"/>
  <c r="BN30" i="100"/>
  <c r="BJ30" i="100"/>
  <c r="BR29" i="100"/>
  <c r="BN29" i="100"/>
  <c r="BJ29" i="100"/>
  <c r="BR28" i="100"/>
  <c r="BN28" i="100"/>
  <c r="BJ28" i="100"/>
  <c r="BR27" i="100"/>
  <c r="BN27" i="100"/>
  <c r="BJ27" i="100"/>
  <c r="BR26" i="100"/>
  <c r="BN26" i="100"/>
  <c r="BJ26" i="100"/>
  <c r="BR25" i="100"/>
  <c r="BN25" i="100"/>
  <c r="BJ25" i="100"/>
  <c r="BR24" i="100"/>
  <c r="BN24" i="100"/>
  <c r="BJ24" i="100"/>
  <c r="BR23" i="100"/>
  <c r="BN23" i="100"/>
  <c r="BJ23" i="100"/>
  <c r="BR22" i="100"/>
  <c r="BN22" i="100"/>
  <c r="BJ22" i="100"/>
  <c r="BR21" i="100"/>
  <c r="BN21" i="100"/>
  <c r="BJ21" i="100"/>
  <c r="BR20" i="100"/>
  <c r="BN20" i="100"/>
  <c r="BJ20" i="100"/>
  <c r="BR19" i="100"/>
  <c r="BN19" i="100"/>
  <c r="BJ19" i="100"/>
  <c r="BR18" i="100"/>
  <c r="BN18" i="100"/>
  <c r="BJ18" i="100"/>
  <c r="BR17" i="100"/>
  <c r="BN17" i="100"/>
  <c r="BJ17" i="100"/>
  <c r="BR15" i="100"/>
  <c r="BN15" i="100"/>
  <c r="BJ15" i="100"/>
  <c r="BR13" i="100"/>
  <c r="BN13" i="100"/>
  <c r="BJ13" i="100"/>
  <c r="BR12" i="100"/>
  <c r="BN12" i="100"/>
  <c r="BJ12" i="100"/>
  <c r="BQ10" i="100"/>
  <c r="BM10" i="100"/>
  <c r="BI10" i="100"/>
  <c r="BK9" i="100"/>
  <c r="BG33" i="100"/>
  <c r="BF32" i="100"/>
  <c r="BH30" i="100"/>
  <c r="BG29" i="100"/>
  <c r="BF28" i="100"/>
  <c r="BH26" i="100"/>
  <c r="BG25" i="100"/>
  <c r="BF24" i="100"/>
  <c r="BH22" i="100"/>
  <c r="BG21" i="100"/>
  <c r="BF20" i="100"/>
  <c r="BH18" i="100"/>
  <c r="BG17" i="100"/>
  <c r="BG13" i="100"/>
  <c r="BF12" i="100"/>
  <c r="BG10" i="100"/>
  <c r="BF17" i="100"/>
  <c r="BH10" i="100"/>
  <c r="BF15" i="100"/>
  <c r="BH13" i="100"/>
  <c r="BF13" i="100"/>
  <c r="BG12" i="100"/>
  <c r="BF10" i="100"/>
  <c r="AQ36" i="102"/>
  <c r="AE36" i="102"/>
  <c r="S36" i="102"/>
  <c r="G36" i="102"/>
  <c r="AT35" i="102"/>
  <c r="AH35" i="102"/>
  <c r="V35" i="102"/>
  <c r="J35" i="102"/>
  <c r="BA33" i="102"/>
  <c r="AW33" i="102"/>
  <c r="T24" i="106" s="1"/>
  <c r="AS33" i="102"/>
  <c r="T46" i="106" s="1"/>
  <c r="AO33" i="102"/>
  <c r="AK33" i="102"/>
  <c r="T19" i="106" s="1"/>
  <c r="AG33" i="102"/>
  <c r="T41" i="106" s="1"/>
  <c r="AC33" i="102"/>
  <c r="Y33" i="102"/>
  <c r="T14" i="106" s="1"/>
  <c r="U33" i="102"/>
  <c r="T36" i="106" s="1"/>
  <c r="Q33" i="102"/>
  <c r="M33" i="102"/>
  <c r="T9" i="106" s="1"/>
  <c r="I33" i="102"/>
  <c r="T31" i="106" s="1"/>
  <c r="E33" i="102"/>
  <c r="AZ32" i="102"/>
  <c r="S26" i="106" s="1"/>
  <c r="AV32" i="102"/>
  <c r="S47" i="106" s="1"/>
  <c r="AR32" i="102"/>
  <c r="AN32" i="102"/>
  <c r="S21" i="106" s="1"/>
  <c r="AJ32" i="102"/>
  <c r="S42" i="106" s="1"/>
  <c r="AF32" i="102"/>
  <c r="AB32" i="102"/>
  <c r="S16" i="106" s="1"/>
  <c r="X32" i="102"/>
  <c r="S37" i="106" s="1"/>
  <c r="T32" i="102"/>
  <c r="P32" i="102"/>
  <c r="S11" i="106" s="1"/>
  <c r="L32" i="102"/>
  <c r="S32" i="106" s="1"/>
  <c r="H32" i="102"/>
  <c r="D32" i="102"/>
  <c r="S6" i="106" s="1"/>
  <c r="AY31" i="102"/>
  <c r="R48" i="106" s="1"/>
  <c r="AU31" i="102"/>
  <c r="AQ31" i="102"/>
  <c r="R22" i="106" s="1"/>
  <c r="AM31" i="102"/>
  <c r="R43" i="106" s="1"/>
  <c r="AI31" i="102"/>
  <c r="AE31" i="102"/>
  <c r="R17" i="106" s="1"/>
  <c r="AA31" i="102"/>
  <c r="R38" i="106" s="1"/>
  <c r="W31" i="102"/>
  <c r="S31" i="102"/>
  <c r="R12" i="106" s="1"/>
  <c r="O31" i="102"/>
  <c r="R33" i="106" s="1"/>
  <c r="K31" i="102"/>
  <c r="G31" i="102"/>
  <c r="R7" i="106" s="1"/>
  <c r="BB30" i="102"/>
  <c r="Q50" i="106" s="1"/>
  <c r="AX30" i="102"/>
  <c r="AT30" i="102"/>
  <c r="Q23" i="106" s="1"/>
  <c r="AP30" i="102"/>
  <c r="Q45" i="106" s="1"/>
  <c r="AL30" i="102"/>
  <c r="AH30" i="102"/>
  <c r="Q18" i="106" s="1"/>
  <c r="AD30" i="102"/>
  <c r="Q40" i="106" s="1"/>
  <c r="Z30" i="102"/>
  <c r="V30" i="102"/>
  <c r="Q13" i="106" s="1"/>
  <c r="R30" i="102"/>
  <c r="Q35" i="106" s="1"/>
  <c r="N30" i="102"/>
  <c r="J30" i="102"/>
  <c r="Q8" i="106" s="1"/>
  <c r="F30" i="102"/>
  <c r="Q30" i="106" s="1"/>
  <c r="BA29" i="102"/>
  <c r="AW29" i="102"/>
  <c r="P24" i="106" s="1"/>
  <c r="AS29" i="102"/>
  <c r="P46" i="106" s="1"/>
  <c r="AO29" i="102"/>
  <c r="AK29" i="102"/>
  <c r="P19" i="106" s="1"/>
  <c r="AG29" i="102"/>
  <c r="P41" i="106" s="1"/>
  <c r="AC29" i="102"/>
  <c r="Y29" i="102"/>
  <c r="P14" i="106" s="1"/>
  <c r="U29" i="102"/>
  <c r="P36" i="106" s="1"/>
  <c r="Q29" i="102"/>
  <c r="M29" i="102"/>
  <c r="P9" i="106" s="1"/>
  <c r="I29" i="102"/>
  <c r="P31" i="106" s="1"/>
  <c r="E29" i="102"/>
  <c r="AZ28" i="102"/>
  <c r="O26" i="106" s="1"/>
  <c r="AV28" i="102"/>
  <c r="O47" i="106" s="1"/>
  <c r="AR28" i="102"/>
  <c r="AN28" i="102"/>
  <c r="O21" i="106" s="1"/>
  <c r="AJ28" i="102"/>
  <c r="O42" i="106" s="1"/>
  <c r="AF28" i="102"/>
  <c r="AB28" i="102"/>
  <c r="O16" i="106" s="1"/>
  <c r="X28" i="102"/>
  <c r="O37" i="106" s="1"/>
  <c r="T28" i="102"/>
  <c r="P28" i="102"/>
  <c r="O11" i="106" s="1"/>
  <c r="AZ36" i="102"/>
  <c r="AN36" i="102"/>
  <c r="AB36" i="102"/>
  <c r="P36" i="102"/>
  <c r="D36" i="102"/>
  <c r="AQ35" i="102"/>
  <c r="AE35" i="102"/>
  <c r="S35" i="102"/>
  <c r="G35" i="102"/>
  <c r="AZ33" i="102"/>
  <c r="T26" i="106" s="1"/>
  <c r="AV33" i="102"/>
  <c r="T47" i="106" s="1"/>
  <c r="AR33" i="102"/>
  <c r="AN33" i="102"/>
  <c r="T21" i="106" s="1"/>
  <c r="AJ33" i="102"/>
  <c r="T42" i="106" s="1"/>
  <c r="AF33" i="102"/>
  <c r="AB33" i="102"/>
  <c r="T16" i="106" s="1"/>
  <c r="X33" i="102"/>
  <c r="T37" i="106" s="1"/>
  <c r="T33" i="102"/>
  <c r="P33" i="102"/>
  <c r="T11" i="106" s="1"/>
  <c r="L33" i="102"/>
  <c r="T32" i="106" s="1"/>
  <c r="H33" i="102"/>
  <c r="D33" i="102"/>
  <c r="T6" i="106" s="1"/>
  <c r="AY32" i="102"/>
  <c r="S48" i="106" s="1"/>
  <c r="AU32" i="102"/>
  <c r="AQ32" i="102"/>
  <c r="S22" i="106" s="1"/>
  <c r="AM32" i="102"/>
  <c r="S43" i="106" s="1"/>
  <c r="AI32" i="102"/>
  <c r="AE32" i="102"/>
  <c r="S17" i="106" s="1"/>
  <c r="AA32" i="102"/>
  <c r="S38" i="106" s="1"/>
  <c r="W32" i="102"/>
  <c r="S32" i="102"/>
  <c r="S12" i="106" s="1"/>
  <c r="O32" i="102"/>
  <c r="S33" i="106" s="1"/>
  <c r="K32" i="102"/>
  <c r="G32" i="102"/>
  <c r="S7" i="106" s="1"/>
  <c r="BB31" i="102"/>
  <c r="R50" i="106" s="1"/>
  <c r="AX31" i="102"/>
  <c r="AT31" i="102"/>
  <c r="R23" i="106" s="1"/>
  <c r="AP31" i="102"/>
  <c r="R45" i="106" s="1"/>
  <c r="AL31" i="102"/>
  <c r="AH31" i="102"/>
  <c r="R18" i="106" s="1"/>
  <c r="AD31" i="102"/>
  <c r="R40" i="106" s="1"/>
  <c r="Z31" i="102"/>
  <c r="V31" i="102"/>
  <c r="R13" i="106" s="1"/>
  <c r="R31" i="102"/>
  <c r="R35" i="106" s="1"/>
  <c r="N31" i="102"/>
  <c r="J31" i="102"/>
  <c r="R8" i="106" s="1"/>
  <c r="F31" i="102"/>
  <c r="R30" i="106" s="1"/>
  <c r="BA30" i="102"/>
  <c r="AW30" i="102"/>
  <c r="Q24" i="106" s="1"/>
  <c r="AS30" i="102"/>
  <c r="Q46" i="106" s="1"/>
  <c r="AO30" i="102"/>
  <c r="AK30" i="102"/>
  <c r="Q19" i="106" s="1"/>
  <c r="AG30" i="102"/>
  <c r="Q41" i="106" s="1"/>
  <c r="AC30" i="102"/>
  <c r="Y30" i="102"/>
  <c r="Q14" i="106" s="1"/>
  <c r="U30" i="102"/>
  <c r="Q36" i="106" s="1"/>
  <c r="Q30" i="102"/>
  <c r="M30" i="102"/>
  <c r="Q9" i="106" s="1"/>
  <c r="I30" i="102"/>
  <c r="Q31" i="106" s="1"/>
  <c r="E30" i="102"/>
  <c r="AZ29" i="102"/>
  <c r="P26" i="106" s="1"/>
  <c r="AV29" i="102"/>
  <c r="P47" i="106" s="1"/>
  <c r="AR29" i="102"/>
  <c r="AN29" i="102"/>
  <c r="P21" i="106" s="1"/>
  <c r="AJ29" i="102"/>
  <c r="P42" i="106" s="1"/>
  <c r="AF29" i="102"/>
  <c r="AB29" i="102"/>
  <c r="P16" i="106" s="1"/>
  <c r="X29" i="102"/>
  <c r="P37" i="106" s="1"/>
  <c r="T29" i="102"/>
  <c r="P29" i="102"/>
  <c r="P11" i="106" s="1"/>
  <c r="L29" i="102"/>
  <c r="P32" i="106" s="1"/>
  <c r="H29" i="102"/>
  <c r="D29" i="102"/>
  <c r="P6" i="106" s="1"/>
  <c r="AY28" i="102"/>
  <c r="O48" i="106" s="1"/>
  <c r="AU28" i="102"/>
  <c r="AQ28" i="102"/>
  <c r="O22" i="106" s="1"/>
  <c r="AM28" i="102"/>
  <c r="O43" i="106" s="1"/>
  <c r="AI28" i="102"/>
  <c r="AE28" i="102"/>
  <c r="O17" i="106" s="1"/>
  <c r="AA28" i="102"/>
  <c r="O38" i="106" s="1"/>
  <c r="W28" i="102"/>
  <c r="S28" i="102"/>
  <c r="O12" i="106" s="1"/>
  <c r="O28" i="102"/>
  <c r="O33" i="106" s="1"/>
  <c r="K28" i="102"/>
  <c r="G28" i="102"/>
  <c r="O7" i="106" s="1"/>
  <c r="AW36" i="102"/>
  <c r="AK36" i="102"/>
  <c r="Y36" i="102"/>
  <c r="M36" i="102"/>
  <c r="AZ35" i="102"/>
  <c r="AN35" i="102"/>
  <c r="AB35" i="102"/>
  <c r="P35" i="102"/>
  <c r="D35" i="102"/>
  <c r="AY33" i="102"/>
  <c r="T48" i="106" s="1"/>
  <c r="AU33" i="102"/>
  <c r="AQ33" i="102"/>
  <c r="T22" i="106" s="1"/>
  <c r="T70" i="106" s="1"/>
  <c r="AM33" i="102"/>
  <c r="T43" i="106" s="1"/>
  <c r="AI33" i="102"/>
  <c r="AE33" i="102"/>
  <c r="T17" i="106" s="1"/>
  <c r="T65" i="106" s="1"/>
  <c r="AA33" i="102"/>
  <c r="T38" i="106" s="1"/>
  <c r="W33" i="102"/>
  <c r="S33" i="102"/>
  <c r="T12" i="106" s="1"/>
  <c r="T60" i="106" s="1"/>
  <c r="O33" i="102"/>
  <c r="T33" i="106" s="1"/>
  <c r="K33" i="102"/>
  <c r="G33" i="102"/>
  <c r="T7" i="106" s="1"/>
  <c r="T55" i="106" s="1"/>
  <c r="BB32" i="102"/>
  <c r="S50" i="106" s="1"/>
  <c r="AX32" i="102"/>
  <c r="AT32" i="102"/>
  <c r="S23" i="106" s="1"/>
  <c r="S71" i="106" s="1"/>
  <c r="AP32" i="102"/>
  <c r="S45" i="106" s="1"/>
  <c r="AL32" i="102"/>
  <c r="AH32" i="102"/>
  <c r="S18" i="106" s="1"/>
  <c r="S66" i="106" s="1"/>
  <c r="AD32" i="102"/>
  <c r="S40" i="106" s="1"/>
  <c r="Z32" i="102"/>
  <c r="V32" i="102"/>
  <c r="S13" i="106" s="1"/>
  <c r="S61" i="106" s="1"/>
  <c r="R32" i="102"/>
  <c r="S35" i="106" s="1"/>
  <c r="N32" i="102"/>
  <c r="J32" i="102"/>
  <c r="S8" i="106" s="1"/>
  <c r="S56" i="106" s="1"/>
  <c r="F32" i="102"/>
  <c r="S30" i="106" s="1"/>
  <c r="BA31" i="102"/>
  <c r="AW31" i="102"/>
  <c r="R24" i="106" s="1"/>
  <c r="R72" i="106" s="1"/>
  <c r="AS31" i="102"/>
  <c r="R46" i="106" s="1"/>
  <c r="AO31" i="102"/>
  <c r="AK31" i="102"/>
  <c r="R19" i="106" s="1"/>
  <c r="AG31" i="102"/>
  <c r="R41" i="106" s="1"/>
  <c r="AC31" i="102"/>
  <c r="Y31" i="102"/>
  <c r="R14" i="106" s="1"/>
  <c r="R62" i="106" s="1"/>
  <c r="U31" i="102"/>
  <c r="R36" i="106" s="1"/>
  <c r="Q31" i="102"/>
  <c r="M31" i="102"/>
  <c r="R9" i="106" s="1"/>
  <c r="R57" i="106" s="1"/>
  <c r="I31" i="102"/>
  <c r="R31" i="106" s="1"/>
  <c r="E31" i="102"/>
  <c r="AZ30" i="102"/>
  <c r="Q26" i="106" s="1"/>
  <c r="Q74" i="106" s="1"/>
  <c r="AV30" i="102"/>
  <c r="Q47" i="106" s="1"/>
  <c r="AR30" i="102"/>
  <c r="AN30" i="102"/>
  <c r="Q21" i="106" s="1"/>
  <c r="Q69" i="106" s="1"/>
  <c r="AJ30" i="102"/>
  <c r="Q42" i="106" s="1"/>
  <c r="AF30" i="102"/>
  <c r="AB30" i="102"/>
  <c r="Q16" i="106" s="1"/>
  <c r="Q64" i="106" s="1"/>
  <c r="X30" i="102"/>
  <c r="Q37" i="106" s="1"/>
  <c r="T30" i="102"/>
  <c r="P30" i="102"/>
  <c r="Q11" i="106" s="1"/>
  <c r="Q59" i="106" s="1"/>
  <c r="L30" i="102"/>
  <c r="Q32" i="106" s="1"/>
  <c r="H30" i="102"/>
  <c r="D30" i="102"/>
  <c r="Q6" i="106" s="1"/>
  <c r="Q54" i="106" s="1"/>
  <c r="AY29" i="102"/>
  <c r="P48" i="106" s="1"/>
  <c r="AU29" i="102"/>
  <c r="AQ29" i="102"/>
  <c r="P22" i="106" s="1"/>
  <c r="P70" i="106" s="1"/>
  <c r="AM29" i="102"/>
  <c r="P43" i="106" s="1"/>
  <c r="AI29" i="102"/>
  <c r="AE29" i="102"/>
  <c r="P17" i="106" s="1"/>
  <c r="P65" i="106" s="1"/>
  <c r="AA29" i="102"/>
  <c r="P38" i="106" s="1"/>
  <c r="W29" i="102"/>
  <c r="S29" i="102"/>
  <c r="P12" i="106" s="1"/>
  <c r="P60" i="106" s="1"/>
  <c r="O29" i="102"/>
  <c r="P33" i="106" s="1"/>
  <c r="K29" i="102"/>
  <c r="G29" i="102"/>
  <c r="P7" i="106" s="1"/>
  <c r="P55" i="106" s="1"/>
  <c r="BB28" i="102"/>
  <c r="O50" i="106" s="1"/>
  <c r="AX28" i="102"/>
  <c r="AT28" i="102"/>
  <c r="O23" i="106" s="1"/>
  <c r="AP28" i="102"/>
  <c r="O45" i="106" s="1"/>
  <c r="AL28" i="102"/>
  <c r="AH28" i="102"/>
  <c r="O18" i="106" s="1"/>
  <c r="AD28" i="102"/>
  <c r="O40" i="106" s="1"/>
  <c r="Z28" i="102"/>
  <c r="AT36" i="102"/>
  <c r="AH36" i="102"/>
  <c r="V36" i="102"/>
  <c r="J36" i="102"/>
  <c r="AW35" i="102"/>
  <c r="AK35" i="102"/>
  <c r="Y35" i="102"/>
  <c r="M35" i="102"/>
  <c r="BB33" i="102"/>
  <c r="T50" i="106" s="1"/>
  <c r="AX33" i="102"/>
  <c r="AT33" i="102"/>
  <c r="T23" i="106" s="1"/>
  <c r="AP33" i="102"/>
  <c r="T45" i="106" s="1"/>
  <c r="AL33" i="102"/>
  <c r="AH33" i="102"/>
  <c r="T18" i="106" s="1"/>
  <c r="AD33" i="102"/>
  <c r="T40" i="106" s="1"/>
  <c r="Z33" i="102"/>
  <c r="V33" i="102"/>
  <c r="T13" i="106" s="1"/>
  <c r="R33" i="102"/>
  <c r="T35" i="106" s="1"/>
  <c r="N33" i="102"/>
  <c r="J33" i="102"/>
  <c r="T8" i="106" s="1"/>
  <c r="F33" i="102"/>
  <c r="T30" i="106" s="1"/>
  <c r="BA32" i="102"/>
  <c r="AW32" i="102"/>
  <c r="S24" i="106" s="1"/>
  <c r="AS32" i="102"/>
  <c r="S46" i="106" s="1"/>
  <c r="AO32" i="102"/>
  <c r="AK32" i="102"/>
  <c r="S19" i="106" s="1"/>
  <c r="AG32" i="102"/>
  <c r="S41" i="106" s="1"/>
  <c r="AC32" i="102"/>
  <c r="Y32" i="102"/>
  <c r="S14" i="106" s="1"/>
  <c r="U32" i="102"/>
  <c r="S36" i="106" s="1"/>
  <c r="Q32" i="102"/>
  <c r="M32" i="102"/>
  <c r="S9" i="106" s="1"/>
  <c r="I32" i="102"/>
  <c r="S31" i="106" s="1"/>
  <c r="E32" i="102"/>
  <c r="AZ31" i="102"/>
  <c r="R26" i="106" s="1"/>
  <c r="AV31" i="102"/>
  <c r="R47" i="106" s="1"/>
  <c r="AR31" i="102"/>
  <c r="AN31" i="102"/>
  <c r="R21" i="106" s="1"/>
  <c r="AJ31" i="102"/>
  <c r="R42" i="106" s="1"/>
  <c r="AF31" i="102"/>
  <c r="AB31" i="102"/>
  <c r="R16" i="106" s="1"/>
  <c r="X31" i="102"/>
  <c r="R37" i="106" s="1"/>
  <c r="T31" i="102"/>
  <c r="P31" i="102"/>
  <c r="R11" i="106" s="1"/>
  <c r="L31" i="102"/>
  <c r="R32" i="106" s="1"/>
  <c r="H31" i="102"/>
  <c r="D31" i="102"/>
  <c r="R6" i="106" s="1"/>
  <c r="AY30" i="102"/>
  <c r="Q48" i="106" s="1"/>
  <c r="AU30" i="102"/>
  <c r="AQ30" i="102"/>
  <c r="Q22" i="106" s="1"/>
  <c r="AM30" i="102"/>
  <c r="Q43" i="106" s="1"/>
  <c r="AI30" i="102"/>
  <c r="AE30" i="102"/>
  <c r="Q17" i="106" s="1"/>
  <c r="AA30" i="102"/>
  <c r="Q38" i="106" s="1"/>
  <c r="W30" i="102"/>
  <c r="S30" i="102"/>
  <c r="Q12" i="106" s="1"/>
  <c r="O30" i="102"/>
  <c r="Q33" i="106" s="1"/>
  <c r="K30" i="102"/>
  <c r="G30" i="102"/>
  <c r="Q7" i="106" s="1"/>
  <c r="BB29" i="102"/>
  <c r="P50" i="106" s="1"/>
  <c r="AX29" i="102"/>
  <c r="AT29" i="102"/>
  <c r="P23" i="106" s="1"/>
  <c r="AP29" i="102"/>
  <c r="P45" i="106" s="1"/>
  <c r="AL29" i="102"/>
  <c r="AH29" i="102"/>
  <c r="P18" i="106" s="1"/>
  <c r="AD29" i="102"/>
  <c r="P40" i="106" s="1"/>
  <c r="Z29" i="102"/>
  <c r="V29" i="102"/>
  <c r="P13" i="106" s="1"/>
  <c r="R29" i="102"/>
  <c r="P35" i="106" s="1"/>
  <c r="N29" i="102"/>
  <c r="J29" i="102"/>
  <c r="P8" i="106" s="1"/>
  <c r="F29" i="102"/>
  <c r="P30" i="106" s="1"/>
  <c r="BA28" i="102"/>
  <c r="AW28" i="102"/>
  <c r="O24" i="106" s="1"/>
  <c r="AS28" i="102"/>
  <c r="O46" i="106" s="1"/>
  <c r="AO28" i="102"/>
  <c r="AK28" i="102"/>
  <c r="O19" i="106" s="1"/>
  <c r="AG28" i="102"/>
  <c r="O41" i="106" s="1"/>
  <c r="AC28" i="102"/>
  <c r="Y28" i="102"/>
  <c r="O14" i="106" s="1"/>
  <c r="U28" i="102"/>
  <c r="O36" i="106" s="1"/>
  <c r="Q28" i="102"/>
  <c r="M28" i="102"/>
  <c r="O9" i="106" s="1"/>
  <c r="I28" i="102"/>
  <c r="O31" i="106" s="1"/>
  <c r="E28" i="102"/>
  <c r="L28" i="102"/>
  <c r="O32" i="106" s="1"/>
  <c r="D28" i="102"/>
  <c r="O6" i="106" s="1"/>
  <c r="AY27" i="102"/>
  <c r="N48" i="106" s="1"/>
  <c r="AU27" i="102"/>
  <c r="AQ27" i="102"/>
  <c r="N22" i="106" s="1"/>
  <c r="AM27" i="102"/>
  <c r="N43" i="106" s="1"/>
  <c r="AI27" i="102"/>
  <c r="AE27" i="102"/>
  <c r="N17" i="106" s="1"/>
  <c r="AA27" i="102"/>
  <c r="N38" i="106" s="1"/>
  <c r="W27" i="102"/>
  <c r="S27" i="102"/>
  <c r="N12" i="106" s="1"/>
  <c r="O27" i="102"/>
  <c r="N33" i="106" s="1"/>
  <c r="K27" i="102"/>
  <c r="G27" i="102"/>
  <c r="N7" i="106" s="1"/>
  <c r="BB26" i="102"/>
  <c r="M50" i="106" s="1"/>
  <c r="AX26" i="102"/>
  <c r="AT26" i="102"/>
  <c r="M23" i="106" s="1"/>
  <c r="AP26" i="102"/>
  <c r="M45" i="106" s="1"/>
  <c r="AL26" i="102"/>
  <c r="AH26" i="102"/>
  <c r="M18" i="106" s="1"/>
  <c r="AD26" i="102"/>
  <c r="M40" i="106" s="1"/>
  <c r="Z26" i="102"/>
  <c r="V26" i="102"/>
  <c r="M13" i="106" s="1"/>
  <c r="R26" i="102"/>
  <c r="M35" i="106" s="1"/>
  <c r="N26" i="102"/>
  <c r="J26" i="102"/>
  <c r="M8" i="106" s="1"/>
  <c r="F26" i="102"/>
  <c r="M30" i="106" s="1"/>
  <c r="BA25" i="102"/>
  <c r="AW25" i="102"/>
  <c r="L24" i="106" s="1"/>
  <c r="AS25" i="102"/>
  <c r="L46" i="106" s="1"/>
  <c r="AO25" i="102"/>
  <c r="AK25" i="102"/>
  <c r="L19" i="106" s="1"/>
  <c r="AG25" i="102"/>
  <c r="L41" i="106" s="1"/>
  <c r="AC25" i="102"/>
  <c r="Y25" i="102"/>
  <c r="L14" i="106" s="1"/>
  <c r="U25" i="102"/>
  <c r="L36" i="106" s="1"/>
  <c r="Q25" i="102"/>
  <c r="M25" i="102"/>
  <c r="L9" i="106" s="1"/>
  <c r="I25" i="102"/>
  <c r="L31" i="106" s="1"/>
  <c r="E25" i="102"/>
  <c r="AZ24" i="102"/>
  <c r="K26" i="106" s="1"/>
  <c r="AV24" i="102"/>
  <c r="K47" i="106" s="1"/>
  <c r="AR24" i="102"/>
  <c r="AN24" i="102"/>
  <c r="K21" i="106" s="1"/>
  <c r="AJ24" i="102"/>
  <c r="K42" i="106" s="1"/>
  <c r="AF24" i="102"/>
  <c r="AB24" i="102"/>
  <c r="K16" i="106" s="1"/>
  <c r="X24" i="102"/>
  <c r="K37" i="106" s="1"/>
  <c r="T24" i="102"/>
  <c r="P24" i="102"/>
  <c r="K11" i="106" s="1"/>
  <c r="L24" i="102"/>
  <c r="K32" i="106" s="1"/>
  <c r="H24" i="102"/>
  <c r="D24" i="102"/>
  <c r="K6" i="106" s="1"/>
  <c r="AY23" i="102"/>
  <c r="J48" i="106" s="1"/>
  <c r="AU23" i="102"/>
  <c r="AQ23" i="102"/>
  <c r="J22" i="106" s="1"/>
  <c r="AM23" i="102"/>
  <c r="J43" i="106" s="1"/>
  <c r="AI23" i="102"/>
  <c r="AE23" i="102"/>
  <c r="J17" i="106" s="1"/>
  <c r="AA23" i="102"/>
  <c r="J38" i="106" s="1"/>
  <c r="W23" i="102"/>
  <c r="S23" i="102"/>
  <c r="J12" i="106" s="1"/>
  <c r="O23" i="102"/>
  <c r="J33" i="106" s="1"/>
  <c r="K23" i="102"/>
  <c r="G23" i="102"/>
  <c r="J7" i="106" s="1"/>
  <c r="BB22" i="102"/>
  <c r="I50" i="106" s="1"/>
  <c r="AX22" i="102"/>
  <c r="AT22" i="102"/>
  <c r="I23" i="106" s="1"/>
  <c r="AP22" i="102"/>
  <c r="I45" i="106" s="1"/>
  <c r="AL22" i="102"/>
  <c r="AH22" i="102"/>
  <c r="I18" i="106" s="1"/>
  <c r="AD22" i="102"/>
  <c r="I40" i="106" s="1"/>
  <c r="Z22" i="102"/>
  <c r="V22" i="102"/>
  <c r="I13" i="106" s="1"/>
  <c r="R22" i="102"/>
  <c r="I35" i="106" s="1"/>
  <c r="N22" i="102"/>
  <c r="V28" i="102"/>
  <c r="O13" i="106" s="1"/>
  <c r="J28" i="102"/>
  <c r="O8" i="106" s="1"/>
  <c r="BB27" i="102"/>
  <c r="N50" i="106" s="1"/>
  <c r="AX27" i="102"/>
  <c r="AT27" i="102"/>
  <c r="N23" i="106" s="1"/>
  <c r="N71" i="106" s="1"/>
  <c r="AP27" i="102"/>
  <c r="N45" i="106" s="1"/>
  <c r="AL27" i="102"/>
  <c r="AH27" i="102"/>
  <c r="N18" i="106" s="1"/>
  <c r="N66" i="106" s="1"/>
  <c r="AD27" i="102"/>
  <c r="N40" i="106" s="1"/>
  <c r="Z27" i="102"/>
  <c r="V27" i="102"/>
  <c r="N13" i="106" s="1"/>
  <c r="N61" i="106" s="1"/>
  <c r="R27" i="102"/>
  <c r="N35" i="106" s="1"/>
  <c r="N27" i="102"/>
  <c r="J27" i="102"/>
  <c r="N8" i="106" s="1"/>
  <c r="N56" i="106" s="1"/>
  <c r="F27" i="102"/>
  <c r="N30" i="106" s="1"/>
  <c r="BA26" i="102"/>
  <c r="AW26" i="102"/>
  <c r="M24" i="106" s="1"/>
  <c r="M72" i="106" s="1"/>
  <c r="AS26" i="102"/>
  <c r="M46" i="106" s="1"/>
  <c r="AO26" i="102"/>
  <c r="AK26" i="102"/>
  <c r="M19" i="106" s="1"/>
  <c r="M67" i="106" s="1"/>
  <c r="AG26" i="102"/>
  <c r="M41" i="106" s="1"/>
  <c r="AC26" i="102"/>
  <c r="Y26" i="102"/>
  <c r="M14" i="106" s="1"/>
  <c r="M62" i="106" s="1"/>
  <c r="U26" i="102"/>
  <c r="M36" i="106" s="1"/>
  <c r="Q26" i="102"/>
  <c r="M26" i="102"/>
  <c r="M9" i="106" s="1"/>
  <c r="M57" i="106" s="1"/>
  <c r="I26" i="102"/>
  <c r="M31" i="106" s="1"/>
  <c r="E26" i="102"/>
  <c r="AZ25" i="102"/>
  <c r="L26" i="106" s="1"/>
  <c r="L74" i="106" s="1"/>
  <c r="AV25" i="102"/>
  <c r="L47" i="106" s="1"/>
  <c r="AR25" i="102"/>
  <c r="AN25" i="102"/>
  <c r="L21" i="106" s="1"/>
  <c r="L69" i="106" s="1"/>
  <c r="AJ25" i="102"/>
  <c r="L42" i="106" s="1"/>
  <c r="AF25" i="102"/>
  <c r="AB25" i="102"/>
  <c r="L16" i="106" s="1"/>
  <c r="L64" i="106" s="1"/>
  <c r="X25" i="102"/>
  <c r="L37" i="106" s="1"/>
  <c r="T25" i="102"/>
  <c r="P25" i="102"/>
  <c r="L11" i="106" s="1"/>
  <c r="L59" i="106" s="1"/>
  <c r="L25" i="102"/>
  <c r="L32" i="106" s="1"/>
  <c r="H25" i="102"/>
  <c r="D25" i="102"/>
  <c r="L6" i="106" s="1"/>
  <c r="L54" i="106" s="1"/>
  <c r="AY24" i="102"/>
  <c r="K48" i="106" s="1"/>
  <c r="AU24" i="102"/>
  <c r="AQ24" i="102"/>
  <c r="K22" i="106" s="1"/>
  <c r="K70" i="106" s="1"/>
  <c r="AM24" i="102"/>
  <c r="K43" i="106" s="1"/>
  <c r="AI24" i="102"/>
  <c r="AE24" i="102"/>
  <c r="K17" i="106" s="1"/>
  <c r="K65" i="106" s="1"/>
  <c r="AA24" i="102"/>
  <c r="K38" i="106" s="1"/>
  <c r="W24" i="102"/>
  <c r="S24" i="102"/>
  <c r="K12" i="106" s="1"/>
  <c r="K60" i="106" s="1"/>
  <c r="O24" i="102"/>
  <c r="K33" i="106" s="1"/>
  <c r="K24" i="102"/>
  <c r="G24" i="102"/>
  <c r="K7" i="106" s="1"/>
  <c r="K55" i="106" s="1"/>
  <c r="BB23" i="102"/>
  <c r="J50" i="106" s="1"/>
  <c r="AX23" i="102"/>
  <c r="AT23" i="102"/>
  <c r="J23" i="106" s="1"/>
  <c r="J71" i="106" s="1"/>
  <c r="AP23" i="102"/>
  <c r="J45" i="106" s="1"/>
  <c r="AL23" i="102"/>
  <c r="AH23" i="102"/>
  <c r="J18" i="106" s="1"/>
  <c r="J66" i="106" s="1"/>
  <c r="AD23" i="102"/>
  <c r="J40" i="106" s="1"/>
  <c r="Z23" i="102"/>
  <c r="V23" i="102"/>
  <c r="J13" i="106" s="1"/>
  <c r="J61" i="106" s="1"/>
  <c r="R23" i="102"/>
  <c r="J35" i="106" s="1"/>
  <c r="N23" i="102"/>
  <c r="J23" i="102"/>
  <c r="J8" i="106" s="1"/>
  <c r="F23" i="102"/>
  <c r="J30" i="106" s="1"/>
  <c r="BA22" i="102"/>
  <c r="AW22" i="102"/>
  <c r="I24" i="106" s="1"/>
  <c r="AS22" i="102"/>
  <c r="I46" i="106" s="1"/>
  <c r="AO22" i="102"/>
  <c r="AK22" i="102"/>
  <c r="I19" i="106" s="1"/>
  <c r="AG22" i="102"/>
  <c r="I41" i="106" s="1"/>
  <c r="AC22" i="102"/>
  <c r="Y22" i="102"/>
  <c r="I14" i="106" s="1"/>
  <c r="U22" i="102"/>
  <c r="I36" i="106" s="1"/>
  <c r="Q22" i="102"/>
  <c r="M22" i="102"/>
  <c r="I9" i="106" s="1"/>
  <c r="I22" i="102"/>
  <c r="I31" i="106" s="1"/>
  <c r="E22" i="102"/>
  <c r="AZ21" i="102"/>
  <c r="H26" i="106" s="1"/>
  <c r="AV21" i="102"/>
  <c r="H47" i="106" s="1"/>
  <c r="AR21" i="102"/>
  <c r="AN21" i="102"/>
  <c r="H21" i="106" s="1"/>
  <c r="AJ21" i="102"/>
  <c r="H42" i="106" s="1"/>
  <c r="AF21" i="102"/>
  <c r="AB21" i="102"/>
  <c r="H16" i="106" s="1"/>
  <c r="R28" i="102"/>
  <c r="O35" i="106" s="1"/>
  <c r="H28" i="102"/>
  <c r="BA27" i="102"/>
  <c r="AW27" i="102"/>
  <c r="N24" i="106" s="1"/>
  <c r="AS27" i="102"/>
  <c r="N46" i="106" s="1"/>
  <c r="AO27" i="102"/>
  <c r="AK27" i="102"/>
  <c r="N19" i="106" s="1"/>
  <c r="AG27" i="102"/>
  <c r="N41" i="106" s="1"/>
  <c r="AC27" i="102"/>
  <c r="Y27" i="102"/>
  <c r="N14" i="106" s="1"/>
  <c r="U27" i="102"/>
  <c r="N36" i="106" s="1"/>
  <c r="Q27" i="102"/>
  <c r="M27" i="102"/>
  <c r="N9" i="106" s="1"/>
  <c r="I27" i="102"/>
  <c r="N31" i="106" s="1"/>
  <c r="E27" i="102"/>
  <c r="AZ26" i="102"/>
  <c r="M26" i="106" s="1"/>
  <c r="AV26" i="102"/>
  <c r="M47" i="106" s="1"/>
  <c r="AR26" i="102"/>
  <c r="AN26" i="102"/>
  <c r="M21" i="106" s="1"/>
  <c r="AJ26" i="102"/>
  <c r="M42" i="106" s="1"/>
  <c r="AF26" i="102"/>
  <c r="AB26" i="102"/>
  <c r="M16" i="106" s="1"/>
  <c r="X26" i="102"/>
  <c r="M37" i="106" s="1"/>
  <c r="T26" i="102"/>
  <c r="P26" i="102"/>
  <c r="M11" i="106" s="1"/>
  <c r="L26" i="102"/>
  <c r="M32" i="106" s="1"/>
  <c r="H26" i="102"/>
  <c r="D26" i="102"/>
  <c r="M6" i="106" s="1"/>
  <c r="AY25" i="102"/>
  <c r="L48" i="106" s="1"/>
  <c r="AU25" i="102"/>
  <c r="AQ25" i="102"/>
  <c r="L22" i="106" s="1"/>
  <c r="AM25" i="102"/>
  <c r="L43" i="106" s="1"/>
  <c r="AI25" i="102"/>
  <c r="AE25" i="102"/>
  <c r="L17" i="106" s="1"/>
  <c r="AA25" i="102"/>
  <c r="L38" i="106" s="1"/>
  <c r="W25" i="102"/>
  <c r="S25" i="102"/>
  <c r="L12" i="106" s="1"/>
  <c r="O25" i="102"/>
  <c r="L33" i="106" s="1"/>
  <c r="K25" i="102"/>
  <c r="G25" i="102"/>
  <c r="L7" i="106" s="1"/>
  <c r="BB24" i="102"/>
  <c r="K50" i="106" s="1"/>
  <c r="AX24" i="102"/>
  <c r="AT24" i="102"/>
  <c r="K23" i="106" s="1"/>
  <c r="AP24" i="102"/>
  <c r="K45" i="106" s="1"/>
  <c r="AL24" i="102"/>
  <c r="AH24" i="102"/>
  <c r="K18" i="106" s="1"/>
  <c r="AD24" i="102"/>
  <c r="K40" i="106" s="1"/>
  <c r="Z24" i="102"/>
  <c r="V24" i="102"/>
  <c r="K13" i="106" s="1"/>
  <c r="R24" i="102"/>
  <c r="K35" i="106" s="1"/>
  <c r="N24" i="102"/>
  <c r="J24" i="102"/>
  <c r="K8" i="106" s="1"/>
  <c r="F24" i="102"/>
  <c r="K30" i="106" s="1"/>
  <c r="BA23" i="102"/>
  <c r="AW23" i="102"/>
  <c r="J24" i="106" s="1"/>
  <c r="AS23" i="102"/>
  <c r="J46" i="106" s="1"/>
  <c r="AO23" i="102"/>
  <c r="AK23" i="102"/>
  <c r="J19" i="106" s="1"/>
  <c r="AG23" i="102"/>
  <c r="J41" i="106" s="1"/>
  <c r="AC23" i="102"/>
  <c r="Y23" i="102"/>
  <c r="J14" i="106" s="1"/>
  <c r="U23" i="102"/>
  <c r="J36" i="106" s="1"/>
  <c r="Q23" i="102"/>
  <c r="M23" i="102"/>
  <c r="J9" i="106" s="1"/>
  <c r="I23" i="102"/>
  <c r="J31" i="106" s="1"/>
  <c r="E23" i="102"/>
  <c r="AZ22" i="102"/>
  <c r="I26" i="106" s="1"/>
  <c r="AV22" i="102"/>
  <c r="I47" i="106" s="1"/>
  <c r="AR22" i="102"/>
  <c r="AN22" i="102"/>
  <c r="I21" i="106" s="1"/>
  <c r="AJ22" i="102"/>
  <c r="I42" i="106" s="1"/>
  <c r="AF22" i="102"/>
  <c r="AB22" i="102"/>
  <c r="I16" i="106" s="1"/>
  <c r="X22" i="102"/>
  <c r="I37" i="106" s="1"/>
  <c r="T22" i="102"/>
  <c r="N28" i="102"/>
  <c r="F28" i="102"/>
  <c r="O30" i="106" s="1"/>
  <c r="AZ27" i="102"/>
  <c r="N26" i="106" s="1"/>
  <c r="AV27" i="102"/>
  <c r="N47" i="106" s="1"/>
  <c r="AR27" i="102"/>
  <c r="AN27" i="102"/>
  <c r="N21" i="106" s="1"/>
  <c r="AJ27" i="102"/>
  <c r="N42" i="106" s="1"/>
  <c r="AF27" i="102"/>
  <c r="AB27" i="102"/>
  <c r="N16" i="106" s="1"/>
  <c r="X27" i="102"/>
  <c r="N37" i="106" s="1"/>
  <c r="T27" i="102"/>
  <c r="P27" i="102"/>
  <c r="N11" i="106" s="1"/>
  <c r="L27" i="102"/>
  <c r="N32" i="106" s="1"/>
  <c r="H27" i="102"/>
  <c r="D27" i="102"/>
  <c r="N6" i="106" s="1"/>
  <c r="AY26" i="102"/>
  <c r="M48" i="106" s="1"/>
  <c r="AU26" i="102"/>
  <c r="AQ26" i="102"/>
  <c r="M22" i="106" s="1"/>
  <c r="AM26" i="102"/>
  <c r="M43" i="106" s="1"/>
  <c r="AI26" i="102"/>
  <c r="AE26" i="102"/>
  <c r="M17" i="106" s="1"/>
  <c r="AA26" i="102"/>
  <c r="M38" i="106" s="1"/>
  <c r="W26" i="102"/>
  <c r="S26" i="102"/>
  <c r="M12" i="106" s="1"/>
  <c r="O26" i="102"/>
  <c r="M33" i="106" s="1"/>
  <c r="K26" i="102"/>
  <c r="G26" i="102"/>
  <c r="M7" i="106" s="1"/>
  <c r="BB25" i="102"/>
  <c r="L50" i="106" s="1"/>
  <c r="AX25" i="102"/>
  <c r="AT25" i="102"/>
  <c r="L23" i="106" s="1"/>
  <c r="AP25" i="102"/>
  <c r="L45" i="106" s="1"/>
  <c r="AL25" i="102"/>
  <c r="AH25" i="102"/>
  <c r="L18" i="106" s="1"/>
  <c r="AD25" i="102"/>
  <c r="L40" i="106" s="1"/>
  <c r="Z25" i="102"/>
  <c r="V25" i="102"/>
  <c r="L13" i="106" s="1"/>
  <c r="R25" i="102"/>
  <c r="L35" i="106" s="1"/>
  <c r="N25" i="102"/>
  <c r="J25" i="102"/>
  <c r="L8" i="106" s="1"/>
  <c r="F25" i="102"/>
  <c r="L30" i="106" s="1"/>
  <c r="BA24" i="102"/>
  <c r="AW24" i="102"/>
  <c r="K24" i="106" s="1"/>
  <c r="AS24" i="102"/>
  <c r="K46" i="106" s="1"/>
  <c r="AO24" i="102"/>
  <c r="AK24" i="102"/>
  <c r="K19" i="106" s="1"/>
  <c r="AG24" i="102"/>
  <c r="K41" i="106" s="1"/>
  <c r="AC24" i="102"/>
  <c r="Y24" i="102"/>
  <c r="K14" i="106" s="1"/>
  <c r="U24" i="102"/>
  <c r="K36" i="106" s="1"/>
  <c r="Q24" i="102"/>
  <c r="M24" i="102"/>
  <c r="K9" i="106" s="1"/>
  <c r="I24" i="102"/>
  <c r="K31" i="106" s="1"/>
  <c r="E24" i="102"/>
  <c r="AZ23" i="102"/>
  <c r="J26" i="106" s="1"/>
  <c r="AV23" i="102"/>
  <c r="J47" i="106" s="1"/>
  <c r="AR23" i="102"/>
  <c r="AN23" i="102"/>
  <c r="J21" i="106" s="1"/>
  <c r="AJ23" i="102"/>
  <c r="J42" i="106" s="1"/>
  <c r="AF23" i="102"/>
  <c r="AB23" i="102"/>
  <c r="J16" i="106" s="1"/>
  <c r="X23" i="102"/>
  <c r="J37" i="106" s="1"/>
  <c r="T23" i="102"/>
  <c r="P23" i="102"/>
  <c r="J11" i="106" s="1"/>
  <c r="L23" i="102"/>
  <c r="J32" i="106" s="1"/>
  <c r="H23" i="102"/>
  <c r="D23" i="102"/>
  <c r="J6" i="106" s="1"/>
  <c r="AY22" i="102"/>
  <c r="I48" i="106" s="1"/>
  <c r="AU22" i="102"/>
  <c r="AQ22" i="102"/>
  <c r="I22" i="106" s="1"/>
  <c r="AM22" i="102"/>
  <c r="I43" i="106" s="1"/>
  <c r="AI22" i="102"/>
  <c r="AE22" i="102"/>
  <c r="I17" i="106" s="1"/>
  <c r="AA22" i="102"/>
  <c r="I38" i="106" s="1"/>
  <c r="W22" i="102"/>
  <c r="S22" i="102"/>
  <c r="I12" i="106" s="1"/>
  <c r="O22" i="102"/>
  <c r="I33" i="106" s="1"/>
  <c r="K22" i="102"/>
  <c r="G22" i="102"/>
  <c r="I7" i="106" s="1"/>
  <c r="BB21" i="102"/>
  <c r="H50" i="106" s="1"/>
  <c r="AX21" i="102"/>
  <c r="AT21" i="102"/>
  <c r="H23" i="106" s="1"/>
  <c r="AP21" i="102"/>
  <c r="H45" i="106" s="1"/>
  <c r="AL21" i="102"/>
  <c r="AH21" i="102"/>
  <c r="H18" i="106" s="1"/>
  <c r="AD21" i="102"/>
  <c r="H40" i="106" s="1"/>
  <c r="H22" i="102"/>
  <c r="AY21" i="102"/>
  <c r="H48" i="106" s="1"/>
  <c r="AQ21" i="102"/>
  <c r="H22" i="106" s="1"/>
  <c r="AI21" i="102"/>
  <c r="AA21" i="102"/>
  <c r="H38" i="106" s="1"/>
  <c r="W21" i="102"/>
  <c r="S21" i="102"/>
  <c r="H12" i="106" s="1"/>
  <c r="O21" i="102"/>
  <c r="H33" i="106" s="1"/>
  <c r="K21" i="102"/>
  <c r="G21" i="102"/>
  <c r="H7" i="106" s="1"/>
  <c r="BB20" i="102"/>
  <c r="G50" i="106" s="1"/>
  <c r="AX20" i="102"/>
  <c r="AT20" i="102"/>
  <c r="G23" i="106" s="1"/>
  <c r="AP20" i="102"/>
  <c r="G45" i="106" s="1"/>
  <c r="AL20" i="102"/>
  <c r="AH20" i="102"/>
  <c r="G18" i="106" s="1"/>
  <c r="AD20" i="102"/>
  <c r="G40" i="106" s="1"/>
  <c r="Z20" i="102"/>
  <c r="V20" i="102"/>
  <c r="G13" i="106" s="1"/>
  <c r="R20" i="102"/>
  <c r="G35" i="106" s="1"/>
  <c r="N20" i="102"/>
  <c r="J20" i="102"/>
  <c r="G8" i="106" s="1"/>
  <c r="F20" i="102"/>
  <c r="G30" i="106" s="1"/>
  <c r="BA19" i="102"/>
  <c r="AW19" i="102"/>
  <c r="F24" i="106" s="1"/>
  <c r="AS19" i="102"/>
  <c r="F46" i="106" s="1"/>
  <c r="AO19" i="102"/>
  <c r="AK19" i="102"/>
  <c r="F19" i="106" s="1"/>
  <c r="AG19" i="102"/>
  <c r="F41" i="106" s="1"/>
  <c r="AC19" i="102"/>
  <c r="Y19" i="102"/>
  <c r="F14" i="106" s="1"/>
  <c r="U19" i="102"/>
  <c r="F36" i="106" s="1"/>
  <c r="Q19" i="102"/>
  <c r="M19" i="102"/>
  <c r="F9" i="106" s="1"/>
  <c r="I19" i="102"/>
  <c r="F31" i="106" s="1"/>
  <c r="E19" i="102"/>
  <c r="AZ18" i="102"/>
  <c r="E26" i="106" s="1"/>
  <c r="AV18" i="102"/>
  <c r="E47" i="106" s="1"/>
  <c r="AR18" i="102"/>
  <c r="AN18" i="102"/>
  <c r="E21" i="106" s="1"/>
  <c r="AJ18" i="102"/>
  <c r="E42" i="106" s="1"/>
  <c r="AF18" i="102"/>
  <c r="AB18" i="102"/>
  <c r="E16" i="106" s="1"/>
  <c r="X18" i="102"/>
  <c r="E37" i="106" s="1"/>
  <c r="T18" i="102"/>
  <c r="P18" i="102"/>
  <c r="E11" i="106" s="1"/>
  <c r="L18" i="102"/>
  <c r="E32" i="106" s="1"/>
  <c r="H18" i="102"/>
  <c r="D18" i="102"/>
  <c r="E6" i="106" s="1"/>
  <c r="AY17" i="102"/>
  <c r="D48" i="106" s="1"/>
  <c r="AU17" i="102"/>
  <c r="AQ17" i="102"/>
  <c r="D22" i="106" s="1"/>
  <c r="D70" i="106" s="1"/>
  <c r="AM17" i="102"/>
  <c r="D43" i="106" s="1"/>
  <c r="AI17" i="102"/>
  <c r="AE17" i="102"/>
  <c r="D17" i="106" s="1"/>
  <c r="D65" i="106" s="1"/>
  <c r="AA17" i="102"/>
  <c r="D38" i="106" s="1"/>
  <c r="W17" i="102"/>
  <c r="S17" i="102"/>
  <c r="D12" i="106" s="1"/>
  <c r="D60" i="106" s="1"/>
  <c r="O17" i="102"/>
  <c r="D33" i="106" s="1"/>
  <c r="K17" i="102"/>
  <c r="G17" i="102"/>
  <c r="D7" i="106" s="1"/>
  <c r="D55" i="106" s="1"/>
  <c r="AY15" i="102"/>
  <c r="AU15" i="102"/>
  <c r="AQ15" i="102"/>
  <c r="AM15" i="102"/>
  <c r="AI15" i="102"/>
  <c r="AE15" i="102"/>
  <c r="AA15" i="102"/>
  <c r="W15" i="102"/>
  <c r="S15" i="102"/>
  <c r="O15" i="102"/>
  <c r="K15" i="102"/>
  <c r="G15" i="102"/>
  <c r="BA13" i="102"/>
  <c r="AW13" i="102"/>
  <c r="K24" i="108" s="1"/>
  <c r="AS13" i="102"/>
  <c r="AO13" i="102"/>
  <c r="AK13" i="102"/>
  <c r="K19" i="108" s="1"/>
  <c r="AG13" i="102"/>
  <c r="AC13" i="102"/>
  <c r="Y13" i="102"/>
  <c r="K14" i="108" s="1"/>
  <c r="U13" i="102"/>
  <c r="Q13" i="102"/>
  <c r="M13" i="102"/>
  <c r="K9" i="108" s="1"/>
  <c r="I13" i="102"/>
  <c r="P22" i="102"/>
  <c r="I11" i="106" s="1"/>
  <c r="F22" i="102"/>
  <c r="I30" i="106" s="1"/>
  <c r="AW21" i="102"/>
  <c r="H24" i="106" s="1"/>
  <c r="AO21" i="102"/>
  <c r="AG21" i="102"/>
  <c r="H41" i="106" s="1"/>
  <c r="Z21" i="102"/>
  <c r="V21" i="102"/>
  <c r="H13" i="106" s="1"/>
  <c r="R21" i="102"/>
  <c r="H35" i="106" s="1"/>
  <c r="N21" i="102"/>
  <c r="J21" i="102"/>
  <c r="H8" i="106" s="1"/>
  <c r="F21" i="102"/>
  <c r="H30" i="106" s="1"/>
  <c r="BA20" i="102"/>
  <c r="AW20" i="102"/>
  <c r="G24" i="106" s="1"/>
  <c r="AS20" i="102"/>
  <c r="G46" i="106" s="1"/>
  <c r="AO20" i="102"/>
  <c r="AK20" i="102"/>
  <c r="G19" i="106" s="1"/>
  <c r="AG20" i="102"/>
  <c r="G41" i="106" s="1"/>
  <c r="AC20" i="102"/>
  <c r="Y20" i="102"/>
  <c r="G14" i="106" s="1"/>
  <c r="U20" i="102"/>
  <c r="G36" i="106" s="1"/>
  <c r="Q20" i="102"/>
  <c r="M20" i="102"/>
  <c r="G9" i="106" s="1"/>
  <c r="I20" i="102"/>
  <c r="G31" i="106" s="1"/>
  <c r="E20" i="102"/>
  <c r="AZ19" i="102"/>
  <c r="F26" i="106" s="1"/>
  <c r="AV19" i="102"/>
  <c r="F47" i="106" s="1"/>
  <c r="AR19" i="102"/>
  <c r="AN19" i="102"/>
  <c r="F21" i="106" s="1"/>
  <c r="AJ19" i="102"/>
  <c r="F42" i="106" s="1"/>
  <c r="AF19" i="102"/>
  <c r="AB19" i="102"/>
  <c r="F16" i="106" s="1"/>
  <c r="X19" i="102"/>
  <c r="F37" i="106" s="1"/>
  <c r="T19" i="102"/>
  <c r="P19" i="102"/>
  <c r="F11" i="106" s="1"/>
  <c r="L19" i="102"/>
  <c r="F32" i="106" s="1"/>
  <c r="H19" i="102"/>
  <c r="D19" i="102"/>
  <c r="F6" i="106" s="1"/>
  <c r="AY18" i="102"/>
  <c r="E48" i="106" s="1"/>
  <c r="AU18" i="102"/>
  <c r="AQ18" i="102"/>
  <c r="E22" i="106" s="1"/>
  <c r="AM18" i="102"/>
  <c r="E43" i="106" s="1"/>
  <c r="AI18" i="102"/>
  <c r="AE18" i="102"/>
  <c r="E17" i="106" s="1"/>
  <c r="AA18" i="102"/>
  <c r="E38" i="106" s="1"/>
  <c r="W18" i="102"/>
  <c r="S18" i="102"/>
  <c r="E12" i="106" s="1"/>
  <c r="O18" i="102"/>
  <c r="E33" i="106" s="1"/>
  <c r="K18" i="102"/>
  <c r="G18" i="102"/>
  <c r="E7" i="106" s="1"/>
  <c r="BB17" i="102"/>
  <c r="D50" i="106" s="1"/>
  <c r="AX17" i="102"/>
  <c r="AT17" i="102"/>
  <c r="D23" i="106" s="1"/>
  <c r="D71" i="106" s="1"/>
  <c r="AP17" i="102"/>
  <c r="D45" i="106" s="1"/>
  <c r="AL17" i="102"/>
  <c r="AH17" i="102"/>
  <c r="D18" i="106" s="1"/>
  <c r="D66" i="106" s="1"/>
  <c r="AD17" i="102"/>
  <c r="D40" i="106" s="1"/>
  <c r="Z17" i="102"/>
  <c r="V17" i="102"/>
  <c r="D13" i="106" s="1"/>
  <c r="D61" i="106" s="1"/>
  <c r="R17" i="102"/>
  <c r="D35" i="106" s="1"/>
  <c r="N17" i="102"/>
  <c r="J17" i="102"/>
  <c r="D8" i="106" s="1"/>
  <c r="D56" i="106" s="1"/>
  <c r="F17" i="102"/>
  <c r="D30" i="106" s="1"/>
  <c r="BB15" i="102"/>
  <c r="AX15" i="102"/>
  <c r="AT15" i="102"/>
  <c r="AP15" i="102"/>
  <c r="AL15" i="102"/>
  <c r="AH15" i="102"/>
  <c r="AD15" i="102"/>
  <c r="Z15" i="102"/>
  <c r="V15" i="102"/>
  <c r="R15" i="102"/>
  <c r="N15" i="102"/>
  <c r="J15" i="102"/>
  <c r="F15" i="102"/>
  <c r="AZ13" i="102"/>
  <c r="K26" i="108" s="1"/>
  <c r="AV13" i="102"/>
  <c r="AR13" i="102"/>
  <c r="AN13" i="102"/>
  <c r="K21" i="108" s="1"/>
  <c r="AJ13" i="102"/>
  <c r="AF13" i="102"/>
  <c r="AB13" i="102"/>
  <c r="K16" i="108" s="1"/>
  <c r="X13" i="102"/>
  <c r="T13" i="102"/>
  <c r="P13" i="102"/>
  <c r="K11" i="108" s="1"/>
  <c r="L13" i="102"/>
  <c r="H13" i="102"/>
  <c r="D13" i="102"/>
  <c r="K6" i="108" s="1"/>
  <c r="AY12" i="102"/>
  <c r="AU12" i="102"/>
  <c r="AQ12" i="102"/>
  <c r="J22" i="108" s="1"/>
  <c r="AM12" i="102"/>
  <c r="AI12" i="102"/>
  <c r="AE12" i="102"/>
  <c r="J17" i="108" s="1"/>
  <c r="AA12" i="102"/>
  <c r="L22" i="102"/>
  <c r="I32" i="106" s="1"/>
  <c r="D22" i="102"/>
  <c r="I6" i="106" s="1"/>
  <c r="AU21" i="102"/>
  <c r="AM21" i="102"/>
  <c r="H43" i="106" s="1"/>
  <c r="AE21" i="102"/>
  <c r="H17" i="106" s="1"/>
  <c r="Y21" i="102"/>
  <c r="H14" i="106" s="1"/>
  <c r="U21" i="102"/>
  <c r="H36" i="106" s="1"/>
  <c r="Q21" i="102"/>
  <c r="M21" i="102"/>
  <c r="H9" i="106" s="1"/>
  <c r="I21" i="102"/>
  <c r="H31" i="106" s="1"/>
  <c r="E21" i="102"/>
  <c r="AZ20" i="102"/>
  <c r="G26" i="106" s="1"/>
  <c r="AV20" i="102"/>
  <c r="G47" i="106" s="1"/>
  <c r="AR20" i="102"/>
  <c r="AN20" i="102"/>
  <c r="G21" i="106" s="1"/>
  <c r="AJ20" i="102"/>
  <c r="G42" i="106" s="1"/>
  <c r="AF20" i="102"/>
  <c r="AB20" i="102"/>
  <c r="G16" i="106" s="1"/>
  <c r="X20" i="102"/>
  <c r="G37" i="106" s="1"/>
  <c r="T20" i="102"/>
  <c r="P20" i="102"/>
  <c r="G11" i="106" s="1"/>
  <c r="L20" i="102"/>
  <c r="G32" i="106" s="1"/>
  <c r="H20" i="102"/>
  <c r="D20" i="102"/>
  <c r="G6" i="106" s="1"/>
  <c r="AY19" i="102"/>
  <c r="F48" i="106" s="1"/>
  <c r="AU19" i="102"/>
  <c r="AQ19" i="102"/>
  <c r="F22" i="106" s="1"/>
  <c r="AM19" i="102"/>
  <c r="F43" i="106" s="1"/>
  <c r="AI19" i="102"/>
  <c r="AE19" i="102"/>
  <c r="F17" i="106" s="1"/>
  <c r="AA19" i="102"/>
  <c r="F38" i="106" s="1"/>
  <c r="W19" i="102"/>
  <c r="S19" i="102"/>
  <c r="F12" i="106" s="1"/>
  <c r="O19" i="102"/>
  <c r="F33" i="106" s="1"/>
  <c r="K19" i="102"/>
  <c r="G19" i="102"/>
  <c r="F7" i="106" s="1"/>
  <c r="BB18" i="102"/>
  <c r="E50" i="106" s="1"/>
  <c r="AX18" i="102"/>
  <c r="AT18" i="102"/>
  <c r="E23" i="106" s="1"/>
  <c r="AP18" i="102"/>
  <c r="E45" i="106" s="1"/>
  <c r="AL18" i="102"/>
  <c r="AH18" i="102"/>
  <c r="E18" i="106" s="1"/>
  <c r="AD18" i="102"/>
  <c r="E40" i="106" s="1"/>
  <c r="Z18" i="102"/>
  <c r="V18" i="102"/>
  <c r="E13" i="106" s="1"/>
  <c r="R18" i="102"/>
  <c r="E35" i="106" s="1"/>
  <c r="N18" i="102"/>
  <c r="J18" i="102"/>
  <c r="E8" i="106" s="1"/>
  <c r="F18" i="102"/>
  <c r="E30" i="106" s="1"/>
  <c r="BA17" i="102"/>
  <c r="AW17" i="102"/>
  <c r="D24" i="106" s="1"/>
  <c r="D72" i="106" s="1"/>
  <c r="AS17" i="102"/>
  <c r="D46" i="106" s="1"/>
  <c r="AO17" i="102"/>
  <c r="AK17" i="102"/>
  <c r="D19" i="106" s="1"/>
  <c r="D67" i="106" s="1"/>
  <c r="AG17" i="102"/>
  <c r="D41" i="106" s="1"/>
  <c r="AC17" i="102"/>
  <c r="Y17" i="102"/>
  <c r="D14" i="106" s="1"/>
  <c r="D62" i="106" s="1"/>
  <c r="U17" i="102"/>
  <c r="D36" i="106" s="1"/>
  <c r="Q17" i="102"/>
  <c r="M17" i="102"/>
  <c r="D9" i="106" s="1"/>
  <c r="D57" i="106" s="1"/>
  <c r="I17" i="102"/>
  <c r="D31" i="106" s="1"/>
  <c r="E17" i="102"/>
  <c r="BA15" i="102"/>
  <c r="AW15" i="102"/>
  <c r="AS15" i="102"/>
  <c r="AO15" i="102"/>
  <c r="AK15" i="102"/>
  <c r="AG15" i="102"/>
  <c r="AC15" i="102"/>
  <c r="Y15" i="102"/>
  <c r="U15" i="102"/>
  <c r="Q15" i="102"/>
  <c r="M15" i="102"/>
  <c r="I15" i="102"/>
  <c r="E15" i="102"/>
  <c r="AY13" i="102"/>
  <c r="AU13" i="102"/>
  <c r="AQ13" i="102"/>
  <c r="K22" i="108" s="1"/>
  <c r="AM13" i="102"/>
  <c r="AI13" i="102"/>
  <c r="AE13" i="102"/>
  <c r="K17" i="108" s="1"/>
  <c r="AA13" i="102"/>
  <c r="W13" i="102"/>
  <c r="S13" i="102"/>
  <c r="K12" i="108" s="1"/>
  <c r="O13" i="102"/>
  <c r="J22" i="102"/>
  <c r="I8" i="106" s="1"/>
  <c r="BA21" i="102"/>
  <c r="AS21" i="102"/>
  <c r="H46" i="106" s="1"/>
  <c r="AK21" i="102"/>
  <c r="H19" i="106" s="1"/>
  <c r="H67" i="106" s="1"/>
  <c r="AC21" i="102"/>
  <c r="X21" i="102"/>
  <c r="H37" i="106" s="1"/>
  <c r="T21" i="102"/>
  <c r="P21" i="102"/>
  <c r="H11" i="106" s="1"/>
  <c r="H59" i="106" s="1"/>
  <c r="L21" i="102"/>
  <c r="H32" i="106" s="1"/>
  <c r="H21" i="102"/>
  <c r="D21" i="102"/>
  <c r="H6" i="106" s="1"/>
  <c r="H54" i="106" s="1"/>
  <c r="AY20" i="102"/>
  <c r="G48" i="106" s="1"/>
  <c r="AU20" i="102"/>
  <c r="AQ20" i="102"/>
  <c r="G22" i="106" s="1"/>
  <c r="G70" i="106" s="1"/>
  <c r="AM20" i="102"/>
  <c r="G43" i="106" s="1"/>
  <c r="AI20" i="102"/>
  <c r="AE20" i="102"/>
  <c r="G17" i="106" s="1"/>
  <c r="G65" i="106" s="1"/>
  <c r="AA20" i="102"/>
  <c r="G38" i="106" s="1"/>
  <c r="W20" i="102"/>
  <c r="S20" i="102"/>
  <c r="G12" i="106" s="1"/>
  <c r="G60" i="106" s="1"/>
  <c r="O20" i="102"/>
  <c r="G33" i="106" s="1"/>
  <c r="K20" i="102"/>
  <c r="G20" i="102"/>
  <c r="G7" i="106" s="1"/>
  <c r="G55" i="106" s="1"/>
  <c r="BB19" i="102"/>
  <c r="F50" i="106" s="1"/>
  <c r="AX19" i="102"/>
  <c r="AT19" i="102"/>
  <c r="F23" i="106" s="1"/>
  <c r="F71" i="106" s="1"/>
  <c r="AP19" i="102"/>
  <c r="F45" i="106" s="1"/>
  <c r="AL19" i="102"/>
  <c r="AH19" i="102"/>
  <c r="F18" i="106" s="1"/>
  <c r="F66" i="106" s="1"/>
  <c r="AD19" i="102"/>
  <c r="F40" i="106" s="1"/>
  <c r="Z19" i="102"/>
  <c r="V19" i="102"/>
  <c r="F13" i="106" s="1"/>
  <c r="F61" i="106" s="1"/>
  <c r="R19" i="102"/>
  <c r="F35" i="106" s="1"/>
  <c r="N19" i="102"/>
  <c r="J19" i="102"/>
  <c r="F8" i="106" s="1"/>
  <c r="F56" i="106" s="1"/>
  <c r="F19" i="102"/>
  <c r="F30" i="106" s="1"/>
  <c r="BA18" i="102"/>
  <c r="AW18" i="102"/>
  <c r="E24" i="106" s="1"/>
  <c r="E72" i="106" s="1"/>
  <c r="AS18" i="102"/>
  <c r="E46" i="106" s="1"/>
  <c r="AO18" i="102"/>
  <c r="AK18" i="102"/>
  <c r="E19" i="106" s="1"/>
  <c r="E67" i="106" s="1"/>
  <c r="AG18" i="102"/>
  <c r="E41" i="106" s="1"/>
  <c r="AC18" i="102"/>
  <c r="Y18" i="102"/>
  <c r="E14" i="106" s="1"/>
  <c r="E62" i="106" s="1"/>
  <c r="U18" i="102"/>
  <c r="E36" i="106" s="1"/>
  <c r="Q18" i="102"/>
  <c r="M18" i="102"/>
  <c r="E9" i="106" s="1"/>
  <c r="E57" i="106" s="1"/>
  <c r="I18" i="102"/>
  <c r="E31" i="106" s="1"/>
  <c r="E18" i="102"/>
  <c r="AZ17" i="102"/>
  <c r="D26" i="106" s="1"/>
  <c r="D74" i="106" s="1"/>
  <c r="AV17" i="102"/>
  <c r="D47" i="106" s="1"/>
  <c r="AR17" i="102"/>
  <c r="AN17" i="102"/>
  <c r="D21" i="106" s="1"/>
  <c r="D69" i="106" s="1"/>
  <c r="AJ17" i="102"/>
  <c r="D42" i="106" s="1"/>
  <c r="AF17" i="102"/>
  <c r="AB17" i="102"/>
  <c r="D16" i="106" s="1"/>
  <c r="D64" i="106" s="1"/>
  <c r="X17" i="102"/>
  <c r="D37" i="106" s="1"/>
  <c r="T17" i="102"/>
  <c r="P17" i="102"/>
  <c r="D11" i="106" s="1"/>
  <c r="D59" i="106" s="1"/>
  <c r="L17" i="102"/>
  <c r="D32" i="106" s="1"/>
  <c r="H17" i="102"/>
  <c r="D17" i="102"/>
  <c r="D6" i="106" s="1"/>
  <c r="D54" i="106" s="1"/>
  <c r="AZ15" i="102"/>
  <c r="AV15" i="102"/>
  <c r="AR15" i="102"/>
  <c r="AN15" i="102"/>
  <c r="AJ15" i="102"/>
  <c r="AF15" i="102"/>
  <c r="AB15" i="102"/>
  <c r="X15" i="102"/>
  <c r="T15" i="102"/>
  <c r="P15" i="102"/>
  <c r="L15" i="102"/>
  <c r="H15" i="102"/>
  <c r="D15" i="102"/>
  <c r="BB13" i="102"/>
  <c r="AX13" i="102"/>
  <c r="AT13" i="102"/>
  <c r="K23" i="108" s="1"/>
  <c r="AP13" i="102"/>
  <c r="AL13" i="102"/>
  <c r="AH13" i="102"/>
  <c r="K18" i="108" s="1"/>
  <c r="AD13" i="102"/>
  <c r="Z13" i="102"/>
  <c r="V13" i="102"/>
  <c r="K13" i="108" s="1"/>
  <c r="R13" i="102"/>
  <c r="N13" i="102"/>
  <c r="J13" i="102"/>
  <c r="K8" i="108" s="1"/>
  <c r="F13" i="102"/>
  <c r="BA12" i="102"/>
  <c r="AW12" i="102"/>
  <c r="J24" i="108" s="1"/>
  <c r="H27" i="92" s="1"/>
  <c r="AS12" i="102"/>
  <c r="AO12" i="102"/>
  <c r="AK12" i="102"/>
  <c r="J19" i="108" s="1"/>
  <c r="H22" i="92" s="1"/>
  <c r="AG12" i="102"/>
  <c r="AC12" i="102"/>
  <c r="I9" i="102"/>
  <c r="U9" i="102"/>
  <c r="AG9" i="102"/>
  <c r="AS9" i="102"/>
  <c r="D10" i="102"/>
  <c r="H10" i="102"/>
  <c r="L10" i="102"/>
  <c r="P10" i="102"/>
  <c r="T10" i="102"/>
  <c r="X10" i="102"/>
  <c r="AB10" i="102"/>
  <c r="AF10" i="102"/>
  <c r="AJ10" i="102"/>
  <c r="AN10" i="102"/>
  <c r="AR10" i="102"/>
  <c r="AV10" i="102"/>
  <c r="AZ10" i="102"/>
  <c r="E12" i="102"/>
  <c r="I12" i="102"/>
  <c r="M12" i="102"/>
  <c r="J9" i="108" s="1"/>
  <c r="H12" i="92" s="1"/>
  <c r="Q12" i="102"/>
  <c r="U12" i="102"/>
  <c r="Y12" i="102"/>
  <c r="J14" i="108" s="1"/>
  <c r="AF12" i="102"/>
  <c r="AN12" i="102"/>
  <c r="J21" i="108" s="1"/>
  <c r="AV12" i="102"/>
  <c r="E13" i="102"/>
  <c r="L9" i="102"/>
  <c r="X9" i="102"/>
  <c r="AJ9" i="102"/>
  <c r="AV9" i="102"/>
  <c r="E10" i="102"/>
  <c r="I10" i="102"/>
  <c r="M10" i="102"/>
  <c r="Q10" i="102"/>
  <c r="U10" i="102"/>
  <c r="Y10" i="102"/>
  <c r="AC10" i="102"/>
  <c r="AG10" i="102"/>
  <c r="AK10" i="102"/>
  <c r="AO10" i="102"/>
  <c r="AS10" i="102"/>
  <c r="AW10" i="102"/>
  <c r="BA10" i="102"/>
  <c r="F12" i="102"/>
  <c r="J12" i="102"/>
  <c r="J8" i="108" s="1"/>
  <c r="N12" i="102"/>
  <c r="R12" i="102"/>
  <c r="V12" i="102"/>
  <c r="Z12" i="102"/>
  <c r="AH12" i="102"/>
  <c r="J18" i="108" s="1"/>
  <c r="AP12" i="102"/>
  <c r="AX12" i="102"/>
  <c r="G13" i="102"/>
  <c r="K7" i="108" s="1"/>
  <c r="O9" i="102"/>
  <c r="AA9" i="102"/>
  <c r="AM9" i="102"/>
  <c r="AY9" i="102"/>
  <c r="F10" i="102"/>
  <c r="J10" i="102"/>
  <c r="N10" i="102"/>
  <c r="R10" i="102"/>
  <c r="V10" i="102"/>
  <c r="Z10" i="102"/>
  <c r="AD10" i="102"/>
  <c r="AH10" i="102"/>
  <c r="AL10" i="102"/>
  <c r="AP10" i="102"/>
  <c r="AT10" i="102"/>
  <c r="AX10" i="102"/>
  <c r="BB10" i="102"/>
  <c r="G12" i="102"/>
  <c r="J7" i="108" s="1"/>
  <c r="K12" i="102"/>
  <c r="O12" i="102"/>
  <c r="S12" i="102"/>
  <c r="J12" i="108" s="1"/>
  <c r="W12" i="102"/>
  <c r="AB12" i="102"/>
  <c r="J16" i="108" s="1"/>
  <c r="AJ12" i="102"/>
  <c r="AR12" i="102"/>
  <c r="AZ12" i="102"/>
  <c r="J26" i="108" s="1"/>
  <c r="K13" i="102"/>
  <c r="F9" i="102"/>
  <c r="R9" i="102"/>
  <c r="AD9" i="102"/>
  <c r="AP9" i="102"/>
  <c r="BB9" i="102"/>
  <c r="G10" i="102"/>
  <c r="K10" i="102"/>
  <c r="O10" i="102"/>
  <c r="S10" i="102"/>
  <c r="W10" i="102"/>
  <c r="AA10" i="102"/>
  <c r="AE10" i="102"/>
  <c r="AI10" i="102"/>
  <c r="AM10" i="102"/>
  <c r="AQ10" i="102"/>
  <c r="AU10" i="102"/>
  <c r="AY10" i="102"/>
  <c r="D12" i="102"/>
  <c r="J6" i="108" s="1"/>
  <c r="H12" i="102"/>
  <c r="L12" i="102"/>
  <c r="P12" i="102"/>
  <c r="J11" i="108" s="1"/>
  <c r="H14" i="92" s="1"/>
  <c r="T12" i="102"/>
  <c r="X12" i="102"/>
  <c r="AD12" i="102"/>
  <c r="AL12" i="102"/>
  <c r="AT12" i="102"/>
  <c r="BB12" i="102"/>
  <c r="AW36" i="103"/>
  <c r="AK36" i="103"/>
  <c r="Y36" i="103"/>
  <c r="M36" i="103"/>
  <c r="AZ35" i="103"/>
  <c r="AN35" i="103"/>
  <c r="AB35" i="103"/>
  <c r="P35" i="103"/>
  <c r="D35" i="103"/>
  <c r="AY33" i="103"/>
  <c r="T48" i="107" s="1"/>
  <c r="AU33" i="103"/>
  <c r="AQ33" i="103"/>
  <c r="T22" i="107" s="1"/>
  <c r="AM33" i="103"/>
  <c r="T43" i="107" s="1"/>
  <c r="AI33" i="103"/>
  <c r="AE33" i="103"/>
  <c r="T17" i="107" s="1"/>
  <c r="AA33" i="103"/>
  <c r="T38" i="107" s="1"/>
  <c r="W33" i="103"/>
  <c r="S33" i="103"/>
  <c r="T12" i="107" s="1"/>
  <c r="O33" i="103"/>
  <c r="T33" i="107" s="1"/>
  <c r="K33" i="103"/>
  <c r="G33" i="103"/>
  <c r="T7" i="107" s="1"/>
  <c r="BB32" i="103"/>
  <c r="S50" i="107" s="1"/>
  <c r="AX32" i="103"/>
  <c r="AT32" i="103"/>
  <c r="S23" i="107" s="1"/>
  <c r="AP32" i="103"/>
  <c r="S45" i="107" s="1"/>
  <c r="AL32" i="103"/>
  <c r="AH32" i="103"/>
  <c r="S18" i="107" s="1"/>
  <c r="AD32" i="103"/>
  <c r="S40" i="107" s="1"/>
  <c r="Z32" i="103"/>
  <c r="V32" i="103"/>
  <c r="S13" i="107" s="1"/>
  <c r="R32" i="103"/>
  <c r="S35" i="107" s="1"/>
  <c r="N32" i="103"/>
  <c r="J32" i="103"/>
  <c r="S8" i="107" s="1"/>
  <c r="F32" i="103"/>
  <c r="S30" i="107" s="1"/>
  <c r="BA31" i="103"/>
  <c r="AW31" i="103"/>
  <c r="R24" i="107" s="1"/>
  <c r="AS31" i="103"/>
  <c r="R46" i="107" s="1"/>
  <c r="AO31" i="103"/>
  <c r="AK31" i="103"/>
  <c r="R19" i="107" s="1"/>
  <c r="AG31" i="103"/>
  <c r="R41" i="107" s="1"/>
  <c r="AC31" i="103"/>
  <c r="Y31" i="103"/>
  <c r="R14" i="107" s="1"/>
  <c r="U31" i="103"/>
  <c r="R36" i="107" s="1"/>
  <c r="Q31" i="103"/>
  <c r="M31" i="103"/>
  <c r="R9" i="107" s="1"/>
  <c r="I31" i="103"/>
  <c r="R31" i="107" s="1"/>
  <c r="E31" i="103"/>
  <c r="AZ30" i="103"/>
  <c r="Q26" i="107" s="1"/>
  <c r="AV30" i="103"/>
  <c r="Q47" i="107" s="1"/>
  <c r="AR30" i="103"/>
  <c r="AN30" i="103"/>
  <c r="Q21" i="107" s="1"/>
  <c r="AJ30" i="103"/>
  <c r="Q42" i="107" s="1"/>
  <c r="AF30" i="103"/>
  <c r="AB30" i="103"/>
  <c r="Q16" i="107" s="1"/>
  <c r="X30" i="103"/>
  <c r="Q37" i="107" s="1"/>
  <c r="T30" i="103"/>
  <c r="P30" i="103"/>
  <c r="Q11" i="107" s="1"/>
  <c r="L30" i="103"/>
  <c r="Q32" i="107" s="1"/>
  <c r="H30" i="103"/>
  <c r="D30" i="103"/>
  <c r="Q6" i="107" s="1"/>
  <c r="AY29" i="103"/>
  <c r="P48" i="107" s="1"/>
  <c r="AU29" i="103"/>
  <c r="AQ29" i="103"/>
  <c r="P22" i="107" s="1"/>
  <c r="AM29" i="103"/>
  <c r="P43" i="107" s="1"/>
  <c r="AI29" i="103"/>
  <c r="AE29" i="103"/>
  <c r="P17" i="107" s="1"/>
  <c r="AA29" i="103"/>
  <c r="P38" i="107" s="1"/>
  <c r="W29" i="103"/>
  <c r="S29" i="103"/>
  <c r="P12" i="107" s="1"/>
  <c r="O29" i="103"/>
  <c r="P33" i="107" s="1"/>
  <c r="K29" i="103"/>
  <c r="G29" i="103"/>
  <c r="P7" i="107" s="1"/>
  <c r="BB28" i="103"/>
  <c r="O50" i="107" s="1"/>
  <c r="AX28" i="103"/>
  <c r="AT28" i="103"/>
  <c r="O23" i="107" s="1"/>
  <c r="AP28" i="103"/>
  <c r="O45" i="107" s="1"/>
  <c r="AL28" i="103"/>
  <c r="AH28" i="103"/>
  <c r="O18" i="107" s="1"/>
  <c r="AD28" i="103"/>
  <c r="O40" i="107" s="1"/>
  <c r="Z28" i="103"/>
  <c r="V28" i="103"/>
  <c r="O13" i="107" s="1"/>
  <c r="R28" i="103"/>
  <c r="O35" i="107" s="1"/>
  <c r="N28" i="103"/>
  <c r="J28" i="103"/>
  <c r="O8" i="107" s="1"/>
  <c r="F28" i="103"/>
  <c r="O30" i="107" s="1"/>
  <c r="AT36" i="103"/>
  <c r="AH36" i="103"/>
  <c r="V36" i="103"/>
  <c r="J36" i="103"/>
  <c r="AW35" i="103"/>
  <c r="AK35" i="103"/>
  <c r="Y35" i="103"/>
  <c r="M35" i="103"/>
  <c r="BB33" i="103"/>
  <c r="T50" i="107" s="1"/>
  <c r="AX33" i="103"/>
  <c r="AT33" i="103"/>
  <c r="T23" i="107" s="1"/>
  <c r="T71" i="107" s="1"/>
  <c r="AP33" i="103"/>
  <c r="T45" i="107" s="1"/>
  <c r="AL33" i="103"/>
  <c r="AH33" i="103"/>
  <c r="T18" i="107" s="1"/>
  <c r="T66" i="107" s="1"/>
  <c r="AD33" i="103"/>
  <c r="T40" i="107" s="1"/>
  <c r="Z33" i="103"/>
  <c r="V33" i="103"/>
  <c r="T13" i="107" s="1"/>
  <c r="T61" i="107" s="1"/>
  <c r="R33" i="103"/>
  <c r="T35" i="107" s="1"/>
  <c r="N33" i="103"/>
  <c r="J33" i="103"/>
  <c r="T8" i="107" s="1"/>
  <c r="T56" i="107" s="1"/>
  <c r="F33" i="103"/>
  <c r="T30" i="107" s="1"/>
  <c r="BA32" i="103"/>
  <c r="AW32" i="103"/>
  <c r="S24" i="107" s="1"/>
  <c r="S72" i="107" s="1"/>
  <c r="AS32" i="103"/>
  <c r="S46" i="107" s="1"/>
  <c r="AO32" i="103"/>
  <c r="AK32" i="103"/>
  <c r="S19" i="107" s="1"/>
  <c r="S67" i="107" s="1"/>
  <c r="AG32" i="103"/>
  <c r="S41" i="107" s="1"/>
  <c r="AC32" i="103"/>
  <c r="Y32" i="103"/>
  <c r="S14" i="107" s="1"/>
  <c r="S62" i="107" s="1"/>
  <c r="U32" i="103"/>
  <c r="S36" i="107" s="1"/>
  <c r="Q32" i="103"/>
  <c r="M32" i="103"/>
  <c r="S9" i="107" s="1"/>
  <c r="S57" i="107" s="1"/>
  <c r="I32" i="103"/>
  <c r="S31" i="107" s="1"/>
  <c r="E32" i="103"/>
  <c r="AZ31" i="103"/>
  <c r="R26" i="107" s="1"/>
  <c r="R74" i="107" s="1"/>
  <c r="AV31" i="103"/>
  <c r="R47" i="107" s="1"/>
  <c r="AR31" i="103"/>
  <c r="AN31" i="103"/>
  <c r="R21" i="107" s="1"/>
  <c r="R69" i="107" s="1"/>
  <c r="AJ31" i="103"/>
  <c r="R42" i="107" s="1"/>
  <c r="AF31" i="103"/>
  <c r="AB31" i="103"/>
  <c r="R16" i="107" s="1"/>
  <c r="R64" i="107" s="1"/>
  <c r="X31" i="103"/>
  <c r="R37" i="107" s="1"/>
  <c r="T31" i="103"/>
  <c r="P31" i="103"/>
  <c r="R11" i="107" s="1"/>
  <c r="L31" i="103"/>
  <c r="R32" i="107" s="1"/>
  <c r="H31" i="103"/>
  <c r="D31" i="103"/>
  <c r="R6" i="107" s="1"/>
  <c r="R54" i="107" s="1"/>
  <c r="AY30" i="103"/>
  <c r="Q48" i="107" s="1"/>
  <c r="AU30" i="103"/>
  <c r="AQ30" i="103"/>
  <c r="Q22" i="107" s="1"/>
  <c r="Q70" i="107" s="1"/>
  <c r="AM30" i="103"/>
  <c r="Q43" i="107" s="1"/>
  <c r="AI30" i="103"/>
  <c r="AE30" i="103"/>
  <c r="Q17" i="107" s="1"/>
  <c r="Q65" i="107" s="1"/>
  <c r="AA30" i="103"/>
  <c r="Q38" i="107" s="1"/>
  <c r="W30" i="103"/>
  <c r="S30" i="103"/>
  <c r="Q12" i="107" s="1"/>
  <c r="Q60" i="107" s="1"/>
  <c r="O30" i="103"/>
  <c r="Q33" i="107" s="1"/>
  <c r="K30" i="103"/>
  <c r="G30" i="103"/>
  <c r="Q7" i="107" s="1"/>
  <c r="Q55" i="107" s="1"/>
  <c r="BB29" i="103"/>
  <c r="P50" i="107" s="1"/>
  <c r="AX29" i="103"/>
  <c r="AT29" i="103"/>
  <c r="P23" i="107" s="1"/>
  <c r="P71" i="107" s="1"/>
  <c r="AP29" i="103"/>
  <c r="P45" i="107" s="1"/>
  <c r="AL29" i="103"/>
  <c r="AH29" i="103"/>
  <c r="P18" i="107" s="1"/>
  <c r="P66" i="107" s="1"/>
  <c r="AD29" i="103"/>
  <c r="P40" i="107" s="1"/>
  <c r="Z29" i="103"/>
  <c r="V29" i="103"/>
  <c r="P13" i="107" s="1"/>
  <c r="P61" i="107" s="1"/>
  <c r="R29" i="103"/>
  <c r="P35" i="107" s="1"/>
  <c r="N29" i="103"/>
  <c r="J29" i="103"/>
  <c r="P8" i="107" s="1"/>
  <c r="P56" i="107" s="1"/>
  <c r="F29" i="103"/>
  <c r="P30" i="107" s="1"/>
  <c r="AQ36" i="103"/>
  <c r="AE36" i="103"/>
  <c r="S36" i="103"/>
  <c r="G36" i="103"/>
  <c r="AT35" i="103"/>
  <c r="AH35" i="103"/>
  <c r="V35" i="103"/>
  <c r="J35" i="103"/>
  <c r="BA33" i="103"/>
  <c r="AW33" i="103"/>
  <c r="T24" i="107" s="1"/>
  <c r="AS33" i="103"/>
  <c r="T46" i="107" s="1"/>
  <c r="AO33" i="103"/>
  <c r="AK33" i="103"/>
  <c r="T19" i="107" s="1"/>
  <c r="AG33" i="103"/>
  <c r="T41" i="107" s="1"/>
  <c r="AC33" i="103"/>
  <c r="Y33" i="103"/>
  <c r="T14" i="107" s="1"/>
  <c r="U33" i="103"/>
  <c r="T36" i="107" s="1"/>
  <c r="Q33" i="103"/>
  <c r="M33" i="103"/>
  <c r="T9" i="107" s="1"/>
  <c r="I33" i="103"/>
  <c r="T31" i="107" s="1"/>
  <c r="T79" i="107" s="1"/>
  <c r="E33" i="103"/>
  <c r="AZ32" i="103"/>
  <c r="S26" i="107" s="1"/>
  <c r="AV32" i="103"/>
  <c r="S47" i="107" s="1"/>
  <c r="AR32" i="103"/>
  <c r="AN32" i="103"/>
  <c r="S21" i="107" s="1"/>
  <c r="AJ32" i="103"/>
  <c r="S42" i="107" s="1"/>
  <c r="AF32" i="103"/>
  <c r="AB32" i="103"/>
  <c r="S16" i="107" s="1"/>
  <c r="X32" i="103"/>
  <c r="S37" i="107" s="1"/>
  <c r="T32" i="103"/>
  <c r="P32" i="103"/>
  <c r="S11" i="107" s="1"/>
  <c r="L32" i="103"/>
  <c r="S32" i="107" s="1"/>
  <c r="H32" i="103"/>
  <c r="D32" i="103"/>
  <c r="S6" i="107" s="1"/>
  <c r="AY31" i="103"/>
  <c r="R48" i="107" s="1"/>
  <c r="AU31" i="103"/>
  <c r="AQ31" i="103"/>
  <c r="R22" i="107" s="1"/>
  <c r="AM31" i="103"/>
  <c r="R43" i="107" s="1"/>
  <c r="AI31" i="103"/>
  <c r="AE31" i="103"/>
  <c r="R17" i="107" s="1"/>
  <c r="AA31" i="103"/>
  <c r="R38" i="107" s="1"/>
  <c r="W31" i="103"/>
  <c r="S31" i="103"/>
  <c r="R12" i="107" s="1"/>
  <c r="O31" i="103"/>
  <c r="R33" i="107" s="1"/>
  <c r="K31" i="103"/>
  <c r="G31" i="103"/>
  <c r="R7" i="107" s="1"/>
  <c r="BB30" i="103"/>
  <c r="Q50" i="107" s="1"/>
  <c r="AX30" i="103"/>
  <c r="AT30" i="103"/>
  <c r="Q23" i="107" s="1"/>
  <c r="AP30" i="103"/>
  <c r="Q45" i="107" s="1"/>
  <c r="AL30" i="103"/>
  <c r="AH30" i="103"/>
  <c r="Q18" i="107" s="1"/>
  <c r="AD30" i="103"/>
  <c r="Q40" i="107" s="1"/>
  <c r="Z30" i="103"/>
  <c r="V30" i="103"/>
  <c r="Q13" i="107" s="1"/>
  <c r="R30" i="103"/>
  <c r="Q35" i="107" s="1"/>
  <c r="N30" i="103"/>
  <c r="J30" i="103"/>
  <c r="Q8" i="107" s="1"/>
  <c r="F30" i="103"/>
  <c r="Q30" i="107" s="1"/>
  <c r="BA29" i="103"/>
  <c r="AW29" i="103"/>
  <c r="P24" i="107" s="1"/>
  <c r="AS29" i="103"/>
  <c r="P46" i="107" s="1"/>
  <c r="AO29" i="103"/>
  <c r="AK29" i="103"/>
  <c r="P19" i="107" s="1"/>
  <c r="AG29" i="103"/>
  <c r="P41" i="107" s="1"/>
  <c r="AC29" i="103"/>
  <c r="Y29" i="103"/>
  <c r="P14" i="107" s="1"/>
  <c r="U29" i="103"/>
  <c r="P36" i="107" s="1"/>
  <c r="Q29" i="103"/>
  <c r="M29" i="103"/>
  <c r="P9" i="107" s="1"/>
  <c r="I29" i="103"/>
  <c r="P31" i="107" s="1"/>
  <c r="E29" i="103"/>
  <c r="AZ28" i="103"/>
  <c r="O26" i="107" s="1"/>
  <c r="AV28" i="103"/>
  <c r="O47" i="107" s="1"/>
  <c r="AR28" i="103"/>
  <c r="AN28" i="103"/>
  <c r="O21" i="107" s="1"/>
  <c r="AJ28" i="103"/>
  <c r="O42" i="107" s="1"/>
  <c r="AF28" i="103"/>
  <c r="AB28" i="103"/>
  <c r="O16" i="107" s="1"/>
  <c r="X28" i="103"/>
  <c r="O37" i="107" s="1"/>
  <c r="T28" i="103"/>
  <c r="P28" i="103"/>
  <c r="O11" i="107" s="1"/>
  <c r="L28" i="103"/>
  <c r="O32" i="107" s="1"/>
  <c r="H28" i="103"/>
  <c r="D28" i="103"/>
  <c r="O6" i="107" s="1"/>
  <c r="AZ36" i="103"/>
  <c r="D36" i="103"/>
  <c r="G35" i="103"/>
  <c r="AN33" i="103"/>
  <c r="T21" i="107" s="1"/>
  <c r="T69" i="107" s="1"/>
  <c r="X33" i="103"/>
  <c r="T37" i="107" s="1"/>
  <c r="H33" i="103"/>
  <c r="AQ32" i="103"/>
  <c r="S22" i="107" s="1"/>
  <c r="AA32" i="103"/>
  <c r="S38" i="107" s="1"/>
  <c r="K32" i="103"/>
  <c r="AT31" i="103"/>
  <c r="R23" i="107" s="1"/>
  <c r="AD31" i="103"/>
  <c r="R40" i="107" s="1"/>
  <c r="N31" i="103"/>
  <c r="AW30" i="103"/>
  <c r="Q24" i="107" s="1"/>
  <c r="AG30" i="103"/>
  <c r="Q41" i="107" s="1"/>
  <c r="Q30" i="103"/>
  <c r="AZ29" i="103"/>
  <c r="P26" i="107" s="1"/>
  <c r="P74" i="107" s="1"/>
  <c r="AJ29" i="103"/>
  <c r="P42" i="107" s="1"/>
  <c r="T29" i="103"/>
  <c r="D29" i="103"/>
  <c r="P6" i="107" s="1"/>
  <c r="AU28" i="103"/>
  <c r="AM28" i="103"/>
  <c r="O43" i="107" s="1"/>
  <c r="AE28" i="103"/>
  <c r="O17" i="107" s="1"/>
  <c r="W28" i="103"/>
  <c r="O28" i="103"/>
  <c r="O33" i="107" s="1"/>
  <c r="G28" i="103"/>
  <c r="O7" i="107" s="1"/>
  <c r="AZ27" i="103"/>
  <c r="N26" i="107" s="1"/>
  <c r="AV27" i="103"/>
  <c r="N47" i="107" s="1"/>
  <c r="AR27" i="103"/>
  <c r="AN27" i="103"/>
  <c r="N21" i="107" s="1"/>
  <c r="AJ27" i="103"/>
  <c r="N42" i="107" s="1"/>
  <c r="AF27" i="103"/>
  <c r="AB27" i="103"/>
  <c r="N16" i="107" s="1"/>
  <c r="X27" i="103"/>
  <c r="N37" i="107" s="1"/>
  <c r="T27" i="103"/>
  <c r="P27" i="103"/>
  <c r="N11" i="107" s="1"/>
  <c r="L27" i="103"/>
  <c r="N32" i="107" s="1"/>
  <c r="H27" i="103"/>
  <c r="D27" i="103"/>
  <c r="N6" i="107" s="1"/>
  <c r="AY26" i="103"/>
  <c r="M48" i="107" s="1"/>
  <c r="AU26" i="103"/>
  <c r="AQ26" i="103"/>
  <c r="M22" i="107" s="1"/>
  <c r="AM26" i="103"/>
  <c r="M43" i="107" s="1"/>
  <c r="AI26" i="103"/>
  <c r="AE26" i="103"/>
  <c r="M17" i="107" s="1"/>
  <c r="AA26" i="103"/>
  <c r="M38" i="107" s="1"/>
  <c r="W26" i="103"/>
  <c r="S26" i="103"/>
  <c r="M12" i="107" s="1"/>
  <c r="O26" i="103"/>
  <c r="M33" i="107" s="1"/>
  <c r="K26" i="103"/>
  <c r="G26" i="103"/>
  <c r="M7" i="107" s="1"/>
  <c r="BB25" i="103"/>
  <c r="L50" i="107" s="1"/>
  <c r="AX25" i="103"/>
  <c r="AT25" i="103"/>
  <c r="L23" i="107" s="1"/>
  <c r="AP25" i="103"/>
  <c r="L45" i="107" s="1"/>
  <c r="AL25" i="103"/>
  <c r="AH25" i="103"/>
  <c r="L18" i="107" s="1"/>
  <c r="AD25" i="103"/>
  <c r="L40" i="107" s="1"/>
  <c r="Z25" i="103"/>
  <c r="V25" i="103"/>
  <c r="L13" i="107" s="1"/>
  <c r="R25" i="103"/>
  <c r="L35" i="107" s="1"/>
  <c r="N25" i="103"/>
  <c r="J25" i="103"/>
  <c r="L8" i="107" s="1"/>
  <c r="F25" i="103"/>
  <c r="L30" i="107" s="1"/>
  <c r="BA24" i="103"/>
  <c r="AW24" i="103"/>
  <c r="K24" i="107" s="1"/>
  <c r="AS24" i="103"/>
  <c r="K46" i="107" s="1"/>
  <c r="AO24" i="103"/>
  <c r="AK24" i="103"/>
  <c r="K19" i="107" s="1"/>
  <c r="AG24" i="103"/>
  <c r="K41" i="107" s="1"/>
  <c r="AC24" i="103"/>
  <c r="Y24" i="103"/>
  <c r="K14" i="107" s="1"/>
  <c r="U24" i="103"/>
  <c r="K36" i="107" s="1"/>
  <c r="Q24" i="103"/>
  <c r="M24" i="103"/>
  <c r="K9" i="107" s="1"/>
  <c r="I24" i="103"/>
  <c r="K31" i="107" s="1"/>
  <c r="E24" i="103"/>
  <c r="AZ23" i="103"/>
  <c r="J26" i="107" s="1"/>
  <c r="AV23" i="103"/>
  <c r="J47" i="107" s="1"/>
  <c r="AR23" i="103"/>
  <c r="AN23" i="103"/>
  <c r="J21" i="107" s="1"/>
  <c r="AJ23" i="103"/>
  <c r="J42" i="107" s="1"/>
  <c r="AF23" i="103"/>
  <c r="AB23" i="103"/>
  <c r="J16" i="107" s="1"/>
  <c r="X23" i="103"/>
  <c r="J37" i="107" s="1"/>
  <c r="T23" i="103"/>
  <c r="AN36" i="103"/>
  <c r="AQ35" i="103"/>
  <c r="AZ33" i="103"/>
  <c r="T26" i="107" s="1"/>
  <c r="AJ33" i="103"/>
  <c r="T42" i="107" s="1"/>
  <c r="T90" i="107" s="1"/>
  <c r="T33" i="103"/>
  <c r="D33" i="103"/>
  <c r="T6" i="107" s="1"/>
  <c r="AM32" i="103"/>
  <c r="S43" i="107" s="1"/>
  <c r="W32" i="103"/>
  <c r="G32" i="103"/>
  <c r="S7" i="107" s="1"/>
  <c r="AP31" i="103"/>
  <c r="R45" i="107" s="1"/>
  <c r="Z31" i="103"/>
  <c r="J31" i="103"/>
  <c r="R8" i="107" s="1"/>
  <c r="R56" i="107" s="1"/>
  <c r="AS30" i="103"/>
  <c r="Q46" i="107" s="1"/>
  <c r="AC30" i="103"/>
  <c r="M30" i="103"/>
  <c r="Q9" i="107" s="1"/>
  <c r="AV29" i="103"/>
  <c r="P47" i="107" s="1"/>
  <c r="AF29" i="103"/>
  <c r="P29" i="103"/>
  <c r="P11" i="107" s="1"/>
  <c r="BA28" i="103"/>
  <c r="AS28" i="103"/>
  <c r="O46" i="107" s="1"/>
  <c r="AK28" i="103"/>
  <c r="O19" i="107" s="1"/>
  <c r="AC28" i="103"/>
  <c r="U28" i="103"/>
  <c r="O36" i="107" s="1"/>
  <c r="M28" i="103"/>
  <c r="O9" i="107" s="1"/>
  <c r="E28" i="103"/>
  <c r="AY27" i="103"/>
  <c r="N48" i="107" s="1"/>
  <c r="AU27" i="103"/>
  <c r="AQ27" i="103"/>
  <c r="N22" i="107" s="1"/>
  <c r="N70" i="107" s="1"/>
  <c r="AM27" i="103"/>
  <c r="N43" i="107" s="1"/>
  <c r="AI27" i="103"/>
  <c r="AE27" i="103"/>
  <c r="N17" i="107" s="1"/>
  <c r="N65" i="107" s="1"/>
  <c r="AA27" i="103"/>
  <c r="N38" i="107" s="1"/>
  <c r="W27" i="103"/>
  <c r="S27" i="103"/>
  <c r="N12" i="107" s="1"/>
  <c r="N60" i="107" s="1"/>
  <c r="O27" i="103"/>
  <c r="N33" i="107" s="1"/>
  <c r="K27" i="103"/>
  <c r="G27" i="103"/>
  <c r="N7" i="107" s="1"/>
  <c r="N55" i="107" s="1"/>
  <c r="BB26" i="103"/>
  <c r="M50" i="107" s="1"/>
  <c r="AX26" i="103"/>
  <c r="AT26" i="103"/>
  <c r="M23" i="107" s="1"/>
  <c r="M71" i="107" s="1"/>
  <c r="AP26" i="103"/>
  <c r="M45" i="107" s="1"/>
  <c r="AL26" i="103"/>
  <c r="AH26" i="103"/>
  <c r="M18" i="107" s="1"/>
  <c r="M66" i="107" s="1"/>
  <c r="AD26" i="103"/>
  <c r="M40" i="107" s="1"/>
  <c r="Z26" i="103"/>
  <c r="V26" i="103"/>
  <c r="M13" i="107" s="1"/>
  <c r="M61" i="107" s="1"/>
  <c r="R26" i="103"/>
  <c r="M35" i="107" s="1"/>
  <c r="N26" i="103"/>
  <c r="J26" i="103"/>
  <c r="M8" i="107" s="1"/>
  <c r="M56" i="107" s="1"/>
  <c r="F26" i="103"/>
  <c r="M30" i="107" s="1"/>
  <c r="BA25" i="103"/>
  <c r="AW25" i="103"/>
  <c r="L24" i="107" s="1"/>
  <c r="L72" i="107" s="1"/>
  <c r="AS25" i="103"/>
  <c r="L46" i="107" s="1"/>
  <c r="AO25" i="103"/>
  <c r="AK25" i="103"/>
  <c r="L19" i="107" s="1"/>
  <c r="L67" i="107" s="1"/>
  <c r="AG25" i="103"/>
  <c r="L41" i="107" s="1"/>
  <c r="AC25" i="103"/>
  <c r="Y25" i="103"/>
  <c r="L14" i="107" s="1"/>
  <c r="L62" i="107" s="1"/>
  <c r="U25" i="103"/>
  <c r="L36" i="107" s="1"/>
  <c r="Q25" i="103"/>
  <c r="M25" i="103"/>
  <c r="L9" i="107" s="1"/>
  <c r="L57" i="107" s="1"/>
  <c r="I25" i="103"/>
  <c r="L31" i="107" s="1"/>
  <c r="E25" i="103"/>
  <c r="AZ24" i="103"/>
  <c r="K26" i="107" s="1"/>
  <c r="K74" i="107" s="1"/>
  <c r="AV24" i="103"/>
  <c r="K47" i="107" s="1"/>
  <c r="AR24" i="103"/>
  <c r="AN24" i="103"/>
  <c r="K21" i="107" s="1"/>
  <c r="K69" i="107" s="1"/>
  <c r="AJ24" i="103"/>
  <c r="K42" i="107" s="1"/>
  <c r="AF24" i="103"/>
  <c r="AB24" i="103"/>
  <c r="K16" i="107" s="1"/>
  <c r="K64" i="107" s="1"/>
  <c r="X24" i="103"/>
  <c r="K37" i="107" s="1"/>
  <c r="T24" i="103"/>
  <c r="P24" i="103"/>
  <c r="K11" i="107" s="1"/>
  <c r="L24" i="103"/>
  <c r="K32" i="107" s="1"/>
  <c r="H24" i="103"/>
  <c r="D24" i="103"/>
  <c r="K6" i="107" s="1"/>
  <c r="AY23" i="103"/>
  <c r="J48" i="107" s="1"/>
  <c r="AU23" i="103"/>
  <c r="AQ23" i="103"/>
  <c r="J22" i="107" s="1"/>
  <c r="AM23" i="103"/>
  <c r="J43" i="107" s="1"/>
  <c r="AI23" i="103"/>
  <c r="AE23" i="103"/>
  <c r="J17" i="107" s="1"/>
  <c r="AA23" i="103"/>
  <c r="J38" i="107" s="1"/>
  <c r="W23" i="103"/>
  <c r="S23" i="103"/>
  <c r="J12" i="107" s="1"/>
  <c r="O23" i="103"/>
  <c r="J33" i="107" s="1"/>
  <c r="K23" i="103"/>
  <c r="G23" i="103"/>
  <c r="J7" i="107" s="1"/>
  <c r="BB22" i="103"/>
  <c r="I50" i="107" s="1"/>
  <c r="AX22" i="103"/>
  <c r="AT22" i="103"/>
  <c r="I23" i="107" s="1"/>
  <c r="AP22" i="103"/>
  <c r="I45" i="107" s="1"/>
  <c r="AL22" i="103"/>
  <c r="AB36" i="103"/>
  <c r="AE35" i="103"/>
  <c r="AV33" i="103"/>
  <c r="T47" i="107" s="1"/>
  <c r="AF33" i="103"/>
  <c r="P33" i="103"/>
  <c r="T11" i="107" s="1"/>
  <c r="AY32" i="103"/>
  <c r="S48" i="107" s="1"/>
  <c r="S96" i="107" s="1"/>
  <c r="AI32" i="103"/>
  <c r="S32" i="103"/>
  <c r="S12" i="107" s="1"/>
  <c r="S60" i="107" s="1"/>
  <c r="BB31" i="103"/>
  <c r="R50" i="107" s="1"/>
  <c r="AL31" i="103"/>
  <c r="V31" i="103"/>
  <c r="R13" i="107" s="1"/>
  <c r="F31" i="103"/>
  <c r="R30" i="107" s="1"/>
  <c r="AO30" i="103"/>
  <c r="Y30" i="103"/>
  <c r="Q14" i="107" s="1"/>
  <c r="I30" i="103"/>
  <c r="Q31" i="107" s="1"/>
  <c r="AR29" i="103"/>
  <c r="AB29" i="103"/>
  <c r="P16" i="107" s="1"/>
  <c r="L29" i="103"/>
  <c r="P32" i="107" s="1"/>
  <c r="AY28" i="103"/>
  <c r="O48" i="107" s="1"/>
  <c r="AQ28" i="103"/>
  <c r="O22" i="107" s="1"/>
  <c r="AI28" i="103"/>
  <c r="AA28" i="103"/>
  <c r="O38" i="107" s="1"/>
  <c r="S28" i="103"/>
  <c r="O12" i="107" s="1"/>
  <c r="K28" i="103"/>
  <c r="BB27" i="103"/>
  <c r="N50" i="107" s="1"/>
  <c r="AX27" i="103"/>
  <c r="AT27" i="103"/>
  <c r="N23" i="107" s="1"/>
  <c r="N71" i="107" s="1"/>
  <c r="AP27" i="103"/>
  <c r="N45" i="107" s="1"/>
  <c r="AL27" i="103"/>
  <c r="AH27" i="103"/>
  <c r="N18" i="107" s="1"/>
  <c r="N66" i="107" s="1"/>
  <c r="AD27" i="103"/>
  <c r="N40" i="107" s="1"/>
  <c r="Z27" i="103"/>
  <c r="V27" i="103"/>
  <c r="N13" i="107" s="1"/>
  <c r="N61" i="107" s="1"/>
  <c r="R27" i="103"/>
  <c r="N35" i="107" s="1"/>
  <c r="N27" i="103"/>
  <c r="J27" i="103"/>
  <c r="N8" i="107" s="1"/>
  <c r="N56" i="107" s="1"/>
  <c r="F27" i="103"/>
  <c r="N30" i="107" s="1"/>
  <c r="BA26" i="103"/>
  <c r="AW26" i="103"/>
  <c r="M24" i="107" s="1"/>
  <c r="M72" i="107" s="1"/>
  <c r="AS26" i="103"/>
  <c r="M46" i="107" s="1"/>
  <c r="AO26" i="103"/>
  <c r="AK26" i="103"/>
  <c r="M19" i="107" s="1"/>
  <c r="M67" i="107" s="1"/>
  <c r="AG26" i="103"/>
  <c r="M41" i="107" s="1"/>
  <c r="AC26" i="103"/>
  <c r="Y26" i="103"/>
  <c r="M14" i="107" s="1"/>
  <c r="M62" i="107" s="1"/>
  <c r="U26" i="103"/>
  <c r="M36" i="107" s="1"/>
  <c r="Q26" i="103"/>
  <c r="M26" i="103"/>
  <c r="M9" i="107" s="1"/>
  <c r="M57" i="107" s="1"/>
  <c r="I26" i="103"/>
  <c r="M31" i="107" s="1"/>
  <c r="E26" i="103"/>
  <c r="AZ25" i="103"/>
  <c r="L26" i="107" s="1"/>
  <c r="L74" i="107" s="1"/>
  <c r="AV25" i="103"/>
  <c r="L47" i="107" s="1"/>
  <c r="AR25" i="103"/>
  <c r="AN25" i="103"/>
  <c r="L21" i="107" s="1"/>
  <c r="L69" i="107" s="1"/>
  <c r="AJ25" i="103"/>
  <c r="L42" i="107" s="1"/>
  <c r="AF25" i="103"/>
  <c r="AB25" i="103"/>
  <c r="L16" i="107" s="1"/>
  <c r="L64" i="107" s="1"/>
  <c r="X25" i="103"/>
  <c r="L37" i="107" s="1"/>
  <c r="T25" i="103"/>
  <c r="P25" i="103"/>
  <c r="L11" i="107" s="1"/>
  <c r="L59" i="107" s="1"/>
  <c r="L25" i="103"/>
  <c r="L32" i="107" s="1"/>
  <c r="H25" i="103"/>
  <c r="D25" i="103"/>
  <c r="L6" i="107" s="1"/>
  <c r="L54" i="107" s="1"/>
  <c r="AY24" i="103"/>
  <c r="K48" i="107" s="1"/>
  <c r="AU24" i="103"/>
  <c r="AQ24" i="103"/>
  <c r="K22" i="107" s="1"/>
  <c r="K70" i="107" s="1"/>
  <c r="AM24" i="103"/>
  <c r="K43" i="107" s="1"/>
  <c r="AI24" i="103"/>
  <c r="AE24" i="103"/>
  <c r="K17" i="107" s="1"/>
  <c r="K65" i="107" s="1"/>
  <c r="AA24" i="103"/>
  <c r="K38" i="107" s="1"/>
  <c r="W24" i="103"/>
  <c r="S24" i="103"/>
  <c r="K12" i="107" s="1"/>
  <c r="K60" i="107" s="1"/>
  <c r="O24" i="103"/>
  <c r="K33" i="107" s="1"/>
  <c r="K24" i="103"/>
  <c r="G24" i="103"/>
  <c r="K7" i="107" s="1"/>
  <c r="K55" i="107" s="1"/>
  <c r="BB23" i="103"/>
  <c r="J50" i="107" s="1"/>
  <c r="AX23" i="103"/>
  <c r="AT23" i="103"/>
  <c r="J23" i="107" s="1"/>
  <c r="J71" i="107" s="1"/>
  <c r="AP23" i="103"/>
  <c r="J45" i="107" s="1"/>
  <c r="AL23" i="103"/>
  <c r="AH23" i="103"/>
  <c r="J18" i="107" s="1"/>
  <c r="AD23" i="103"/>
  <c r="J40" i="107" s="1"/>
  <c r="Z23" i="103"/>
  <c r="V23" i="103"/>
  <c r="J13" i="107" s="1"/>
  <c r="R23" i="103"/>
  <c r="J35" i="107" s="1"/>
  <c r="P36" i="103"/>
  <c r="S35" i="103"/>
  <c r="AR33" i="103"/>
  <c r="AB33" i="103"/>
  <c r="T16" i="107" s="1"/>
  <c r="T64" i="107" s="1"/>
  <c r="L33" i="103"/>
  <c r="T32" i="107" s="1"/>
  <c r="AU32" i="103"/>
  <c r="AE32" i="103"/>
  <c r="S17" i="107" s="1"/>
  <c r="O32" i="103"/>
  <c r="S33" i="107" s="1"/>
  <c r="AX31" i="103"/>
  <c r="AH31" i="103"/>
  <c r="R18" i="107" s="1"/>
  <c r="R31" i="103"/>
  <c r="R35" i="107" s="1"/>
  <c r="BA30" i="103"/>
  <c r="AK30" i="103"/>
  <c r="Q19" i="107" s="1"/>
  <c r="U30" i="103"/>
  <c r="Q36" i="107" s="1"/>
  <c r="E30" i="103"/>
  <c r="AN29" i="103"/>
  <c r="P21" i="107" s="1"/>
  <c r="P69" i="107" s="1"/>
  <c r="X29" i="103"/>
  <c r="P37" i="107" s="1"/>
  <c r="H29" i="103"/>
  <c r="AW28" i="103"/>
  <c r="O24" i="107" s="1"/>
  <c r="AO28" i="103"/>
  <c r="AG28" i="103"/>
  <c r="O41" i="107" s="1"/>
  <c r="Y28" i="103"/>
  <c r="O14" i="107" s="1"/>
  <c r="Q28" i="103"/>
  <c r="I28" i="103"/>
  <c r="O31" i="107" s="1"/>
  <c r="BA27" i="103"/>
  <c r="AW27" i="103"/>
  <c r="N24" i="107" s="1"/>
  <c r="N72" i="107" s="1"/>
  <c r="AS27" i="103"/>
  <c r="N46" i="107" s="1"/>
  <c r="AO27" i="103"/>
  <c r="AK27" i="103"/>
  <c r="N19" i="107" s="1"/>
  <c r="N67" i="107" s="1"/>
  <c r="AG27" i="103"/>
  <c r="N41" i="107" s="1"/>
  <c r="AC27" i="103"/>
  <c r="Y27" i="103"/>
  <c r="N14" i="107" s="1"/>
  <c r="N62" i="107" s="1"/>
  <c r="U27" i="103"/>
  <c r="N36" i="107" s="1"/>
  <c r="Q27" i="103"/>
  <c r="M27" i="103"/>
  <c r="N9" i="107" s="1"/>
  <c r="N57" i="107" s="1"/>
  <c r="I27" i="103"/>
  <c r="N31" i="107" s="1"/>
  <c r="E27" i="103"/>
  <c r="AZ26" i="103"/>
  <c r="M26" i="107" s="1"/>
  <c r="M74" i="107" s="1"/>
  <c r="AV26" i="103"/>
  <c r="M47" i="107" s="1"/>
  <c r="AR26" i="103"/>
  <c r="AN26" i="103"/>
  <c r="M21" i="107" s="1"/>
  <c r="M69" i="107" s="1"/>
  <c r="AJ26" i="103"/>
  <c r="M42" i="107" s="1"/>
  <c r="AF26" i="103"/>
  <c r="AB26" i="103"/>
  <c r="M16" i="107" s="1"/>
  <c r="M64" i="107" s="1"/>
  <c r="X26" i="103"/>
  <c r="M37" i="107" s="1"/>
  <c r="T26" i="103"/>
  <c r="P26" i="103"/>
  <c r="M11" i="107" s="1"/>
  <c r="M59" i="107" s="1"/>
  <c r="L26" i="103"/>
  <c r="M32" i="107" s="1"/>
  <c r="H26" i="103"/>
  <c r="D26" i="103"/>
  <c r="M6" i="107" s="1"/>
  <c r="M54" i="107" s="1"/>
  <c r="AY25" i="103"/>
  <c r="L48" i="107" s="1"/>
  <c r="AU25" i="103"/>
  <c r="AQ25" i="103"/>
  <c r="L22" i="107" s="1"/>
  <c r="L70" i="107" s="1"/>
  <c r="AM25" i="103"/>
  <c r="L43" i="107" s="1"/>
  <c r="AI25" i="103"/>
  <c r="AE25" i="103"/>
  <c r="L17" i="107" s="1"/>
  <c r="L65" i="107" s="1"/>
  <c r="AA25" i="103"/>
  <c r="L38" i="107" s="1"/>
  <c r="W25" i="103"/>
  <c r="S25" i="103"/>
  <c r="L12" i="107" s="1"/>
  <c r="L60" i="107" s="1"/>
  <c r="O25" i="103"/>
  <c r="L33" i="107" s="1"/>
  <c r="K25" i="103"/>
  <c r="G25" i="103"/>
  <c r="L7" i="107" s="1"/>
  <c r="L55" i="107" s="1"/>
  <c r="BB24" i="103"/>
  <c r="K50" i="107" s="1"/>
  <c r="AX24" i="103"/>
  <c r="AT24" i="103"/>
  <c r="K23" i="107" s="1"/>
  <c r="K71" i="107" s="1"/>
  <c r="AP24" i="103"/>
  <c r="K45" i="107" s="1"/>
  <c r="AL24" i="103"/>
  <c r="AH24" i="103"/>
  <c r="K18" i="107" s="1"/>
  <c r="K66" i="107" s="1"/>
  <c r="AD24" i="103"/>
  <c r="K40" i="107" s="1"/>
  <c r="Z24" i="103"/>
  <c r="V24" i="103"/>
  <c r="K13" i="107" s="1"/>
  <c r="K61" i="107" s="1"/>
  <c r="R24" i="103"/>
  <c r="K35" i="107" s="1"/>
  <c r="N24" i="103"/>
  <c r="J24" i="103"/>
  <c r="K8" i="107" s="1"/>
  <c r="F24" i="103"/>
  <c r="K30" i="107" s="1"/>
  <c r="BA23" i="103"/>
  <c r="AW23" i="103"/>
  <c r="J24" i="107" s="1"/>
  <c r="AS23" i="103"/>
  <c r="J46" i="107" s="1"/>
  <c r="AO23" i="103"/>
  <c r="AK23" i="103"/>
  <c r="J19" i="107" s="1"/>
  <c r="AG23" i="103"/>
  <c r="J41" i="107" s="1"/>
  <c r="AC23" i="103"/>
  <c r="Y23" i="103"/>
  <c r="J14" i="107" s="1"/>
  <c r="U23" i="103"/>
  <c r="J36" i="107" s="1"/>
  <c r="Q23" i="103"/>
  <c r="M23" i="103"/>
  <c r="J9" i="107" s="1"/>
  <c r="I23" i="103"/>
  <c r="J31" i="107" s="1"/>
  <c r="E23" i="103"/>
  <c r="AZ22" i="103"/>
  <c r="I26" i="107" s="1"/>
  <c r="AV22" i="103"/>
  <c r="I47" i="107" s="1"/>
  <c r="AR22" i="103"/>
  <c r="AN22" i="103"/>
  <c r="I21" i="107" s="1"/>
  <c r="AJ22" i="103"/>
  <c r="I42" i="107" s="1"/>
  <c r="P23" i="103"/>
  <c r="J11" i="107" s="1"/>
  <c r="H23" i="103"/>
  <c r="AY22" i="103"/>
  <c r="I48" i="107" s="1"/>
  <c r="AQ22" i="103"/>
  <c r="I22" i="107" s="1"/>
  <c r="AI22" i="103"/>
  <c r="AE22" i="103"/>
  <c r="I17" i="107" s="1"/>
  <c r="AA22" i="103"/>
  <c r="I38" i="107" s="1"/>
  <c r="W22" i="103"/>
  <c r="S22" i="103"/>
  <c r="I12" i="107" s="1"/>
  <c r="O22" i="103"/>
  <c r="I33" i="107" s="1"/>
  <c r="K22" i="103"/>
  <c r="G22" i="103"/>
  <c r="I7" i="107" s="1"/>
  <c r="BB21" i="103"/>
  <c r="H50" i="107" s="1"/>
  <c r="AX21" i="103"/>
  <c r="AT21" i="103"/>
  <c r="H23" i="107" s="1"/>
  <c r="AP21" i="103"/>
  <c r="H45" i="107" s="1"/>
  <c r="AL21" i="103"/>
  <c r="AH21" i="103"/>
  <c r="H18" i="107" s="1"/>
  <c r="AD21" i="103"/>
  <c r="H40" i="107" s="1"/>
  <c r="Z21" i="103"/>
  <c r="V21" i="103"/>
  <c r="H13" i="107" s="1"/>
  <c r="R21" i="103"/>
  <c r="H35" i="107" s="1"/>
  <c r="N21" i="103"/>
  <c r="J21" i="103"/>
  <c r="H8" i="107" s="1"/>
  <c r="F21" i="103"/>
  <c r="H30" i="107" s="1"/>
  <c r="BA20" i="103"/>
  <c r="AW20" i="103"/>
  <c r="G24" i="107" s="1"/>
  <c r="AS20" i="103"/>
  <c r="G46" i="107" s="1"/>
  <c r="AO20" i="103"/>
  <c r="AK20" i="103"/>
  <c r="G19" i="107" s="1"/>
  <c r="AG20" i="103"/>
  <c r="G41" i="107" s="1"/>
  <c r="AC20" i="103"/>
  <c r="Y20" i="103"/>
  <c r="G14" i="107" s="1"/>
  <c r="U20" i="103"/>
  <c r="G36" i="107" s="1"/>
  <c r="Q20" i="103"/>
  <c r="M20" i="103"/>
  <c r="G9" i="107" s="1"/>
  <c r="I20" i="103"/>
  <c r="G31" i="107" s="1"/>
  <c r="E20" i="103"/>
  <c r="AZ19" i="103"/>
  <c r="F26" i="107" s="1"/>
  <c r="AV19" i="103"/>
  <c r="F47" i="107" s="1"/>
  <c r="AR19" i="103"/>
  <c r="AN19" i="103"/>
  <c r="F21" i="107" s="1"/>
  <c r="AJ19" i="103"/>
  <c r="F42" i="107" s="1"/>
  <c r="AF19" i="103"/>
  <c r="AB19" i="103"/>
  <c r="F16" i="107" s="1"/>
  <c r="X19" i="103"/>
  <c r="F37" i="107" s="1"/>
  <c r="T19" i="103"/>
  <c r="P19" i="103"/>
  <c r="F11" i="107" s="1"/>
  <c r="L19" i="103"/>
  <c r="F32" i="107" s="1"/>
  <c r="H19" i="103"/>
  <c r="D19" i="103"/>
  <c r="F6" i="107" s="1"/>
  <c r="AY18" i="103"/>
  <c r="E48" i="107" s="1"/>
  <c r="AU18" i="103"/>
  <c r="AQ18" i="103"/>
  <c r="E22" i="107" s="1"/>
  <c r="AM18" i="103"/>
  <c r="E43" i="107" s="1"/>
  <c r="AI18" i="103"/>
  <c r="AE18" i="103"/>
  <c r="E17" i="107" s="1"/>
  <c r="AA18" i="103"/>
  <c r="E38" i="107" s="1"/>
  <c r="W18" i="103"/>
  <c r="S18" i="103"/>
  <c r="E12" i="107" s="1"/>
  <c r="O18" i="103"/>
  <c r="E33" i="107" s="1"/>
  <c r="K18" i="103"/>
  <c r="G18" i="103"/>
  <c r="E7" i="107" s="1"/>
  <c r="BB17" i="103"/>
  <c r="D50" i="107" s="1"/>
  <c r="AX17" i="103"/>
  <c r="AT17" i="103"/>
  <c r="D23" i="107" s="1"/>
  <c r="D71" i="107" s="1"/>
  <c r="AP17" i="103"/>
  <c r="D45" i="107" s="1"/>
  <c r="AL17" i="103"/>
  <c r="AH17" i="103"/>
  <c r="D18" i="107" s="1"/>
  <c r="D66" i="107" s="1"/>
  <c r="AD17" i="103"/>
  <c r="D40" i="107" s="1"/>
  <c r="Z17" i="103"/>
  <c r="V17" i="103"/>
  <c r="D13" i="107" s="1"/>
  <c r="D61" i="107" s="1"/>
  <c r="R17" i="103"/>
  <c r="D35" i="107" s="1"/>
  <c r="N17" i="103"/>
  <c r="J17" i="103"/>
  <c r="D8" i="107" s="1"/>
  <c r="D56" i="107" s="1"/>
  <c r="F17" i="103"/>
  <c r="D30" i="107" s="1"/>
  <c r="BB15" i="103"/>
  <c r="AX15" i="103"/>
  <c r="AT15" i="103"/>
  <c r="AP15" i="103"/>
  <c r="AL15" i="103"/>
  <c r="AH15" i="103"/>
  <c r="AD15" i="103"/>
  <c r="Z15" i="103"/>
  <c r="V15" i="103"/>
  <c r="R15" i="103"/>
  <c r="N23" i="103"/>
  <c r="F23" i="103"/>
  <c r="J30" i="107" s="1"/>
  <c r="AW22" i="103"/>
  <c r="I24" i="107" s="1"/>
  <c r="AO22" i="103"/>
  <c r="AH22" i="103"/>
  <c r="I18" i="107" s="1"/>
  <c r="AD22" i="103"/>
  <c r="I40" i="107" s="1"/>
  <c r="Z22" i="103"/>
  <c r="V22" i="103"/>
  <c r="I13" i="107" s="1"/>
  <c r="R22" i="103"/>
  <c r="I35" i="107" s="1"/>
  <c r="N22" i="103"/>
  <c r="J22" i="103"/>
  <c r="I8" i="107" s="1"/>
  <c r="F22" i="103"/>
  <c r="I30" i="107" s="1"/>
  <c r="BA21" i="103"/>
  <c r="AW21" i="103"/>
  <c r="H24" i="107" s="1"/>
  <c r="AS21" i="103"/>
  <c r="H46" i="107" s="1"/>
  <c r="AO21" i="103"/>
  <c r="AK21" i="103"/>
  <c r="H19" i="107" s="1"/>
  <c r="AG21" i="103"/>
  <c r="H41" i="107" s="1"/>
  <c r="AC21" i="103"/>
  <c r="Y21" i="103"/>
  <c r="H14" i="107" s="1"/>
  <c r="U21" i="103"/>
  <c r="H36" i="107" s="1"/>
  <c r="Q21" i="103"/>
  <c r="M21" i="103"/>
  <c r="H9" i="107" s="1"/>
  <c r="I21" i="103"/>
  <c r="H31" i="107" s="1"/>
  <c r="E21" i="103"/>
  <c r="AZ20" i="103"/>
  <c r="G26" i="107" s="1"/>
  <c r="AV20" i="103"/>
  <c r="G47" i="107" s="1"/>
  <c r="AR20" i="103"/>
  <c r="AN20" i="103"/>
  <c r="G21" i="107" s="1"/>
  <c r="AJ20" i="103"/>
  <c r="G42" i="107" s="1"/>
  <c r="AF20" i="103"/>
  <c r="AB20" i="103"/>
  <c r="G16" i="107" s="1"/>
  <c r="X20" i="103"/>
  <c r="G37" i="107" s="1"/>
  <c r="T20" i="103"/>
  <c r="P20" i="103"/>
  <c r="G11" i="107" s="1"/>
  <c r="L20" i="103"/>
  <c r="G32" i="107" s="1"/>
  <c r="H20" i="103"/>
  <c r="D20" i="103"/>
  <c r="G6" i="107" s="1"/>
  <c r="AY19" i="103"/>
  <c r="F48" i="107" s="1"/>
  <c r="AU19" i="103"/>
  <c r="AQ19" i="103"/>
  <c r="F22" i="107" s="1"/>
  <c r="AM19" i="103"/>
  <c r="F43" i="107" s="1"/>
  <c r="AI19" i="103"/>
  <c r="AE19" i="103"/>
  <c r="F17" i="107" s="1"/>
  <c r="AA19" i="103"/>
  <c r="F38" i="107" s="1"/>
  <c r="W19" i="103"/>
  <c r="S19" i="103"/>
  <c r="F12" i="107" s="1"/>
  <c r="O19" i="103"/>
  <c r="F33" i="107" s="1"/>
  <c r="K19" i="103"/>
  <c r="G19" i="103"/>
  <c r="F7" i="107" s="1"/>
  <c r="BB18" i="103"/>
  <c r="E50" i="107" s="1"/>
  <c r="AX18" i="103"/>
  <c r="AT18" i="103"/>
  <c r="E23" i="107" s="1"/>
  <c r="AP18" i="103"/>
  <c r="E45" i="107" s="1"/>
  <c r="AL18" i="103"/>
  <c r="AH18" i="103"/>
  <c r="E18" i="107" s="1"/>
  <c r="AD18" i="103"/>
  <c r="E40" i="107" s="1"/>
  <c r="Z18" i="103"/>
  <c r="V18" i="103"/>
  <c r="E13" i="107" s="1"/>
  <c r="R18" i="103"/>
  <c r="E35" i="107" s="1"/>
  <c r="N18" i="103"/>
  <c r="J18" i="103"/>
  <c r="E8" i="107" s="1"/>
  <c r="F18" i="103"/>
  <c r="E30" i="107" s="1"/>
  <c r="BA17" i="103"/>
  <c r="AW17" i="103"/>
  <c r="D24" i="107" s="1"/>
  <c r="D72" i="107" s="1"/>
  <c r="AS17" i="103"/>
  <c r="D46" i="107" s="1"/>
  <c r="AO17" i="103"/>
  <c r="AK17" i="103"/>
  <c r="D19" i="107" s="1"/>
  <c r="D67" i="107" s="1"/>
  <c r="AG17" i="103"/>
  <c r="D41" i="107" s="1"/>
  <c r="AC17" i="103"/>
  <c r="Y17" i="103"/>
  <c r="D14" i="107" s="1"/>
  <c r="D62" i="107" s="1"/>
  <c r="U17" i="103"/>
  <c r="D36" i="107" s="1"/>
  <c r="Q17" i="103"/>
  <c r="M17" i="103"/>
  <c r="D9" i="107" s="1"/>
  <c r="D57" i="107" s="1"/>
  <c r="I17" i="103"/>
  <c r="D31" i="107" s="1"/>
  <c r="E17" i="103"/>
  <c r="BA15" i="103"/>
  <c r="AW15" i="103"/>
  <c r="AS15" i="103"/>
  <c r="AO15" i="103"/>
  <c r="AK15" i="103"/>
  <c r="AG15" i="103"/>
  <c r="AC15" i="103"/>
  <c r="Y15" i="103"/>
  <c r="U15" i="103"/>
  <c r="Q15" i="103"/>
  <c r="M15" i="103"/>
  <c r="I15" i="103"/>
  <c r="E15" i="103"/>
  <c r="L23" i="103"/>
  <c r="J32" i="107" s="1"/>
  <c r="D23" i="103"/>
  <c r="J6" i="107" s="1"/>
  <c r="AU22" i="103"/>
  <c r="AM22" i="103"/>
  <c r="I43" i="107" s="1"/>
  <c r="AG22" i="103"/>
  <c r="I41" i="107" s="1"/>
  <c r="AC22" i="103"/>
  <c r="Y22" i="103"/>
  <c r="I14" i="107" s="1"/>
  <c r="I62" i="107" s="1"/>
  <c r="U22" i="103"/>
  <c r="I36" i="107" s="1"/>
  <c r="Q22" i="103"/>
  <c r="M22" i="103"/>
  <c r="I9" i="107" s="1"/>
  <c r="I57" i="107" s="1"/>
  <c r="I22" i="103"/>
  <c r="I31" i="107" s="1"/>
  <c r="E22" i="103"/>
  <c r="AZ21" i="103"/>
  <c r="H26" i="107" s="1"/>
  <c r="H74" i="107" s="1"/>
  <c r="AV21" i="103"/>
  <c r="H47" i="107" s="1"/>
  <c r="AR21" i="103"/>
  <c r="AN21" i="103"/>
  <c r="H21" i="107" s="1"/>
  <c r="H69" i="107" s="1"/>
  <c r="AJ21" i="103"/>
  <c r="H42" i="107" s="1"/>
  <c r="AF21" i="103"/>
  <c r="AB21" i="103"/>
  <c r="H16" i="107" s="1"/>
  <c r="H64" i="107" s="1"/>
  <c r="X21" i="103"/>
  <c r="H37" i="107" s="1"/>
  <c r="T21" i="103"/>
  <c r="P21" i="103"/>
  <c r="H11" i="107" s="1"/>
  <c r="H59" i="107" s="1"/>
  <c r="L21" i="103"/>
  <c r="H32" i="107" s="1"/>
  <c r="H21" i="103"/>
  <c r="D21" i="103"/>
  <c r="H6" i="107" s="1"/>
  <c r="H54" i="107" s="1"/>
  <c r="AY20" i="103"/>
  <c r="G48" i="107" s="1"/>
  <c r="AU20" i="103"/>
  <c r="AQ20" i="103"/>
  <c r="G22" i="107" s="1"/>
  <c r="G70" i="107" s="1"/>
  <c r="AM20" i="103"/>
  <c r="G43" i="107" s="1"/>
  <c r="AI20" i="103"/>
  <c r="AE20" i="103"/>
  <c r="G17" i="107" s="1"/>
  <c r="G65" i="107" s="1"/>
  <c r="AA20" i="103"/>
  <c r="G38" i="107" s="1"/>
  <c r="W20" i="103"/>
  <c r="S20" i="103"/>
  <c r="G12" i="107" s="1"/>
  <c r="G60" i="107" s="1"/>
  <c r="O20" i="103"/>
  <c r="G33" i="107" s="1"/>
  <c r="K20" i="103"/>
  <c r="G20" i="103"/>
  <c r="G7" i="107" s="1"/>
  <c r="G55" i="107" s="1"/>
  <c r="BB19" i="103"/>
  <c r="F50" i="107" s="1"/>
  <c r="AX19" i="103"/>
  <c r="AT19" i="103"/>
  <c r="F23" i="107" s="1"/>
  <c r="F71" i="107" s="1"/>
  <c r="AP19" i="103"/>
  <c r="F45" i="107" s="1"/>
  <c r="AL19" i="103"/>
  <c r="AH19" i="103"/>
  <c r="F18" i="107" s="1"/>
  <c r="F66" i="107" s="1"/>
  <c r="AD19" i="103"/>
  <c r="F40" i="107" s="1"/>
  <c r="Z19" i="103"/>
  <c r="V19" i="103"/>
  <c r="F13" i="107" s="1"/>
  <c r="F61" i="107" s="1"/>
  <c r="R19" i="103"/>
  <c r="F35" i="107" s="1"/>
  <c r="N19" i="103"/>
  <c r="J19" i="103"/>
  <c r="F8" i="107" s="1"/>
  <c r="F56" i="107" s="1"/>
  <c r="F19" i="103"/>
  <c r="F30" i="107" s="1"/>
  <c r="BA18" i="103"/>
  <c r="AW18" i="103"/>
  <c r="E24" i="107" s="1"/>
  <c r="E72" i="107" s="1"/>
  <c r="AS18" i="103"/>
  <c r="E46" i="107" s="1"/>
  <c r="AO18" i="103"/>
  <c r="AK18" i="103"/>
  <c r="E19" i="107" s="1"/>
  <c r="AG18" i="103"/>
  <c r="E41" i="107" s="1"/>
  <c r="AC18" i="103"/>
  <c r="Y18" i="103"/>
  <c r="E14" i="107" s="1"/>
  <c r="E62" i="107" s="1"/>
  <c r="U18" i="103"/>
  <c r="E36" i="107" s="1"/>
  <c r="Q18" i="103"/>
  <c r="M18" i="103"/>
  <c r="E9" i="107" s="1"/>
  <c r="E57" i="107" s="1"/>
  <c r="I18" i="103"/>
  <c r="E31" i="107" s="1"/>
  <c r="E18" i="103"/>
  <c r="AZ17" i="103"/>
  <c r="D26" i="107" s="1"/>
  <c r="D74" i="107" s="1"/>
  <c r="AV17" i="103"/>
  <c r="D47" i="107" s="1"/>
  <c r="AR17" i="103"/>
  <c r="AN17" i="103"/>
  <c r="D21" i="107" s="1"/>
  <c r="D69" i="107" s="1"/>
  <c r="AJ17" i="103"/>
  <c r="D42" i="107" s="1"/>
  <c r="AF17" i="103"/>
  <c r="AB17" i="103"/>
  <c r="D16" i="107" s="1"/>
  <c r="D64" i="107" s="1"/>
  <c r="X17" i="103"/>
  <c r="D37" i="107" s="1"/>
  <c r="T17" i="103"/>
  <c r="P17" i="103"/>
  <c r="D11" i="107" s="1"/>
  <c r="D59" i="107" s="1"/>
  <c r="L17" i="103"/>
  <c r="D32" i="107" s="1"/>
  <c r="H17" i="103"/>
  <c r="D17" i="103"/>
  <c r="D6" i="107" s="1"/>
  <c r="D54" i="107" s="1"/>
  <c r="AZ15" i="103"/>
  <c r="AV15" i="103"/>
  <c r="AR15" i="103"/>
  <c r="AN15" i="103"/>
  <c r="AJ15" i="103"/>
  <c r="AF15" i="103"/>
  <c r="AB15" i="103"/>
  <c r="X15" i="103"/>
  <c r="T15" i="103"/>
  <c r="J23" i="103"/>
  <c r="J8" i="107" s="1"/>
  <c r="J56" i="107" s="1"/>
  <c r="BA22" i="103"/>
  <c r="AS22" i="103"/>
  <c r="I46" i="107" s="1"/>
  <c r="AK22" i="103"/>
  <c r="I19" i="107" s="1"/>
  <c r="AF22" i="103"/>
  <c r="AB22" i="103"/>
  <c r="I16" i="107" s="1"/>
  <c r="I64" i="107" s="1"/>
  <c r="X22" i="103"/>
  <c r="I37" i="107" s="1"/>
  <c r="T22" i="103"/>
  <c r="P22" i="103"/>
  <c r="I11" i="107" s="1"/>
  <c r="I59" i="107" s="1"/>
  <c r="L22" i="103"/>
  <c r="I32" i="107" s="1"/>
  <c r="H22" i="103"/>
  <c r="D22" i="103"/>
  <c r="I6" i="107" s="1"/>
  <c r="I54" i="107" s="1"/>
  <c r="AY21" i="103"/>
  <c r="H48" i="107" s="1"/>
  <c r="AU21" i="103"/>
  <c r="AQ21" i="103"/>
  <c r="H22" i="107" s="1"/>
  <c r="H70" i="107" s="1"/>
  <c r="AM21" i="103"/>
  <c r="H43" i="107" s="1"/>
  <c r="AI21" i="103"/>
  <c r="AE21" i="103"/>
  <c r="H17" i="107" s="1"/>
  <c r="H65" i="107" s="1"/>
  <c r="AA21" i="103"/>
  <c r="H38" i="107" s="1"/>
  <c r="W21" i="103"/>
  <c r="S21" i="103"/>
  <c r="H12" i="107" s="1"/>
  <c r="H60" i="107" s="1"/>
  <c r="O21" i="103"/>
  <c r="H33" i="107" s="1"/>
  <c r="K21" i="103"/>
  <c r="G21" i="103"/>
  <c r="H7" i="107" s="1"/>
  <c r="H55" i="107" s="1"/>
  <c r="BB20" i="103"/>
  <c r="G50" i="107" s="1"/>
  <c r="AX20" i="103"/>
  <c r="AT20" i="103"/>
  <c r="G23" i="107" s="1"/>
  <c r="G71" i="107" s="1"/>
  <c r="AP20" i="103"/>
  <c r="G45" i="107" s="1"/>
  <c r="AL20" i="103"/>
  <c r="AH20" i="103"/>
  <c r="G18" i="107" s="1"/>
  <c r="G66" i="107" s="1"/>
  <c r="AD20" i="103"/>
  <c r="G40" i="107" s="1"/>
  <c r="Z20" i="103"/>
  <c r="V20" i="103"/>
  <c r="G13" i="107" s="1"/>
  <c r="G61" i="107" s="1"/>
  <c r="R20" i="103"/>
  <c r="G35" i="107" s="1"/>
  <c r="N20" i="103"/>
  <c r="J20" i="103"/>
  <c r="G8" i="107" s="1"/>
  <c r="G56" i="107" s="1"/>
  <c r="F20" i="103"/>
  <c r="G30" i="107" s="1"/>
  <c r="BA19" i="103"/>
  <c r="AW19" i="103"/>
  <c r="F24" i="107" s="1"/>
  <c r="F72" i="107" s="1"/>
  <c r="AS19" i="103"/>
  <c r="F46" i="107" s="1"/>
  <c r="AO19" i="103"/>
  <c r="AK19" i="103"/>
  <c r="F19" i="107" s="1"/>
  <c r="F67" i="107" s="1"/>
  <c r="AG19" i="103"/>
  <c r="F41" i="107" s="1"/>
  <c r="AC19" i="103"/>
  <c r="Y19" i="103"/>
  <c r="F14" i="107" s="1"/>
  <c r="F62" i="107" s="1"/>
  <c r="U19" i="103"/>
  <c r="F36" i="107" s="1"/>
  <c r="Q19" i="103"/>
  <c r="M19" i="103"/>
  <c r="F9" i="107" s="1"/>
  <c r="F57" i="107" s="1"/>
  <c r="I19" i="103"/>
  <c r="F31" i="107" s="1"/>
  <c r="E19" i="103"/>
  <c r="AZ18" i="103"/>
  <c r="E26" i="107" s="1"/>
  <c r="E74" i="107" s="1"/>
  <c r="AV18" i="103"/>
  <c r="E47" i="107" s="1"/>
  <c r="AR18" i="103"/>
  <c r="AN18" i="103"/>
  <c r="E21" i="107" s="1"/>
  <c r="E69" i="107" s="1"/>
  <c r="AJ18" i="103"/>
  <c r="E42" i="107" s="1"/>
  <c r="AF18" i="103"/>
  <c r="AB18" i="103"/>
  <c r="E16" i="107" s="1"/>
  <c r="E64" i="107" s="1"/>
  <c r="X18" i="103"/>
  <c r="E37" i="107" s="1"/>
  <c r="T18" i="103"/>
  <c r="P18" i="103"/>
  <c r="E11" i="107" s="1"/>
  <c r="E59" i="107" s="1"/>
  <c r="L18" i="103"/>
  <c r="E32" i="107" s="1"/>
  <c r="H18" i="103"/>
  <c r="D18" i="103"/>
  <c r="E6" i="107" s="1"/>
  <c r="E54" i="107" s="1"/>
  <c r="AY17" i="103"/>
  <c r="D48" i="107" s="1"/>
  <c r="AU17" i="103"/>
  <c r="AQ17" i="103"/>
  <c r="D22" i="107" s="1"/>
  <c r="D70" i="107" s="1"/>
  <c r="AM17" i="103"/>
  <c r="D43" i="107" s="1"/>
  <c r="AI17" i="103"/>
  <c r="AE17" i="103"/>
  <c r="D17" i="107" s="1"/>
  <c r="D65" i="107" s="1"/>
  <c r="AA17" i="103"/>
  <c r="D38" i="107" s="1"/>
  <c r="W17" i="103"/>
  <c r="S17" i="103"/>
  <c r="D12" i="107" s="1"/>
  <c r="D60" i="107" s="1"/>
  <c r="O17" i="103"/>
  <c r="D33" i="107" s="1"/>
  <c r="K17" i="103"/>
  <c r="G17" i="103"/>
  <c r="D7" i="107" s="1"/>
  <c r="D55" i="107" s="1"/>
  <c r="AY15" i="103"/>
  <c r="AU15" i="103"/>
  <c r="AQ15" i="103"/>
  <c r="AM15" i="103"/>
  <c r="AI15" i="103"/>
  <c r="AE15" i="103"/>
  <c r="AA15" i="103"/>
  <c r="W15" i="103"/>
  <c r="S15" i="103"/>
  <c r="O15" i="103"/>
  <c r="K15" i="103"/>
  <c r="G15" i="103"/>
  <c r="I9" i="103"/>
  <c r="U9" i="103"/>
  <c r="AG9" i="103"/>
  <c r="AS9" i="103"/>
  <c r="D10" i="103"/>
  <c r="H10" i="103"/>
  <c r="L10" i="103"/>
  <c r="P10" i="103"/>
  <c r="T10" i="103"/>
  <c r="X10" i="103"/>
  <c r="AB10" i="103"/>
  <c r="AF10" i="103"/>
  <c r="AJ10" i="103"/>
  <c r="AN10" i="103"/>
  <c r="AR10" i="103"/>
  <c r="AV10" i="103"/>
  <c r="AZ10" i="103"/>
  <c r="E12" i="103"/>
  <c r="I12" i="103"/>
  <c r="M12" i="103"/>
  <c r="F9" i="108" s="1"/>
  <c r="Q12" i="103"/>
  <c r="U12" i="103"/>
  <c r="Y12" i="103"/>
  <c r="F14" i="108" s="1"/>
  <c r="AC12" i="103"/>
  <c r="AG12" i="103"/>
  <c r="AK12" i="103"/>
  <c r="F19" i="108" s="1"/>
  <c r="AO12" i="103"/>
  <c r="AS12" i="103"/>
  <c r="AW12" i="103"/>
  <c r="F24" i="108" s="1"/>
  <c r="BA12" i="103"/>
  <c r="F13" i="103"/>
  <c r="J13" i="103"/>
  <c r="G8" i="108" s="1"/>
  <c r="N13" i="103"/>
  <c r="R13" i="103"/>
  <c r="V13" i="103"/>
  <c r="G13" i="108" s="1"/>
  <c r="Z13" i="103"/>
  <c r="AD13" i="103"/>
  <c r="AH13" i="103"/>
  <c r="G18" i="108" s="1"/>
  <c r="AL13" i="103"/>
  <c r="AP13" i="103"/>
  <c r="AT13" i="103"/>
  <c r="G23" i="108" s="1"/>
  <c r="AX13" i="103"/>
  <c r="BB13" i="103"/>
  <c r="D15" i="103"/>
  <c r="L15" i="103"/>
  <c r="L9" i="103"/>
  <c r="X9" i="103"/>
  <c r="AJ9" i="103"/>
  <c r="AV9" i="103"/>
  <c r="E10" i="103"/>
  <c r="I10" i="103"/>
  <c r="M10" i="103"/>
  <c r="Q10" i="103"/>
  <c r="U10" i="103"/>
  <c r="Y10" i="103"/>
  <c r="AC10" i="103"/>
  <c r="AG10" i="103"/>
  <c r="AK10" i="103"/>
  <c r="AO10" i="103"/>
  <c r="AS10" i="103"/>
  <c r="AW10" i="103"/>
  <c r="BA10" i="103"/>
  <c r="F12" i="103"/>
  <c r="J12" i="103"/>
  <c r="F8" i="108" s="1"/>
  <c r="F11" i="92" s="1"/>
  <c r="N12" i="103"/>
  <c r="R12" i="103"/>
  <c r="V12" i="103"/>
  <c r="F13" i="108" s="1"/>
  <c r="F16" i="92" s="1"/>
  <c r="Z12" i="103"/>
  <c r="AD12" i="103"/>
  <c r="AH12" i="103"/>
  <c r="F18" i="108" s="1"/>
  <c r="F21" i="92" s="1"/>
  <c r="AL12" i="103"/>
  <c r="AP12" i="103"/>
  <c r="AT12" i="103"/>
  <c r="F23" i="108" s="1"/>
  <c r="F26" i="92" s="1"/>
  <c r="AX12" i="103"/>
  <c r="BB12" i="103"/>
  <c r="G13" i="103"/>
  <c r="G7" i="108" s="1"/>
  <c r="K13" i="103"/>
  <c r="O13" i="103"/>
  <c r="S13" i="103"/>
  <c r="G12" i="108" s="1"/>
  <c r="W13" i="103"/>
  <c r="AA13" i="103"/>
  <c r="AE13" i="103"/>
  <c r="G17" i="108" s="1"/>
  <c r="AI13" i="103"/>
  <c r="AM13" i="103"/>
  <c r="AQ13" i="103"/>
  <c r="G22" i="108" s="1"/>
  <c r="AU13" i="103"/>
  <c r="AY13" i="103"/>
  <c r="F15" i="103"/>
  <c r="N15" i="103"/>
  <c r="O9" i="103"/>
  <c r="AA9" i="103"/>
  <c r="AM9" i="103"/>
  <c r="AY9" i="103"/>
  <c r="F10" i="103"/>
  <c r="J10" i="103"/>
  <c r="N10" i="103"/>
  <c r="R10" i="103"/>
  <c r="V10" i="103"/>
  <c r="Z10" i="103"/>
  <c r="AD10" i="103"/>
  <c r="AH10" i="103"/>
  <c r="AL10" i="103"/>
  <c r="AP10" i="103"/>
  <c r="AT10" i="103"/>
  <c r="AX10" i="103"/>
  <c r="BB10" i="103"/>
  <c r="G12" i="103"/>
  <c r="F7" i="108" s="1"/>
  <c r="K12" i="103"/>
  <c r="O12" i="103"/>
  <c r="S12" i="103"/>
  <c r="F12" i="108" s="1"/>
  <c r="W12" i="103"/>
  <c r="AA12" i="103"/>
  <c r="AE12" i="103"/>
  <c r="F17" i="108" s="1"/>
  <c r="AI12" i="103"/>
  <c r="AM12" i="103"/>
  <c r="AQ12" i="103"/>
  <c r="F22" i="108" s="1"/>
  <c r="AU12" i="103"/>
  <c r="AY12" i="103"/>
  <c r="D13" i="103"/>
  <c r="G6" i="108" s="1"/>
  <c r="H13" i="103"/>
  <c r="L13" i="103"/>
  <c r="P13" i="103"/>
  <c r="G11" i="108" s="1"/>
  <c r="T13" i="103"/>
  <c r="X13" i="103"/>
  <c r="AB13" i="103"/>
  <c r="G16" i="108" s="1"/>
  <c r="AF13" i="103"/>
  <c r="AJ13" i="103"/>
  <c r="AN13" i="103"/>
  <c r="G21" i="108" s="1"/>
  <c r="AR13" i="103"/>
  <c r="AV13" i="103"/>
  <c r="AZ13" i="103"/>
  <c r="G26" i="108" s="1"/>
  <c r="H15" i="103"/>
  <c r="P15" i="103"/>
  <c r="F9" i="103"/>
  <c r="R9" i="103"/>
  <c r="AD9" i="103"/>
  <c r="AP9" i="103"/>
  <c r="BB9" i="103"/>
  <c r="G10" i="103"/>
  <c r="K10" i="103"/>
  <c r="O10" i="103"/>
  <c r="S10" i="103"/>
  <c r="W10" i="103"/>
  <c r="AA10" i="103"/>
  <c r="AE10" i="103"/>
  <c r="AI10" i="103"/>
  <c r="AM10" i="103"/>
  <c r="AQ10" i="103"/>
  <c r="AU10" i="103"/>
  <c r="AY10" i="103"/>
  <c r="D12" i="103"/>
  <c r="H12" i="103"/>
  <c r="L12" i="103"/>
  <c r="P12" i="103"/>
  <c r="F11" i="108" s="1"/>
  <c r="F14" i="92" s="1"/>
  <c r="T12" i="103"/>
  <c r="X12" i="103"/>
  <c r="AB12" i="103"/>
  <c r="F16" i="108" s="1"/>
  <c r="F19" i="92" s="1"/>
  <c r="AF12" i="103"/>
  <c r="AJ12" i="103"/>
  <c r="AN12" i="103"/>
  <c r="F21" i="108" s="1"/>
  <c r="F24" i="92" s="1"/>
  <c r="AR12" i="103"/>
  <c r="AV12" i="103"/>
  <c r="AZ12" i="103"/>
  <c r="F26" i="108" s="1"/>
  <c r="F29" i="92" s="1"/>
  <c r="E13" i="103"/>
  <c r="I13" i="103"/>
  <c r="M13" i="103"/>
  <c r="G9" i="108" s="1"/>
  <c r="Q13" i="103"/>
  <c r="U13" i="103"/>
  <c r="Y13" i="103"/>
  <c r="G14" i="108" s="1"/>
  <c r="AC13" i="103"/>
  <c r="AG13" i="103"/>
  <c r="AK13" i="103"/>
  <c r="G19" i="108" s="1"/>
  <c r="AO13" i="103"/>
  <c r="AS13" i="103"/>
  <c r="AW13" i="103"/>
  <c r="G24" i="108" s="1"/>
  <c r="BA13" i="103"/>
  <c r="J15" i="103"/>
  <c r="O9" i="101"/>
  <c r="AA9" i="101"/>
  <c r="AM9" i="101"/>
  <c r="AY9" i="101"/>
  <c r="F10" i="101"/>
  <c r="J10" i="101"/>
  <c r="N10" i="101"/>
  <c r="R10" i="101"/>
  <c r="V10" i="101"/>
  <c r="Z10" i="101"/>
  <c r="AD10" i="101"/>
  <c r="AH10" i="101"/>
  <c r="AL10" i="101"/>
  <c r="AP10" i="101"/>
  <c r="AT10" i="101"/>
  <c r="AX10" i="101"/>
  <c r="BB10" i="101"/>
  <c r="G12" i="101"/>
  <c r="H7" i="108" s="1"/>
  <c r="K12" i="101"/>
  <c r="O12" i="101"/>
  <c r="S12" i="101"/>
  <c r="H12" i="108" s="1"/>
  <c r="W12" i="101"/>
  <c r="AA12" i="101"/>
  <c r="AE12" i="101"/>
  <c r="H17" i="108" s="1"/>
  <c r="AI12" i="101"/>
  <c r="AM12" i="101"/>
  <c r="AQ12" i="101"/>
  <c r="H22" i="108" s="1"/>
  <c r="AU12" i="101"/>
  <c r="AY12" i="101"/>
  <c r="D13" i="101"/>
  <c r="I6" i="108" s="1"/>
  <c r="K13" i="101"/>
  <c r="AW36" i="101"/>
  <c r="AK36" i="101"/>
  <c r="Y36" i="101"/>
  <c r="M36" i="101"/>
  <c r="AZ35" i="101"/>
  <c r="AN35" i="101"/>
  <c r="AB35" i="101"/>
  <c r="P35" i="101"/>
  <c r="D35" i="101"/>
  <c r="AY33" i="101"/>
  <c r="T48" i="105" s="1"/>
  <c r="AU33" i="101"/>
  <c r="AQ33" i="101"/>
  <c r="T22" i="105" s="1"/>
  <c r="AM33" i="101"/>
  <c r="T43" i="105" s="1"/>
  <c r="T91" i="105" s="1"/>
  <c r="AI33" i="101"/>
  <c r="AE33" i="101"/>
  <c r="T17" i="105" s="1"/>
  <c r="AA33" i="101"/>
  <c r="T38" i="105" s="1"/>
  <c r="W33" i="101"/>
  <c r="S33" i="101"/>
  <c r="T12" i="105" s="1"/>
  <c r="O33" i="101"/>
  <c r="T33" i="105" s="1"/>
  <c r="K33" i="101"/>
  <c r="G33" i="101"/>
  <c r="T7" i="105" s="1"/>
  <c r="BB32" i="101"/>
  <c r="S50" i="105" s="1"/>
  <c r="AX32" i="101"/>
  <c r="AT32" i="101"/>
  <c r="S23" i="105" s="1"/>
  <c r="AP32" i="101"/>
  <c r="S45" i="105" s="1"/>
  <c r="AL32" i="101"/>
  <c r="AH32" i="101"/>
  <c r="S18" i="105" s="1"/>
  <c r="AD32" i="101"/>
  <c r="S40" i="105" s="1"/>
  <c r="Z32" i="101"/>
  <c r="V32" i="101"/>
  <c r="S13" i="105" s="1"/>
  <c r="R32" i="101"/>
  <c r="S35" i="105" s="1"/>
  <c r="N32" i="101"/>
  <c r="J32" i="101"/>
  <c r="S8" i="105" s="1"/>
  <c r="F32" i="101"/>
  <c r="S30" i="105" s="1"/>
  <c r="BA31" i="101"/>
  <c r="AW31" i="101"/>
  <c r="R24" i="105" s="1"/>
  <c r="AS31" i="101"/>
  <c r="R46" i="105" s="1"/>
  <c r="AO31" i="101"/>
  <c r="AK31" i="101"/>
  <c r="R19" i="105" s="1"/>
  <c r="AG31" i="101"/>
  <c r="R41" i="105" s="1"/>
  <c r="AC31" i="101"/>
  <c r="Y31" i="101"/>
  <c r="R14" i="105" s="1"/>
  <c r="U31" i="101"/>
  <c r="R36" i="105" s="1"/>
  <c r="Q31" i="101"/>
  <c r="M31" i="101"/>
  <c r="R9" i="105" s="1"/>
  <c r="I31" i="101"/>
  <c r="R31" i="105" s="1"/>
  <c r="E31" i="101"/>
  <c r="AZ30" i="101"/>
  <c r="Q26" i="105" s="1"/>
  <c r="AV30" i="101"/>
  <c r="Q47" i="105" s="1"/>
  <c r="AR30" i="101"/>
  <c r="AN30" i="101"/>
  <c r="Q21" i="105" s="1"/>
  <c r="AJ30" i="101"/>
  <c r="Q42" i="105" s="1"/>
  <c r="AF30" i="101"/>
  <c r="AB30" i="101"/>
  <c r="Q16" i="105" s="1"/>
  <c r="X30" i="101"/>
  <c r="Q37" i="105" s="1"/>
  <c r="T30" i="101"/>
  <c r="P30" i="101"/>
  <c r="Q11" i="105" s="1"/>
  <c r="L30" i="101"/>
  <c r="Q32" i="105" s="1"/>
  <c r="H30" i="101"/>
  <c r="D30" i="101"/>
  <c r="Q6" i="105" s="1"/>
  <c r="AY29" i="101"/>
  <c r="P48" i="105" s="1"/>
  <c r="AU29" i="101"/>
  <c r="AQ29" i="101"/>
  <c r="P22" i="105" s="1"/>
  <c r="AM29" i="101"/>
  <c r="P43" i="105" s="1"/>
  <c r="AI29" i="101"/>
  <c r="AE29" i="101"/>
  <c r="P17" i="105" s="1"/>
  <c r="AA29" i="101"/>
  <c r="P38" i="105" s="1"/>
  <c r="W29" i="101"/>
  <c r="S29" i="101"/>
  <c r="P12" i="105" s="1"/>
  <c r="O29" i="101"/>
  <c r="P33" i="105" s="1"/>
  <c r="K29" i="101"/>
  <c r="G29" i="101"/>
  <c r="P7" i="105" s="1"/>
  <c r="BB28" i="101"/>
  <c r="O50" i="105" s="1"/>
  <c r="AX28" i="101"/>
  <c r="AT28" i="101"/>
  <c r="O23" i="105" s="1"/>
  <c r="AP28" i="101"/>
  <c r="O45" i="105" s="1"/>
  <c r="AL28" i="101"/>
  <c r="AH28" i="101"/>
  <c r="O18" i="105" s="1"/>
  <c r="AD28" i="101"/>
  <c r="O40" i="105" s="1"/>
  <c r="Z28" i="101"/>
  <c r="V28" i="101"/>
  <c r="O13" i="105" s="1"/>
  <c r="R28" i="101"/>
  <c r="O35" i="105" s="1"/>
  <c r="N28" i="101"/>
  <c r="J28" i="101"/>
  <c r="O8" i="105" s="1"/>
  <c r="F28" i="101"/>
  <c r="O30" i="105" s="1"/>
  <c r="AT36" i="101"/>
  <c r="AH36" i="101"/>
  <c r="V36" i="101"/>
  <c r="J36" i="101"/>
  <c r="AW35" i="101"/>
  <c r="AK35" i="101"/>
  <c r="Y35" i="101"/>
  <c r="M35" i="101"/>
  <c r="BB33" i="101"/>
  <c r="T50" i="105" s="1"/>
  <c r="AX33" i="101"/>
  <c r="AT33" i="101"/>
  <c r="T23" i="105" s="1"/>
  <c r="T71" i="105" s="1"/>
  <c r="AP33" i="101"/>
  <c r="T45" i="105" s="1"/>
  <c r="T93" i="105" s="1"/>
  <c r="AL33" i="101"/>
  <c r="AH33" i="101"/>
  <c r="T18" i="105" s="1"/>
  <c r="T66" i="105" s="1"/>
  <c r="AD33" i="101"/>
  <c r="T40" i="105" s="1"/>
  <c r="Z33" i="101"/>
  <c r="V33" i="101"/>
  <c r="T13" i="105" s="1"/>
  <c r="T61" i="105" s="1"/>
  <c r="R33" i="101"/>
  <c r="T35" i="105" s="1"/>
  <c r="N33" i="101"/>
  <c r="J33" i="101"/>
  <c r="T8" i="105" s="1"/>
  <c r="T56" i="105" s="1"/>
  <c r="F33" i="101"/>
  <c r="T30" i="105" s="1"/>
  <c r="BA32" i="101"/>
  <c r="AW32" i="101"/>
  <c r="S24" i="105" s="1"/>
  <c r="S72" i="105" s="1"/>
  <c r="AS32" i="101"/>
  <c r="S46" i="105" s="1"/>
  <c r="AO32" i="101"/>
  <c r="AK32" i="101"/>
  <c r="S19" i="105" s="1"/>
  <c r="S67" i="105" s="1"/>
  <c r="AG32" i="101"/>
  <c r="S41" i="105" s="1"/>
  <c r="AC32" i="101"/>
  <c r="Y32" i="101"/>
  <c r="S14" i="105" s="1"/>
  <c r="S62" i="105" s="1"/>
  <c r="U32" i="101"/>
  <c r="S36" i="105" s="1"/>
  <c r="Q32" i="101"/>
  <c r="M32" i="101"/>
  <c r="S9" i="105" s="1"/>
  <c r="S57" i="105" s="1"/>
  <c r="I32" i="101"/>
  <c r="S31" i="105" s="1"/>
  <c r="E32" i="101"/>
  <c r="AZ31" i="101"/>
  <c r="R26" i="105" s="1"/>
  <c r="R74" i="105" s="1"/>
  <c r="AV31" i="101"/>
  <c r="R47" i="105" s="1"/>
  <c r="AR31" i="101"/>
  <c r="AN31" i="101"/>
  <c r="R21" i="105" s="1"/>
  <c r="R69" i="105" s="1"/>
  <c r="AJ31" i="101"/>
  <c r="R42" i="105" s="1"/>
  <c r="AF31" i="101"/>
  <c r="AB31" i="101"/>
  <c r="R16" i="105" s="1"/>
  <c r="R64" i="105" s="1"/>
  <c r="X31" i="101"/>
  <c r="R37" i="105" s="1"/>
  <c r="T31" i="101"/>
  <c r="P31" i="101"/>
  <c r="R11" i="105" s="1"/>
  <c r="R59" i="105" s="1"/>
  <c r="L31" i="101"/>
  <c r="R32" i="105" s="1"/>
  <c r="H31" i="101"/>
  <c r="D31" i="101"/>
  <c r="R6" i="105" s="1"/>
  <c r="R54" i="105" s="1"/>
  <c r="AY30" i="101"/>
  <c r="Q48" i="105" s="1"/>
  <c r="AU30" i="101"/>
  <c r="AQ30" i="101"/>
  <c r="Q22" i="105" s="1"/>
  <c r="Q70" i="105" s="1"/>
  <c r="AM30" i="101"/>
  <c r="Q43" i="105" s="1"/>
  <c r="AI30" i="101"/>
  <c r="AE30" i="101"/>
  <c r="Q17" i="105" s="1"/>
  <c r="Q65" i="105" s="1"/>
  <c r="AA30" i="101"/>
  <c r="Q38" i="105" s="1"/>
  <c r="W30" i="101"/>
  <c r="S30" i="101"/>
  <c r="Q12" i="105" s="1"/>
  <c r="Q60" i="105" s="1"/>
  <c r="O30" i="101"/>
  <c r="Q33" i="105" s="1"/>
  <c r="K30" i="101"/>
  <c r="G30" i="101"/>
  <c r="Q7" i="105" s="1"/>
  <c r="Q55" i="105" s="1"/>
  <c r="BB29" i="101"/>
  <c r="P50" i="105" s="1"/>
  <c r="AX29" i="101"/>
  <c r="AT29" i="101"/>
  <c r="P23" i="105" s="1"/>
  <c r="P71" i="105" s="1"/>
  <c r="AP29" i="101"/>
  <c r="P45" i="105" s="1"/>
  <c r="AL29" i="101"/>
  <c r="AH29" i="101"/>
  <c r="P18" i="105" s="1"/>
  <c r="P66" i="105" s="1"/>
  <c r="AD29" i="101"/>
  <c r="P40" i="105" s="1"/>
  <c r="Z29" i="101"/>
  <c r="V29" i="101"/>
  <c r="P13" i="105" s="1"/>
  <c r="P61" i="105" s="1"/>
  <c r="R29" i="101"/>
  <c r="P35" i="105" s="1"/>
  <c r="N29" i="101"/>
  <c r="J29" i="101"/>
  <c r="P8" i="105" s="1"/>
  <c r="P56" i="105" s="1"/>
  <c r="F29" i="101"/>
  <c r="P30" i="105" s="1"/>
  <c r="BA28" i="101"/>
  <c r="AW28" i="101"/>
  <c r="O24" i="105" s="1"/>
  <c r="AS28" i="101"/>
  <c r="O46" i="105" s="1"/>
  <c r="AO28" i="101"/>
  <c r="AK28" i="101"/>
  <c r="O19" i="105" s="1"/>
  <c r="AG28" i="101"/>
  <c r="O41" i="105" s="1"/>
  <c r="AC28" i="101"/>
  <c r="Y28" i="101"/>
  <c r="O14" i="105" s="1"/>
  <c r="U28" i="101"/>
  <c r="O36" i="105" s="1"/>
  <c r="Q28" i="101"/>
  <c r="M28" i="101"/>
  <c r="O9" i="105" s="1"/>
  <c r="I28" i="101"/>
  <c r="O31" i="105" s="1"/>
  <c r="E28" i="101"/>
  <c r="AQ36" i="101"/>
  <c r="AE36" i="101"/>
  <c r="S36" i="101"/>
  <c r="G36" i="101"/>
  <c r="AT35" i="101"/>
  <c r="AH35" i="101"/>
  <c r="V35" i="101"/>
  <c r="J35" i="101"/>
  <c r="BA33" i="101"/>
  <c r="AW33" i="101"/>
  <c r="T24" i="105" s="1"/>
  <c r="T72" i="105" s="1"/>
  <c r="AS33" i="101"/>
  <c r="T46" i="105" s="1"/>
  <c r="T94" i="105" s="1"/>
  <c r="AO33" i="101"/>
  <c r="AK33" i="101"/>
  <c r="T19" i="105" s="1"/>
  <c r="T67" i="105" s="1"/>
  <c r="AG33" i="101"/>
  <c r="T41" i="105" s="1"/>
  <c r="AC33" i="101"/>
  <c r="Y33" i="101"/>
  <c r="T14" i="105" s="1"/>
  <c r="T62" i="105" s="1"/>
  <c r="U33" i="101"/>
  <c r="T36" i="105" s="1"/>
  <c r="Q33" i="101"/>
  <c r="M33" i="101"/>
  <c r="T9" i="105" s="1"/>
  <c r="T57" i="105" s="1"/>
  <c r="I33" i="101"/>
  <c r="T31" i="105" s="1"/>
  <c r="E33" i="101"/>
  <c r="AZ32" i="101"/>
  <c r="S26" i="105" s="1"/>
  <c r="S74" i="105" s="1"/>
  <c r="AV32" i="101"/>
  <c r="S47" i="105" s="1"/>
  <c r="AR32" i="101"/>
  <c r="AN32" i="101"/>
  <c r="S21" i="105" s="1"/>
  <c r="S69" i="105" s="1"/>
  <c r="AJ32" i="101"/>
  <c r="S42" i="105" s="1"/>
  <c r="AF32" i="101"/>
  <c r="AB32" i="101"/>
  <c r="S16" i="105" s="1"/>
  <c r="S64" i="105" s="1"/>
  <c r="X32" i="101"/>
  <c r="S37" i="105" s="1"/>
  <c r="T32" i="101"/>
  <c r="P32" i="101"/>
  <c r="S11" i="105" s="1"/>
  <c r="S59" i="105" s="1"/>
  <c r="L32" i="101"/>
  <c r="S32" i="105" s="1"/>
  <c r="H32" i="101"/>
  <c r="D32" i="101"/>
  <c r="S6" i="105" s="1"/>
  <c r="S54" i="105" s="1"/>
  <c r="AY31" i="101"/>
  <c r="R48" i="105" s="1"/>
  <c r="AU31" i="101"/>
  <c r="AQ31" i="101"/>
  <c r="R22" i="105" s="1"/>
  <c r="R70" i="105" s="1"/>
  <c r="AM31" i="101"/>
  <c r="R43" i="105" s="1"/>
  <c r="AI31" i="101"/>
  <c r="AE31" i="101"/>
  <c r="R17" i="105" s="1"/>
  <c r="R65" i="105" s="1"/>
  <c r="AA31" i="101"/>
  <c r="R38" i="105" s="1"/>
  <c r="W31" i="101"/>
  <c r="S31" i="101"/>
  <c r="R12" i="105" s="1"/>
  <c r="R60" i="105" s="1"/>
  <c r="O31" i="101"/>
  <c r="R33" i="105" s="1"/>
  <c r="K31" i="101"/>
  <c r="G31" i="101"/>
  <c r="R7" i="105" s="1"/>
  <c r="R55" i="105" s="1"/>
  <c r="BB30" i="101"/>
  <c r="Q50" i="105" s="1"/>
  <c r="AX30" i="101"/>
  <c r="AT30" i="101"/>
  <c r="Q23" i="105" s="1"/>
  <c r="Q71" i="105" s="1"/>
  <c r="AP30" i="101"/>
  <c r="Q45" i="105" s="1"/>
  <c r="AL30" i="101"/>
  <c r="AH30" i="101"/>
  <c r="Q18" i="105" s="1"/>
  <c r="Q66" i="105" s="1"/>
  <c r="AD30" i="101"/>
  <c r="Q40" i="105" s="1"/>
  <c r="Z30" i="101"/>
  <c r="V30" i="101"/>
  <c r="Q13" i="105" s="1"/>
  <c r="Q61" i="105" s="1"/>
  <c r="R30" i="101"/>
  <c r="Q35" i="105" s="1"/>
  <c r="N30" i="101"/>
  <c r="J30" i="101"/>
  <c r="Q8" i="105" s="1"/>
  <c r="Q56" i="105" s="1"/>
  <c r="F30" i="101"/>
  <c r="Q30" i="105" s="1"/>
  <c r="BA29" i="101"/>
  <c r="AW29" i="101"/>
  <c r="P24" i="105" s="1"/>
  <c r="P72" i="105" s="1"/>
  <c r="AS29" i="101"/>
  <c r="P46" i="105" s="1"/>
  <c r="AO29" i="101"/>
  <c r="AK29" i="101"/>
  <c r="P19" i="105" s="1"/>
  <c r="P67" i="105" s="1"/>
  <c r="AG29" i="101"/>
  <c r="P41" i="105" s="1"/>
  <c r="AC29" i="101"/>
  <c r="Y29" i="101"/>
  <c r="P14" i="105" s="1"/>
  <c r="P62" i="105" s="1"/>
  <c r="U29" i="101"/>
  <c r="P36" i="105" s="1"/>
  <c r="Q29" i="101"/>
  <c r="M29" i="101"/>
  <c r="P9" i="105" s="1"/>
  <c r="P57" i="105" s="1"/>
  <c r="I29" i="101"/>
  <c r="P31" i="105" s="1"/>
  <c r="E29" i="101"/>
  <c r="AZ28" i="101"/>
  <c r="O26" i="105" s="1"/>
  <c r="AV28" i="101"/>
  <c r="O47" i="105" s="1"/>
  <c r="AR28" i="101"/>
  <c r="AN28" i="101"/>
  <c r="O21" i="105" s="1"/>
  <c r="AJ28" i="101"/>
  <c r="O42" i="105" s="1"/>
  <c r="AF28" i="101"/>
  <c r="AB28" i="101"/>
  <c r="O16" i="105" s="1"/>
  <c r="X28" i="101"/>
  <c r="O37" i="105" s="1"/>
  <c r="T28" i="101"/>
  <c r="P28" i="101"/>
  <c r="O11" i="105" s="1"/>
  <c r="L28" i="101"/>
  <c r="O32" i="105" s="1"/>
  <c r="H28" i="101"/>
  <c r="AZ36" i="101"/>
  <c r="AN36" i="101"/>
  <c r="AB36" i="101"/>
  <c r="P36" i="101"/>
  <c r="D36" i="101"/>
  <c r="AQ35" i="101"/>
  <c r="AE35" i="101"/>
  <c r="S35" i="101"/>
  <c r="G35" i="101"/>
  <c r="AZ33" i="101"/>
  <c r="T26" i="105" s="1"/>
  <c r="T74" i="105" s="1"/>
  <c r="AV33" i="101"/>
  <c r="T47" i="105" s="1"/>
  <c r="AR33" i="101"/>
  <c r="AN33" i="101"/>
  <c r="T21" i="105" s="1"/>
  <c r="T69" i="105" s="1"/>
  <c r="AJ33" i="101"/>
  <c r="T42" i="105" s="1"/>
  <c r="T90" i="105" s="1"/>
  <c r="AF33" i="101"/>
  <c r="AB33" i="101"/>
  <c r="T16" i="105" s="1"/>
  <c r="T64" i="105" s="1"/>
  <c r="X33" i="101"/>
  <c r="T37" i="105" s="1"/>
  <c r="T33" i="101"/>
  <c r="P33" i="101"/>
  <c r="T11" i="105" s="1"/>
  <c r="T59" i="105" s="1"/>
  <c r="L33" i="101"/>
  <c r="T32" i="105" s="1"/>
  <c r="H33" i="101"/>
  <c r="D33" i="101"/>
  <c r="T6" i="105" s="1"/>
  <c r="T54" i="105" s="1"/>
  <c r="AY32" i="101"/>
  <c r="S48" i="105" s="1"/>
  <c r="AU32" i="101"/>
  <c r="AQ32" i="101"/>
  <c r="S22" i="105" s="1"/>
  <c r="S70" i="105" s="1"/>
  <c r="AM32" i="101"/>
  <c r="S43" i="105" s="1"/>
  <c r="AI32" i="101"/>
  <c r="AE32" i="101"/>
  <c r="S17" i="105" s="1"/>
  <c r="S65" i="105" s="1"/>
  <c r="AA32" i="101"/>
  <c r="S38" i="105" s="1"/>
  <c r="W32" i="101"/>
  <c r="S32" i="101"/>
  <c r="S12" i="105" s="1"/>
  <c r="S60" i="105" s="1"/>
  <c r="O32" i="101"/>
  <c r="S33" i="105" s="1"/>
  <c r="K32" i="101"/>
  <c r="G32" i="101"/>
  <c r="S7" i="105" s="1"/>
  <c r="S55" i="105" s="1"/>
  <c r="BB31" i="101"/>
  <c r="R50" i="105" s="1"/>
  <c r="AX31" i="101"/>
  <c r="AT31" i="101"/>
  <c r="R23" i="105" s="1"/>
  <c r="R71" i="105" s="1"/>
  <c r="AP31" i="101"/>
  <c r="R45" i="105" s="1"/>
  <c r="AL31" i="101"/>
  <c r="AH31" i="101"/>
  <c r="R18" i="105" s="1"/>
  <c r="R66" i="105" s="1"/>
  <c r="AD31" i="101"/>
  <c r="R40" i="105" s="1"/>
  <c r="Z31" i="101"/>
  <c r="V31" i="101"/>
  <c r="R13" i="105" s="1"/>
  <c r="R61" i="105" s="1"/>
  <c r="R31" i="101"/>
  <c r="R35" i="105" s="1"/>
  <c r="N31" i="101"/>
  <c r="J31" i="101"/>
  <c r="R8" i="105" s="1"/>
  <c r="R56" i="105" s="1"/>
  <c r="F31" i="101"/>
  <c r="R30" i="105" s="1"/>
  <c r="BA30" i="101"/>
  <c r="AW30" i="101"/>
  <c r="Q24" i="105" s="1"/>
  <c r="Q72" i="105" s="1"/>
  <c r="AS30" i="101"/>
  <c r="Q46" i="105" s="1"/>
  <c r="AO30" i="101"/>
  <c r="AK30" i="101"/>
  <c r="Q19" i="105" s="1"/>
  <c r="Q67" i="105" s="1"/>
  <c r="AG30" i="101"/>
  <c r="Q41" i="105" s="1"/>
  <c r="AC30" i="101"/>
  <c r="Y30" i="101"/>
  <c r="Q14" i="105" s="1"/>
  <c r="Q62" i="105" s="1"/>
  <c r="U30" i="101"/>
  <c r="Q36" i="105" s="1"/>
  <c r="Q30" i="101"/>
  <c r="M30" i="101"/>
  <c r="Q9" i="105" s="1"/>
  <c r="Q57" i="105" s="1"/>
  <c r="I30" i="101"/>
  <c r="Q31" i="105" s="1"/>
  <c r="E30" i="101"/>
  <c r="AZ29" i="101"/>
  <c r="P26" i="105" s="1"/>
  <c r="P74" i="105" s="1"/>
  <c r="AV29" i="101"/>
  <c r="P47" i="105" s="1"/>
  <c r="AR29" i="101"/>
  <c r="AN29" i="101"/>
  <c r="P21" i="105" s="1"/>
  <c r="P69" i="105" s="1"/>
  <c r="AJ29" i="101"/>
  <c r="P42" i="105" s="1"/>
  <c r="AF29" i="101"/>
  <c r="AB29" i="101"/>
  <c r="P16" i="105" s="1"/>
  <c r="P64" i="105" s="1"/>
  <c r="X29" i="101"/>
  <c r="P37" i="105" s="1"/>
  <c r="T29" i="101"/>
  <c r="P29" i="101"/>
  <c r="P11" i="105" s="1"/>
  <c r="P59" i="105" s="1"/>
  <c r="L29" i="101"/>
  <c r="P32" i="105" s="1"/>
  <c r="H29" i="101"/>
  <c r="D29" i="101"/>
  <c r="P6" i="105" s="1"/>
  <c r="AY28" i="101"/>
  <c r="O48" i="105" s="1"/>
  <c r="AU28" i="101"/>
  <c r="AQ28" i="101"/>
  <c r="O22" i="105" s="1"/>
  <c r="AM28" i="101"/>
  <c r="O43" i="105" s="1"/>
  <c r="AI28" i="101"/>
  <c r="AE28" i="101"/>
  <c r="O17" i="105" s="1"/>
  <c r="AA28" i="101"/>
  <c r="O38" i="105" s="1"/>
  <c r="W28" i="101"/>
  <c r="S28" i="101"/>
  <c r="O12" i="105" s="1"/>
  <c r="O28" i="101"/>
  <c r="O33" i="105" s="1"/>
  <c r="K28" i="101"/>
  <c r="G28" i="101"/>
  <c r="O7" i="105" s="1"/>
  <c r="BB27" i="101"/>
  <c r="N50" i="105" s="1"/>
  <c r="AX27" i="101"/>
  <c r="AT27" i="101"/>
  <c r="N23" i="105" s="1"/>
  <c r="AP27" i="101"/>
  <c r="N45" i="105" s="1"/>
  <c r="AL27" i="101"/>
  <c r="AH27" i="101"/>
  <c r="N18" i="105" s="1"/>
  <c r="AD27" i="101"/>
  <c r="N40" i="105" s="1"/>
  <c r="Z27" i="101"/>
  <c r="V27" i="101"/>
  <c r="N13" i="105" s="1"/>
  <c r="R27" i="101"/>
  <c r="N35" i="105" s="1"/>
  <c r="N27" i="101"/>
  <c r="J27" i="101"/>
  <c r="N8" i="105" s="1"/>
  <c r="F27" i="101"/>
  <c r="N30" i="105" s="1"/>
  <c r="BA26" i="101"/>
  <c r="AW26" i="101"/>
  <c r="M24" i="105" s="1"/>
  <c r="AS26" i="101"/>
  <c r="M46" i="105" s="1"/>
  <c r="AO26" i="101"/>
  <c r="AK26" i="101"/>
  <c r="M19" i="105" s="1"/>
  <c r="AG26" i="101"/>
  <c r="M41" i="105" s="1"/>
  <c r="AC26" i="101"/>
  <c r="Y26" i="101"/>
  <c r="M14" i="105" s="1"/>
  <c r="U26" i="101"/>
  <c r="M36" i="105" s="1"/>
  <c r="Q26" i="101"/>
  <c r="M26" i="101"/>
  <c r="M9" i="105" s="1"/>
  <c r="I26" i="101"/>
  <c r="M31" i="105" s="1"/>
  <c r="E26" i="101"/>
  <c r="AZ25" i="101"/>
  <c r="L26" i="105" s="1"/>
  <c r="AV25" i="101"/>
  <c r="L47" i="105" s="1"/>
  <c r="AR25" i="101"/>
  <c r="AN25" i="101"/>
  <c r="L21" i="105" s="1"/>
  <c r="AJ25" i="101"/>
  <c r="L42" i="105" s="1"/>
  <c r="AF25" i="101"/>
  <c r="AB25" i="101"/>
  <c r="L16" i="105" s="1"/>
  <c r="X25" i="101"/>
  <c r="L37" i="105" s="1"/>
  <c r="T25" i="101"/>
  <c r="P25" i="101"/>
  <c r="L11" i="105" s="1"/>
  <c r="L25" i="101"/>
  <c r="L32" i="105" s="1"/>
  <c r="H25" i="101"/>
  <c r="D25" i="101"/>
  <c r="L6" i="105" s="1"/>
  <c r="AY24" i="101"/>
  <c r="K48" i="105" s="1"/>
  <c r="AU24" i="101"/>
  <c r="AQ24" i="101"/>
  <c r="K22" i="105" s="1"/>
  <c r="AM24" i="101"/>
  <c r="K43" i="105" s="1"/>
  <c r="AI24" i="101"/>
  <c r="AE24" i="101"/>
  <c r="K17" i="105" s="1"/>
  <c r="AA24" i="101"/>
  <c r="K38" i="105" s="1"/>
  <c r="W24" i="101"/>
  <c r="S24" i="101"/>
  <c r="K12" i="105" s="1"/>
  <c r="O24" i="101"/>
  <c r="K33" i="105" s="1"/>
  <c r="K24" i="101"/>
  <c r="G24" i="101"/>
  <c r="K7" i="105" s="1"/>
  <c r="BB23" i="101"/>
  <c r="J50" i="105" s="1"/>
  <c r="AX23" i="101"/>
  <c r="AT23" i="101"/>
  <c r="J23" i="105" s="1"/>
  <c r="AP23" i="101"/>
  <c r="J45" i="105" s="1"/>
  <c r="AL23" i="101"/>
  <c r="AH23" i="101"/>
  <c r="J18" i="105" s="1"/>
  <c r="AD23" i="101"/>
  <c r="J40" i="105" s="1"/>
  <c r="Z23" i="101"/>
  <c r="V23" i="101"/>
  <c r="J13" i="105" s="1"/>
  <c r="R23" i="101"/>
  <c r="J35" i="105" s="1"/>
  <c r="N23" i="101"/>
  <c r="J23" i="101"/>
  <c r="J8" i="105" s="1"/>
  <c r="F23" i="101"/>
  <c r="J30" i="105" s="1"/>
  <c r="BA22" i="101"/>
  <c r="AW22" i="101"/>
  <c r="I24" i="105" s="1"/>
  <c r="AS22" i="101"/>
  <c r="I46" i="105" s="1"/>
  <c r="AO22" i="101"/>
  <c r="AK22" i="101"/>
  <c r="I19" i="105" s="1"/>
  <c r="AG22" i="101"/>
  <c r="I41" i="105" s="1"/>
  <c r="AC22" i="101"/>
  <c r="Y22" i="101"/>
  <c r="I14" i="105" s="1"/>
  <c r="U22" i="101"/>
  <c r="I36" i="105" s="1"/>
  <c r="Q22" i="101"/>
  <c r="M22" i="101"/>
  <c r="I9" i="105" s="1"/>
  <c r="I22" i="101"/>
  <c r="I31" i="105" s="1"/>
  <c r="BA27" i="101"/>
  <c r="AW27" i="101"/>
  <c r="N24" i="105" s="1"/>
  <c r="AS27" i="101"/>
  <c r="N46" i="105" s="1"/>
  <c r="AO27" i="101"/>
  <c r="AK27" i="101"/>
  <c r="N19" i="105" s="1"/>
  <c r="AG27" i="101"/>
  <c r="N41" i="105" s="1"/>
  <c r="AC27" i="101"/>
  <c r="Y27" i="101"/>
  <c r="N14" i="105" s="1"/>
  <c r="U27" i="101"/>
  <c r="N36" i="105" s="1"/>
  <c r="Q27" i="101"/>
  <c r="M27" i="101"/>
  <c r="N9" i="105" s="1"/>
  <c r="I27" i="101"/>
  <c r="N31" i="105" s="1"/>
  <c r="E27" i="101"/>
  <c r="AZ26" i="101"/>
  <c r="M26" i="105" s="1"/>
  <c r="AV26" i="101"/>
  <c r="M47" i="105" s="1"/>
  <c r="AR26" i="101"/>
  <c r="AN26" i="101"/>
  <c r="M21" i="105" s="1"/>
  <c r="AJ26" i="101"/>
  <c r="M42" i="105" s="1"/>
  <c r="AF26" i="101"/>
  <c r="AB26" i="101"/>
  <c r="M16" i="105" s="1"/>
  <c r="X26" i="101"/>
  <c r="M37" i="105" s="1"/>
  <c r="T26" i="101"/>
  <c r="P26" i="101"/>
  <c r="M11" i="105" s="1"/>
  <c r="L26" i="101"/>
  <c r="M32" i="105" s="1"/>
  <c r="H26" i="101"/>
  <c r="D26" i="101"/>
  <c r="M6" i="105" s="1"/>
  <c r="AY25" i="101"/>
  <c r="L48" i="105" s="1"/>
  <c r="AU25" i="101"/>
  <c r="AQ25" i="101"/>
  <c r="L22" i="105" s="1"/>
  <c r="AM25" i="101"/>
  <c r="L43" i="105" s="1"/>
  <c r="AI25" i="101"/>
  <c r="AE25" i="101"/>
  <c r="L17" i="105" s="1"/>
  <c r="AA25" i="101"/>
  <c r="L38" i="105" s="1"/>
  <c r="W25" i="101"/>
  <c r="S25" i="101"/>
  <c r="L12" i="105" s="1"/>
  <c r="O25" i="101"/>
  <c r="L33" i="105" s="1"/>
  <c r="K25" i="101"/>
  <c r="G25" i="101"/>
  <c r="L7" i="105" s="1"/>
  <c r="BB24" i="101"/>
  <c r="K50" i="105" s="1"/>
  <c r="AX24" i="101"/>
  <c r="AT24" i="101"/>
  <c r="K23" i="105" s="1"/>
  <c r="AP24" i="101"/>
  <c r="K45" i="105" s="1"/>
  <c r="AL24" i="101"/>
  <c r="AH24" i="101"/>
  <c r="K18" i="105" s="1"/>
  <c r="AD24" i="101"/>
  <c r="K40" i="105" s="1"/>
  <c r="Z24" i="101"/>
  <c r="V24" i="101"/>
  <c r="K13" i="105" s="1"/>
  <c r="R24" i="101"/>
  <c r="K35" i="105" s="1"/>
  <c r="N24" i="101"/>
  <c r="J24" i="101"/>
  <c r="K8" i="105" s="1"/>
  <c r="F24" i="101"/>
  <c r="K30" i="105" s="1"/>
  <c r="BA23" i="101"/>
  <c r="AW23" i="101"/>
  <c r="J24" i="105" s="1"/>
  <c r="AS23" i="101"/>
  <c r="J46" i="105" s="1"/>
  <c r="AO23" i="101"/>
  <c r="AK23" i="101"/>
  <c r="J19" i="105" s="1"/>
  <c r="AG23" i="101"/>
  <c r="J41" i="105" s="1"/>
  <c r="AC23" i="101"/>
  <c r="Y23" i="101"/>
  <c r="J14" i="105" s="1"/>
  <c r="U23" i="101"/>
  <c r="J36" i="105" s="1"/>
  <c r="Q23" i="101"/>
  <c r="M23" i="101"/>
  <c r="J9" i="105" s="1"/>
  <c r="I23" i="101"/>
  <c r="J31" i="105" s="1"/>
  <c r="E23" i="101"/>
  <c r="AZ22" i="101"/>
  <c r="I26" i="105" s="1"/>
  <c r="AV22" i="101"/>
  <c r="I47" i="105" s="1"/>
  <c r="AR22" i="101"/>
  <c r="AN22" i="101"/>
  <c r="I21" i="105" s="1"/>
  <c r="AJ22" i="101"/>
  <c r="I42" i="105" s="1"/>
  <c r="AF22" i="101"/>
  <c r="AB22" i="101"/>
  <c r="I16" i="105" s="1"/>
  <c r="X22" i="101"/>
  <c r="I37" i="105" s="1"/>
  <c r="T22" i="101"/>
  <c r="P22" i="101"/>
  <c r="I11" i="105" s="1"/>
  <c r="L22" i="101"/>
  <c r="I32" i="105" s="1"/>
  <c r="H22" i="101"/>
  <c r="D22" i="101"/>
  <c r="I6" i="105" s="1"/>
  <c r="AY21" i="101"/>
  <c r="H48" i="105" s="1"/>
  <c r="AU21" i="101"/>
  <c r="AQ21" i="101"/>
  <c r="H22" i="105" s="1"/>
  <c r="AM21" i="101"/>
  <c r="H43" i="105" s="1"/>
  <c r="AI21" i="101"/>
  <c r="AE21" i="101"/>
  <c r="H17" i="105" s="1"/>
  <c r="AA21" i="101"/>
  <c r="H38" i="105" s="1"/>
  <c r="W21" i="101"/>
  <c r="AZ27" i="101"/>
  <c r="N26" i="105" s="1"/>
  <c r="N74" i="105" s="1"/>
  <c r="AV27" i="101"/>
  <c r="N47" i="105" s="1"/>
  <c r="AR27" i="101"/>
  <c r="AN27" i="101"/>
  <c r="N21" i="105" s="1"/>
  <c r="N69" i="105" s="1"/>
  <c r="AJ27" i="101"/>
  <c r="N42" i="105" s="1"/>
  <c r="AF27" i="101"/>
  <c r="AB27" i="101"/>
  <c r="N16" i="105" s="1"/>
  <c r="N64" i="105" s="1"/>
  <c r="X27" i="101"/>
  <c r="N37" i="105" s="1"/>
  <c r="T27" i="101"/>
  <c r="P27" i="101"/>
  <c r="N11" i="105" s="1"/>
  <c r="N59" i="105" s="1"/>
  <c r="L27" i="101"/>
  <c r="N32" i="105" s="1"/>
  <c r="H27" i="101"/>
  <c r="D27" i="101"/>
  <c r="N6" i="105" s="1"/>
  <c r="N54" i="105" s="1"/>
  <c r="AY26" i="101"/>
  <c r="M48" i="105" s="1"/>
  <c r="AU26" i="101"/>
  <c r="AQ26" i="101"/>
  <c r="M22" i="105" s="1"/>
  <c r="M70" i="105" s="1"/>
  <c r="AM26" i="101"/>
  <c r="M43" i="105" s="1"/>
  <c r="AI26" i="101"/>
  <c r="AE26" i="101"/>
  <c r="M17" i="105" s="1"/>
  <c r="M65" i="105" s="1"/>
  <c r="AA26" i="101"/>
  <c r="M38" i="105" s="1"/>
  <c r="W26" i="101"/>
  <c r="S26" i="101"/>
  <c r="M12" i="105" s="1"/>
  <c r="M60" i="105" s="1"/>
  <c r="O26" i="101"/>
  <c r="M33" i="105" s="1"/>
  <c r="K26" i="101"/>
  <c r="G26" i="101"/>
  <c r="M7" i="105" s="1"/>
  <c r="M55" i="105" s="1"/>
  <c r="BB25" i="101"/>
  <c r="L50" i="105" s="1"/>
  <c r="AX25" i="101"/>
  <c r="AT25" i="101"/>
  <c r="L23" i="105" s="1"/>
  <c r="L71" i="105" s="1"/>
  <c r="AP25" i="101"/>
  <c r="L45" i="105" s="1"/>
  <c r="AL25" i="101"/>
  <c r="AH25" i="101"/>
  <c r="L18" i="105" s="1"/>
  <c r="L66" i="105" s="1"/>
  <c r="AD25" i="101"/>
  <c r="L40" i="105" s="1"/>
  <c r="Z25" i="101"/>
  <c r="V25" i="101"/>
  <c r="L13" i="105" s="1"/>
  <c r="L61" i="105" s="1"/>
  <c r="R25" i="101"/>
  <c r="L35" i="105" s="1"/>
  <c r="N25" i="101"/>
  <c r="J25" i="101"/>
  <c r="L8" i="105" s="1"/>
  <c r="L56" i="105" s="1"/>
  <c r="F25" i="101"/>
  <c r="L30" i="105" s="1"/>
  <c r="BA24" i="101"/>
  <c r="AW24" i="101"/>
  <c r="K24" i="105" s="1"/>
  <c r="K72" i="105" s="1"/>
  <c r="AS24" i="101"/>
  <c r="K46" i="105" s="1"/>
  <c r="AO24" i="101"/>
  <c r="AK24" i="101"/>
  <c r="K19" i="105" s="1"/>
  <c r="K67" i="105" s="1"/>
  <c r="AG24" i="101"/>
  <c r="K41" i="105" s="1"/>
  <c r="AC24" i="101"/>
  <c r="Y24" i="101"/>
  <c r="K14" i="105" s="1"/>
  <c r="K62" i="105" s="1"/>
  <c r="U24" i="101"/>
  <c r="K36" i="105" s="1"/>
  <c r="Q24" i="101"/>
  <c r="M24" i="101"/>
  <c r="K9" i="105" s="1"/>
  <c r="K57" i="105" s="1"/>
  <c r="I24" i="101"/>
  <c r="K31" i="105" s="1"/>
  <c r="E24" i="101"/>
  <c r="AZ23" i="101"/>
  <c r="J26" i="105" s="1"/>
  <c r="J74" i="105" s="1"/>
  <c r="AV23" i="101"/>
  <c r="J47" i="105" s="1"/>
  <c r="AR23" i="101"/>
  <c r="AN23" i="101"/>
  <c r="J21" i="105" s="1"/>
  <c r="J69" i="105" s="1"/>
  <c r="AJ23" i="101"/>
  <c r="J42" i="105" s="1"/>
  <c r="AF23" i="101"/>
  <c r="AB23" i="101"/>
  <c r="J16" i="105" s="1"/>
  <c r="J64" i="105" s="1"/>
  <c r="X23" i="101"/>
  <c r="J37" i="105" s="1"/>
  <c r="T23" i="101"/>
  <c r="P23" i="101"/>
  <c r="J11" i="105" s="1"/>
  <c r="J59" i="105" s="1"/>
  <c r="L23" i="101"/>
  <c r="J32" i="105" s="1"/>
  <c r="H23" i="101"/>
  <c r="D23" i="101"/>
  <c r="J6" i="105" s="1"/>
  <c r="J54" i="105" s="1"/>
  <c r="AY22" i="101"/>
  <c r="I48" i="105" s="1"/>
  <c r="AU22" i="101"/>
  <c r="AQ22" i="101"/>
  <c r="I22" i="105" s="1"/>
  <c r="I70" i="105" s="1"/>
  <c r="AM22" i="101"/>
  <c r="I43" i="105" s="1"/>
  <c r="AI22" i="101"/>
  <c r="AE22" i="101"/>
  <c r="I17" i="105" s="1"/>
  <c r="I65" i="105" s="1"/>
  <c r="AA22" i="101"/>
  <c r="I38" i="105" s="1"/>
  <c r="W22" i="101"/>
  <c r="S22" i="101"/>
  <c r="I12" i="105" s="1"/>
  <c r="O22" i="101"/>
  <c r="I33" i="105" s="1"/>
  <c r="K22" i="101"/>
  <c r="D28" i="101"/>
  <c r="O6" i="105" s="1"/>
  <c r="AY27" i="101"/>
  <c r="N48" i="105" s="1"/>
  <c r="AU27" i="101"/>
  <c r="AQ27" i="101"/>
  <c r="N22" i="105" s="1"/>
  <c r="AM27" i="101"/>
  <c r="N43" i="105" s="1"/>
  <c r="AI27" i="101"/>
  <c r="AE27" i="101"/>
  <c r="N17" i="105" s="1"/>
  <c r="AA27" i="101"/>
  <c r="N38" i="105" s="1"/>
  <c r="W27" i="101"/>
  <c r="S27" i="101"/>
  <c r="N12" i="105" s="1"/>
  <c r="O27" i="101"/>
  <c r="N33" i="105" s="1"/>
  <c r="K27" i="101"/>
  <c r="G27" i="101"/>
  <c r="N7" i="105" s="1"/>
  <c r="BB26" i="101"/>
  <c r="M50" i="105" s="1"/>
  <c r="AX26" i="101"/>
  <c r="AT26" i="101"/>
  <c r="M23" i="105" s="1"/>
  <c r="AP26" i="101"/>
  <c r="M45" i="105" s="1"/>
  <c r="AL26" i="101"/>
  <c r="AH26" i="101"/>
  <c r="M18" i="105" s="1"/>
  <c r="AD26" i="101"/>
  <c r="M40" i="105" s="1"/>
  <c r="Z26" i="101"/>
  <c r="V26" i="101"/>
  <c r="M13" i="105" s="1"/>
  <c r="R26" i="101"/>
  <c r="M35" i="105" s="1"/>
  <c r="N26" i="101"/>
  <c r="J26" i="101"/>
  <c r="M8" i="105" s="1"/>
  <c r="F26" i="101"/>
  <c r="M30" i="105" s="1"/>
  <c r="BA25" i="101"/>
  <c r="AW25" i="101"/>
  <c r="L24" i="105" s="1"/>
  <c r="AS25" i="101"/>
  <c r="L46" i="105" s="1"/>
  <c r="AO25" i="101"/>
  <c r="AK25" i="101"/>
  <c r="L19" i="105" s="1"/>
  <c r="AG25" i="101"/>
  <c r="L41" i="105" s="1"/>
  <c r="AC25" i="101"/>
  <c r="Y25" i="101"/>
  <c r="L14" i="105" s="1"/>
  <c r="U25" i="101"/>
  <c r="L36" i="105" s="1"/>
  <c r="Q25" i="101"/>
  <c r="M25" i="101"/>
  <c r="L9" i="105" s="1"/>
  <c r="I25" i="101"/>
  <c r="L31" i="105" s="1"/>
  <c r="E25" i="101"/>
  <c r="AZ24" i="101"/>
  <c r="K26" i="105" s="1"/>
  <c r="AV24" i="101"/>
  <c r="K47" i="105" s="1"/>
  <c r="AR24" i="101"/>
  <c r="AN24" i="101"/>
  <c r="K21" i="105" s="1"/>
  <c r="AJ24" i="101"/>
  <c r="K42" i="105" s="1"/>
  <c r="AF24" i="101"/>
  <c r="AB24" i="101"/>
  <c r="K16" i="105" s="1"/>
  <c r="X24" i="101"/>
  <c r="K37" i="105" s="1"/>
  <c r="T24" i="101"/>
  <c r="P24" i="101"/>
  <c r="K11" i="105" s="1"/>
  <c r="L24" i="101"/>
  <c r="K32" i="105" s="1"/>
  <c r="H24" i="101"/>
  <c r="D24" i="101"/>
  <c r="K6" i="105" s="1"/>
  <c r="AY23" i="101"/>
  <c r="J48" i="105" s="1"/>
  <c r="AU23" i="101"/>
  <c r="AQ23" i="101"/>
  <c r="J22" i="105" s="1"/>
  <c r="AM23" i="101"/>
  <c r="J43" i="105" s="1"/>
  <c r="AI23" i="101"/>
  <c r="AE23" i="101"/>
  <c r="J17" i="105" s="1"/>
  <c r="AA23" i="101"/>
  <c r="J38" i="105" s="1"/>
  <c r="W23" i="101"/>
  <c r="S23" i="101"/>
  <c r="J12" i="105" s="1"/>
  <c r="O23" i="101"/>
  <c r="J33" i="105" s="1"/>
  <c r="K23" i="101"/>
  <c r="G23" i="101"/>
  <c r="J7" i="105" s="1"/>
  <c r="BB22" i="101"/>
  <c r="I50" i="105" s="1"/>
  <c r="AX22" i="101"/>
  <c r="AT22" i="101"/>
  <c r="I23" i="105" s="1"/>
  <c r="AP22" i="101"/>
  <c r="I45" i="105" s="1"/>
  <c r="AL22" i="101"/>
  <c r="AH22" i="101"/>
  <c r="I18" i="105" s="1"/>
  <c r="AD22" i="101"/>
  <c r="I40" i="105" s="1"/>
  <c r="Z22" i="101"/>
  <c r="V22" i="101"/>
  <c r="I13" i="105" s="1"/>
  <c r="R22" i="101"/>
  <c r="I35" i="105" s="1"/>
  <c r="N22" i="101"/>
  <c r="J22" i="101"/>
  <c r="I8" i="105" s="1"/>
  <c r="F22" i="101"/>
  <c r="I30" i="105" s="1"/>
  <c r="BA21" i="101"/>
  <c r="AW21" i="101"/>
  <c r="H24" i="105" s="1"/>
  <c r="AS21" i="101"/>
  <c r="H46" i="105" s="1"/>
  <c r="AO21" i="101"/>
  <c r="AK21" i="101"/>
  <c r="H19" i="105" s="1"/>
  <c r="AG21" i="101"/>
  <c r="H41" i="105" s="1"/>
  <c r="AC21" i="101"/>
  <c r="Y21" i="101"/>
  <c r="H14" i="105" s="1"/>
  <c r="E22" i="101"/>
  <c r="AV21" i="101"/>
  <c r="H47" i="105" s="1"/>
  <c r="AN21" i="101"/>
  <c r="H21" i="105" s="1"/>
  <c r="AF21" i="101"/>
  <c r="X21" i="101"/>
  <c r="H37" i="105" s="1"/>
  <c r="S21" i="101"/>
  <c r="H12" i="105" s="1"/>
  <c r="O21" i="101"/>
  <c r="H33" i="105" s="1"/>
  <c r="K21" i="101"/>
  <c r="G21" i="101"/>
  <c r="H7" i="105" s="1"/>
  <c r="BB20" i="101"/>
  <c r="G50" i="105" s="1"/>
  <c r="AX20" i="101"/>
  <c r="AT20" i="101"/>
  <c r="G23" i="105" s="1"/>
  <c r="AP20" i="101"/>
  <c r="G45" i="105" s="1"/>
  <c r="AL20" i="101"/>
  <c r="AH20" i="101"/>
  <c r="G18" i="105" s="1"/>
  <c r="AD20" i="101"/>
  <c r="G40" i="105" s="1"/>
  <c r="Z20" i="101"/>
  <c r="V20" i="101"/>
  <c r="G13" i="105" s="1"/>
  <c r="R20" i="101"/>
  <c r="G35" i="105" s="1"/>
  <c r="N20" i="101"/>
  <c r="J20" i="101"/>
  <c r="G8" i="105" s="1"/>
  <c r="F20" i="101"/>
  <c r="G30" i="105" s="1"/>
  <c r="BA19" i="101"/>
  <c r="AW19" i="101"/>
  <c r="F24" i="105" s="1"/>
  <c r="AS19" i="101"/>
  <c r="F46" i="105" s="1"/>
  <c r="AO19" i="101"/>
  <c r="AK19" i="101"/>
  <c r="F19" i="105" s="1"/>
  <c r="AG19" i="101"/>
  <c r="F41" i="105" s="1"/>
  <c r="AC19" i="101"/>
  <c r="Y19" i="101"/>
  <c r="F14" i="105" s="1"/>
  <c r="U19" i="101"/>
  <c r="F36" i="105" s="1"/>
  <c r="Q19" i="101"/>
  <c r="M19" i="101"/>
  <c r="F9" i="105" s="1"/>
  <c r="I19" i="101"/>
  <c r="F31" i="105" s="1"/>
  <c r="E19" i="101"/>
  <c r="AZ18" i="101"/>
  <c r="E26" i="105" s="1"/>
  <c r="AV18" i="101"/>
  <c r="E47" i="105" s="1"/>
  <c r="AR18" i="101"/>
  <c r="AN18" i="101"/>
  <c r="E21" i="105" s="1"/>
  <c r="AJ18" i="101"/>
  <c r="E42" i="105" s="1"/>
  <c r="AF18" i="101"/>
  <c r="AB18" i="101"/>
  <c r="E16" i="105" s="1"/>
  <c r="X18" i="101"/>
  <c r="E37" i="105" s="1"/>
  <c r="T18" i="101"/>
  <c r="P18" i="101"/>
  <c r="E11" i="105" s="1"/>
  <c r="L18" i="101"/>
  <c r="E32" i="105" s="1"/>
  <c r="H18" i="101"/>
  <c r="D18" i="101"/>
  <c r="E6" i="105" s="1"/>
  <c r="AY17" i="101"/>
  <c r="D48" i="105" s="1"/>
  <c r="AU17" i="101"/>
  <c r="AQ17" i="101"/>
  <c r="D22" i="105" s="1"/>
  <c r="D70" i="105" s="1"/>
  <c r="AM17" i="101"/>
  <c r="D43" i="105" s="1"/>
  <c r="AI17" i="101"/>
  <c r="AE17" i="101"/>
  <c r="D17" i="105" s="1"/>
  <c r="D65" i="105" s="1"/>
  <c r="AA17" i="101"/>
  <c r="D38" i="105" s="1"/>
  <c r="W17" i="101"/>
  <c r="S17" i="101"/>
  <c r="D12" i="105" s="1"/>
  <c r="D60" i="105" s="1"/>
  <c r="O17" i="101"/>
  <c r="D33" i="105" s="1"/>
  <c r="K17" i="101"/>
  <c r="G17" i="101"/>
  <c r="D7" i="105" s="1"/>
  <c r="D55" i="105" s="1"/>
  <c r="AY15" i="101"/>
  <c r="AU15" i="101"/>
  <c r="AQ15" i="101"/>
  <c r="AM15" i="101"/>
  <c r="AI15" i="101"/>
  <c r="AE15" i="101"/>
  <c r="AA15" i="101"/>
  <c r="W15" i="101"/>
  <c r="S15" i="101"/>
  <c r="O15" i="101"/>
  <c r="K15" i="101"/>
  <c r="G15" i="101"/>
  <c r="BA13" i="101"/>
  <c r="AW13" i="101"/>
  <c r="I24" i="108" s="1"/>
  <c r="AS13" i="101"/>
  <c r="AO13" i="101"/>
  <c r="AK13" i="101"/>
  <c r="I19" i="108" s="1"/>
  <c r="AG13" i="101"/>
  <c r="AC13" i="101"/>
  <c r="Y13" i="101"/>
  <c r="I14" i="108" s="1"/>
  <c r="U13" i="101"/>
  <c r="BB21" i="101"/>
  <c r="H50" i="105" s="1"/>
  <c r="AT21" i="101"/>
  <c r="H23" i="105" s="1"/>
  <c r="AL21" i="101"/>
  <c r="AD21" i="101"/>
  <c r="H40" i="105" s="1"/>
  <c r="V21" i="101"/>
  <c r="H13" i="105" s="1"/>
  <c r="H61" i="105" s="1"/>
  <c r="R21" i="101"/>
  <c r="H35" i="105" s="1"/>
  <c r="N21" i="101"/>
  <c r="J21" i="101"/>
  <c r="H8" i="105" s="1"/>
  <c r="H56" i="105" s="1"/>
  <c r="F21" i="101"/>
  <c r="H30" i="105" s="1"/>
  <c r="BA20" i="101"/>
  <c r="AW20" i="101"/>
  <c r="G24" i="105" s="1"/>
  <c r="G72" i="105" s="1"/>
  <c r="AS20" i="101"/>
  <c r="G46" i="105" s="1"/>
  <c r="AO20" i="101"/>
  <c r="AK20" i="101"/>
  <c r="G19" i="105" s="1"/>
  <c r="G67" i="105" s="1"/>
  <c r="AG20" i="101"/>
  <c r="G41" i="105" s="1"/>
  <c r="AC20" i="101"/>
  <c r="Y20" i="101"/>
  <c r="G14" i="105" s="1"/>
  <c r="G62" i="105" s="1"/>
  <c r="U20" i="101"/>
  <c r="G36" i="105" s="1"/>
  <c r="Q20" i="101"/>
  <c r="M20" i="101"/>
  <c r="G9" i="105" s="1"/>
  <c r="G57" i="105" s="1"/>
  <c r="I20" i="101"/>
  <c r="G31" i="105" s="1"/>
  <c r="E20" i="101"/>
  <c r="AZ19" i="101"/>
  <c r="F26" i="105" s="1"/>
  <c r="F74" i="105" s="1"/>
  <c r="AV19" i="101"/>
  <c r="F47" i="105" s="1"/>
  <c r="AR19" i="101"/>
  <c r="AN19" i="101"/>
  <c r="F21" i="105" s="1"/>
  <c r="F69" i="105" s="1"/>
  <c r="AJ19" i="101"/>
  <c r="F42" i="105" s="1"/>
  <c r="AF19" i="101"/>
  <c r="AB19" i="101"/>
  <c r="F16" i="105" s="1"/>
  <c r="F64" i="105" s="1"/>
  <c r="X19" i="101"/>
  <c r="F37" i="105" s="1"/>
  <c r="T19" i="101"/>
  <c r="P19" i="101"/>
  <c r="F11" i="105" s="1"/>
  <c r="F59" i="105" s="1"/>
  <c r="L19" i="101"/>
  <c r="F32" i="105" s="1"/>
  <c r="H19" i="101"/>
  <c r="D19" i="101"/>
  <c r="F6" i="105" s="1"/>
  <c r="F54" i="105" s="1"/>
  <c r="AY18" i="101"/>
  <c r="E48" i="105" s="1"/>
  <c r="AU18" i="101"/>
  <c r="AQ18" i="101"/>
  <c r="E22" i="105" s="1"/>
  <c r="E70" i="105" s="1"/>
  <c r="AM18" i="101"/>
  <c r="E43" i="105" s="1"/>
  <c r="AI18" i="101"/>
  <c r="AE18" i="101"/>
  <c r="E17" i="105" s="1"/>
  <c r="E65" i="105" s="1"/>
  <c r="AA18" i="101"/>
  <c r="E38" i="105" s="1"/>
  <c r="W18" i="101"/>
  <c r="S18" i="101"/>
  <c r="E12" i="105" s="1"/>
  <c r="E60" i="105" s="1"/>
  <c r="O18" i="101"/>
  <c r="E33" i="105" s="1"/>
  <c r="K18" i="101"/>
  <c r="G18" i="101"/>
  <c r="E7" i="105" s="1"/>
  <c r="E55" i="105" s="1"/>
  <c r="BB17" i="101"/>
  <c r="D50" i="105" s="1"/>
  <c r="AX17" i="101"/>
  <c r="AT17" i="101"/>
  <c r="D23" i="105" s="1"/>
  <c r="D71" i="105" s="1"/>
  <c r="AP17" i="101"/>
  <c r="D45" i="105" s="1"/>
  <c r="AL17" i="101"/>
  <c r="AH17" i="101"/>
  <c r="D18" i="105" s="1"/>
  <c r="D66" i="105" s="1"/>
  <c r="AD17" i="101"/>
  <c r="D40" i="105" s="1"/>
  <c r="Z17" i="101"/>
  <c r="V17" i="101"/>
  <c r="D13" i="105" s="1"/>
  <c r="D61" i="105" s="1"/>
  <c r="R17" i="101"/>
  <c r="D35" i="105" s="1"/>
  <c r="N17" i="101"/>
  <c r="J17" i="101"/>
  <c r="D8" i="105" s="1"/>
  <c r="D56" i="105" s="1"/>
  <c r="F17" i="101"/>
  <c r="D30" i="105" s="1"/>
  <c r="BB15" i="101"/>
  <c r="AX15" i="101"/>
  <c r="AT15" i="101"/>
  <c r="AP15" i="101"/>
  <c r="AL15" i="101"/>
  <c r="AH15" i="101"/>
  <c r="AD15" i="101"/>
  <c r="Z15" i="101"/>
  <c r="V15" i="101"/>
  <c r="R15" i="101"/>
  <c r="N15" i="101"/>
  <c r="J15" i="101"/>
  <c r="F15" i="101"/>
  <c r="AZ13" i="101"/>
  <c r="I26" i="108" s="1"/>
  <c r="AV13" i="101"/>
  <c r="AR13" i="101"/>
  <c r="AN13" i="101"/>
  <c r="I21" i="108" s="1"/>
  <c r="AJ13" i="101"/>
  <c r="AF13" i="101"/>
  <c r="AB13" i="101"/>
  <c r="I16" i="108" s="1"/>
  <c r="X13" i="101"/>
  <c r="T13" i="101"/>
  <c r="P13" i="101"/>
  <c r="L13" i="101"/>
  <c r="H13" i="101"/>
  <c r="AZ21" i="101"/>
  <c r="H26" i="105" s="1"/>
  <c r="AR21" i="101"/>
  <c r="AJ21" i="101"/>
  <c r="H42" i="105" s="1"/>
  <c r="AB21" i="101"/>
  <c r="H16" i="105" s="1"/>
  <c r="U21" i="101"/>
  <c r="H36" i="105" s="1"/>
  <c r="Q21" i="101"/>
  <c r="M21" i="101"/>
  <c r="H9" i="105" s="1"/>
  <c r="H57" i="105" s="1"/>
  <c r="I21" i="101"/>
  <c r="H31" i="105" s="1"/>
  <c r="E21" i="101"/>
  <c r="AZ20" i="101"/>
  <c r="G26" i="105" s="1"/>
  <c r="G74" i="105" s="1"/>
  <c r="AV20" i="101"/>
  <c r="G47" i="105" s="1"/>
  <c r="AR20" i="101"/>
  <c r="AN20" i="101"/>
  <c r="G21" i="105" s="1"/>
  <c r="G69" i="105" s="1"/>
  <c r="AJ20" i="101"/>
  <c r="G42" i="105" s="1"/>
  <c r="AF20" i="101"/>
  <c r="AB20" i="101"/>
  <c r="G16" i="105" s="1"/>
  <c r="G64" i="105" s="1"/>
  <c r="X20" i="101"/>
  <c r="G37" i="105" s="1"/>
  <c r="T20" i="101"/>
  <c r="P20" i="101"/>
  <c r="G11" i="105" s="1"/>
  <c r="G59" i="105" s="1"/>
  <c r="L20" i="101"/>
  <c r="G32" i="105" s="1"/>
  <c r="H20" i="101"/>
  <c r="D20" i="101"/>
  <c r="G6" i="105" s="1"/>
  <c r="G54" i="105" s="1"/>
  <c r="AY19" i="101"/>
  <c r="F48" i="105" s="1"/>
  <c r="AU19" i="101"/>
  <c r="AQ19" i="101"/>
  <c r="F22" i="105" s="1"/>
  <c r="F70" i="105" s="1"/>
  <c r="AM19" i="101"/>
  <c r="F43" i="105" s="1"/>
  <c r="AI19" i="101"/>
  <c r="AE19" i="101"/>
  <c r="F17" i="105" s="1"/>
  <c r="F65" i="105" s="1"/>
  <c r="AA19" i="101"/>
  <c r="F38" i="105" s="1"/>
  <c r="W19" i="101"/>
  <c r="S19" i="101"/>
  <c r="F12" i="105" s="1"/>
  <c r="F60" i="105" s="1"/>
  <c r="O19" i="101"/>
  <c r="F33" i="105" s="1"/>
  <c r="K19" i="101"/>
  <c r="G19" i="101"/>
  <c r="F7" i="105" s="1"/>
  <c r="F55" i="105" s="1"/>
  <c r="BB18" i="101"/>
  <c r="E50" i="105" s="1"/>
  <c r="AX18" i="101"/>
  <c r="AT18" i="101"/>
  <c r="E23" i="105" s="1"/>
  <c r="E71" i="105" s="1"/>
  <c r="AP18" i="101"/>
  <c r="E45" i="105" s="1"/>
  <c r="AL18" i="101"/>
  <c r="AH18" i="101"/>
  <c r="E18" i="105" s="1"/>
  <c r="E66" i="105" s="1"/>
  <c r="AD18" i="101"/>
  <c r="E40" i="105" s="1"/>
  <c r="Z18" i="101"/>
  <c r="V18" i="101"/>
  <c r="E13" i="105" s="1"/>
  <c r="E61" i="105" s="1"/>
  <c r="R18" i="101"/>
  <c r="E35" i="105" s="1"/>
  <c r="N18" i="101"/>
  <c r="J18" i="101"/>
  <c r="E8" i="105" s="1"/>
  <c r="E56" i="105" s="1"/>
  <c r="F18" i="101"/>
  <c r="E30" i="105" s="1"/>
  <c r="BA17" i="101"/>
  <c r="AW17" i="101"/>
  <c r="D24" i="105" s="1"/>
  <c r="D72" i="105" s="1"/>
  <c r="AS17" i="101"/>
  <c r="D46" i="105" s="1"/>
  <c r="AO17" i="101"/>
  <c r="AK17" i="101"/>
  <c r="D19" i="105" s="1"/>
  <c r="D67" i="105" s="1"/>
  <c r="AG17" i="101"/>
  <c r="D41" i="105" s="1"/>
  <c r="AC17" i="101"/>
  <c r="Y17" i="101"/>
  <c r="D14" i="105" s="1"/>
  <c r="D62" i="105" s="1"/>
  <c r="U17" i="101"/>
  <c r="D36" i="105" s="1"/>
  <c r="Q17" i="101"/>
  <c r="M17" i="101"/>
  <c r="D9" i="105" s="1"/>
  <c r="D57" i="105" s="1"/>
  <c r="I17" i="101"/>
  <c r="D31" i="105" s="1"/>
  <c r="E17" i="101"/>
  <c r="BA15" i="101"/>
  <c r="AW15" i="101"/>
  <c r="AS15" i="101"/>
  <c r="AO15" i="101"/>
  <c r="AK15" i="101"/>
  <c r="AG15" i="101"/>
  <c r="AC15" i="101"/>
  <c r="Y15" i="101"/>
  <c r="U15" i="101"/>
  <c r="Q15" i="101"/>
  <c r="M15" i="101"/>
  <c r="I15" i="101"/>
  <c r="E15" i="101"/>
  <c r="AY13" i="101"/>
  <c r="AU13" i="101"/>
  <c r="AQ13" i="101"/>
  <c r="I22" i="108" s="1"/>
  <c r="AM13" i="101"/>
  <c r="AI13" i="101"/>
  <c r="AE13" i="101"/>
  <c r="I17" i="108" s="1"/>
  <c r="AA13" i="101"/>
  <c r="W13" i="101"/>
  <c r="G22" i="101"/>
  <c r="I7" i="105" s="1"/>
  <c r="AX21" i="101"/>
  <c r="AP21" i="101"/>
  <c r="H45" i="105" s="1"/>
  <c r="AH21" i="101"/>
  <c r="H18" i="105" s="1"/>
  <c r="H66" i="105" s="1"/>
  <c r="Z21" i="101"/>
  <c r="T21" i="101"/>
  <c r="P21" i="101"/>
  <c r="H11" i="105" s="1"/>
  <c r="L21" i="101"/>
  <c r="H32" i="105" s="1"/>
  <c r="H21" i="101"/>
  <c r="D21" i="101"/>
  <c r="H6" i="105" s="1"/>
  <c r="AY20" i="101"/>
  <c r="G48" i="105" s="1"/>
  <c r="AU20" i="101"/>
  <c r="AQ20" i="101"/>
  <c r="G22" i="105" s="1"/>
  <c r="AM20" i="101"/>
  <c r="G43" i="105" s="1"/>
  <c r="AI20" i="101"/>
  <c r="AE20" i="101"/>
  <c r="G17" i="105" s="1"/>
  <c r="AA20" i="101"/>
  <c r="G38" i="105" s="1"/>
  <c r="W20" i="101"/>
  <c r="S20" i="101"/>
  <c r="G12" i="105" s="1"/>
  <c r="O20" i="101"/>
  <c r="G33" i="105" s="1"/>
  <c r="K20" i="101"/>
  <c r="G20" i="101"/>
  <c r="G7" i="105" s="1"/>
  <c r="BB19" i="101"/>
  <c r="F50" i="105" s="1"/>
  <c r="AX19" i="101"/>
  <c r="AT19" i="101"/>
  <c r="F23" i="105" s="1"/>
  <c r="AP19" i="101"/>
  <c r="F45" i="105" s="1"/>
  <c r="AL19" i="101"/>
  <c r="AH19" i="101"/>
  <c r="F18" i="105" s="1"/>
  <c r="AD19" i="101"/>
  <c r="F40" i="105" s="1"/>
  <c r="Z19" i="101"/>
  <c r="V19" i="101"/>
  <c r="F13" i="105" s="1"/>
  <c r="R19" i="101"/>
  <c r="F35" i="105" s="1"/>
  <c r="N19" i="101"/>
  <c r="J19" i="101"/>
  <c r="F8" i="105" s="1"/>
  <c r="F19" i="101"/>
  <c r="F30" i="105" s="1"/>
  <c r="BA18" i="101"/>
  <c r="AW18" i="101"/>
  <c r="E24" i="105" s="1"/>
  <c r="AS18" i="101"/>
  <c r="E46" i="105" s="1"/>
  <c r="AO18" i="101"/>
  <c r="AK18" i="101"/>
  <c r="E19" i="105" s="1"/>
  <c r="AG18" i="101"/>
  <c r="E41" i="105" s="1"/>
  <c r="AC18" i="101"/>
  <c r="Y18" i="101"/>
  <c r="E14" i="105" s="1"/>
  <c r="U18" i="101"/>
  <c r="E36" i="105" s="1"/>
  <c r="Q18" i="101"/>
  <c r="M18" i="101"/>
  <c r="E9" i="105" s="1"/>
  <c r="I18" i="101"/>
  <c r="E31" i="105" s="1"/>
  <c r="E18" i="101"/>
  <c r="AZ17" i="101"/>
  <c r="D26" i="105" s="1"/>
  <c r="D74" i="105" s="1"/>
  <c r="AV17" i="101"/>
  <c r="D47" i="105" s="1"/>
  <c r="AR17" i="101"/>
  <c r="AN17" i="101"/>
  <c r="D21" i="105" s="1"/>
  <c r="D69" i="105" s="1"/>
  <c r="AJ17" i="101"/>
  <c r="D42" i="105" s="1"/>
  <c r="AF17" i="101"/>
  <c r="AB17" i="101"/>
  <c r="D16" i="105" s="1"/>
  <c r="D64" i="105" s="1"/>
  <c r="X17" i="101"/>
  <c r="D37" i="105" s="1"/>
  <c r="T17" i="101"/>
  <c r="P17" i="101"/>
  <c r="D11" i="105" s="1"/>
  <c r="D59" i="105" s="1"/>
  <c r="L17" i="101"/>
  <c r="D32" i="105" s="1"/>
  <c r="H17" i="101"/>
  <c r="D17" i="101"/>
  <c r="D6" i="105" s="1"/>
  <c r="D54" i="105" s="1"/>
  <c r="AZ15" i="101"/>
  <c r="AV15" i="101"/>
  <c r="AR15" i="101"/>
  <c r="AN15" i="101"/>
  <c r="AJ15" i="101"/>
  <c r="AF15" i="101"/>
  <c r="AB15" i="101"/>
  <c r="X15" i="101"/>
  <c r="T15" i="101"/>
  <c r="P15" i="101"/>
  <c r="L15" i="101"/>
  <c r="H15" i="101"/>
  <c r="D15" i="101"/>
  <c r="BB13" i="101"/>
  <c r="AX13" i="101"/>
  <c r="AT13" i="101"/>
  <c r="I23" i="108" s="1"/>
  <c r="AP13" i="101"/>
  <c r="AL13" i="101"/>
  <c r="AH13" i="101"/>
  <c r="I18" i="108" s="1"/>
  <c r="AD13" i="101"/>
  <c r="Z13" i="101"/>
  <c r="V13" i="101"/>
  <c r="I13" i="108" s="1"/>
  <c r="R13" i="101"/>
  <c r="N13" i="101"/>
  <c r="J13" i="101"/>
  <c r="I8" i="108" s="1"/>
  <c r="F13" i="101"/>
  <c r="F9" i="101"/>
  <c r="R9" i="101"/>
  <c r="AD9" i="101"/>
  <c r="AP9" i="101"/>
  <c r="BB9" i="101"/>
  <c r="G10" i="101"/>
  <c r="K10" i="101"/>
  <c r="O10" i="101"/>
  <c r="S10" i="101"/>
  <c r="W10" i="101"/>
  <c r="AA10" i="101"/>
  <c r="AE10" i="101"/>
  <c r="AI10" i="101"/>
  <c r="AM10" i="101"/>
  <c r="AQ10" i="101"/>
  <c r="AU10" i="101"/>
  <c r="AY10" i="101"/>
  <c r="D12" i="101"/>
  <c r="D11" i="101" s="1"/>
  <c r="E11" i="101" s="1"/>
  <c r="H12" i="101"/>
  <c r="L12" i="101"/>
  <c r="P12" i="101"/>
  <c r="H11" i="108" s="1"/>
  <c r="T12" i="101"/>
  <c r="X12" i="101"/>
  <c r="AB12" i="101"/>
  <c r="AF12" i="101"/>
  <c r="AJ12" i="101"/>
  <c r="AN12" i="101"/>
  <c r="AR12" i="101"/>
  <c r="AV12" i="101"/>
  <c r="AZ12" i="101"/>
  <c r="E13" i="101"/>
  <c r="M13" i="101"/>
  <c r="I9" i="108" s="1"/>
  <c r="I9" i="101"/>
  <c r="U9" i="101"/>
  <c r="AG9" i="101"/>
  <c r="AS9" i="101"/>
  <c r="D10" i="101"/>
  <c r="H10" i="101"/>
  <c r="L10" i="101"/>
  <c r="P10" i="101"/>
  <c r="T10" i="101"/>
  <c r="X10" i="101"/>
  <c r="AB10" i="101"/>
  <c r="AF10" i="101"/>
  <c r="AJ10" i="101"/>
  <c r="AN10" i="101"/>
  <c r="AR10" i="101"/>
  <c r="AV10" i="101"/>
  <c r="AZ10" i="101"/>
  <c r="E12" i="101"/>
  <c r="I12" i="101"/>
  <c r="M12" i="101"/>
  <c r="Q12" i="101"/>
  <c r="U12" i="101"/>
  <c r="Y12" i="101"/>
  <c r="AC12" i="101"/>
  <c r="AG12" i="101"/>
  <c r="AK12" i="101"/>
  <c r="H19" i="108" s="1"/>
  <c r="AO12" i="101"/>
  <c r="AS12" i="101"/>
  <c r="AW12" i="101"/>
  <c r="BA12" i="101"/>
  <c r="G13" i="101"/>
  <c r="I7" i="108" s="1"/>
  <c r="O13" i="101"/>
  <c r="L9" i="101"/>
  <c r="X9" i="101"/>
  <c r="AJ9" i="101"/>
  <c r="AV9" i="101"/>
  <c r="E10" i="101"/>
  <c r="I10" i="101"/>
  <c r="M10" i="101"/>
  <c r="Q10" i="101"/>
  <c r="U10" i="101"/>
  <c r="Y10" i="101"/>
  <c r="AC10" i="101"/>
  <c r="AG10" i="101"/>
  <c r="AK10" i="101"/>
  <c r="AO10" i="101"/>
  <c r="AS10" i="101"/>
  <c r="AW10" i="101"/>
  <c r="BA10" i="101"/>
  <c r="F12" i="101"/>
  <c r="J12" i="101"/>
  <c r="N12" i="101"/>
  <c r="R12" i="101"/>
  <c r="V12" i="101"/>
  <c r="H13" i="108" s="1"/>
  <c r="Z12" i="101"/>
  <c r="AD12" i="101"/>
  <c r="AH12" i="101"/>
  <c r="H18" i="108" s="1"/>
  <c r="G21" i="92" s="1"/>
  <c r="AL12" i="101"/>
  <c r="AP12" i="101"/>
  <c r="AT12" i="101"/>
  <c r="H23" i="108" s="1"/>
  <c r="AX12" i="101"/>
  <c r="BB12" i="101"/>
  <c r="I13" i="101"/>
  <c r="Q13" i="101"/>
  <c r="D11" i="103"/>
  <c r="E11" i="103" s="1"/>
  <c r="X11" i="102"/>
  <c r="M11" i="101"/>
  <c r="N11" i="101" s="1"/>
  <c r="V11" i="100"/>
  <c r="W11" i="100" s="1"/>
  <c r="M1" i="100"/>
  <c r="N1" i="100"/>
  <c r="J1" i="100"/>
  <c r="M75" i="107" l="1"/>
  <c r="P75" i="107"/>
  <c r="R75" i="106"/>
  <c r="P99" i="106"/>
  <c r="U75" i="106"/>
  <c r="I75" i="107"/>
  <c r="Q99" i="106"/>
  <c r="H75" i="106"/>
  <c r="N99" i="106"/>
  <c r="F75" i="106"/>
  <c r="M75" i="106"/>
  <c r="T78" i="107"/>
  <c r="T98" i="107"/>
  <c r="S79" i="106"/>
  <c r="T78" i="106"/>
  <c r="T98" i="106"/>
  <c r="T79" i="106"/>
  <c r="T75" i="107"/>
  <c r="K75" i="107"/>
  <c r="P75" i="106"/>
  <c r="F99" i="105"/>
  <c r="H99" i="107"/>
  <c r="G99" i="107"/>
  <c r="J99" i="107"/>
  <c r="E99" i="106"/>
  <c r="H9" i="92"/>
  <c r="H17" i="92"/>
  <c r="R99" i="107"/>
  <c r="I99" i="107"/>
  <c r="J75" i="107"/>
  <c r="L99" i="107"/>
  <c r="Q75" i="107"/>
  <c r="S99" i="107"/>
  <c r="F99" i="107"/>
  <c r="H75" i="105"/>
  <c r="M99" i="105"/>
  <c r="N75" i="105"/>
  <c r="U75" i="105"/>
  <c r="E75" i="105"/>
  <c r="G99" i="105"/>
  <c r="BE11" i="101"/>
  <c r="S75" i="106"/>
  <c r="H99" i="106"/>
  <c r="O99" i="106"/>
  <c r="U63" i="107"/>
  <c r="F53" i="105"/>
  <c r="L63" i="105"/>
  <c r="S75" i="107"/>
  <c r="E99" i="107"/>
  <c r="O99" i="107"/>
  <c r="T75" i="105"/>
  <c r="R99" i="105"/>
  <c r="J99" i="105"/>
  <c r="G75" i="105"/>
  <c r="I99" i="105"/>
  <c r="J75" i="105"/>
  <c r="L99" i="105"/>
  <c r="Q75" i="105"/>
  <c r="F99" i="106"/>
  <c r="O75" i="106"/>
  <c r="D99" i="106"/>
  <c r="I75" i="106"/>
  <c r="K99" i="106"/>
  <c r="AZ11" i="100"/>
  <c r="BA11" i="100" s="1"/>
  <c r="BB11" i="100"/>
  <c r="N99" i="107"/>
  <c r="O75" i="107"/>
  <c r="Q99" i="107"/>
  <c r="T99" i="107"/>
  <c r="D99" i="107"/>
  <c r="K99" i="107"/>
  <c r="E99" i="105"/>
  <c r="H99" i="105"/>
  <c r="M75" i="105"/>
  <c r="O99" i="105"/>
  <c r="J99" i="106"/>
  <c r="M99" i="106"/>
  <c r="N75" i="106"/>
  <c r="G99" i="106"/>
  <c r="BE11" i="100"/>
  <c r="BC11" i="100"/>
  <c r="BD11" i="100" s="1"/>
  <c r="R63" i="107"/>
  <c r="M99" i="107"/>
  <c r="P99" i="107"/>
  <c r="U75" i="107"/>
  <c r="E75" i="107"/>
  <c r="N99" i="105"/>
  <c r="Q99" i="105"/>
  <c r="T99" i="105"/>
  <c r="D99" i="105"/>
  <c r="K99" i="105"/>
  <c r="BC11" i="103"/>
  <c r="BD11" i="103" s="1"/>
  <c r="L75" i="106"/>
  <c r="G75" i="106"/>
  <c r="I99" i="106"/>
  <c r="J75" i="106"/>
  <c r="L99" i="106"/>
  <c r="Q75" i="106"/>
  <c r="S99" i="106"/>
  <c r="BE11" i="102"/>
  <c r="BC11" i="102"/>
  <c r="BD11" i="102" s="1"/>
  <c r="E67" i="107"/>
  <c r="T96" i="106"/>
  <c r="S53" i="106"/>
  <c r="N54" i="104"/>
  <c r="R54" i="104"/>
  <c r="F22" i="92"/>
  <c r="J39" i="107"/>
  <c r="J44" i="107"/>
  <c r="M44" i="107"/>
  <c r="N25" i="107"/>
  <c r="P49" i="107"/>
  <c r="P97" i="107" s="1"/>
  <c r="U10" i="107"/>
  <c r="I25" i="107"/>
  <c r="J73" i="107" s="1"/>
  <c r="K49" i="107"/>
  <c r="P10" i="107"/>
  <c r="S15" i="107"/>
  <c r="S63" i="107" s="1"/>
  <c r="R93" i="107"/>
  <c r="T93" i="107"/>
  <c r="G34" i="107"/>
  <c r="H15" i="107"/>
  <c r="O44" i="107"/>
  <c r="E25" i="107"/>
  <c r="F73" i="107" s="1"/>
  <c r="P25" i="107"/>
  <c r="P73" i="107" s="1"/>
  <c r="D25" i="107"/>
  <c r="D73" i="107" s="1"/>
  <c r="L73" i="107"/>
  <c r="Q34" i="107"/>
  <c r="P82" i="107" s="1"/>
  <c r="U20" i="107"/>
  <c r="U68" i="107" s="1"/>
  <c r="G25" i="108"/>
  <c r="F28" i="92" s="1"/>
  <c r="D49" i="107"/>
  <c r="J15" i="107"/>
  <c r="F44" i="107"/>
  <c r="G25" i="107"/>
  <c r="H73" i="107" s="1"/>
  <c r="I49" i="107"/>
  <c r="N53" i="107"/>
  <c r="Q58" i="107"/>
  <c r="T63" i="107"/>
  <c r="G49" i="107"/>
  <c r="L10" i="107"/>
  <c r="M58" i="107" s="1"/>
  <c r="N34" i="107"/>
  <c r="O15" i="107"/>
  <c r="P63" i="107" s="1"/>
  <c r="Q39" i="107"/>
  <c r="R20" i="107"/>
  <c r="R68" i="107" s="1"/>
  <c r="T44" i="107"/>
  <c r="P92" i="107" s="1"/>
  <c r="U25" i="107"/>
  <c r="U73" i="107" s="1"/>
  <c r="N20" i="107"/>
  <c r="O68" i="107" s="1"/>
  <c r="F15" i="92"/>
  <c r="T95" i="107"/>
  <c r="T89" i="107"/>
  <c r="K20" i="107"/>
  <c r="E39" i="107"/>
  <c r="R77" i="107"/>
  <c r="G20" i="108"/>
  <c r="D44" i="107"/>
  <c r="L39" i="107"/>
  <c r="F20" i="108"/>
  <c r="G10" i="108"/>
  <c r="D34" i="107"/>
  <c r="E15" i="107"/>
  <c r="O10" i="107"/>
  <c r="O58" i="107" s="1"/>
  <c r="F10" i="108"/>
  <c r="K14" i="91" s="1"/>
  <c r="D15" i="107"/>
  <c r="D63" i="107" s="1"/>
  <c r="G10" i="107"/>
  <c r="I34" i="107"/>
  <c r="F10" i="107"/>
  <c r="F58" i="107" s="1"/>
  <c r="H34" i="107"/>
  <c r="I15" i="107"/>
  <c r="K39" i="107"/>
  <c r="F34" i="107"/>
  <c r="G15" i="107"/>
  <c r="G63" i="107" s="1"/>
  <c r="I39" i="107"/>
  <c r="J20" i="107"/>
  <c r="J68" i="107" s="1"/>
  <c r="L44" i="107"/>
  <c r="M25" i="107"/>
  <c r="O49" i="107"/>
  <c r="T10" i="107"/>
  <c r="T58" i="107" s="1"/>
  <c r="F30" i="92"/>
  <c r="J31" i="91"/>
  <c r="L31" i="91"/>
  <c r="M31" i="91"/>
  <c r="K31" i="91"/>
  <c r="T90" i="106"/>
  <c r="J53" i="106"/>
  <c r="R67" i="106"/>
  <c r="T39" i="106"/>
  <c r="N77" i="106"/>
  <c r="R97" i="106"/>
  <c r="J20" i="108"/>
  <c r="F63" i="106"/>
  <c r="L73" i="106"/>
  <c r="S58" i="106"/>
  <c r="K15" i="108"/>
  <c r="H18" i="92" s="1"/>
  <c r="J10" i="108"/>
  <c r="W14" i="91" s="1"/>
  <c r="G68" i="106"/>
  <c r="N53" i="106"/>
  <c r="T63" i="106"/>
  <c r="K20" i="108"/>
  <c r="H15" i="92"/>
  <c r="H21" i="92"/>
  <c r="M69" i="106"/>
  <c r="N67" i="106"/>
  <c r="S88" i="106"/>
  <c r="T95" i="106"/>
  <c r="T88" i="106"/>
  <c r="G44" i="106"/>
  <c r="D39" i="106"/>
  <c r="U20" i="106"/>
  <c r="U68" i="106" s="1"/>
  <c r="F10" i="106"/>
  <c r="G58" i="106" s="1"/>
  <c r="H34" i="106"/>
  <c r="L20" i="106"/>
  <c r="M68" i="106" s="1"/>
  <c r="N44" i="106"/>
  <c r="D25" i="106"/>
  <c r="D73" i="106" s="1"/>
  <c r="F49" i="106"/>
  <c r="K10" i="106"/>
  <c r="K58" i="106" s="1"/>
  <c r="M34" i="106"/>
  <c r="Q20" i="106"/>
  <c r="Q68" i="106" s="1"/>
  <c r="S44" i="106"/>
  <c r="E44" i="106"/>
  <c r="F25" i="106"/>
  <c r="H49" i="106"/>
  <c r="M10" i="106"/>
  <c r="O34" i="106"/>
  <c r="P15" i="106"/>
  <c r="R39" i="106"/>
  <c r="S20" i="106"/>
  <c r="U44" i="106"/>
  <c r="U92" i="106" s="1"/>
  <c r="J25" i="108"/>
  <c r="H28" i="92" s="1"/>
  <c r="D10" i="106"/>
  <c r="D58" i="106" s="1"/>
  <c r="F34" i="106"/>
  <c r="G15" i="106"/>
  <c r="G63" i="106" s="1"/>
  <c r="I39" i="106"/>
  <c r="J20" i="106"/>
  <c r="J68" i="106" s="1"/>
  <c r="L44" i="106"/>
  <c r="M25" i="106"/>
  <c r="M73" i="106" s="1"/>
  <c r="O49" i="106"/>
  <c r="T10" i="106"/>
  <c r="T58" i="106" s="1"/>
  <c r="E39" i="106"/>
  <c r="I25" i="106"/>
  <c r="J73" i="106" s="1"/>
  <c r="K49" i="106"/>
  <c r="P10" i="106"/>
  <c r="P58" i="106" s="1"/>
  <c r="R34" i="106"/>
  <c r="H30" i="92"/>
  <c r="W31" i="91"/>
  <c r="T31" i="91"/>
  <c r="U31" i="91"/>
  <c r="V31" i="91"/>
  <c r="H24" i="92"/>
  <c r="S94" i="106"/>
  <c r="T93" i="106"/>
  <c r="T94" i="106"/>
  <c r="R15" i="106"/>
  <c r="S63" i="106" s="1"/>
  <c r="E20" i="106"/>
  <c r="F68" i="106" s="1"/>
  <c r="H25" i="106"/>
  <c r="Q34" i="106"/>
  <c r="I15" i="106"/>
  <c r="J63" i="106" s="1"/>
  <c r="K39" i="106"/>
  <c r="O25" i="106"/>
  <c r="Q49" i="106"/>
  <c r="Q97" i="106" s="1"/>
  <c r="N15" i="106"/>
  <c r="N63" i="106" s="1"/>
  <c r="P39" i="106"/>
  <c r="T25" i="106"/>
  <c r="T73" i="106" s="1"/>
  <c r="E10" i="106"/>
  <c r="G34" i="106"/>
  <c r="H15" i="106"/>
  <c r="J39" i="106"/>
  <c r="K20" i="106"/>
  <c r="M44" i="106"/>
  <c r="N25" i="106"/>
  <c r="P49" i="106"/>
  <c r="U10" i="106"/>
  <c r="D44" i="106"/>
  <c r="E25" i="106"/>
  <c r="E73" i="106" s="1"/>
  <c r="G49" i="106"/>
  <c r="L10" i="106"/>
  <c r="L58" i="106" s="1"/>
  <c r="N34" i="106"/>
  <c r="O15" i="106"/>
  <c r="Q39" i="106"/>
  <c r="R20" i="106"/>
  <c r="T44" i="106"/>
  <c r="U25" i="106"/>
  <c r="T79" i="105"/>
  <c r="T78" i="105"/>
  <c r="T98" i="105"/>
  <c r="T96" i="105"/>
  <c r="S25" i="105"/>
  <c r="G10" i="105"/>
  <c r="H58" i="105" s="1"/>
  <c r="I34" i="105"/>
  <c r="E34" i="105"/>
  <c r="I20" i="105"/>
  <c r="K44" i="105"/>
  <c r="R15" i="105"/>
  <c r="T39" i="105"/>
  <c r="L77" i="105"/>
  <c r="H15" i="105"/>
  <c r="I63" i="105" s="1"/>
  <c r="F73" i="105"/>
  <c r="E49" i="105"/>
  <c r="J10" i="105"/>
  <c r="L34" i="105"/>
  <c r="I25" i="108"/>
  <c r="Q29" i="91" s="1"/>
  <c r="D49" i="105"/>
  <c r="I10" i="105"/>
  <c r="I58" i="105" s="1"/>
  <c r="K34" i="105"/>
  <c r="U10" i="105"/>
  <c r="U58" i="105" s="1"/>
  <c r="H15" i="108"/>
  <c r="G18" i="92" s="1"/>
  <c r="G25" i="105"/>
  <c r="G73" i="105" s="1"/>
  <c r="I49" i="105"/>
  <c r="P20" i="105"/>
  <c r="P68" i="105" s="1"/>
  <c r="R44" i="105"/>
  <c r="D10" i="105"/>
  <c r="D58" i="105" s="1"/>
  <c r="F34" i="105"/>
  <c r="G15" i="105"/>
  <c r="G63" i="105" s="1"/>
  <c r="I39" i="105"/>
  <c r="J20" i="105"/>
  <c r="J68" i="105" s="1"/>
  <c r="L44" i="105"/>
  <c r="T15" i="105"/>
  <c r="H20" i="108"/>
  <c r="G23" i="92" s="1"/>
  <c r="D39" i="105"/>
  <c r="E20" i="105"/>
  <c r="G44" i="105"/>
  <c r="H25" i="105"/>
  <c r="J49" i="105"/>
  <c r="N44" i="105"/>
  <c r="P10" i="105"/>
  <c r="P58" i="105" s="1"/>
  <c r="R34" i="105"/>
  <c r="R82" i="105" s="1"/>
  <c r="S15" i="105"/>
  <c r="U39" i="105"/>
  <c r="N15" i="105"/>
  <c r="P39" i="105"/>
  <c r="Q20" i="105"/>
  <c r="S44" i="105"/>
  <c r="T25" i="105"/>
  <c r="Q31" i="91"/>
  <c r="P31" i="91"/>
  <c r="G30" i="92"/>
  <c r="R31" i="91"/>
  <c r="O31" i="91"/>
  <c r="T86" i="105"/>
  <c r="G39" i="105"/>
  <c r="K25" i="105"/>
  <c r="K73" i="105" s="1"/>
  <c r="R10" i="105"/>
  <c r="R58" i="105" s="1"/>
  <c r="G26" i="92"/>
  <c r="G15" i="92"/>
  <c r="E10" i="105"/>
  <c r="J39" i="105"/>
  <c r="I10" i="108"/>
  <c r="O14" i="91" s="1"/>
  <c r="D34" i="105"/>
  <c r="H20" i="105"/>
  <c r="H68" i="105" s="1"/>
  <c r="J44" i="105"/>
  <c r="N25" i="105"/>
  <c r="N73" i="105" s="1"/>
  <c r="F10" i="105"/>
  <c r="H34" i="105"/>
  <c r="L20" i="105"/>
  <c r="L68" i="105" s="1"/>
  <c r="U15" i="105"/>
  <c r="E39" i="105"/>
  <c r="F20" i="105"/>
  <c r="G68" i="105" s="1"/>
  <c r="H44" i="105"/>
  <c r="I25" i="105"/>
  <c r="J73" i="105" s="1"/>
  <c r="K49" i="105"/>
  <c r="D25" i="105"/>
  <c r="D73" i="105" s="1"/>
  <c r="F49" i="105"/>
  <c r="K10" i="105"/>
  <c r="K58" i="105" s="1"/>
  <c r="M34" i="105"/>
  <c r="Q15" i="105"/>
  <c r="Q63" i="105" s="1"/>
  <c r="S39" i="105"/>
  <c r="N34" i="105"/>
  <c r="O15" i="105"/>
  <c r="P63" i="105" s="1"/>
  <c r="Q39" i="105"/>
  <c r="R20" i="105"/>
  <c r="S68" i="105" s="1"/>
  <c r="T44" i="105"/>
  <c r="T92" i="105" s="1"/>
  <c r="U25" i="105"/>
  <c r="M20" i="105"/>
  <c r="N68" i="105" s="1"/>
  <c r="O44" i="105"/>
  <c r="P25" i="105"/>
  <c r="P73" i="105" s="1"/>
  <c r="R49" i="105"/>
  <c r="N97" i="105" s="1"/>
  <c r="F8" i="104"/>
  <c r="F54" i="104"/>
  <c r="J54" i="104"/>
  <c r="O55" i="104"/>
  <c r="G55" i="104"/>
  <c r="O32" i="104"/>
  <c r="J9" i="104"/>
  <c r="L8" i="104"/>
  <c r="E8" i="108"/>
  <c r="O9" i="104"/>
  <c r="F32" i="104"/>
  <c r="E8" i="104"/>
  <c r="P9" i="104"/>
  <c r="P32" i="104"/>
  <c r="R9" i="104"/>
  <c r="T8" i="104"/>
  <c r="N32" i="104"/>
  <c r="D8" i="104"/>
  <c r="D56" i="104" s="1"/>
  <c r="F9" i="104"/>
  <c r="R32" i="104"/>
  <c r="H8" i="104"/>
  <c r="K9" i="104"/>
  <c r="Q8" i="104"/>
  <c r="K32" i="104"/>
  <c r="Q9" i="104"/>
  <c r="Q57" i="104" s="1"/>
  <c r="K8" i="104"/>
  <c r="E32" i="104"/>
  <c r="U32" i="104"/>
  <c r="U84" i="104" s="1"/>
  <c r="N9" i="104"/>
  <c r="P8" i="104"/>
  <c r="J32" i="104"/>
  <c r="S9" i="104"/>
  <c r="S32" i="104"/>
  <c r="I8" i="104"/>
  <c r="G9" i="104"/>
  <c r="G57" i="104" s="1"/>
  <c r="D9" i="108"/>
  <c r="M8" i="104"/>
  <c r="G32" i="104"/>
  <c r="T9" i="104"/>
  <c r="D9" i="104"/>
  <c r="D57" i="104" s="1"/>
  <c r="T32" i="104"/>
  <c r="J8" i="104"/>
  <c r="J56" i="104" s="1"/>
  <c r="D32" i="104"/>
  <c r="E9" i="104"/>
  <c r="E57" i="104" s="1"/>
  <c r="O8" i="104"/>
  <c r="I32" i="104"/>
  <c r="U8" i="104"/>
  <c r="H9" i="104"/>
  <c r="N8" i="104"/>
  <c r="H32" i="104"/>
  <c r="I9" i="104"/>
  <c r="S8" i="104"/>
  <c r="M32" i="104"/>
  <c r="L9" i="104"/>
  <c r="E9" i="108"/>
  <c r="R8" i="104"/>
  <c r="L32" i="104"/>
  <c r="M9" i="104"/>
  <c r="M57" i="104" s="1"/>
  <c r="Q32" i="104"/>
  <c r="G8" i="104"/>
  <c r="D8" i="108"/>
  <c r="U9" i="104"/>
  <c r="T91" i="107"/>
  <c r="F8" i="92"/>
  <c r="R53" i="107"/>
  <c r="T53" i="107"/>
  <c r="T91" i="106"/>
  <c r="M63" i="106"/>
  <c r="S73" i="106"/>
  <c r="H29" i="92"/>
  <c r="J58" i="106"/>
  <c r="P68" i="106"/>
  <c r="AJ11" i="102"/>
  <c r="T86" i="106"/>
  <c r="T89" i="106"/>
  <c r="K53" i="106"/>
  <c r="T53" i="106"/>
  <c r="H53" i="106"/>
  <c r="R53" i="106"/>
  <c r="R73" i="105"/>
  <c r="M58" i="105"/>
  <c r="T82" i="105"/>
  <c r="E53" i="105"/>
  <c r="K63" i="105"/>
  <c r="O68" i="105"/>
  <c r="Q53" i="105"/>
  <c r="T58" i="105"/>
  <c r="G25" i="92"/>
  <c r="I53" i="105"/>
  <c r="U53" i="105"/>
  <c r="G20" i="92"/>
  <c r="G8" i="92"/>
  <c r="G16" i="92"/>
  <c r="G22" i="92"/>
  <c r="T88" i="105"/>
  <c r="G10" i="92"/>
  <c r="I11" i="100"/>
  <c r="S55" i="104"/>
  <c r="T78" i="104"/>
  <c r="G11" i="100"/>
  <c r="H11" i="100" s="1"/>
  <c r="K55" i="104"/>
  <c r="T79" i="104"/>
  <c r="H20" i="92"/>
  <c r="R79" i="106"/>
  <c r="S78" i="106"/>
  <c r="S98" i="106"/>
  <c r="F10" i="92"/>
  <c r="H10" i="92"/>
  <c r="H25" i="92"/>
  <c r="F20" i="92"/>
  <c r="F27" i="92"/>
  <c r="H11" i="92"/>
  <c r="F25" i="92"/>
  <c r="F12" i="92"/>
  <c r="H19" i="92"/>
  <c r="F18" i="92"/>
  <c r="H8" i="92"/>
  <c r="F17" i="92"/>
  <c r="Q54" i="104"/>
  <c r="E77" i="107"/>
  <c r="N77" i="107"/>
  <c r="G53" i="107"/>
  <c r="J58" i="107"/>
  <c r="O82" i="107"/>
  <c r="H58" i="107"/>
  <c r="U53" i="107"/>
  <c r="Q77" i="106"/>
  <c r="E53" i="106"/>
  <c r="H58" i="106"/>
  <c r="Q73" i="106"/>
  <c r="S97" i="106"/>
  <c r="U53" i="106"/>
  <c r="R59" i="107"/>
  <c r="L53" i="107"/>
  <c r="O53" i="107"/>
  <c r="R58" i="107"/>
  <c r="T88" i="107"/>
  <c r="T96" i="107"/>
  <c r="T94" i="107"/>
  <c r="T86" i="107"/>
  <c r="N53" i="105"/>
  <c r="L53" i="105"/>
  <c r="S53" i="105"/>
  <c r="T89" i="105"/>
  <c r="T95" i="105"/>
  <c r="H72" i="105"/>
  <c r="O69" i="105"/>
  <c r="O67" i="105"/>
  <c r="O62" i="107"/>
  <c r="R66" i="107"/>
  <c r="O60" i="107"/>
  <c r="O59" i="107"/>
  <c r="Q93" i="107"/>
  <c r="E71" i="106"/>
  <c r="F70" i="106"/>
  <c r="G69" i="106"/>
  <c r="E64" i="106"/>
  <c r="F62" i="106"/>
  <c r="G61" i="106"/>
  <c r="H60" i="106"/>
  <c r="I65" i="106"/>
  <c r="J64" i="106"/>
  <c r="K62" i="106"/>
  <c r="L78" i="106"/>
  <c r="L61" i="106"/>
  <c r="L98" i="106"/>
  <c r="M60" i="106"/>
  <c r="M96" i="106"/>
  <c r="N59" i="106"/>
  <c r="O61" i="106"/>
  <c r="J55" i="106"/>
  <c r="K54" i="106"/>
  <c r="K74" i="106"/>
  <c r="L72" i="106"/>
  <c r="M71" i="106"/>
  <c r="N70" i="106"/>
  <c r="Q86" i="106"/>
  <c r="R89" i="106"/>
  <c r="P64" i="106"/>
  <c r="Q62" i="106"/>
  <c r="R61" i="106"/>
  <c r="S60" i="106"/>
  <c r="T59" i="106"/>
  <c r="R86" i="106"/>
  <c r="S89" i="106"/>
  <c r="L78" i="104"/>
  <c r="H55" i="104"/>
  <c r="E57" i="105"/>
  <c r="F56" i="105"/>
  <c r="G55" i="105"/>
  <c r="H54" i="105"/>
  <c r="M78" i="105"/>
  <c r="M98" i="105"/>
  <c r="N96" i="105"/>
  <c r="I67" i="107"/>
  <c r="E56" i="107"/>
  <c r="F55" i="107"/>
  <c r="G54" i="107"/>
  <c r="G74" i="107"/>
  <c r="H72" i="107"/>
  <c r="Q67" i="107"/>
  <c r="S91" i="107"/>
  <c r="S79" i="107"/>
  <c r="E55" i="106"/>
  <c r="F54" i="106"/>
  <c r="F74" i="106"/>
  <c r="G72" i="106"/>
  <c r="I69" i="106"/>
  <c r="J67" i="106"/>
  <c r="K66" i="106"/>
  <c r="L65" i="106"/>
  <c r="M64" i="106"/>
  <c r="N62" i="106"/>
  <c r="O73" i="107"/>
  <c r="S53" i="107"/>
  <c r="G53" i="106"/>
  <c r="H71" i="105"/>
  <c r="K54" i="105"/>
  <c r="K74" i="105"/>
  <c r="L72" i="105"/>
  <c r="M71" i="105"/>
  <c r="N70" i="105"/>
  <c r="J67" i="105"/>
  <c r="K66" i="105"/>
  <c r="L65" i="105"/>
  <c r="M64" i="105"/>
  <c r="N62" i="105"/>
  <c r="P90" i="105"/>
  <c r="S86" i="105"/>
  <c r="S65" i="107"/>
  <c r="Q94" i="107"/>
  <c r="Q61" i="107"/>
  <c r="R60" i="107"/>
  <c r="S59" i="107"/>
  <c r="T57" i="107"/>
  <c r="Q55" i="106"/>
  <c r="R54" i="106"/>
  <c r="R74" i="106"/>
  <c r="S72" i="106"/>
  <c r="T71" i="106"/>
  <c r="Q79" i="104"/>
  <c r="E62" i="105"/>
  <c r="F61" i="105"/>
  <c r="G60" i="105"/>
  <c r="H59" i="105"/>
  <c r="L78" i="105"/>
  <c r="L98" i="105"/>
  <c r="M96" i="105"/>
  <c r="N95" i="105"/>
  <c r="N94" i="105"/>
  <c r="O66" i="105"/>
  <c r="P65" i="105"/>
  <c r="Q64" i="105"/>
  <c r="R62" i="105"/>
  <c r="S61" i="105"/>
  <c r="T60" i="105"/>
  <c r="J54" i="107"/>
  <c r="E61" i="107"/>
  <c r="F60" i="107"/>
  <c r="G59" i="107"/>
  <c r="H57" i="107"/>
  <c r="I56" i="107"/>
  <c r="I72" i="107"/>
  <c r="Q88" i="107"/>
  <c r="Q79" i="107"/>
  <c r="J55" i="107"/>
  <c r="J74" i="107"/>
  <c r="K72" i="107"/>
  <c r="L71" i="107"/>
  <c r="M70" i="107"/>
  <c r="N89" i="107"/>
  <c r="N69" i="107"/>
  <c r="Q72" i="107"/>
  <c r="R91" i="107"/>
  <c r="S88" i="107"/>
  <c r="Q69" i="107"/>
  <c r="E60" i="106"/>
  <c r="F59" i="106"/>
  <c r="G57" i="106"/>
  <c r="H56" i="106"/>
  <c r="K79" i="106"/>
  <c r="I74" i="106"/>
  <c r="J72" i="106"/>
  <c r="K71" i="106"/>
  <c r="L70" i="106"/>
  <c r="I57" i="106"/>
  <c r="O66" i="106"/>
  <c r="O65" i="106"/>
  <c r="I55" i="105"/>
  <c r="J60" i="105"/>
  <c r="K59" i="105"/>
  <c r="L57" i="105"/>
  <c r="M56" i="105"/>
  <c r="N55" i="105"/>
  <c r="O54" i="105"/>
  <c r="J72" i="105"/>
  <c r="K71" i="105"/>
  <c r="L70" i="105"/>
  <c r="M69" i="105"/>
  <c r="N67" i="105"/>
  <c r="P95" i="105"/>
  <c r="Q94" i="105"/>
  <c r="R93" i="105"/>
  <c r="S91" i="105"/>
  <c r="I89" i="107"/>
  <c r="R98" i="107"/>
  <c r="I55" i="106"/>
  <c r="D89" i="105"/>
  <c r="E88" i="105"/>
  <c r="E67" i="105"/>
  <c r="F66" i="105"/>
  <c r="G65" i="105"/>
  <c r="F86" i="105"/>
  <c r="G89" i="105"/>
  <c r="H88" i="105"/>
  <c r="H74" i="105"/>
  <c r="H94" i="105"/>
  <c r="I56" i="105"/>
  <c r="I93" i="105"/>
  <c r="J55" i="105"/>
  <c r="J91" i="105"/>
  <c r="K90" i="105"/>
  <c r="N86" i="105"/>
  <c r="J89" i="105"/>
  <c r="K88" i="105"/>
  <c r="H70" i="105"/>
  <c r="N79" i="105"/>
  <c r="I62" i="105"/>
  <c r="J78" i="105"/>
  <c r="J61" i="105"/>
  <c r="J98" i="105"/>
  <c r="K60" i="105"/>
  <c r="K96" i="105"/>
  <c r="L59" i="105"/>
  <c r="L95" i="105"/>
  <c r="M57" i="105"/>
  <c r="M94" i="105"/>
  <c r="N56" i="105"/>
  <c r="N93" i="105"/>
  <c r="O55" i="105"/>
  <c r="O91" i="105"/>
  <c r="P54" i="105"/>
  <c r="O74" i="105"/>
  <c r="O72" i="105"/>
  <c r="O71" i="105"/>
  <c r="P70" i="105"/>
  <c r="Q69" i="105"/>
  <c r="R67" i="105"/>
  <c r="S66" i="105"/>
  <c r="T65" i="105"/>
  <c r="D86" i="107"/>
  <c r="E89" i="107"/>
  <c r="F88" i="107"/>
  <c r="I79" i="107"/>
  <c r="E66" i="107"/>
  <c r="F65" i="107"/>
  <c r="G64" i="107"/>
  <c r="H62" i="107"/>
  <c r="I78" i="107"/>
  <c r="I61" i="107"/>
  <c r="E86" i="107"/>
  <c r="F89" i="107"/>
  <c r="G88" i="107"/>
  <c r="J79" i="107"/>
  <c r="K78" i="107"/>
  <c r="K98" i="107"/>
  <c r="L96" i="107"/>
  <c r="M95" i="107"/>
  <c r="N94" i="107"/>
  <c r="O72" i="107"/>
  <c r="N93" i="107"/>
  <c r="O70" i="107"/>
  <c r="R78" i="107"/>
  <c r="J60" i="107"/>
  <c r="K59" i="107"/>
  <c r="N91" i="107"/>
  <c r="O67" i="107"/>
  <c r="S55" i="107"/>
  <c r="K57" i="107"/>
  <c r="L56" i="107"/>
  <c r="M55" i="107"/>
  <c r="N54" i="107"/>
  <c r="N90" i="107"/>
  <c r="N74" i="107"/>
  <c r="O65" i="107"/>
  <c r="R71" i="107"/>
  <c r="O64" i="107"/>
  <c r="P79" i="107"/>
  <c r="P62" i="107"/>
  <c r="Q98" i="107"/>
  <c r="R96" i="107"/>
  <c r="S95" i="107"/>
  <c r="P93" i="107"/>
  <c r="Q91" i="107"/>
  <c r="R90" i="107"/>
  <c r="P55" i="107"/>
  <c r="Q54" i="107"/>
  <c r="Q74" i="107"/>
  <c r="R72" i="107"/>
  <c r="T70" i="107"/>
  <c r="D95" i="106"/>
  <c r="E94" i="106"/>
  <c r="F93" i="106"/>
  <c r="G91" i="106"/>
  <c r="H94" i="106"/>
  <c r="E56" i="106"/>
  <c r="F55" i="106"/>
  <c r="G54" i="106"/>
  <c r="G90" i="106"/>
  <c r="G74" i="106"/>
  <c r="H91" i="106"/>
  <c r="E65" i="106"/>
  <c r="F64" i="106"/>
  <c r="G79" i="106"/>
  <c r="G62" i="106"/>
  <c r="H78" i="106"/>
  <c r="H61" i="106"/>
  <c r="H72" i="106"/>
  <c r="D86" i="106"/>
  <c r="E89" i="106"/>
  <c r="E69" i="106"/>
  <c r="F88" i="106"/>
  <c r="F67" i="106"/>
  <c r="G66" i="106"/>
  <c r="H71" i="106"/>
  <c r="I86" i="106"/>
  <c r="I70" i="106"/>
  <c r="J89" i="106"/>
  <c r="J69" i="106"/>
  <c r="K88" i="106"/>
  <c r="K67" i="106"/>
  <c r="L66" i="106"/>
  <c r="M65" i="106"/>
  <c r="N64" i="106"/>
  <c r="I95" i="106"/>
  <c r="J57" i="106"/>
  <c r="J94" i="106"/>
  <c r="K56" i="106"/>
  <c r="K93" i="106"/>
  <c r="L55" i="106"/>
  <c r="L91" i="106"/>
  <c r="M54" i="106"/>
  <c r="M90" i="106"/>
  <c r="M74" i="106"/>
  <c r="N72" i="106"/>
  <c r="H64" i="106"/>
  <c r="I79" i="106"/>
  <c r="I62" i="106"/>
  <c r="J78" i="106"/>
  <c r="J98" i="106"/>
  <c r="K96" i="106"/>
  <c r="L95" i="106"/>
  <c r="M94" i="106"/>
  <c r="N93" i="106"/>
  <c r="J60" i="106"/>
  <c r="K59" i="106"/>
  <c r="P78" i="104"/>
  <c r="Q60" i="106"/>
  <c r="R59" i="106"/>
  <c r="S57" i="106"/>
  <c r="T56" i="106"/>
  <c r="L57" i="106"/>
  <c r="M56" i="106"/>
  <c r="N55" i="106"/>
  <c r="N91" i="106"/>
  <c r="O54" i="106"/>
  <c r="O57" i="106"/>
  <c r="O94" i="106"/>
  <c r="P93" i="106"/>
  <c r="Q91" i="106"/>
  <c r="R90" i="106"/>
  <c r="O71" i="106"/>
  <c r="P86" i="106"/>
  <c r="Q89" i="106"/>
  <c r="R88" i="106"/>
  <c r="O70" i="106"/>
  <c r="P69" i="106"/>
  <c r="Q67" i="106"/>
  <c r="R66" i="106"/>
  <c r="S65" i="106"/>
  <c r="T64" i="106"/>
  <c r="O59" i="106"/>
  <c r="O95" i="106"/>
  <c r="P94" i="106"/>
  <c r="Q93" i="106"/>
  <c r="R91" i="106"/>
  <c r="S90" i="106"/>
  <c r="H78" i="104"/>
  <c r="K54" i="104"/>
  <c r="AW11" i="101"/>
  <c r="AX11" i="101" s="1"/>
  <c r="H24" i="108"/>
  <c r="G27" i="92" s="1"/>
  <c r="F87" i="105"/>
  <c r="F83" i="105"/>
  <c r="H84" i="105"/>
  <c r="H80" i="105"/>
  <c r="F89" i="105"/>
  <c r="H87" i="105"/>
  <c r="H83" i="105"/>
  <c r="F88" i="105"/>
  <c r="H85" i="105"/>
  <c r="H81" i="105"/>
  <c r="H86" i="105"/>
  <c r="M84" i="105"/>
  <c r="M80" i="105"/>
  <c r="I79" i="105"/>
  <c r="O11" i="101"/>
  <c r="H9" i="108"/>
  <c r="G12" i="92" s="1"/>
  <c r="AD11" i="101"/>
  <c r="H16" i="108"/>
  <c r="G19" i="92" s="1"/>
  <c r="D84" i="105"/>
  <c r="D80" i="105"/>
  <c r="F78" i="105"/>
  <c r="G96" i="105"/>
  <c r="F85" i="105"/>
  <c r="F81" i="105"/>
  <c r="H79" i="105"/>
  <c r="E85" i="105"/>
  <c r="E81" i="105"/>
  <c r="G79" i="105"/>
  <c r="H78" i="105"/>
  <c r="H98" i="105"/>
  <c r="D85" i="105"/>
  <c r="D81" i="105"/>
  <c r="E84" i="105"/>
  <c r="E80" i="105"/>
  <c r="E64" i="105"/>
  <c r="F79" i="105"/>
  <c r="F62" i="105"/>
  <c r="G78" i="105"/>
  <c r="G61" i="105"/>
  <c r="G98" i="105"/>
  <c r="H60" i="105"/>
  <c r="H95" i="105"/>
  <c r="I71" i="105"/>
  <c r="J86" i="105"/>
  <c r="J70" i="105"/>
  <c r="K89" i="105"/>
  <c r="K69" i="105"/>
  <c r="L88" i="105"/>
  <c r="L67" i="105"/>
  <c r="M87" i="105"/>
  <c r="M83" i="105"/>
  <c r="M66" i="105"/>
  <c r="N85" i="105"/>
  <c r="N81" i="105"/>
  <c r="N65" i="105"/>
  <c r="I85" i="105"/>
  <c r="I81" i="105"/>
  <c r="J84" i="105"/>
  <c r="J80" i="105"/>
  <c r="K79" i="105"/>
  <c r="H65" i="105"/>
  <c r="I84" i="105"/>
  <c r="I80" i="105"/>
  <c r="I64" i="105"/>
  <c r="J79" i="105"/>
  <c r="J62" i="105"/>
  <c r="K78" i="105"/>
  <c r="E89" i="105"/>
  <c r="F67" i="105"/>
  <c r="M85" i="105"/>
  <c r="M81" i="105"/>
  <c r="I69" i="105"/>
  <c r="K87" i="105"/>
  <c r="K83" i="105"/>
  <c r="D88" i="105"/>
  <c r="G84" i="105"/>
  <c r="G80" i="105"/>
  <c r="F84" i="105"/>
  <c r="F80" i="105"/>
  <c r="E78" i="105"/>
  <c r="G88" i="105"/>
  <c r="E69" i="105"/>
  <c r="G87" i="105"/>
  <c r="G83" i="105"/>
  <c r="H69" i="105"/>
  <c r="I86" i="105"/>
  <c r="I89" i="105"/>
  <c r="R27" i="91"/>
  <c r="O27" i="91"/>
  <c r="P27" i="91"/>
  <c r="Q27" i="91"/>
  <c r="E79" i="105"/>
  <c r="F98" i="105"/>
  <c r="H93" i="105"/>
  <c r="E87" i="105"/>
  <c r="E83" i="105"/>
  <c r="H64" i="105"/>
  <c r="D87" i="105"/>
  <c r="D83" i="105"/>
  <c r="J11" i="101"/>
  <c r="K11" i="101" s="1"/>
  <c r="H8" i="108"/>
  <c r="G11" i="92" s="1"/>
  <c r="AA11" i="101"/>
  <c r="H14" i="108"/>
  <c r="G17" i="92" s="1"/>
  <c r="AP11" i="101"/>
  <c r="H21" i="108"/>
  <c r="G24" i="92" s="1"/>
  <c r="D95" i="105"/>
  <c r="E94" i="105"/>
  <c r="F93" i="105"/>
  <c r="G91" i="105"/>
  <c r="D79" i="105"/>
  <c r="L11" i="101"/>
  <c r="R17" i="91"/>
  <c r="Q17" i="91"/>
  <c r="O17" i="91"/>
  <c r="P17" i="91"/>
  <c r="R23" i="91"/>
  <c r="O23" i="91"/>
  <c r="P23" i="91"/>
  <c r="Q23" i="91"/>
  <c r="AZ11" i="101"/>
  <c r="BA11" i="101" s="1"/>
  <c r="H26" i="108"/>
  <c r="G29" i="92" s="1"/>
  <c r="F11" i="101"/>
  <c r="H6" i="108"/>
  <c r="G9" i="92" s="1"/>
  <c r="D90" i="105"/>
  <c r="E72" i="105"/>
  <c r="F71" i="105"/>
  <c r="G86" i="105"/>
  <c r="G70" i="105"/>
  <c r="R22" i="91"/>
  <c r="Q22" i="91"/>
  <c r="O22" i="91"/>
  <c r="P22" i="91"/>
  <c r="G85" i="105"/>
  <c r="G81" i="105"/>
  <c r="E86" i="105"/>
  <c r="D86" i="105"/>
  <c r="G66" i="105"/>
  <c r="L87" i="105"/>
  <c r="L83" i="105"/>
  <c r="N84" i="105"/>
  <c r="N80" i="105"/>
  <c r="J88" i="105"/>
  <c r="L85" i="105"/>
  <c r="L81" i="105"/>
  <c r="O90" i="105"/>
  <c r="R86" i="105"/>
  <c r="S89" i="105"/>
  <c r="Q86" i="105"/>
  <c r="R89" i="105"/>
  <c r="S88" i="105"/>
  <c r="T87" i="105"/>
  <c r="T83" i="105"/>
  <c r="P86" i="105"/>
  <c r="Q89" i="105"/>
  <c r="R88" i="105"/>
  <c r="S87" i="105"/>
  <c r="S83" i="105"/>
  <c r="T85" i="105"/>
  <c r="T81" i="105"/>
  <c r="R11" i="91"/>
  <c r="Q11" i="91"/>
  <c r="O11" i="91"/>
  <c r="P11" i="91"/>
  <c r="M30" i="91"/>
  <c r="J30" i="91"/>
  <c r="K30" i="91"/>
  <c r="L30" i="91"/>
  <c r="F11" i="103"/>
  <c r="F6" i="108"/>
  <c r="F9" i="92" s="1"/>
  <c r="M11" i="91"/>
  <c r="J11" i="91"/>
  <c r="K11" i="91"/>
  <c r="L11" i="91"/>
  <c r="M17" i="91"/>
  <c r="J17" i="91"/>
  <c r="K17" i="91"/>
  <c r="L17" i="91"/>
  <c r="M18" i="91"/>
  <c r="J18" i="91"/>
  <c r="K18" i="91"/>
  <c r="L18" i="91"/>
  <c r="G87" i="107"/>
  <c r="G83" i="107"/>
  <c r="K61" i="105"/>
  <c r="K98" i="105"/>
  <c r="L60" i="105"/>
  <c r="L96" i="105"/>
  <c r="M59" i="105"/>
  <c r="M95" i="105"/>
  <c r="N57" i="105"/>
  <c r="I57" i="105"/>
  <c r="I94" i="105"/>
  <c r="J56" i="105"/>
  <c r="J93" i="105"/>
  <c r="K55" i="105"/>
  <c r="K91" i="105"/>
  <c r="L54" i="105"/>
  <c r="L90" i="105"/>
  <c r="L74" i="105"/>
  <c r="M72" i="105"/>
  <c r="N71" i="105"/>
  <c r="O86" i="105"/>
  <c r="O70" i="105"/>
  <c r="P89" i="105"/>
  <c r="Q88" i="105"/>
  <c r="R87" i="105"/>
  <c r="R83" i="105"/>
  <c r="S85" i="105"/>
  <c r="S81" i="105"/>
  <c r="T84" i="105"/>
  <c r="T80" i="105"/>
  <c r="O89" i="105"/>
  <c r="P88" i="105"/>
  <c r="Q87" i="105"/>
  <c r="Q83" i="105"/>
  <c r="R85" i="105"/>
  <c r="R81" i="105"/>
  <c r="S84" i="105"/>
  <c r="S80" i="105"/>
  <c r="O88" i="105"/>
  <c r="P87" i="105"/>
  <c r="P83" i="105"/>
  <c r="Q85" i="105"/>
  <c r="Q81" i="105"/>
  <c r="R84" i="105"/>
  <c r="R80" i="105"/>
  <c r="S79" i="105"/>
  <c r="O87" i="105"/>
  <c r="O83" i="105"/>
  <c r="P85" i="105"/>
  <c r="P81" i="105"/>
  <c r="Q84" i="105"/>
  <c r="Q80" i="105"/>
  <c r="R79" i="105"/>
  <c r="S78" i="105"/>
  <c r="S98" i="105"/>
  <c r="R16" i="91"/>
  <c r="O16" i="91"/>
  <c r="Q16" i="91"/>
  <c r="P16" i="91"/>
  <c r="M15" i="91"/>
  <c r="J15" i="91"/>
  <c r="K15" i="91"/>
  <c r="L15" i="91"/>
  <c r="M16" i="91"/>
  <c r="K16" i="91"/>
  <c r="J16" i="91"/>
  <c r="L16" i="91"/>
  <c r="M22" i="91"/>
  <c r="K22" i="91"/>
  <c r="J22" i="91"/>
  <c r="L22" i="91"/>
  <c r="M23" i="91"/>
  <c r="J23" i="91"/>
  <c r="K23" i="91"/>
  <c r="L23" i="91"/>
  <c r="D85" i="107"/>
  <c r="D81" i="107"/>
  <c r="E84" i="107"/>
  <c r="E80" i="107"/>
  <c r="F79" i="107"/>
  <c r="G78" i="107"/>
  <c r="G98" i="107"/>
  <c r="H96" i="107"/>
  <c r="D84" i="107"/>
  <c r="D80" i="107"/>
  <c r="E79" i="107"/>
  <c r="F78" i="107"/>
  <c r="F98" i="107"/>
  <c r="G96" i="107"/>
  <c r="H95" i="107"/>
  <c r="D79" i="107"/>
  <c r="E78" i="107"/>
  <c r="E98" i="107"/>
  <c r="F96" i="107"/>
  <c r="G95" i="107"/>
  <c r="H94" i="107"/>
  <c r="D87" i="107"/>
  <c r="D83" i="107"/>
  <c r="E85" i="107"/>
  <c r="E81" i="107"/>
  <c r="E65" i="107"/>
  <c r="F84" i="107"/>
  <c r="F80" i="107"/>
  <c r="F64" i="107"/>
  <c r="G79" i="107"/>
  <c r="G62" i="107"/>
  <c r="H78" i="107"/>
  <c r="H61" i="107"/>
  <c r="H98" i="107"/>
  <c r="I60" i="107"/>
  <c r="J59" i="107"/>
  <c r="I95" i="107"/>
  <c r="J57" i="107"/>
  <c r="J94" i="107"/>
  <c r="K56" i="107"/>
  <c r="K93" i="107"/>
  <c r="L91" i="107"/>
  <c r="M90" i="107"/>
  <c r="J93" i="107"/>
  <c r="K91" i="107"/>
  <c r="L90" i="107"/>
  <c r="O96" i="107"/>
  <c r="R61" i="107"/>
  <c r="I93" i="107"/>
  <c r="J91" i="107"/>
  <c r="K54" i="107"/>
  <c r="K90" i="107"/>
  <c r="N86" i="107"/>
  <c r="O57" i="107"/>
  <c r="O94" i="107"/>
  <c r="P95" i="107"/>
  <c r="J90" i="107"/>
  <c r="M86" i="107"/>
  <c r="O55" i="107"/>
  <c r="O91" i="107"/>
  <c r="P90" i="107"/>
  <c r="O95" i="107"/>
  <c r="P57" i="107"/>
  <c r="P94" i="107"/>
  <c r="Q56" i="107"/>
  <c r="R55" i="107"/>
  <c r="S54" i="107"/>
  <c r="S90" i="107"/>
  <c r="S74" i="107"/>
  <c r="T72" i="107"/>
  <c r="Q86" i="107"/>
  <c r="R89" i="107"/>
  <c r="T87" i="107"/>
  <c r="T83" i="107"/>
  <c r="O71" i="107"/>
  <c r="P86" i="107"/>
  <c r="P70" i="107"/>
  <c r="Q89" i="107"/>
  <c r="R88" i="107"/>
  <c r="R67" i="107"/>
  <c r="S87" i="107"/>
  <c r="S83" i="107"/>
  <c r="S66" i="107"/>
  <c r="T81" i="107"/>
  <c r="T85" i="107"/>
  <c r="T65" i="107"/>
  <c r="AT11" i="102"/>
  <c r="AU11" i="102" s="1"/>
  <c r="J23" i="108"/>
  <c r="H26" i="92" s="1"/>
  <c r="W10" i="91"/>
  <c r="T10" i="91"/>
  <c r="V10" i="91"/>
  <c r="U10" i="91"/>
  <c r="W16" i="91"/>
  <c r="T16" i="91"/>
  <c r="V16" i="91"/>
  <c r="U16" i="91"/>
  <c r="W22" i="91"/>
  <c r="T22" i="91"/>
  <c r="U22" i="91"/>
  <c r="V22" i="91"/>
  <c r="W18" i="91"/>
  <c r="T18" i="91"/>
  <c r="V18" i="91"/>
  <c r="U18" i="91"/>
  <c r="W28" i="91"/>
  <c r="T28" i="91"/>
  <c r="U28" i="91"/>
  <c r="V28" i="91"/>
  <c r="D90" i="106"/>
  <c r="G86" i="106"/>
  <c r="H89" i="106"/>
  <c r="F86" i="106"/>
  <c r="G89" i="106"/>
  <c r="H88" i="106"/>
  <c r="W21" i="91"/>
  <c r="T21" i="91"/>
  <c r="V21" i="91"/>
  <c r="U21" i="91"/>
  <c r="D78" i="106"/>
  <c r="D98" i="106"/>
  <c r="E96" i="106"/>
  <c r="F95" i="106"/>
  <c r="G94" i="106"/>
  <c r="I78" i="106"/>
  <c r="D85" i="106"/>
  <c r="D81" i="106"/>
  <c r="E84" i="106"/>
  <c r="E80" i="106"/>
  <c r="F79" i="106"/>
  <c r="G78" i="106"/>
  <c r="G98" i="106"/>
  <c r="H70" i="106"/>
  <c r="H66" i="106"/>
  <c r="I85" i="106"/>
  <c r="I81" i="106"/>
  <c r="J84" i="106"/>
  <c r="J80" i="106"/>
  <c r="N95" i="106"/>
  <c r="I90" i="106"/>
  <c r="L86" i="106"/>
  <c r="M89" i="106"/>
  <c r="N88" i="106"/>
  <c r="H95" i="106"/>
  <c r="I94" i="106"/>
  <c r="J56" i="106"/>
  <c r="J93" i="106"/>
  <c r="K91" i="106"/>
  <c r="L90" i="106"/>
  <c r="I93" i="106"/>
  <c r="J91" i="106"/>
  <c r="K90" i="106"/>
  <c r="N86" i="106"/>
  <c r="O84" i="106"/>
  <c r="O80" i="106"/>
  <c r="O72" i="106"/>
  <c r="P71" i="106"/>
  <c r="Q70" i="106"/>
  <c r="R69" i="106"/>
  <c r="S67" i="106"/>
  <c r="T87" i="106"/>
  <c r="T83" i="106"/>
  <c r="T66" i="106"/>
  <c r="P85" i="106"/>
  <c r="P81" i="106"/>
  <c r="Q84" i="106"/>
  <c r="Q80" i="106"/>
  <c r="O85" i="106"/>
  <c r="O81" i="106"/>
  <c r="P84" i="106"/>
  <c r="P80" i="106"/>
  <c r="Q79" i="106"/>
  <c r="R78" i="106"/>
  <c r="R98" i="106"/>
  <c r="S96" i="106"/>
  <c r="O90" i="106"/>
  <c r="O74" i="106"/>
  <c r="P72" i="106"/>
  <c r="Q71" i="106"/>
  <c r="R70" i="106"/>
  <c r="S69" i="106"/>
  <c r="T67" i="106"/>
  <c r="E11" i="91"/>
  <c r="F11" i="91"/>
  <c r="G11" i="91"/>
  <c r="H11" i="91"/>
  <c r="F79" i="104"/>
  <c r="O54" i="104"/>
  <c r="I78" i="104"/>
  <c r="J79" i="104"/>
  <c r="R78" i="104"/>
  <c r="H54" i="104"/>
  <c r="Q55" i="104"/>
  <c r="S79" i="104"/>
  <c r="K78" i="104"/>
  <c r="R55" i="104"/>
  <c r="E79" i="104"/>
  <c r="M79" i="104"/>
  <c r="U66" i="107"/>
  <c r="U87" i="107"/>
  <c r="U83" i="107"/>
  <c r="U67" i="107"/>
  <c r="U69" i="107"/>
  <c r="U70" i="107"/>
  <c r="D77" i="107"/>
  <c r="E58" i="107"/>
  <c r="I77" i="107"/>
  <c r="L77" i="107"/>
  <c r="G77" i="107"/>
  <c r="S97" i="107"/>
  <c r="U65" i="106"/>
  <c r="U85" i="106"/>
  <c r="U81" i="106"/>
  <c r="U66" i="106"/>
  <c r="U87" i="106"/>
  <c r="U83" i="106"/>
  <c r="U67" i="106"/>
  <c r="U69" i="106"/>
  <c r="P77" i="106"/>
  <c r="S82" i="106"/>
  <c r="G77" i="106"/>
  <c r="K63" i="106"/>
  <c r="N68" i="106"/>
  <c r="U59" i="105"/>
  <c r="U60" i="105"/>
  <c r="U61" i="105"/>
  <c r="U62" i="105"/>
  <c r="P77" i="105"/>
  <c r="O77" i="105"/>
  <c r="E98" i="105"/>
  <c r="F96" i="105"/>
  <c r="G95" i="105"/>
  <c r="H90" i="105"/>
  <c r="D78" i="105"/>
  <c r="D98" i="105"/>
  <c r="E96" i="105"/>
  <c r="F95" i="105"/>
  <c r="G94" i="105"/>
  <c r="D96" i="105"/>
  <c r="E59" i="105"/>
  <c r="E95" i="105"/>
  <c r="F57" i="105"/>
  <c r="F94" i="105"/>
  <c r="G56" i="105"/>
  <c r="G93" i="105"/>
  <c r="H55" i="105"/>
  <c r="H89" i="105"/>
  <c r="H67" i="105"/>
  <c r="I87" i="105"/>
  <c r="I83" i="105"/>
  <c r="I66" i="105"/>
  <c r="J85" i="105"/>
  <c r="J81" i="105"/>
  <c r="J65" i="105"/>
  <c r="K84" i="105"/>
  <c r="K80" i="105"/>
  <c r="K64" i="105"/>
  <c r="L79" i="105"/>
  <c r="L62" i="105"/>
  <c r="M61" i="105"/>
  <c r="N60" i="105"/>
  <c r="I60" i="105"/>
  <c r="I96" i="105"/>
  <c r="J95" i="105"/>
  <c r="K94" i="105"/>
  <c r="L93" i="105"/>
  <c r="M91" i="105"/>
  <c r="N90" i="105"/>
  <c r="H96" i="105"/>
  <c r="I59" i="105"/>
  <c r="I95" i="105"/>
  <c r="J57" i="105"/>
  <c r="J94" i="105"/>
  <c r="K56" i="105"/>
  <c r="K93" i="105"/>
  <c r="L55" i="105"/>
  <c r="L91" i="105"/>
  <c r="M54" i="105"/>
  <c r="M90" i="105"/>
  <c r="M74" i="105"/>
  <c r="N72" i="105"/>
  <c r="I72" i="105"/>
  <c r="J71" i="105"/>
  <c r="K86" i="105"/>
  <c r="K70" i="105"/>
  <c r="L89" i="105"/>
  <c r="L69" i="105"/>
  <c r="M88" i="105"/>
  <c r="M67" i="105"/>
  <c r="N87" i="105"/>
  <c r="N83" i="105"/>
  <c r="N66" i="105"/>
  <c r="O85" i="105"/>
  <c r="O81" i="105"/>
  <c r="O65" i="105"/>
  <c r="P84" i="105"/>
  <c r="P80" i="105"/>
  <c r="Q79" i="105"/>
  <c r="R78" i="105"/>
  <c r="R98" i="105"/>
  <c r="S96" i="105"/>
  <c r="O84" i="105"/>
  <c r="O80" i="105"/>
  <c r="O64" i="105"/>
  <c r="P79" i="105"/>
  <c r="Q78" i="105"/>
  <c r="Q98" i="105"/>
  <c r="R96" i="105"/>
  <c r="S95" i="105"/>
  <c r="O79" i="105"/>
  <c r="O62" i="105"/>
  <c r="P78" i="105"/>
  <c r="P98" i="105"/>
  <c r="Q96" i="105"/>
  <c r="R95" i="105"/>
  <c r="S94" i="105"/>
  <c r="O78" i="105"/>
  <c r="O61" i="105"/>
  <c r="O98" i="105"/>
  <c r="P60" i="105"/>
  <c r="P96" i="105"/>
  <c r="Q59" i="105"/>
  <c r="Q95" i="105"/>
  <c r="R57" i="105"/>
  <c r="R94" i="105"/>
  <c r="S56" i="105"/>
  <c r="S93" i="105"/>
  <c r="T55" i="105"/>
  <c r="R21" i="91"/>
  <c r="O21" i="91"/>
  <c r="P21" i="91"/>
  <c r="Q21" i="91"/>
  <c r="M20" i="91"/>
  <c r="J20" i="91"/>
  <c r="K20" i="91"/>
  <c r="L20" i="91"/>
  <c r="M21" i="91"/>
  <c r="J21" i="91"/>
  <c r="K21" i="91"/>
  <c r="L21" i="91"/>
  <c r="M27" i="91"/>
  <c r="K27" i="91"/>
  <c r="J27" i="91"/>
  <c r="L27" i="91"/>
  <c r="M28" i="91"/>
  <c r="J28" i="91"/>
  <c r="K28" i="91"/>
  <c r="L28" i="91"/>
  <c r="D96" i="107"/>
  <c r="E95" i="107"/>
  <c r="F94" i="107"/>
  <c r="G93" i="107"/>
  <c r="H91" i="107"/>
  <c r="D95" i="107"/>
  <c r="E94" i="107"/>
  <c r="F93" i="107"/>
  <c r="G91" i="107"/>
  <c r="H90" i="107"/>
  <c r="J84" i="107"/>
  <c r="J80" i="107"/>
  <c r="D94" i="107"/>
  <c r="E93" i="107"/>
  <c r="F91" i="107"/>
  <c r="G90" i="107"/>
  <c r="J78" i="107"/>
  <c r="D78" i="107"/>
  <c r="D98" i="107"/>
  <c r="E60" i="107"/>
  <c r="E96" i="107"/>
  <c r="F59" i="107"/>
  <c r="F95" i="107"/>
  <c r="G57" i="107"/>
  <c r="G94" i="107"/>
  <c r="H56" i="107"/>
  <c r="H93" i="107"/>
  <c r="I55" i="107"/>
  <c r="I70" i="107"/>
  <c r="I90" i="107"/>
  <c r="I74" i="107"/>
  <c r="J72" i="107"/>
  <c r="L86" i="107"/>
  <c r="M89" i="107"/>
  <c r="N88" i="107"/>
  <c r="P89" i="107"/>
  <c r="T80" i="107"/>
  <c r="T84" i="107"/>
  <c r="K86" i="107"/>
  <c r="L89" i="107"/>
  <c r="M88" i="107"/>
  <c r="N87" i="107"/>
  <c r="N83" i="107"/>
  <c r="O86" i="107"/>
  <c r="P84" i="107"/>
  <c r="P80" i="107"/>
  <c r="Q62" i="107"/>
  <c r="I71" i="107"/>
  <c r="J86" i="107"/>
  <c r="J70" i="107"/>
  <c r="K89" i="107"/>
  <c r="L88" i="107"/>
  <c r="M87" i="107"/>
  <c r="M83" i="107"/>
  <c r="N85" i="107"/>
  <c r="N81" i="107"/>
  <c r="O88" i="107"/>
  <c r="Q57" i="107"/>
  <c r="T74" i="107"/>
  <c r="J89" i="107"/>
  <c r="J69" i="107"/>
  <c r="K88" i="107"/>
  <c r="K67" i="107"/>
  <c r="L87" i="107"/>
  <c r="L83" i="107"/>
  <c r="L66" i="107"/>
  <c r="M85" i="107"/>
  <c r="M81" i="107"/>
  <c r="M65" i="107"/>
  <c r="N84" i="107"/>
  <c r="N80" i="107"/>
  <c r="N64" i="107"/>
  <c r="O85" i="107"/>
  <c r="O81" i="107"/>
  <c r="S86" i="107"/>
  <c r="O54" i="107"/>
  <c r="O90" i="107"/>
  <c r="O74" i="107"/>
  <c r="P72" i="107"/>
  <c r="Q71" i="107"/>
  <c r="R86" i="107"/>
  <c r="R70" i="107"/>
  <c r="S89" i="107"/>
  <c r="S69" i="107"/>
  <c r="T67" i="107"/>
  <c r="P87" i="107"/>
  <c r="P83" i="107"/>
  <c r="Q85" i="107"/>
  <c r="Q81" i="107"/>
  <c r="R84" i="107"/>
  <c r="R80" i="107"/>
  <c r="O87" i="107"/>
  <c r="O83" i="107"/>
  <c r="O66" i="107"/>
  <c r="P85" i="107"/>
  <c r="P81" i="107"/>
  <c r="P65" i="107"/>
  <c r="Q84" i="107"/>
  <c r="Q80" i="107"/>
  <c r="Q64" i="107"/>
  <c r="R79" i="107"/>
  <c r="R62" i="107"/>
  <c r="S78" i="107"/>
  <c r="S61" i="107"/>
  <c r="S98" i="107"/>
  <c r="T60" i="107"/>
  <c r="W15" i="91"/>
  <c r="V15" i="91"/>
  <c r="T15" i="91"/>
  <c r="U15" i="91"/>
  <c r="W12" i="91"/>
  <c r="T12" i="91"/>
  <c r="U12" i="91"/>
  <c r="V12" i="91"/>
  <c r="W23" i="91"/>
  <c r="V23" i="91"/>
  <c r="T23" i="91"/>
  <c r="U23" i="91"/>
  <c r="D89" i="106"/>
  <c r="E88" i="106"/>
  <c r="F87" i="106"/>
  <c r="F83" i="106"/>
  <c r="G85" i="106"/>
  <c r="G81" i="106"/>
  <c r="H84" i="106"/>
  <c r="H80" i="106"/>
  <c r="I56" i="106"/>
  <c r="D88" i="106"/>
  <c r="E87" i="106"/>
  <c r="E83" i="106"/>
  <c r="E66" i="106"/>
  <c r="F85" i="106"/>
  <c r="F81" i="106"/>
  <c r="F65" i="106"/>
  <c r="G84" i="106"/>
  <c r="G80" i="106"/>
  <c r="G64" i="106"/>
  <c r="H79" i="106"/>
  <c r="H62" i="106"/>
  <c r="I54" i="106"/>
  <c r="D93" i="106"/>
  <c r="E91" i="106"/>
  <c r="F90" i="106"/>
  <c r="I59" i="106"/>
  <c r="D96" i="106"/>
  <c r="E59" i="106"/>
  <c r="E95" i="106"/>
  <c r="F57" i="106"/>
  <c r="F94" i="106"/>
  <c r="G56" i="106"/>
  <c r="G93" i="106"/>
  <c r="H55" i="106"/>
  <c r="H96" i="106"/>
  <c r="H98" i="106"/>
  <c r="I60" i="106"/>
  <c r="I96" i="106"/>
  <c r="J59" i="106"/>
  <c r="J95" i="106"/>
  <c r="K57" i="106"/>
  <c r="K94" i="106"/>
  <c r="L56" i="106"/>
  <c r="L93" i="106"/>
  <c r="M55" i="106"/>
  <c r="M91" i="106"/>
  <c r="N54" i="106"/>
  <c r="N90" i="106"/>
  <c r="N74" i="106"/>
  <c r="I89" i="106"/>
  <c r="J88" i="106"/>
  <c r="K87" i="106"/>
  <c r="K83" i="106"/>
  <c r="L85" i="106"/>
  <c r="L81" i="106"/>
  <c r="M84" i="106"/>
  <c r="M80" i="106"/>
  <c r="N79" i="106"/>
  <c r="H90" i="106"/>
  <c r="H74" i="106"/>
  <c r="I72" i="106"/>
  <c r="K86" i="106"/>
  <c r="L89" i="106"/>
  <c r="M88" i="106"/>
  <c r="N87" i="106"/>
  <c r="N83" i="106"/>
  <c r="I71" i="106"/>
  <c r="J86" i="106"/>
  <c r="J70" i="106"/>
  <c r="K89" i="106"/>
  <c r="K69" i="106"/>
  <c r="L88" i="106"/>
  <c r="L67" i="106"/>
  <c r="M87" i="106"/>
  <c r="M83" i="106"/>
  <c r="M66" i="106"/>
  <c r="N85" i="106"/>
  <c r="N81" i="106"/>
  <c r="N65" i="106"/>
  <c r="O88" i="106"/>
  <c r="O67" i="106"/>
  <c r="P87" i="106"/>
  <c r="P83" i="106"/>
  <c r="P66" i="106"/>
  <c r="Q85" i="106"/>
  <c r="Q81" i="106"/>
  <c r="Q65" i="106"/>
  <c r="R84" i="106"/>
  <c r="R80" i="106"/>
  <c r="R64" i="106"/>
  <c r="S62" i="106"/>
  <c r="T61" i="106"/>
  <c r="O98" i="106"/>
  <c r="P96" i="106"/>
  <c r="Q95" i="106"/>
  <c r="R94" i="106"/>
  <c r="S93" i="106"/>
  <c r="O60" i="106"/>
  <c r="O96" i="106"/>
  <c r="P59" i="106"/>
  <c r="P95" i="106"/>
  <c r="Q57" i="106"/>
  <c r="Q94" i="106"/>
  <c r="R56" i="106"/>
  <c r="R93" i="106"/>
  <c r="S55" i="106"/>
  <c r="S91" i="106"/>
  <c r="T54" i="106"/>
  <c r="T74" i="106"/>
  <c r="O89" i="106"/>
  <c r="O69" i="106"/>
  <c r="P88" i="106"/>
  <c r="P67" i="106"/>
  <c r="Q87" i="106"/>
  <c r="Q83" i="106"/>
  <c r="Q66" i="106"/>
  <c r="R85" i="106"/>
  <c r="R81" i="106"/>
  <c r="R65" i="106"/>
  <c r="S84" i="106"/>
  <c r="S80" i="106"/>
  <c r="S64" i="106"/>
  <c r="T62" i="106"/>
  <c r="S54" i="104"/>
  <c r="M78" i="104"/>
  <c r="L55" i="104"/>
  <c r="N79" i="104"/>
  <c r="L54" i="104"/>
  <c r="F78" i="104"/>
  <c r="E55" i="104"/>
  <c r="G79" i="104"/>
  <c r="O78" i="104"/>
  <c r="E54" i="104"/>
  <c r="F55" i="104"/>
  <c r="H79" i="104"/>
  <c r="U71" i="107"/>
  <c r="U72" i="107"/>
  <c r="U74" i="107"/>
  <c r="U54" i="107"/>
  <c r="U55" i="107"/>
  <c r="J77" i="107"/>
  <c r="I58" i="107"/>
  <c r="Q97" i="107"/>
  <c r="L63" i="107"/>
  <c r="R73" i="107"/>
  <c r="T97" i="107"/>
  <c r="Q53" i="107"/>
  <c r="S77" i="107"/>
  <c r="U70" i="106"/>
  <c r="U71" i="106"/>
  <c r="U72" i="106"/>
  <c r="U74" i="106"/>
  <c r="U54" i="106"/>
  <c r="I77" i="106"/>
  <c r="L77" i="106"/>
  <c r="Q53" i="106"/>
  <c r="S77" i="106"/>
  <c r="U64" i="105"/>
  <c r="U84" i="105"/>
  <c r="U80" i="105"/>
  <c r="U65" i="105"/>
  <c r="U85" i="105"/>
  <c r="U81" i="105"/>
  <c r="U66" i="105"/>
  <c r="U87" i="105"/>
  <c r="U83" i="105"/>
  <c r="U67" i="105"/>
  <c r="O53" i="105"/>
  <c r="Q77" i="105"/>
  <c r="O9" i="91"/>
  <c r="P9" i="91"/>
  <c r="Q9" i="91"/>
  <c r="R9" i="91"/>
  <c r="M53" i="105"/>
  <c r="T97" i="105"/>
  <c r="H53" i="105"/>
  <c r="J77" i="105"/>
  <c r="R97" i="105"/>
  <c r="T53" i="105"/>
  <c r="D94" i="105"/>
  <c r="E93" i="105"/>
  <c r="F91" i="105"/>
  <c r="G90" i="105"/>
  <c r="P11" i="101"/>
  <c r="Q11" i="101" s="1"/>
  <c r="I11" i="108"/>
  <c r="P15" i="91" s="1"/>
  <c r="D93" i="105"/>
  <c r="E91" i="105"/>
  <c r="F90" i="105"/>
  <c r="D91" i="105"/>
  <c r="E54" i="105"/>
  <c r="E90" i="105"/>
  <c r="E74" i="105"/>
  <c r="F72" i="105"/>
  <c r="G71" i="105"/>
  <c r="H62" i="105"/>
  <c r="I78" i="105"/>
  <c r="I61" i="105"/>
  <c r="I98" i="105"/>
  <c r="J96" i="105"/>
  <c r="K95" i="105"/>
  <c r="L94" i="105"/>
  <c r="M93" i="105"/>
  <c r="N91" i="105"/>
  <c r="I91" i="105"/>
  <c r="J90" i="105"/>
  <c r="M86" i="105"/>
  <c r="N89" i="105"/>
  <c r="H91" i="105"/>
  <c r="I54" i="105"/>
  <c r="I90" i="105"/>
  <c r="I74" i="105"/>
  <c r="L86" i="105"/>
  <c r="M89" i="105"/>
  <c r="N88" i="105"/>
  <c r="I88" i="105"/>
  <c r="I67" i="105"/>
  <c r="J87" i="105"/>
  <c r="J83" i="105"/>
  <c r="J66" i="105"/>
  <c r="K85" i="105"/>
  <c r="K81" i="105"/>
  <c r="K65" i="105"/>
  <c r="L84" i="105"/>
  <c r="L80" i="105"/>
  <c r="L64" i="105"/>
  <c r="M79" i="105"/>
  <c r="M62" i="105"/>
  <c r="N78" i="105"/>
  <c r="N61" i="105"/>
  <c r="N98" i="105"/>
  <c r="O60" i="105"/>
  <c r="O96" i="105"/>
  <c r="O59" i="105"/>
  <c r="O95" i="105"/>
  <c r="P94" i="105"/>
  <c r="Q93" i="105"/>
  <c r="R91" i="105"/>
  <c r="S90" i="105"/>
  <c r="O57" i="105"/>
  <c r="O94" i="105"/>
  <c r="P93" i="105"/>
  <c r="Q91" i="105"/>
  <c r="R90" i="105"/>
  <c r="O56" i="105"/>
  <c r="O93" i="105"/>
  <c r="P55" i="105"/>
  <c r="P91" i="105"/>
  <c r="Q54" i="105"/>
  <c r="Q90" i="105"/>
  <c r="Q74" i="105"/>
  <c r="R72" i="105"/>
  <c r="S71" i="105"/>
  <c r="T70" i="105"/>
  <c r="R26" i="91"/>
  <c r="O26" i="91"/>
  <c r="P26" i="91"/>
  <c r="Q26" i="91"/>
  <c r="M25" i="91"/>
  <c r="J25" i="91"/>
  <c r="K25" i="91"/>
  <c r="L25" i="91"/>
  <c r="M26" i="91"/>
  <c r="J26" i="91"/>
  <c r="K26" i="91"/>
  <c r="L26" i="91"/>
  <c r="M12" i="91"/>
  <c r="J12" i="91"/>
  <c r="K12" i="91"/>
  <c r="L12" i="91"/>
  <c r="M13" i="91"/>
  <c r="J13" i="91"/>
  <c r="K13" i="91"/>
  <c r="L13" i="91"/>
  <c r="D91" i="107"/>
  <c r="E90" i="107"/>
  <c r="H86" i="107"/>
  <c r="I94" i="107"/>
  <c r="D90" i="107"/>
  <c r="G86" i="107"/>
  <c r="H89" i="107"/>
  <c r="I88" i="107"/>
  <c r="I91" i="107"/>
  <c r="E71" i="107"/>
  <c r="F86" i="107"/>
  <c r="F70" i="107"/>
  <c r="G89" i="107"/>
  <c r="G69" i="107"/>
  <c r="H88" i="107"/>
  <c r="H67" i="107"/>
  <c r="I87" i="107"/>
  <c r="I83" i="107"/>
  <c r="I66" i="107"/>
  <c r="D93" i="107"/>
  <c r="E55" i="107"/>
  <c r="E91" i="107"/>
  <c r="F54" i="107"/>
  <c r="F90" i="107"/>
  <c r="F74" i="107"/>
  <c r="G72" i="107"/>
  <c r="H71" i="107"/>
  <c r="I86" i="107"/>
  <c r="I96" i="107"/>
  <c r="I69" i="107"/>
  <c r="J88" i="107"/>
  <c r="J67" i="107"/>
  <c r="K87" i="107"/>
  <c r="K83" i="107"/>
  <c r="L85" i="107"/>
  <c r="L81" i="107"/>
  <c r="M84" i="107"/>
  <c r="M80" i="107"/>
  <c r="N79" i="107"/>
  <c r="O79" i="107"/>
  <c r="S85" i="107"/>
  <c r="S81" i="107"/>
  <c r="J87" i="107"/>
  <c r="J83" i="107"/>
  <c r="J66" i="107"/>
  <c r="K85" i="107"/>
  <c r="K81" i="107"/>
  <c r="L84" i="107"/>
  <c r="L80" i="107"/>
  <c r="M79" i="107"/>
  <c r="N78" i="107"/>
  <c r="N98" i="107"/>
  <c r="P64" i="107"/>
  <c r="T59" i="107"/>
  <c r="J85" i="107"/>
  <c r="J81" i="107"/>
  <c r="J65" i="107"/>
  <c r="K84" i="107"/>
  <c r="K80" i="107"/>
  <c r="L79" i="107"/>
  <c r="M78" i="107"/>
  <c r="M98" i="107"/>
  <c r="N96" i="107"/>
  <c r="P59" i="107"/>
  <c r="T54" i="107"/>
  <c r="J64" i="107"/>
  <c r="K79" i="107"/>
  <c r="K62" i="107"/>
  <c r="L78" i="107"/>
  <c r="L61" i="107"/>
  <c r="L98" i="107"/>
  <c r="M60" i="107"/>
  <c r="M96" i="107"/>
  <c r="N59" i="107"/>
  <c r="N95" i="107"/>
  <c r="P54" i="107"/>
  <c r="S70" i="107"/>
  <c r="O89" i="107"/>
  <c r="O69" i="107"/>
  <c r="P88" i="107"/>
  <c r="P67" i="107"/>
  <c r="Q87" i="107"/>
  <c r="Q83" i="107"/>
  <c r="Q66" i="107"/>
  <c r="R85" i="107"/>
  <c r="R81" i="107"/>
  <c r="R65" i="107"/>
  <c r="S84" i="107"/>
  <c r="S80" i="107"/>
  <c r="S64" i="107"/>
  <c r="T62" i="107"/>
  <c r="P78" i="107"/>
  <c r="P98" i="107"/>
  <c r="Q96" i="107"/>
  <c r="R95" i="107"/>
  <c r="S94" i="107"/>
  <c r="O78" i="107"/>
  <c r="O61" i="107"/>
  <c r="O98" i="107"/>
  <c r="P60" i="107"/>
  <c r="P96" i="107"/>
  <c r="Q59" i="107"/>
  <c r="Q95" i="107"/>
  <c r="R57" i="107"/>
  <c r="R94" i="107"/>
  <c r="S56" i="107"/>
  <c r="S93" i="107"/>
  <c r="T55" i="107"/>
  <c r="W20" i="91"/>
  <c r="T20" i="91"/>
  <c r="U20" i="91"/>
  <c r="V20" i="91"/>
  <c r="V11" i="102"/>
  <c r="W11" i="102" s="1"/>
  <c r="J13" i="108"/>
  <c r="H16" i="92" s="1"/>
  <c r="W25" i="91"/>
  <c r="T25" i="91"/>
  <c r="U25" i="91"/>
  <c r="V25" i="91"/>
  <c r="D84" i="106"/>
  <c r="D80" i="106"/>
  <c r="E79" i="106"/>
  <c r="F78" i="106"/>
  <c r="F98" i="106"/>
  <c r="G96" i="106"/>
  <c r="D79" i="106"/>
  <c r="E78" i="106"/>
  <c r="E61" i="106"/>
  <c r="E98" i="106"/>
  <c r="F60" i="106"/>
  <c r="F96" i="106"/>
  <c r="G59" i="106"/>
  <c r="G95" i="106"/>
  <c r="H57" i="106"/>
  <c r="H65" i="106"/>
  <c r="I84" i="106"/>
  <c r="I80" i="106"/>
  <c r="E86" i="106"/>
  <c r="E70" i="106"/>
  <c r="F89" i="106"/>
  <c r="F69" i="106"/>
  <c r="G88" i="106"/>
  <c r="G67" i="106"/>
  <c r="H87" i="106"/>
  <c r="H83" i="106"/>
  <c r="D91" i="106"/>
  <c r="E54" i="106"/>
  <c r="E90" i="106"/>
  <c r="E74" i="106"/>
  <c r="F72" i="106"/>
  <c r="G71" i="106"/>
  <c r="H86" i="106"/>
  <c r="H93" i="106"/>
  <c r="I91" i="106"/>
  <c r="J54" i="106"/>
  <c r="J90" i="106"/>
  <c r="J74" i="106"/>
  <c r="K72" i="106"/>
  <c r="L71" i="106"/>
  <c r="M86" i="106"/>
  <c r="M70" i="106"/>
  <c r="N89" i="106"/>
  <c r="N69" i="106"/>
  <c r="O78" i="106"/>
  <c r="I64" i="106"/>
  <c r="J79" i="106"/>
  <c r="J62" i="106"/>
  <c r="K78" i="106"/>
  <c r="K61" i="106"/>
  <c r="K98" i="106"/>
  <c r="L60" i="106"/>
  <c r="L96" i="106"/>
  <c r="M59" i="106"/>
  <c r="M95" i="106"/>
  <c r="N57" i="106"/>
  <c r="N94" i="106"/>
  <c r="O87" i="106"/>
  <c r="O83" i="106"/>
  <c r="H69" i="106"/>
  <c r="I88" i="106"/>
  <c r="I67" i="106"/>
  <c r="J87" i="106"/>
  <c r="J83" i="106"/>
  <c r="K85" i="106"/>
  <c r="K81" i="106"/>
  <c r="L84" i="106"/>
  <c r="L80" i="106"/>
  <c r="M79" i="106"/>
  <c r="N78" i="106"/>
  <c r="N98" i="106"/>
  <c r="I87" i="106"/>
  <c r="I83" i="106"/>
  <c r="I66" i="106"/>
  <c r="J85" i="106"/>
  <c r="J81" i="106"/>
  <c r="J65" i="106"/>
  <c r="K84" i="106"/>
  <c r="K80" i="106"/>
  <c r="K64" i="106"/>
  <c r="L79" i="106"/>
  <c r="L62" i="106"/>
  <c r="M78" i="106"/>
  <c r="M61" i="106"/>
  <c r="M98" i="106"/>
  <c r="N60" i="106"/>
  <c r="N96" i="106"/>
  <c r="O79" i="106"/>
  <c r="O62" i="106"/>
  <c r="P78" i="106"/>
  <c r="P61" i="106"/>
  <c r="P98" i="106"/>
  <c r="Q96" i="106"/>
  <c r="R95" i="106"/>
  <c r="O93" i="106"/>
  <c r="P91" i="106"/>
  <c r="Q90" i="106"/>
  <c r="O55" i="106"/>
  <c r="O91" i="106"/>
  <c r="P54" i="106"/>
  <c r="P90" i="106"/>
  <c r="P74" i="106"/>
  <c r="Q72" i="106"/>
  <c r="R71" i="106"/>
  <c r="S86" i="106"/>
  <c r="S70" i="106"/>
  <c r="T69" i="106"/>
  <c r="O64" i="106"/>
  <c r="P79" i="106"/>
  <c r="P62" i="106"/>
  <c r="Q78" i="106"/>
  <c r="Q61" i="106"/>
  <c r="Q98" i="106"/>
  <c r="R60" i="106"/>
  <c r="R96" i="106"/>
  <c r="S59" i="106"/>
  <c r="S95" i="106"/>
  <c r="T57" i="106"/>
  <c r="D78" i="104"/>
  <c r="I79" i="104"/>
  <c r="X11" i="100"/>
  <c r="Q78" i="104"/>
  <c r="G54" i="104"/>
  <c r="F11" i="100"/>
  <c r="D6" i="108"/>
  <c r="E9" i="92" s="1"/>
  <c r="P55" i="104"/>
  <c r="R79" i="104"/>
  <c r="P54" i="104"/>
  <c r="J78" i="104"/>
  <c r="I55" i="104"/>
  <c r="K79" i="104"/>
  <c r="S78" i="104"/>
  <c r="I54" i="104"/>
  <c r="J55" i="104"/>
  <c r="L79" i="104"/>
  <c r="U54" i="104"/>
  <c r="U55" i="104"/>
  <c r="U56" i="107"/>
  <c r="U57" i="107"/>
  <c r="U59" i="107"/>
  <c r="U60" i="107"/>
  <c r="E53" i="107"/>
  <c r="J9" i="91"/>
  <c r="K9" i="91"/>
  <c r="L9" i="91"/>
  <c r="M9" i="91"/>
  <c r="K58" i="107"/>
  <c r="M19" i="91"/>
  <c r="K19" i="91"/>
  <c r="J19" i="91"/>
  <c r="L19" i="91"/>
  <c r="T73" i="107"/>
  <c r="H68" i="107"/>
  <c r="K73" i="107"/>
  <c r="Q77" i="107"/>
  <c r="T82" i="107"/>
  <c r="T77" i="107"/>
  <c r="F68" i="107"/>
  <c r="M53" i="107"/>
  <c r="O77" i="107"/>
  <c r="R82" i="107"/>
  <c r="U55" i="106"/>
  <c r="U56" i="106"/>
  <c r="U57" i="106"/>
  <c r="U59" i="106"/>
  <c r="F77" i="106"/>
  <c r="O58" i="106"/>
  <c r="M77" i="106"/>
  <c r="I68" i="106"/>
  <c r="P53" i="106"/>
  <c r="R77" i="106"/>
  <c r="E63" i="106"/>
  <c r="K73" i="106"/>
  <c r="R58" i="106"/>
  <c r="T82" i="106"/>
  <c r="F53" i="106"/>
  <c r="H77" i="106"/>
  <c r="I58" i="106"/>
  <c r="L63" i="106"/>
  <c r="O68" i="106"/>
  <c r="R73" i="106"/>
  <c r="T97" i="106"/>
  <c r="T9" i="91"/>
  <c r="U9" i="91"/>
  <c r="V9" i="91"/>
  <c r="W9" i="91"/>
  <c r="M53" i="106"/>
  <c r="O77" i="106"/>
  <c r="U69" i="105"/>
  <c r="U70" i="105"/>
  <c r="U71" i="105"/>
  <c r="U72" i="105"/>
  <c r="D77" i="105"/>
  <c r="I77" i="105"/>
  <c r="H77" i="105"/>
  <c r="K53" i="105"/>
  <c r="M77" i="105"/>
  <c r="K77" i="105"/>
  <c r="S82" i="105"/>
  <c r="F77" i="105"/>
  <c r="J63" i="105"/>
  <c r="S97" i="105"/>
  <c r="P53" i="105"/>
  <c r="R77" i="105"/>
  <c r="H85" i="107"/>
  <c r="H81" i="107"/>
  <c r="I84" i="107"/>
  <c r="I80" i="107"/>
  <c r="D89" i="107"/>
  <c r="E88" i="107"/>
  <c r="F87" i="107"/>
  <c r="F83" i="107"/>
  <c r="G85" i="107"/>
  <c r="G81" i="107"/>
  <c r="H84" i="107"/>
  <c r="H80" i="107"/>
  <c r="D88" i="107"/>
  <c r="E87" i="107"/>
  <c r="E83" i="107"/>
  <c r="F85" i="107"/>
  <c r="F81" i="107"/>
  <c r="G84" i="107"/>
  <c r="G80" i="107"/>
  <c r="H79" i="107"/>
  <c r="E70" i="107"/>
  <c r="F69" i="107"/>
  <c r="G67" i="107"/>
  <c r="H87" i="107"/>
  <c r="H83" i="107"/>
  <c r="H66" i="107"/>
  <c r="I85" i="107"/>
  <c r="I81" i="107"/>
  <c r="I65" i="107"/>
  <c r="J62" i="107"/>
  <c r="R87" i="107"/>
  <c r="R83" i="107"/>
  <c r="J61" i="107"/>
  <c r="J98" i="107"/>
  <c r="K96" i="107"/>
  <c r="L95" i="107"/>
  <c r="M94" i="107"/>
  <c r="I98" i="107"/>
  <c r="J96" i="107"/>
  <c r="K95" i="107"/>
  <c r="L94" i="107"/>
  <c r="M93" i="107"/>
  <c r="J95" i="107"/>
  <c r="K94" i="107"/>
  <c r="L93" i="107"/>
  <c r="M91" i="107"/>
  <c r="O84" i="107"/>
  <c r="O80" i="107"/>
  <c r="Q78" i="107"/>
  <c r="O56" i="107"/>
  <c r="O93" i="107"/>
  <c r="P91" i="107"/>
  <c r="Q90" i="107"/>
  <c r="S71" i="107"/>
  <c r="W30" i="91"/>
  <c r="V30" i="91"/>
  <c r="T30" i="91"/>
  <c r="U30" i="91"/>
  <c r="W11" i="91"/>
  <c r="V11" i="91"/>
  <c r="T11" i="91"/>
  <c r="U11" i="91"/>
  <c r="W13" i="91"/>
  <c r="V13" i="91"/>
  <c r="T13" i="91"/>
  <c r="U13" i="91"/>
  <c r="D94" i="106"/>
  <c r="E93" i="106"/>
  <c r="F91" i="106"/>
  <c r="W26" i="91"/>
  <c r="V26" i="91"/>
  <c r="T26" i="91"/>
  <c r="U26" i="91"/>
  <c r="D87" i="106"/>
  <c r="D83" i="106"/>
  <c r="E85" i="106"/>
  <c r="E81" i="106"/>
  <c r="F84" i="106"/>
  <c r="F80" i="106"/>
  <c r="G87" i="106"/>
  <c r="G83" i="106"/>
  <c r="H85" i="106"/>
  <c r="H81" i="106"/>
  <c r="L87" i="106"/>
  <c r="L83" i="106"/>
  <c r="M85" i="106"/>
  <c r="M81" i="106"/>
  <c r="N84" i="106"/>
  <c r="N80" i="106"/>
  <c r="O56" i="106"/>
  <c r="I61" i="106"/>
  <c r="I98" i="106"/>
  <c r="J96" i="106"/>
  <c r="K95" i="106"/>
  <c r="L94" i="106"/>
  <c r="M93" i="106"/>
  <c r="P56" i="106"/>
  <c r="S87" i="106"/>
  <c r="S83" i="106"/>
  <c r="T85" i="106"/>
  <c r="T81" i="106"/>
  <c r="O86" i="106"/>
  <c r="P89" i="106"/>
  <c r="Q88" i="106"/>
  <c r="R87" i="106"/>
  <c r="R83" i="106"/>
  <c r="S85" i="106"/>
  <c r="S81" i="106"/>
  <c r="T80" i="106"/>
  <c r="T84" i="106"/>
  <c r="P57" i="106"/>
  <c r="Q56" i="106"/>
  <c r="R55" i="106"/>
  <c r="S54" i="106"/>
  <c r="S74" i="106"/>
  <c r="T72" i="106"/>
  <c r="E78" i="104"/>
  <c r="D79" i="104"/>
  <c r="T54" i="104"/>
  <c r="N78" i="104"/>
  <c r="M55" i="104"/>
  <c r="O79" i="104"/>
  <c r="M54" i="104"/>
  <c r="G78" i="104"/>
  <c r="N55" i="104"/>
  <c r="P79" i="104"/>
  <c r="U61" i="107"/>
  <c r="U62" i="107"/>
  <c r="U64" i="107"/>
  <c r="U84" i="107"/>
  <c r="U80" i="107"/>
  <c r="U65" i="107"/>
  <c r="U85" i="107"/>
  <c r="U81" i="107"/>
  <c r="H53" i="107"/>
  <c r="F53" i="107"/>
  <c r="H77" i="107"/>
  <c r="F77" i="107"/>
  <c r="Q68" i="107"/>
  <c r="K53" i="107"/>
  <c r="M77" i="107"/>
  <c r="N58" i="107"/>
  <c r="Q63" i="107"/>
  <c r="T68" i="107"/>
  <c r="P77" i="107"/>
  <c r="S82" i="107"/>
  <c r="I53" i="107"/>
  <c r="K77" i="107"/>
  <c r="L58" i="107"/>
  <c r="U60" i="106"/>
  <c r="U61" i="106"/>
  <c r="U62" i="106"/>
  <c r="U64" i="106"/>
  <c r="U84" i="106"/>
  <c r="U80" i="106"/>
  <c r="E77" i="106"/>
  <c r="J77" i="106"/>
  <c r="D77" i="106"/>
  <c r="T77" i="106"/>
  <c r="I53" i="106"/>
  <c r="K77" i="106"/>
  <c r="U74" i="105"/>
  <c r="U54" i="105"/>
  <c r="U55" i="105"/>
  <c r="U56" i="105"/>
  <c r="U57" i="105"/>
  <c r="E77" i="105"/>
  <c r="G77" i="105"/>
  <c r="F63" i="105"/>
  <c r="N58" i="105"/>
  <c r="T68" i="105"/>
  <c r="M73" i="105"/>
  <c r="S77" i="105"/>
  <c r="N77" i="105"/>
  <c r="O58" i="105"/>
  <c r="U68" i="105"/>
  <c r="AN11" i="101"/>
  <c r="AO11" i="101" s="1"/>
  <c r="F11" i="102"/>
  <c r="Y11" i="101"/>
  <c r="Z11" i="101" s="1"/>
  <c r="BQ11" i="102"/>
  <c r="AH11" i="102"/>
  <c r="AI11" i="102" s="1"/>
  <c r="R11" i="101"/>
  <c r="L11" i="102"/>
  <c r="BF11" i="100"/>
  <c r="BG11" i="100" s="1"/>
  <c r="BH11" i="100"/>
  <c r="BL11" i="100"/>
  <c r="BM11" i="100" s="1"/>
  <c r="BN11" i="100"/>
  <c r="BF11" i="101"/>
  <c r="BG11" i="101" s="1"/>
  <c r="BH11" i="101"/>
  <c r="BL11" i="102"/>
  <c r="BM11" i="102" s="1"/>
  <c r="BN11" i="102"/>
  <c r="BT11" i="103"/>
  <c r="BR11" i="103"/>
  <c r="BS11" i="103" s="1"/>
  <c r="BO11" i="103"/>
  <c r="BP11" i="103" s="1"/>
  <c r="BQ11" i="103"/>
  <c r="AG11" i="100"/>
  <c r="AE11" i="100"/>
  <c r="AF11" i="100" s="1"/>
  <c r="AM11" i="100"/>
  <c r="AK11" i="100"/>
  <c r="AL11" i="100" s="1"/>
  <c r="AS11" i="100"/>
  <c r="AQ11" i="100"/>
  <c r="AR11" i="100" s="1"/>
  <c r="AA11" i="100"/>
  <c r="Y11" i="100"/>
  <c r="Z11" i="100" s="1"/>
  <c r="R11" i="100"/>
  <c r="P11" i="100"/>
  <c r="Q11" i="100" s="1"/>
  <c r="L11" i="100"/>
  <c r="J11" i="100"/>
  <c r="K11" i="100" s="1"/>
  <c r="AB11" i="101"/>
  <c r="AC11" i="101" s="1"/>
  <c r="AY11" i="101"/>
  <c r="BB11" i="101"/>
  <c r="BT11" i="100"/>
  <c r="BR11" i="100"/>
  <c r="BS11" i="100" s="1"/>
  <c r="BK11" i="102"/>
  <c r="BI11" i="102"/>
  <c r="BJ11" i="102" s="1"/>
  <c r="BO11" i="102"/>
  <c r="BP11" i="102" s="1"/>
  <c r="BF11" i="103"/>
  <c r="BG11" i="103" s="1"/>
  <c r="BH11" i="103"/>
  <c r="AD11" i="100"/>
  <c r="AB11" i="100"/>
  <c r="AC11" i="100" s="1"/>
  <c r="AJ11" i="100"/>
  <c r="AH11" i="100"/>
  <c r="AI11" i="100" s="1"/>
  <c r="AP11" i="100"/>
  <c r="AN11" i="100"/>
  <c r="AO11" i="100" s="1"/>
  <c r="AV11" i="100"/>
  <c r="AT11" i="100"/>
  <c r="AU11" i="100" s="1"/>
  <c r="BQ11" i="100"/>
  <c r="BO11" i="100"/>
  <c r="BP11" i="100" s="1"/>
  <c r="BL11" i="101"/>
  <c r="BM11" i="101" s="1"/>
  <c r="BN11" i="101"/>
  <c r="BK11" i="101"/>
  <c r="BI11" i="101"/>
  <c r="BJ11" i="101" s="1"/>
  <c r="BT11" i="101"/>
  <c r="BR11" i="101"/>
  <c r="BS11" i="101" s="1"/>
  <c r="BR11" i="102"/>
  <c r="BS11" i="102" s="1"/>
  <c r="BT11" i="102"/>
  <c r="BN11" i="103"/>
  <c r="BL11" i="103"/>
  <c r="BM11" i="103" s="1"/>
  <c r="BK11" i="103"/>
  <c r="BI11" i="103"/>
  <c r="BJ11" i="103" s="1"/>
  <c r="AY11" i="100"/>
  <c r="AW11" i="100"/>
  <c r="AX11" i="100" s="1"/>
  <c r="D11" i="100"/>
  <c r="E11" i="100" s="1"/>
  <c r="BK11" i="100"/>
  <c r="BI11" i="100"/>
  <c r="BJ11" i="100" s="1"/>
  <c r="BO11" i="101"/>
  <c r="BP11" i="101" s="1"/>
  <c r="BQ11" i="101"/>
  <c r="BF11" i="102"/>
  <c r="BG11" i="102" s="1"/>
  <c r="BH11" i="102"/>
  <c r="U11" i="100"/>
  <c r="S11" i="100"/>
  <c r="T11" i="100" s="1"/>
  <c r="O11" i="100"/>
  <c r="M11" i="100"/>
  <c r="N11" i="100" s="1"/>
  <c r="R11" i="102"/>
  <c r="P11" i="102"/>
  <c r="Q11" i="102" s="1"/>
  <c r="J11" i="102"/>
  <c r="K11" i="102" s="1"/>
  <c r="AM11" i="102"/>
  <c r="AK11" i="102"/>
  <c r="AL11" i="102" s="1"/>
  <c r="BB11" i="102"/>
  <c r="AZ11" i="102"/>
  <c r="BA11" i="102" s="1"/>
  <c r="M11" i="102"/>
  <c r="N11" i="102" s="1"/>
  <c r="O11" i="102"/>
  <c r="AV11" i="102"/>
  <c r="D11" i="102"/>
  <c r="E11" i="102" s="1"/>
  <c r="AD11" i="102"/>
  <c r="AB11" i="102"/>
  <c r="AC11" i="102" s="1"/>
  <c r="AN11" i="102"/>
  <c r="AO11" i="102" s="1"/>
  <c r="AP11" i="102"/>
  <c r="AS11" i="102"/>
  <c r="AQ11" i="102"/>
  <c r="AR11" i="102" s="1"/>
  <c r="I11" i="102"/>
  <c r="G11" i="102"/>
  <c r="H11" i="102" s="1"/>
  <c r="U11" i="102"/>
  <c r="S11" i="102"/>
  <c r="T11" i="102" s="1"/>
  <c r="AA11" i="102"/>
  <c r="Y11" i="102"/>
  <c r="Z11" i="102" s="1"/>
  <c r="AW11" i="102"/>
  <c r="AX11" i="102" s="1"/>
  <c r="AY11" i="102"/>
  <c r="AE11" i="102"/>
  <c r="AF11" i="102" s="1"/>
  <c r="AG11" i="102"/>
  <c r="BB11" i="103"/>
  <c r="AZ11" i="103"/>
  <c r="BA11" i="103" s="1"/>
  <c r="I11" i="103"/>
  <c r="G11" i="103"/>
  <c r="H11" i="103" s="1"/>
  <c r="V11" i="103"/>
  <c r="W11" i="103" s="1"/>
  <c r="X11" i="103"/>
  <c r="AA11" i="103"/>
  <c r="Y11" i="103"/>
  <c r="Z11" i="103" s="1"/>
  <c r="AB11" i="103"/>
  <c r="AC11" i="103" s="1"/>
  <c r="AD11" i="103"/>
  <c r="R11" i="103"/>
  <c r="P11" i="103"/>
  <c r="Q11" i="103" s="1"/>
  <c r="U11" i="103"/>
  <c r="S11" i="103"/>
  <c r="T11" i="103" s="1"/>
  <c r="AH11" i="103"/>
  <c r="AI11" i="103" s="1"/>
  <c r="AJ11" i="103"/>
  <c r="AM11" i="103"/>
  <c r="AK11" i="103"/>
  <c r="AL11" i="103" s="1"/>
  <c r="AW11" i="103"/>
  <c r="AX11" i="103" s="1"/>
  <c r="AY11" i="103"/>
  <c r="AG11" i="103"/>
  <c r="AE11" i="103"/>
  <c r="AF11" i="103" s="1"/>
  <c r="AV11" i="103"/>
  <c r="AT11" i="103"/>
  <c r="AU11" i="103" s="1"/>
  <c r="AP11" i="103"/>
  <c r="AN11" i="103"/>
  <c r="AO11" i="103" s="1"/>
  <c r="AS11" i="103"/>
  <c r="AQ11" i="103"/>
  <c r="AR11" i="103" s="1"/>
  <c r="L11" i="103"/>
  <c r="J11" i="103"/>
  <c r="K11" i="103" s="1"/>
  <c r="O11" i="103"/>
  <c r="M11" i="103"/>
  <c r="N11" i="103" s="1"/>
  <c r="AG11" i="101"/>
  <c r="AE11" i="101"/>
  <c r="AF11" i="101" s="1"/>
  <c r="AS11" i="101"/>
  <c r="AQ11" i="101"/>
  <c r="AR11" i="101" s="1"/>
  <c r="X11" i="101"/>
  <c r="V11" i="101"/>
  <c r="W11" i="101" s="1"/>
  <c r="I11" i="101"/>
  <c r="G11" i="101"/>
  <c r="H11" i="101" s="1"/>
  <c r="AK11" i="101"/>
  <c r="AL11" i="101" s="1"/>
  <c r="AM11" i="101"/>
  <c r="AJ11" i="101"/>
  <c r="AH11" i="101"/>
  <c r="AI11" i="101" s="1"/>
  <c r="AT11" i="101"/>
  <c r="AU11" i="101" s="1"/>
  <c r="AV11" i="101"/>
  <c r="S11" i="101"/>
  <c r="T11" i="101" s="1"/>
  <c r="U11" i="101"/>
  <c r="O1" i="100"/>
  <c r="P1" i="100"/>
  <c r="U58" i="107" l="1"/>
  <c r="K29" i="91"/>
  <c r="N31" i="90"/>
  <c r="J29" i="91"/>
  <c r="G56" i="104"/>
  <c r="F56" i="104"/>
  <c r="O63" i="107"/>
  <c r="H63" i="106"/>
  <c r="G97" i="105"/>
  <c r="I68" i="105"/>
  <c r="T73" i="105"/>
  <c r="V19" i="91"/>
  <c r="I73" i="106"/>
  <c r="P82" i="106"/>
  <c r="V24" i="91"/>
  <c r="K82" i="105"/>
  <c r="J97" i="105"/>
  <c r="L97" i="105"/>
  <c r="J63" i="107"/>
  <c r="J97" i="107"/>
  <c r="S68" i="107"/>
  <c r="Q82" i="107"/>
  <c r="E97" i="107"/>
  <c r="H97" i="107"/>
  <c r="H92" i="107"/>
  <c r="K63" i="107"/>
  <c r="I82" i="107"/>
  <c r="N73" i="107"/>
  <c r="H82" i="107"/>
  <c r="M82" i="107"/>
  <c r="S92" i="107"/>
  <c r="O97" i="107"/>
  <c r="N92" i="107"/>
  <c r="M92" i="107"/>
  <c r="F97" i="107"/>
  <c r="M97" i="107"/>
  <c r="H63" i="107"/>
  <c r="I92" i="107"/>
  <c r="K68" i="107"/>
  <c r="N82" i="107"/>
  <c r="K97" i="107"/>
  <c r="Q92" i="107"/>
  <c r="Q73" i="107"/>
  <c r="L82" i="107"/>
  <c r="L92" i="107"/>
  <c r="K24" i="91"/>
  <c r="D97" i="107"/>
  <c r="F92" i="107"/>
  <c r="K92" i="107"/>
  <c r="N68" i="107"/>
  <c r="D82" i="107"/>
  <c r="I97" i="107"/>
  <c r="O92" i="107"/>
  <c r="M29" i="91"/>
  <c r="L68" i="107"/>
  <c r="J14" i="91"/>
  <c r="J24" i="91"/>
  <c r="F23" i="92"/>
  <c r="D92" i="107"/>
  <c r="P58" i="107"/>
  <c r="G97" i="107"/>
  <c r="M73" i="107"/>
  <c r="J92" i="107"/>
  <c r="G73" i="107"/>
  <c r="G82" i="107"/>
  <c r="L29" i="91"/>
  <c r="M14" i="91"/>
  <c r="M24" i="91"/>
  <c r="I63" i="107"/>
  <c r="E63" i="107"/>
  <c r="E73" i="107"/>
  <c r="G58" i="107"/>
  <c r="F63" i="107"/>
  <c r="L97" i="107"/>
  <c r="E92" i="107"/>
  <c r="L14" i="91"/>
  <c r="K82" i="107"/>
  <c r="L24" i="91"/>
  <c r="J82" i="107"/>
  <c r="N97" i="107"/>
  <c r="E82" i="107"/>
  <c r="F13" i="92"/>
  <c r="T92" i="107"/>
  <c r="I73" i="107"/>
  <c r="G92" i="107"/>
  <c r="F82" i="107"/>
  <c r="R92" i="107"/>
  <c r="W19" i="91"/>
  <c r="D82" i="106"/>
  <c r="W29" i="91"/>
  <c r="K92" i="106"/>
  <c r="R92" i="106"/>
  <c r="R82" i="106"/>
  <c r="K82" i="106"/>
  <c r="T19" i="91"/>
  <c r="H73" i="106"/>
  <c r="U19" i="91"/>
  <c r="H13" i="92"/>
  <c r="Q92" i="106"/>
  <c r="N92" i="106"/>
  <c r="F92" i="106"/>
  <c r="U73" i="106"/>
  <c r="O63" i="106"/>
  <c r="D97" i="106"/>
  <c r="F82" i="106"/>
  <c r="J97" i="106"/>
  <c r="O97" i="106"/>
  <c r="Q82" i="106"/>
  <c r="K68" i="106"/>
  <c r="E68" i="106"/>
  <c r="F73" i="106"/>
  <c r="J92" i="106"/>
  <c r="E92" i="106"/>
  <c r="U14" i="91"/>
  <c r="T24" i="91"/>
  <c r="R63" i="106"/>
  <c r="R68" i="106"/>
  <c r="U58" i="106"/>
  <c r="E58" i="106"/>
  <c r="N73" i="106"/>
  <c r="D92" i="106"/>
  <c r="Q58" i="106"/>
  <c r="H23" i="92"/>
  <c r="G92" i="106"/>
  <c r="I63" i="106"/>
  <c r="P63" i="106"/>
  <c r="G82" i="106"/>
  <c r="V14" i="91"/>
  <c r="F97" i="106"/>
  <c r="O73" i="106"/>
  <c r="N82" i="106"/>
  <c r="P97" i="106"/>
  <c r="L92" i="106"/>
  <c r="O82" i="106"/>
  <c r="H82" i="106"/>
  <c r="T92" i="106"/>
  <c r="M92" i="106"/>
  <c r="L82" i="106"/>
  <c r="E82" i="106"/>
  <c r="V29" i="91"/>
  <c r="M82" i="106"/>
  <c r="O92" i="106"/>
  <c r="J82" i="106"/>
  <c r="L97" i="106"/>
  <c r="T14" i="91"/>
  <c r="I97" i="106"/>
  <c r="W24" i="91"/>
  <c r="P73" i="106"/>
  <c r="S68" i="106"/>
  <c r="M58" i="106"/>
  <c r="S92" i="106"/>
  <c r="T68" i="106"/>
  <c r="G73" i="106"/>
  <c r="G97" i="106"/>
  <c r="H92" i="106"/>
  <c r="I82" i="106"/>
  <c r="U29" i="91"/>
  <c r="N97" i="106"/>
  <c r="L68" i="106"/>
  <c r="E97" i="106"/>
  <c r="K97" i="106"/>
  <c r="M97" i="106"/>
  <c r="T29" i="91"/>
  <c r="H97" i="106"/>
  <c r="I92" i="106"/>
  <c r="U24" i="91"/>
  <c r="P92" i="106"/>
  <c r="Q63" i="106"/>
  <c r="F58" i="106"/>
  <c r="N58" i="106"/>
  <c r="G13" i="92"/>
  <c r="S73" i="105"/>
  <c r="H73" i="105"/>
  <c r="Q14" i="91"/>
  <c r="M92" i="105"/>
  <c r="K68" i="105"/>
  <c r="R14" i="91"/>
  <c r="U73" i="105"/>
  <c r="K97" i="105"/>
  <c r="L73" i="105"/>
  <c r="M97" i="105"/>
  <c r="P97" i="105"/>
  <c r="H97" i="105"/>
  <c r="F97" i="105"/>
  <c r="E82" i="105"/>
  <c r="Q82" i="105"/>
  <c r="O97" i="105"/>
  <c r="Q97" i="105"/>
  <c r="M68" i="105"/>
  <c r="P19" i="91"/>
  <c r="F58" i="105"/>
  <c r="O63" i="105"/>
  <c r="P24" i="91"/>
  <c r="O92" i="105"/>
  <c r="R24" i="91"/>
  <c r="S58" i="105"/>
  <c r="R68" i="105"/>
  <c r="O19" i="91"/>
  <c r="N63" i="105"/>
  <c r="E73" i="105"/>
  <c r="G58" i="105"/>
  <c r="D97" i="105"/>
  <c r="Q19" i="91"/>
  <c r="Q58" i="105"/>
  <c r="I73" i="105"/>
  <c r="P29" i="91"/>
  <c r="R19" i="91"/>
  <c r="G82" i="105"/>
  <c r="U63" i="105"/>
  <c r="Q68" i="105"/>
  <c r="S63" i="105"/>
  <c r="D82" i="105"/>
  <c r="S92" i="105"/>
  <c r="N92" i="105"/>
  <c r="N14" i="90" s="1"/>
  <c r="F68" i="105"/>
  <c r="L92" i="105"/>
  <c r="F82" i="105"/>
  <c r="O82" i="105"/>
  <c r="P82" i="105"/>
  <c r="O24" i="91"/>
  <c r="E97" i="105"/>
  <c r="G92" i="105"/>
  <c r="I97" i="105"/>
  <c r="J82" i="105"/>
  <c r="R63" i="105"/>
  <c r="H82" i="105"/>
  <c r="M82" i="105"/>
  <c r="Q24" i="91"/>
  <c r="J58" i="105"/>
  <c r="Q92" i="105"/>
  <c r="F92" i="105"/>
  <c r="H92" i="105"/>
  <c r="E68" i="105"/>
  <c r="G28" i="92"/>
  <c r="D92" i="105"/>
  <c r="N82" i="105"/>
  <c r="P14" i="91"/>
  <c r="J92" i="105"/>
  <c r="E58" i="105"/>
  <c r="R29" i="91"/>
  <c r="R92" i="105"/>
  <c r="L58" i="105"/>
  <c r="L82" i="105"/>
  <c r="H63" i="105"/>
  <c r="Q73" i="105"/>
  <c r="K92" i="105"/>
  <c r="O73" i="105"/>
  <c r="I92" i="105"/>
  <c r="E92" i="105"/>
  <c r="O29" i="91"/>
  <c r="P92" i="105"/>
  <c r="O31" i="90" s="1"/>
  <c r="I82" i="105"/>
  <c r="T63" i="105"/>
  <c r="U57" i="104"/>
  <c r="F11" i="104"/>
  <c r="K56" i="104"/>
  <c r="L57" i="104"/>
  <c r="T80" i="104"/>
  <c r="E13" i="91"/>
  <c r="M80" i="104"/>
  <c r="H13" i="91"/>
  <c r="U80" i="104"/>
  <c r="H80" i="104"/>
  <c r="T57" i="104"/>
  <c r="S57" i="104"/>
  <c r="K57" i="104"/>
  <c r="O57" i="104"/>
  <c r="R56" i="104"/>
  <c r="H57" i="104"/>
  <c r="O56" i="104"/>
  <c r="N56" i="104"/>
  <c r="P80" i="104"/>
  <c r="I56" i="104"/>
  <c r="L80" i="104"/>
  <c r="P57" i="104"/>
  <c r="E12" i="91"/>
  <c r="D80" i="104"/>
  <c r="E56" i="104"/>
  <c r="I80" i="104"/>
  <c r="F80" i="104"/>
  <c r="M56" i="104"/>
  <c r="T84" i="104"/>
  <c r="S56" i="104"/>
  <c r="R80" i="104"/>
  <c r="D84" i="104"/>
  <c r="G12" i="91"/>
  <c r="O80" i="104"/>
  <c r="I57" i="104"/>
  <c r="F13" i="91"/>
  <c r="G84" i="104"/>
  <c r="R84" i="104"/>
  <c r="U56" i="104"/>
  <c r="S80" i="104"/>
  <c r="Q80" i="104"/>
  <c r="I84" i="104"/>
  <c r="P84" i="104"/>
  <c r="F84" i="104"/>
  <c r="F12" i="91"/>
  <c r="Q84" i="104"/>
  <c r="K80" i="104"/>
  <c r="G80" i="104"/>
  <c r="G13" i="91"/>
  <c r="N84" i="104"/>
  <c r="J80" i="104"/>
  <c r="E84" i="104"/>
  <c r="H12" i="91"/>
  <c r="L84" i="104"/>
  <c r="M84" i="104"/>
  <c r="H84" i="104"/>
  <c r="N80" i="104"/>
  <c r="K84" i="104"/>
  <c r="E11" i="92"/>
  <c r="P56" i="104"/>
  <c r="E80" i="104"/>
  <c r="Q33" i="104"/>
  <c r="O84" i="104"/>
  <c r="J84" i="104"/>
  <c r="S84" i="104"/>
  <c r="Q56" i="104"/>
  <c r="G33" i="104"/>
  <c r="T33" i="104"/>
  <c r="E11" i="104"/>
  <c r="J33" i="104"/>
  <c r="P33" i="104"/>
  <c r="E33" i="104"/>
  <c r="K33" i="104"/>
  <c r="H11" i="104"/>
  <c r="M33" i="104"/>
  <c r="D33" i="104"/>
  <c r="N11" i="104"/>
  <c r="L11" i="104"/>
  <c r="L33" i="104"/>
  <c r="Q11" i="104"/>
  <c r="K11" i="104"/>
  <c r="M11" i="104"/>
  <c r="P11" i="104"/>
  <c r="U33" i="104"/>
  <c r="H33" i="104"/>
  <c r="I11" i="104"/>
  <c r="I59" i="104" s="1"/>
  <c r="O11" i="104"/>
  <c r="R33" i="104"/>
  <c r="S11" i="104"/>
  <c r="R11" i="104"/>
  <c r="O33" i="104"/>
  <c r="G11" i="104"/>
  <c r="U11" i="104"/>
  <c r="T11" i="104"/>
  <c r="F33" i="104"/>
  <c r="D11" i="108"/>
  <c r="D11" i="104"/>
  <c r="D59" i="104" s="1"/>
  <c r="N33" i="104"/>
  <c r="J11" i="104"/>
  <c r="S33" i="104"/>
  <c r="E11" i="108"/>
  <c r="I33" i="104"/>
  <c r="E12" i="92"/>
  <c r="H56" i="104"/>
  <c r="T56" i="104"/>
  <c r="N57" i="104"/>
  <c r="F57" i="104"/>
  <c r="L56" i="104"/>
  <c r="R57" i="104"/>
  <c r="J57" i="104"/>
  <c r="G14" i="92"/>
  <c r="E10" i="91"/>
  <c r="F10" i="91"/>
  <c r="H10" i="91"/>
  <c r="G10" i="91"/>
  <c r="O15" i="91"/>
  <c r="R30" i="91"/>
  <c r="O30" i="91"/>
  <c r="P30" i="91"/>
  <c r="Q30" i="91"/>
  <c r="R13" i="91"/>
  <c r="O13" i="91"/>
  <c r="Q13" i="91"/>
  <c r="P13" i="91"/>
  <c r="W17" i="91"/>
  <c r="T17" i="91"/>
  <c r="U17" i="91"/>
  <c r="V17" i="91"/>
  <c r="M10" i="91"/>
  <c r="J10" i="91"/>
  <c r="K10" i="91"/>
  <c r="L10" i="91"/>
  <c r="R15" i="91"/>
  <c r="R18" i="91"/>
  <c r="O18" i="91"/>
  <c r="P18" i="91"/>
  <c r="Q18" i="91"/>
  <c r="N26" i="90"/>
  <c r="Q15" i="91"/>
  <c r="R10" i="91"/>
  <c r="O10" i="91"/>
  <c r="Q10" i="91"/>
  <c r="P10" i="91"/>
  <c r="R20" i="91"/>
  <c r="Q20" i="91"/>
  <c r="O20" i="91"/>
  <c r="P20" i="91"/>
  <c r="R28" i="91"/>
  <c r="O28" i="91"/>
  <c r="P28" i="91"/>
  <c r="Q28" i="91"/>
  <c r="W27" i="91"/>
  <c r="T27" i="91"/>
  <c r="V27" i="91"/>
  <c r="U27" i="91"/>
  <c r="R25" i="91"/>
  <c r="O25" i="91"/>
  <c r="P25" i="91"/>
  <c r="Q25" i="91"/>
  <c r="R12" i="91"/>
  <c r="O12" i="91"/>
  <c r="P12" i="91"/>
  <c r="Q12" i="91"/>
  <c r="R1" i="100"/>
  <c r="Q1" i="100"/>
  <c r="S1" i="100"/>
  <c r="R30" i="90" l="1"/>
  <c r="I31" i="90"/>
  <c r="K31" i="90"/>
  <c r="G59" i="104"/>
  <c r="M31" i="90"/>
  <c r="S31" i="90"/>
  <c r="S30" i="90"/>
  <c r="H35" i="104"/>
  <c r="J31" i="90"/>
  <c r="R31" i="90"/>
  <c r="Q30" i="90"/>
  <c r="Q31" i="90"/>
  <c r="K15" i="90"/>
  <c r="K11" i="90"/>
  <c r="K21" i="90"/>
  <c r="I23" i="90"/>
  <c r="Q12" i="90"/>
  <c r="R26" i="90"/>
  <c r="S17" i="90"/>
  <c r="S13" i="90"/>
  <c r="N15" i="90"/>
  <c r="N9" i="90"/>
  <c r="N28" i="90"/>
  <c r="N21" i="90"/>
  <c r="N11" i="90"/>
  <c r="N20" i="90"/>
  <c r="N27" i="90"/>
  <c r="N13" i="90"/>
  <c r="N12" i="90"/>
  <c r="J10" i="90"/>
  <c r="I27" i="90"/>
  <c r="J27" i="90"/>
  <c r="J25" i="90"/>
  <c r="I14" i="90"/>
  <c r="I30" i="90"/>
  <c r="K19" i="90"/>
  <c r="I9" i="90"/>
  <c r="I15" i="90"/>
  <c r="I19" i="90"/>
  <c r="J29" i="90"/>
  <c r="I24" i="90"/>
  <c r="K25" i="90"/>
  <c r="I22" i="90"/>
  <c r="K27" i="90"/>
  <c r="J18" i="90"/>
  <c r="K30" i="90"/>
  <c r="I18" i="90"/>
  <c r="K26" i="90"/>
  <c r="K28" i="90"/>
  <c r="J30" i="90"/>
  <c r="K10" i="90"/>
  <c r="K23" i="90"/>
  <c r="K17" i="90"/>
  <c r="J19" i="90"/>
  <c r="K24" i="90"/>
  <c r="K20" i="90"/>
  <c r="J15" i="90"/>
  <c r="I13" i="90"/>
  <c r="J12" i="90"/>
  <c r="I26" i="90"/>
  <c r="K16" i="90"/>
  <c r="K12" i="90"/>
  <c r="J22" i="90"/>
  <c r="K13" i="90"/>
  <c r="J23" i="90"/>
  <c r="J16" i="90"/>
  <c r="I11" i="90"/>
  <c r="K9" i="90"/>
  <c r="K22" i="90"/>
  <c r="I20" i="90"/>
  <c r="J21" i="90"/>
  <c r="J24" i="90"/>
  <c r="J9" i="90"/>
  <c r="I12" i="90"/>
  <c r="J13" i="90"/>
  <c r="J28" i="90"/>
  <c r="J17" i="90"/>
  <c r="J11" i="90"/>
  <c r="I10" i="90"/>
  <c r="I21" i="90"/>
  <c r="I16" i="90"/>
  <c r="K18" i="90"/>
  <c r="K29" i="90"/>
  <c r="I29" i="90"/>
  <c r="J14" i="90"/>
  <c r="J26" i="90"/>
  <c r="J20" i="90"/>
  <c r="I25" i="90"/>
  <c r="I28" i="90"/>
  <c r="I17" i="90"/>
  <c r="K14" i="90"/>
  <c r="S26" i="90"/>
  <c r="S23" i="90"/>
  <c r="S29" i="90"/>
  <c r="R20" i="90"/>
  <c r="R12" i="90"/>
  <c r="Q10" i="90"/>
  <c r="S15" i="90"/>
  <c r="R25" i="90"/>
  <c r="S12" i="90"/>
  <c r="S16" i="90"/>
  <c r="S21" i="90"/>
  <c r="S25" i="90"/>
  <c r="S10" i="90"/>
  <c r="R29" i="90"/>
  <c r="Q9" i="90"/>
  <c r="Q14" i="90"/>
  <c r="S28" i="90"/>
  <c r="S9" i="90"/>
  <c r="R11" i="90"/>
  <c r="S19" i="90"/>
  <c r="Q24" i="90"/>
  <c r="S14" i="90"/>
  <c r="S27" i="90"/>
  <c r="S22" i="90"/>
  <c r="S18" i="90"/>
  <c r="S24" i="90"/>
  <c r="S11" i="90"/>
  <c r="S20" i="90"/>
  <c r="R16" i="90"/>
  <c r="Q26" i="90"/>
  <c r="Q28" i="90"/>
  <c r="Q20" i="90"/>
  <c r="R14" i="90"/>
  <c r="R9" i="90"/>
  <c r="Q15" i="90"/>
  <c r="Q29" i="90"/>
  <c r="R13" i="90"/>
  <c r="R23" i="90"/>
  <c r="Q23" i="90"/>
  <c r="R19" i="90"/>
  <c r="R27" i="90"/>
  <c r="Q22" i="90"/>
  <c r="R22" i="90"/>
  <c r="R21" i="90"/>
  <c r="Q27" i="90"/>
  <c r="Q17" i="90"/>
  <c r="Q13" i="90"/>
  <c r="R28" i="90"/>
  <c r="R15" i="90"/>
  <c r="R10" i="90"/>
  <c r="Q25" i="90"/>
  <c r="R24" i="90"/>
  <c r="R17" i="90"/>
  <c r="Q21" i="90"/>
  <c r="Q11" i="90"/>
  <c r="Q16" i="90"/>
  <c r="Q19" i="90"/>
  <c r="Q18" i="90"/>
  <c r="R18" i="90"/>
  <c r="N10" i="90"/>
  <c r="N25" i="90"/>
  <c r="N16" i="90"/>
  <c r="N17" i="90"/>
  <c r="N30" i="90"/>
  <c r="N18" i="90"/>
  <c r="N23" i="90"/>
  <c r="N22" i="90"/>
  <c r="N29" i="90"/>
  <c r="N19" i="90"/>
  <c r="M25" i="90"/>
  <c r="M19" i="90"/>
  <c r="M22" i="90"/>
  <c r="O29" i="90"/>
  <c r="N24" i="90"/>
  <c r="O19" i="90"/>
  <c r="M9" i="90"/>
  <c r="O16" i="90"/>
  <c r="M18" i="90"/>
  <c r="M30" i="90"/>
  <c r="M24" i="90"/>
  <c r="M14" i="90"/>
  <c r="M20" i="90"/>
  <c r="O14" i="90"/>
  <c r="M13" i="90"/>
  <c r="M23" i="90"/>
  <c r="M17" i="90"/>
  <c r="O21" i="90"/>
  <c r="O15" i="90"/>
  <c r="O25" i="90"/>
  <c r="O18" i="90"/>
  <c r="M10" i="90"/>
  <c r="M21" i="90"/>
  <c r="O26" i="90"/>
  <c r="O28" i="90"/>
  <c r="M15" i="90"/>
  <c r="O27" i="90"/>
  <c r="M27" i="90"/>
  <c r="M29" i="90"/>
  <c r="O23" i="90"/>
  <c r="O12" i="90"/>
  <c r="M12" i="90"/>
  <c r="O24" i="90"/>
  <c r="O13" i="90"/>
  <c r="O20" i="90"/>
  <c r="M11" i="90"/>
  <c r="O11" i="90"/>
  <c r="O22" i="90"/>
  <c r="O17" i="90"/>
  <c r="O10" i="90"/>
  <c r="M16" i="90"/>
  <c r="O30" i="90"/>
  <c r="M26" i="90"/>
  <c r="M28" i="90"/>
  <c r="O9" i="90"/>
  <c r="K35" i="104"/>
  <c r="N35" i="104"/>
  <c r="S35" i="104"/>
  <c r="F35" i="104"/>
  <c r="M35" i="104"/>
  <c r="O59" i="104"/>
  <c r="T59" i="104"/>
  <c r="R59" i="104"/>
  <c r="P59" i="104"/>
  <c r="L59" i="104"/>
  <c r="S59" i="104"/>
  <c r="N12" i="104"/>
  <c r="U12" i="104"/>
  <c r="O12" i="104"/>
  <c r="K12" i="104"/>
  <c r="T12" i="104"/>
  <c r="E12" i="108"/>
  <c r="I85" i="104"/>
  <c r="I81" i="104"/>
  <c r="I35" i="104"/>
  <c r="Q35" i="104"/>
  <c r="Q12" i="104"/>
  <c r="J35" i="104"/>
  <c r="O85" i="104"/>
  <c r="O81" i="104"/>
  <c r="P12" i="104"/>
  <c r="L35" i="104"/>
  <c r="K59" i="104"/>
  <c r="D12" i="108"/>
  <c r="H59" i="104"/>
  <c r="K85" i="104"/>
  <c r="K81" i="104"/>
  <c r="H12" i="104"/>
  <c r="D35" i="104"/>
  <c r="Q81" i="104"/>
  <c r="Q85" i="104"/>
  <c r="F81" i="104"/>
  <c r="F85" i="104"/>
  <c r="U81" i="104"/>
  <c r="U85" i="104"/>
  <c r="E85" i="104"/>
  <c r="E81" i="104"/>
  <c r="S85" i="104"/>
  <c r="S81" i="104"/>
  <c r="P35" i="104"/>
  <c r="E15" i="91"/>
  <c r="E14" i="92"/>
  <c r="F15" i="91"/>
  <c r="G15" i="91"/>
  <c r="H15" i="91"/>
  <c r="M12" i="104"/>
  <c r="S12" i="104"/>
  <c r="L12" i="104"/>
  <c r="G35" i="104"/>
  <c r="H81" i="104"/>
  <c r="H85" i="104"/>
  <c r="E35" i="104"/>
  <c r="O35" i="104"/>
  <c r="M59" i="104"/>
  <c r="E59" i="104"/>
  <c r="G85" i="104"/>
  <c r="G81" i="104"/>
  <c r="F59" i="104"/>
  <c r="R81" i="104"/>
  <c r="R85" i="104"/>
  <c r="D81" i="104"/>
  <c r="D85" i="104"/>
  <c r="J81" i="104"/>
  <c r="J85" i="104"/>
  <c r="T35" i="104"/>
  <c r="U35" i="104"/>
  <c r="E12" i="104"/>
  <c r="G12" i="104"/>
  <c r="J12" i="104"/>
  <c r="I12" i="104"/>
  <c r="U59" i="104"/>
  <c r="D12" i="104"/>
  <c r="D60" i="104" s="1"/>
  <c r="J59" i="104"/>
  <c r="N85" i="104"/>
  <c r="N81" i="104"/>
  <c r="R35" i="104"/>
  <c r="F12" i="104"/>
  <c r="R12" i="104"/>
  <c r="Q59" i="104"/>
  <c r="L81" i="104"/>
  <c r="L85" i="104"/>
  <c r="N59" i="104"/>
  <c r="M85" i="104"/>
  <c r="M81" i="104"/>
  <c r="P85" i="104"/>
  <c r="P81" i="104"/>
  <c r="T81" i="104"/>
  <c r="T85" i="104"/>
  <c r="U1" i="100"/>
  <c r="T1" i="100"/>
  <c r="V1" i="100"/>
  <c r="Q36" i="104" l="1"/>
  <c r="R60" i="104"/>
  <c r="F60" i="104"/>
  <c r="S36" i="104"/>
  <c r="J36" i="104"/>
  <c r="T36" i="104"/>
  <c r="D36" i="104"/>
  <c r="H36" i="104"/>
  <c r="K13" i="104"/>
  <c r="O36" i="104"/>
  <c r="F13" i="104"/>
  <c r="I60" i="104"/>
  <c r="P60" i="104"/>
  <c r="M87" i="104"/>
  <c r="J60" i="104"/>
  <c r="S87" i="104"/>
  <c r="M60" i="104"/>
  <c r="L60" i="104"/>
  <c r="K83" i="104"/>
  <c r="M83" i="104"/>
  <c r="D87" i="104"/>
  <c r="D83" i="104"/>
  <c r="J87" i="104"/>
  <c r="J83" i="104"/>
  <c r="N60" i="104"/>
  <c r="T13" i="104"/>
  <c r="K87" i="104"/>
  <c r="N13" i="104"/>
  <c r="Q13" i="104"/>
  <c r="P36" i="104"/>
  <c r="O83" i="104"/>
  <c r="O87" i="104"/>
  <c r="L36" i="104"/>
  <c r="E83" i="104"/>
  <c r="E87" i="104"/>
  <c r="G87" i="104"/>
  <c r="G83" i="104"/>
  <c r="H83" i="104"/>
  <c r="H60" i="104"/>
  <c r="E36" i="104"/>
  <c r="S13" i="104"/>
  <c r="E13" i="108"/>
  <c r="U13" i="104"/>
  <c r="I13" i="104"/>
  <c r="N87" i="104"/>
  <c r="U60" i="104"/>
  <c r="M36" i="104"/>
  <c r="E60" i="104"/>
  <c r="H13" i="104"/>
  <c r="F83" i="104"/>
  <c r="P87" i="104"/>
  <c r="P83" i="104"/>
  <c r="H87" i="104"/>
  <c r="I36" i="104"/>
  <c r="E15" i="92"/>
  <c r="F16" i="91"/>
  <c r="H16" i="91"/>
  <c r="G16" i="91"/>
  <c r="E16" i="91"/>
  <c r="L87" i="104"/>
  <c r="L83" i="104"/>
  <c r="R36" i="104"/>
  <c r="N83" i="104"/>
  <c r="T60" i="104"/>
  <c r="K60" i="104"/>
  <c r="O60" i="104"/>
  <c r="F36" i="104"/>
  <c r="T83" i="104"/>
  <c r="T87" i="104"/>
  <c r="R87" i="104"/>
  <c r="R83" i="104"/>
  <c r="O13" i="104"/>
  <c r="M13" i="104"/>
  <c r="N36" i="104"/>
  <c r="E13" i="104"/>
  <c r="G60" i="104"/>
  <c r="L13" i="104"/>
  <c r="L61" i="104" s="1"/>
  <c r="G13" i="104"/>
  <c r="R13" i="104"/>
  <c r="U87" i="104"/>
  <c r="U83" i="104"/>
  <c r="D13" i="108"/>
  <c r="F87" i="104"/>
  <c r="K36" i="104"/>
  <c r="U36" i="104"/>
  <c r="S60" i="104"/>
  <c r="S83" i="104"/>
  <c r="Q60" i="104"/>
  <c r="G36" i="104"/>
  <c r="Q87" i="104"/>
  <c r="Q83" i="104"/>
  <c r="I87" i="104"/>
  <c r="I83" i="104"/>
  <c r="P13" i="104"/>
  <c r="D13" i="104"/>
  <c r="D61" i="104" s="1"/>
  <c r="J13" i="104"/>
  <c r="X1" i="100"/>
  <c r="W1" i="100"/>
  <c r="Y1" i="100"/>
  <c r="H37" i="104" l="1"/>
  <c r="S88" i="104"/>
  <c r="M37" i="104"/>
  <c r="O61" i="104"/>
  <c r="T37" i="104"/>
  <c r="O37" i="104"/>
  <c r="I37" i="104"/>
  <c r="J61" i="104"/>
  <c r="G61" i="104"/>
  <c r="R61" i="104"/>
  <c r="U61" i="104"/>
  <c r="K61" i="104"/>
  <c r="E61" i="104"/>
  <c r="F61" i="104"/>
  <c r="F88" i="104"/>
  <c r="D88" i="104"/>
  <c r="K14" i="104"/>
  <c r="N88" i="104"/>
  <c r="H14" i="104"/>
  <c r="I14" i="104"/>
  <c r="I88" i="104"/>
  <c r="H88" i="104"/>
  <c r="P14" i="104"/>
  <c r="R88" i="104"/>
  <c r="Q88" i="104"/>
  <c r="O88" i="104"/>
  <c r="M88" i="104"/>
  <c r="M14" i="104"/>
  <c r="N14" i="104"/>
  <c r="U88" i="104"/>
  <c r="T88" i="104"/>
  <c r="G88" i="104"/>
  <c r="U14" i="104"/>
  <c r="O14" i="104"/>
  <c r="E16" i="92"/>
  <c r="F17" i="91"/>
  <c r="E17" i="91"/>
  <c r="G17" i="91"/>
  <c r="H17" i="91"/>
  <c r="L14" i="104"/>
  <c r="D14" i="108"/>
  <c r="D37" i="104"/>
  <c r="M61" i="104"/>
  <c r="G14" i="104"/>
  <c r="U37" i="104"/>
  <c r="U89" i="104" s="1"/>
  <c r="G37" i="104"/>
  <c r="R37" i="104"/>
  <c r="H61" i="104"/>
  <c r="E37" i="104"/>
  <c r="E88" i="104"/>
  <c r="S14" i="104"/>
  <c r="T14" i="104"/>
  <c r="E14" i="108"/>
  <c r="Q37" i="104"/>
  <c r="R14" i="104"/>
  <c r="J14" i="104"/>
  <c r="J62" i="104" s="1"/>
  <c r="F37" i="104"/>
  <c r="P37" i="104"/>
  <c r="K37" i="104"/>
  <c r="D14" i="104"/>
  <c r="D62" i="104" s="1"/>
  <c r="P61" i="104"/>
  <c r="K88" i="104"/>
  <c r="J37" i="104"/>
  <c r="Q14" i="104"/>
  <c r="S37" i="104"/>
  <c r="S89" i="104" s="1"/>
  <c r="L37" i="104"/>
  <c r="I61" i="104"/>
  <c r="S61" i="104"/>
  <c r="P88" i="104"/>
  <c r="T61" i="104"/>
  <c r="E14" i="104"/>
  <c r="F14" i="104"/>
  <c r="N37" i="104"/>
  <c r="L88" i="104"/>
  <c r="Q61" i="104"/>
  <c r="N61" i="104"/>
  <c r="J88" i="104"/>
  <c r="AA1" i="100"/>
  <c r="Z1" i="100"/>
  <c r="AB1" i="100"/>
  <c r="F62" i="104" l="1"/>
  <c r="Q62" i="104"/>
  <c r="T62" i="104"/>
  <c r="L62" i="104"/>
  <c r="L89" i="104"/>
  <c r="P89" i="104"/>
  <c r="N62" i="104"/>
  <c r="E62" i="104"/>
  <c r="H89" i="104"/>
  <c r="R62" i="104"/>
  <c r="E38" i="104"/>
  <c r="R16" i="104"/>
  <c r="J38" i="104"/>
  <c r="N38" i="104"/>
  <c r="K38" i="104"/>
  <c r="P62" i="104"/>
  <c r="H62" i="104"/>
  <c r="I89" i="104"/>
  <c r="S62" i="104"/>
  <c r="E17" i="92"/>
  <c r="G18" i="91"/>
  <c r="E18" i="91"/>
  <c r="F18" i="91"/>
  <c r="H18" i="91"/>
  <c r="R89" i="104"/>
  <c r="G62" i="104"/>
  <c r="D89" i="104"/>
  <c r="T89" i="104"/>
  <c r="U62" i="104"/>
  <c r="K62" i="104"/>
  <c r="O89" i="104"/>
  <c r="M16" i="104"/>
  <c r="F89" i="104"/>
  <c r="S38" i="104"/>
  <c r="E89" i="104"/>
  <c r="N89" i="104"/>
  <c r="J89" i="104"/>
  <c r="K89" i="104"/>
  <c r="Q89" i="104"/>
  <c r="O38" i="104"/>
  <c r="Q38" i="104"/>
  <c r="I38" i="104"/>
  <c r="Q16" i="104"/>
  <c r="M38" i="104"/>
  <c r="E16" i="108"/>
  <c r="H16" i="104"/>
  <c r="G89" i="104"/>
  <c r="O62" i="104"/>
  <c r="M62" i="104"/>
  <c r="I62" i="104"/>
  <c r="M89" i="104"/>
  <c r="AD1" i="100"/>
  <c r="AC1" i="100"/>
  <c r="I17" i="104" s="1"/>
  <c r="AE1" i="100"/>
  <c r="P17" i="104" l="1"/>
  <c r="R64" i="104"/>
  <c r="AG1" i="100"/>
  <c r="AF1" i="100"/>
  <c r="AH1" i="100"/>
  <c r="AJ1" i="100" l="1"/>
  <c r="AI1" i="100"/>
  <c r="AK1" i="100"/>
  <c r="AM1" i="100" l="1"/>
  <c r="AL1" i="100"/>
  <c r="AN1" i="100"/>
  <c r="AP1" i="100" l="1"/>
  <c r="AO1" i="100"/>
  <c r="AQ1" i="100"/>
  <c r="AS1" i="100" l="1"/>
  <c r="AR1" i="100"/>
  <c r="AT1" i="100"/>
  <c r="AV1" i="100" l="1"/>
  <c r="AU1" i="100"/>
  <c r="S51" i="104" l="1"/>
  <c r="O51" i="104"/>
  <c r="H51" i="104"/>
  <c r="M51" i="104"/>
  <c r="D51" i="104"/>
  <c r="D27" i="108"/>
  <c r="T27" i="104"/>
  <c r="P51" i="104"/>
  <c r="S27" i="104"/>
  <c r="K27" i="104"/>
  <c r="R27" i="104"/>
  <c r="U27" i="104"/>
  <c r="Q27" i="104"/>
  <c r="Q51" i="104"/>
  <c r="E51" i="104"/>
  <c r="K51" i="104"/>
  <c r="F27" i="104"/>
  <c r="U51" i="104"/>
  <c r="U99" i="104" s="1"/>
  <c r="R51" i="104"/>
  <c r="R99" i="104" s="1"/>
  <c r="T51" i="104"/>
  <c r="T99" i="104" s="1"/>
  <c r="L27" i="104"/>
  <c r="L75" i="104" s="1"/>
  <c r="J51" i="104"/>
  <c r="F51" i="104"/>
  <c r="N51" i="104"/>
  <c r="O27" i="104"/>
  <c r="E27" i="104"/>
  <c r="G27" i="104"/>
  <c r="G75" i="104" s="1"/>
  <c r="I51" i="104"/>
  <c r="I27" i="104"/>
  <c r="M27" i="104"/>
  <c r="P27" i="104"/>
  <c r="P75" i="104" s="1"/>
  <c r="L51" i="104"/>
  <c r="L99" i="104" s="1"/>
  <c r="H27" i="104"/>
  <c r="H75" i="104" s="1"/>
  <c r="J27" i="104"/>
  <c r="G51" i="104"/>
  <c r="G99" i="104" s="1"/>
  <c r="N27" i="104"/>
  <c r="N75" i="104" s="1"/>
  <c r="D27" i="104"/>
  <c r="D75" i="104" s="1"/>
  <c r="E27" i="108"/>
  <c r="I50" i="104"/>
  <c r="Q39" i="104"/>
  <c r="M25" i="104"/>
  <c r="H23" i="104"/>
  <c r="E21" i="108"/>
  <c r="R38" i="104"/>
  <c r="Q15" i="104"/>
  <c r="N5" i="104"/>
  <c r="G34" i="104"/>
  <c r="H21" i="104"/>
  <c r="O20" i="104"/>
  <c r="O41" i="104"/>
  <c r="L10" i="104"/>
  <c r="E20" i="104"/>
  <c r="E24" i="104"/>
  <c r="O49" i="104"/>
  <c r="E19" i="108"/>
  <c r="S17" i="104"/>
  <c r="E44" i="104"/>
  <c r="R45" i="104"/>
  <c r="G5" i="104"/>
  <c r="I23" i="104"/>
  <c r="S42" i="104"/>
  <c r="T17" i="104"/>
  <c r="L23" i="104"/>
  <c r="I48" i="104"/>
  <c r="S25" i="104"/>
  <c r="G47" i="104"/>
  <c r="O44" i="104"/>
  <c r="L47" i="104"/>
  <c r="F42" i="104"/>
  <c r="N22" i="104"/>
  <c r="T38" i="104"/>
  <c r="J49" i="104"/>
  <c r="D16" i="104"/>
  <c r="D64" i="104" s="1"/>
  <c r="E41" i="104"/>
  <c r="G22" i="104"/>
  <c r="F43" i="104"/>
  <c r="R15" i="104"/>
  <c r="R63" i="104" s="1"/>
  <c r="L41" i="104"/>
  <c r="O48" i="104"/>
  <c r="G24" i="104"/>
  <c r="U44" i="104"/>
  <c r="U92" i="104" s="1"/>
  <c r="S20" i="104"/>
  <c r="F46" i="104"/>
  <c r="G26" i="104"/>
  <c r="R43" i="104"/>
  <c r="G42" i="104"/>
  <c r="K44" i="104"/>
  <c r="M45" i="104"/>
  <c r="S48" i="104"/>
  <c r="H40" i="104"/>
  <c r="T45" i="104"/>
  <c r="K45" i="104"/>
  <c r="O50" i="104"/>
  <c r="F39" i="104"/>
  <c r="D16" i="108"/>
  <c r="M17" i="104"/>
  <c r="F26" i="104"/>
  <c r="Q25" i="104"/>
  <c r="E42" i="104"/>
  <c r="D21" i="108"/>
  <c r="N21" i="104"/>
  <c r="R49" i="104"/>
  <c r="Q43" i="104"/>
  <c r="P19" i="104"/>
  <c r="F16" i="104"/>
  <c r="G29" i="104"/>
  <c r="D23" i="108"/>
  <c r="K49" i="104"/>
  <c r="M15" i="104"/>
  <c r="S21" i="104"/>
  <c r="O25" i="104"/>
  <c r="O26" i="104"/>
  <c r="F38" i="104"/>
  <c r="Q41" i="104"/>
  <c r="F24" i="104"/>
  <c r="J21" i="104"/>
  <c r="E45" i="104"/>
  <c r="M44" i="104"/>
  <c r="I22" i="104"/>
  <c r="R22" i="104"/>
  <c r="H43" i="104"/>
  <c r="F20" i="104"/>
  <c r="F68" i="104" s="1"/>
  <c r="S39" i="104"/>
  <c r="L29" i="104"/>
  <c r="Q42" i="104"/>
  <c r="G41" i="104"/>
  <c r="U34" i="104"/>
  <c r="U82" i="104" s="1"/>
  <c r="O46" i="104"/>
  <c r="D18" i="104"/>
  <c r="D66" i="104" s="1"/>
  <c r="L39" i="104"/>
  <c r="F19" i="104"/>
  <c r="K10" i="104"/>
  <c r="D41" i="104"/>
  <c r="F5" i="104"/>
  <c r="L15" i="104"/>
  <c r="T22" i="104"/>
  <c r="L44" i="104"/>
  <c r="K39" i="104"/>
  <c r="E26" i="104"/>
  <c r="D5" i="104"/>
  <c r="D53" i="104" s="1"/>
  <c r="T41" i="104"/>
  <c r="H17" i="104"/>
  <c r="K47" i="104"/>
  <c r="S45" i="104"/>
  <c r="R50" i="104"/>
  <c r="R24" i="104"/>
  <c r="U22" i="104"/>
  <c r="M46" i="104"/>
  <c r="D25" i="104"/>
  <c r="D73" i="104" s="1"/>
  <c r="R26" i="104"/>
  <c r="G50" i="104"/>
  <c r="O18" i="104"/>
  <c r="D44" i="104"/>
  <c r="H41" i="104"/>
  <c r="D45" i="104"/>
  <c r="M29" i="104"/>
  <c r="O47" i="104"/>
  <c r="O40" i="104"/>
  <c r="K16" i="104"/>
  <c r="M19" i="104"/>
  <c r="Q29" i="104"/>
  <c r="M39" i="104"/>
  <c r="S5" i="104"/>
  <c r="E21" i="104"/>
  <c r="E29" i="104"/>
  <c r="H19" i="104"/>
  <c r="K20" i="104"/>
  <c r="R25" i="104"/>
  <c r="R48" i="104"/>
  <c r="D40" i="104"/>
  <c r="D23" i="104"/>
  <c r="D71" i="104" s="1"/>
  <c r="S23" i="104"/>
  <c r="T26" i="104"/>
  <c r="S47" i="104"/>
  <c r="Q49" i="104"/>
  <c r="T15" i="104"/>
  <c r="F29" i="104"/>
  <c r="O45" i="104"/>
  <c r="U25" i="104"/>
  <c r="E23" i="108"/>
  <c r="H38" i="104"/>
  <c r="K18" i="104"/>
  <c r="H10" i="104"/>
  <c r="I19" i="104"/>
  <c r="L24" i="104"/>
  <c r="I15" i="104"/>
  <c r="Q34" i="104"/>
  <c r="N47" i="104"/>
  <c r="H5" i="104"/>
  <c r="H53" i="104" s="1"/>
  <c r="I47" i="104"/>
  <c r="D49" i="104"/>
  <c r="D24" i="104"/>
  <c r="D72" i="104" s="1"/>
  <c r="H39" i="104"/>
  <c r="N39" i="104"/>
  <c r="N46" i="104"/>
  <c r="G23" i="104"/>
  <c r="D48" i="104"/>
  <c r="J5" i="104"/>
  <c r="I16" i="104"/>
  <c r="I64" i="104" s="1"/>
  <c r="S40" i="104"/>
  <c r="M49" i="104"/>
  <c r="J46" i="104"/>
  <c r="P34" i="104"/>
  <c r="O21" i="104"/>
  <c r="R47" i="104"/>
  <c r="Q48" i="104"/>
  <c r="O43" i="104"/>
  <c r="D20" i="108"/>
  <c r="O34" i="104"/>
  <c r="I43" i="104"/>
  <c r="I5" i="104"/>
  <c r="E16" i="104"/>
  <c r="H25" i="104"/>
  <c r="M42" i="104"/>
  <c r="G38" i="104"/>
  <c r="P18" i="104"/>
  <c r="P66" i="104" s="1"/>
  <c r="M23" i="104"/>
  <c r="M71" i="104" s="1"/>
  <c r="D42" i="104"/>
  <c r="L43" i="104"/>
  <c r="P45" i="104"/>
  <c r="S19" i="104"/>
  <c r="M48" i="104"/>
  <c r="U38" i="104"/>
  <c r="U86" i="104" s="1"/>
  <c r="R18" i="104"/>
  <c r="K19" i="104"/>
  <c r="J10" i="104"/>
  <c r="N45" i="104"/>
  <c r="Q5" i="104"/>
  <c r="N40" i="104"/>
  <c r="I29" i="104"/>
  <c r="L45" i="104"/>
  <c r="O10" i="104"/>
  <c r="N44" i="104"/>
  <c r="M22" i="104"/>
  <c r="K41" i="104"/>
  <c r="F18" i="104"/>
  <c r="L19" i="104"/>
  <c r="L67" i="104" s="1"/>
  <c r="D22" i="108"/>
  <c r="O17" i="104"/>
  <c r="L48" i="104"/>
  <c r="J42" i="104"/>
  <c r="U10" i="104"/>
  <c r="D26" i="104"/>
  <c r="D74" i="104" s="1"/>
  <c r="R17" i="104"/>
  <c r="U49" i="104"/>
  <c r="U97" i="104" s="1"/>
  <c r="U16" i="104"/>
  <c r="I44" i="104"/>
  <c r="Q45" i="104"/>
  <c r="J19" i="104"/>
  <c r="R21" i="104"/>
  <c r="N48" i="104"/>
  <c r="E17" i="108"/>
  <c r="K25" i="104"/>
  <c r="U15" i="104"/>
  <c r="O19" i="104"/>
  <c r="O5" i="104"/>
  <c r="H22" i="104"/>
  <c r="H70" i="104" s="1"/>
  <c r="H45" i="104"/>
  <c r="E18" i="104"/>
  <c r="T19" i="104"/>
  <c r="U46" i="104"/>
  <c r="U94" i="104" s="1"/>
  <c r="G21" i="104"/>
  <c r="R41" i="104"/>
  <c r="L16" i="104"/>
  <c r="N25" i="104"/>
  <c r="N73" i="104" s="1"/>
  <c r="R46" i="104"/>
  <c r="S18" i="104"/>
  <c r="J17" i="104"/>
  <c r="J65" i="104" s="1"/>
  <c r="K26" i="104"/>
  <c r="R39" i="104"/>
  <c r="P43" i="104"/>
  <c r="L34" i="104"/>
  <c r="S46" i="104"/>
  <c r="F50" i="104"/>
  <c r="D10" i="108"/>
  <c r="G19" i="104"/>
  <c r="G67" i="104" s="1"/>
  <c r="H50" i="104"/>
  <c r="J43" i="104"/>
  <c r="H48" i="104"/>
  <c r="D22" i="104"/>
  <c r="D70" i="104" s="1"/>
  <c r="D50" i="104"/>
  <c r="J39" i="104"/>
  <c r="S22" i="104"/>
  <c r="G16" i="104"/>
  <c r="K17" i="104"/>
  <c r="M24" i="104"/>
  <c r="M72" i="104" s="1"/>
  <c r="O29" i="104"/>
  <c r="S26" i="104"/>
  <c r="F21" i="104"/>
  <c r="N16" i="104"/>
  <c r="N64" i="104" s="1"/>
  <c r="T48" i="104"/>
  <c r="G20" i="104"/>
  <c r="N23" i="104"/>
  <c r="N71" i="104" s="1"/>
  <c r="R34" i="104"/>
  <c r="F44" i="104"/>
  <c r="F47" i="104"/>
  <c r="P38" i="104"/>
  <c r="L17" i="104"/>
  <c r="H34" i="104"/>
  <c r="U5" i="104"/>
  <c r="J45" i="104"/>
  <c r="R5" i="104"/>
  <c r="R53" i="104" s="1"/>
  <c r="E39" i="104"/>
  <c r="O16" i="104"/>
  <c r="P29" i="104"/>
  <c r="P26" i="104"/>
  <c r="P74" i="104" s="1"/>
  <c r="N10" i="104"/>
  <c r="P41" i="104"/>
  <c r="M18" i="104"/>
  <c r="D47" i="104"/>
  <c r="M10" i="104"/>
  <c r="M58" i="104" s="1"/>
  <c r="J16" i="104"/>
  <c r="J64" i="104" s="1"/>
  <c r="E48" i="104"/>
  <c r="M34" i="104"/>
  <c r="I46" i="104"/>
  <c r="Q26" i="104"/>
  <c r="L21" i="104"/>
  <c r="U26" i="104"/>
  <c r="U74" i="104" s="1"/>
  <c r="Q44" i="104"/>
  <c r="H18" i="104"/>
  <c r="F49" i="104"/>
  <c r="T39" i="104"/>
  <c r="D19" i="104"/>
  <c r="D67" i="104" s="1"/>
  <c r="H15" i="104"/>
  <c r="Q19" i="104"/>
  <c r="F40" i="104"/>
  <c r="D17" i="108"/>
  <c r="R20" i="104"/>
  <c r="N17" i="104"/>
  <c r="R42" i="104"/>
  <c r="K23" i="104"/>
  <c r="G49" i="104"/>
  <c r="D20" i="104"/>
  <c r="D68" i="104" s="1"/>
  <c r="E24" i="108"/>
  <c r="S43" i="104"/>
  <c r="T16" i="104"/>
  <c r="L20" i="104"/>
  <c r="L68" i="104" s="1"/>
  <c r="N42" i="104"/>
  <c r="J20" i="104"/>
  <c r="L5" i="104"/>
  <c r="U41" i="104"/>
  <c r="I39" i="104"/>
  <c r="I40" i="104"/>
  <c r="P16" i="104"/>
  <c r="E25" i="104"/>
  <c r="E73" i="104" s="1"/>
  <c r="D18" i="108"/>
  <c r="J15" i="104"/>
  <c r="T47" i="104"/>
  <c r="P15" i="104"/>
  <c r="U45" i="104"/>
  <c r="U93" i="104" s="1"/>
  <c r="H44" i="104"/>
  <c r="R19" i="104"/>
  <c r="E34" i="104"/>
  <c r="J34" i="104"/>
  <c r="L25" i="104"/>
  <c r="D39" i="104"/>
  <c r="Q40" i="104"/>
  <c r="G39" i="104"/>
  <c r="F34" i="104"/>
  <c r="M41" i="104"/>
  <c r="Q22" i="104"/>
  <c r="K29" i="104"/>
  <c r="N20" i="104"/>
  <c r="L38" i="104"/>
  <c r="F23" i="104"/>
  <c r="F15" i="104"/>
  <c r="E50" i="104"/>
  <c r="M20" i="104"/>
  <c r="D17" i="104"/>
  <c r="D65" i="104" s="1"/>
  <c r="P44" i="104"/>
  <c r="I49" i="104"/>
  <c r="J41" i="104"/>
  <c r="O42" i="104"/>
  <c r="G15" i="104"/>
  <c r="G63" i="104" s="1"/>
  <c r="E20" i="108"/>
  <c r="I20" i="104"/>
  <c r="D5" i="108"/>
  <c r="U48" i="104"/>
  <c r="U96" i="104" s="1"/>
  <c r="L50" i="104"/>
  <c r="Q21" i="104"/>
  <c r="H47" i="104"/>
  <c r="D10" i="104"/>
  <c r="D58" i="104" s="1"/>
  <c r="H46" i="104"/>
  <c r="K46" i="104"/>
  <c r="K34" i="104"/>
  <c r="D25" i="108"/>
  <c r="S44" i="104"/>
  <c r="S16" i="104"/>
  <c r="S64" i="104" s="1"/>
  <c r="P5" i="104"/>
  <c r="P25" i="104"/>
  <c r="P73" i="104" s="1"/>
  <c r="K43" i="104"/>
  <c r="T25" i="104"/>
  <c r="F25" i="104"/>
  <c r="F73" i="104" s="1"/>
  <c r="Q50" i="104"/>
  <c r="M26" i="104"/>
  <c r="R23" i="104"/>
  <c r="E40" i="104"/>
  <c r="G45" i="104"/>
  <c r="P24" i="104"/>
  <c r="H49" i="104"/>
  <c r="P42" i="104"/>
  <c r="H20" i="104"/>
  <c r="H68" i="104" s="1"/>
  <c r="J40" i="104"/>
  <c r="D38" i="104"/>
  <c r="G43" i="104"/>
  <c r="P46" i="104"/>
  <c r="U29" i="104"/>
  <c r="U77" i="104" s="1"/>
  <c r="N18" i="104"/>
  <c r="E5" i="104"/>
  <c r="N15" i="104"/>
  <c r="N63" i="104" s="1"/>
  <c r="G18" i="104"/>
  <c r="T42" i="104"/>
  <c r="U21" i="104"/>
  <c r="E5" i="108"/>
  <c r="M5" i="104"/>
  <c r="I25" i="104"/>
  <c r="F41" i="104"/>
  <c r="R29" i="104"/>
  <c r="I21" i="104"/>
  <c r="M47" i="104"/>
  <c r="E19" i="104"/>
  <c r="N34" i="104"/>
  <c r="E22" i="108"/>
  <c r="J48" i="104"/>
  <c r="F17" i="104"/>
  <c r="F22" i="104"/>
  <c r="H24" i="104"/>
  <c r="K21" i="104"/>
  <c r="K69" i="104" s="1"/>
  <c r="M43" i="104"/>
  <c r="U42" i="104"/>
  <c r="U90" i="104" s="1"/>
  <c r="J25" i="104"/>
  <c r="R44" i="104"/>
  <c r="S24" i="104"/>
  <c r="E22" i="104"/>
  <c r="E70" i="104" s="1"/>
  <c r="H42" i="104"/>
  <c r="K15" i="104"/>
  <c r="K63" i="104" s="1"/>
  <c r="M50" i="104"/>
  <c r="L46" i="104"/>
  <c r="J26" i="104"/>
  <c r="K42" i="104"/>
  <c r="T49" i="104"/>
  <c r="T97" i="104" s="1"/>
  <c r="P22" i="104"/>
  <c r="N41" i="104"/>
  <c r="O15" i="104"/>
  <c r="S34" i="104"/>
  <c r="S41" i="104"/>
  <c r="I42" i="104"/>
  <c r="T10" i="104"/>
  <c r="T29" i="104"/>
  <c r="G25" i="104"/>
  <c r="G73" i="104" s="1"/>
  <c r="E47" i="104"/>
  <c r="T44" i="104"/>
  <c r="D24" i="108"/>
  <c r="P20" i="104"/>
  <c r="P68" i="104" s="1"/>
  <c r="N43" i="104"/>
  <c r="J18" i="104"/>
  <c r="E46" i="104"/>
  <c r="U40" i="104"/>
  <c r="Q17" i="104"/>
  <c r="Q65" i="104" s="1"/>
  <c r="I45" i="104"/>
  <c r="L18" i="104"/>
  <c r="H26" i="104"/>
  <c r="H74" i="104" s="1"/>
  <c r="G46" i="104"/>
  <c r="I18" i="104"/>
  <c r="I66" i="104" s="1"/>
  <c r="P48" i="104"/>
  <c r="H29" i="104"/>
  <c r="G48" i="104"/>
  <c r="D43" i="104"/>
  <c r="L26" i="104"/>
  <c r="L74" i="104" s="1"/>
  <c r="S10" i="104"/>
  <c r="P49" i="104"/>
  <c r="U18" i="104"/>
  <c r="D29" i="104"/>
  <c r="T46" i="104"/>
  <c r="T94" i="104" s="1"/>
  <c r="D15" i="108"/>
  <c r="M21" i="104"/>
  <c r="I41" i="104"/>
  <c r="L42" i="104"/>
  <c r="L90" i="104" s="1"/>
  <c r="J44" i="104"/>
  <c r="L40" i="104"/>
  <c r="D34" i="104"/>
  <c r="D46" i="104"/>
  <c r="L49" i="104"/>
  <c r="E15" i="104"/>
  <c r="I34" i="104"/>
  <c r="P23" i="104"/>
  <c r="P21" i="104"/>
  <c r="U50" i="104"/>
  <c r="U98" i="104" s="1"/>
  <c r="T34" i="104"/>
  <c r="T82" i="104" s="1"/>
  <c r="O23" i="104"/>
  <c r="O71" i="104" s="1"/>
  <c r="E43" i="104"/>
  <c r="U39" i="104"/>
  <c r="R40" i="104"/>
  <c r="D15" i="104"/>
  <c r="D63" i="104" s="1"/>
  <c r="R10" i="104"/>
  <c r="T20" i="104"/>
  <c r="K40" i="104"/>
  <c r="K5" i="104"/>
  <c r="K53" i="104" s="1"/>
  <c r="S15" i="104"/>
  <c r="N29" i="104"/>
  <c r="I24" i="104"/>
  <c r="Q23" i="104"/>
  <c r="Q71" i="104" s="1"/>
  <c r="J23" i="104"/>
  <c r="E15" i="108"/>
  <c r="Q10" i="104"/>
  <c r="E10" i="104"/>
  <c r="E58" i="104" s="1"/>
  <c r="O22" i="104"/>
  <c r="N19" i="104"/>
  <c r="N67" i="104" s="1"/>
  <c r="S49" i="104"/>
  <c r="S97" i="104" s="1"/>
  <c r="Q47" i="104"/>
  <c r="D19" i="108"/>
  <c r="T50" i="104"/>
  <c r="T98" i="104" s="1"/>
  <c r="U43" i="104"/>
  <c r="U91" i="104" s="1"/>
  <c r="G44" i="104"/>
  <c r="G92" i="104" s="1"/>
  <c r="N24" i="104"/>
  <c r="S29" i="104"/>
  <c r="P10" i="104"/>
  <c r="J50" i="104"/>
  <c r="E49" i="104"/>
  <c r="L22" i="104"/>
  <c r="K24" i="104"/>
  <c r="P50" i="104"/>
  <c r="U17" i="104"/>
  <c r="D21" i="104"/>
  <c r="D69" i="104" s="1"/>
  <c r="I10" i="104"/>
  <c r="I58" i="104" s="1"/>
  <c r="E18" i="108"/>
  <c r="Q20" i="104"/>
  <c r="E25" i="108"/>
  <c r="G17" i="104"/>
  <c r="G65" i="104" s="1"/>
  <c r="E23" i="104"/>
  <c r="E71" i="104" s="1"/>
  <c r="I26" i="104"/>
  <c r="Q18" i="104"/>
  <c r="Q66" i="104" s="1"/>
  <c r="T40" i="104"/>
  <c r="G40" i="104"/>
  <c r="U47" i="104"/>
  <c r="U95" i="104" s="1"/>
  <c r="K48" i="104"/>
  <c r="U24" i="104"/>
  <c r="T43" i="104"/>
  <c r="T91" i="104" s="1"/>
  <c r="F10" i="104"/>
  <c r="P39" i="104"/>
  <c r="N49" i="104"/>
  <c r="T23" i="104"/>
  <c r="T71" i="104" s="1"/>
  <c r="T21" i="104"/>
  <c r="O24" i="104"/>
  <c r="O72" i="104" s="1"/>
  <c r="P47" i="104"/>
  <c r="U20" i="104"/>
  <c r="P40" i="104"/>
  <c r="J29" i="104"/>
  <c r="T5" i="104"/>
  <c r="T53" i="104" s="1"/>
  <c r="F45" i="104"/>
  <c r="F93" i="104" s="1"/>
  <c r="T18" i="104"/>
  <c r="T66" i="104" s="1"/>
  <c r="S50" i="104"/>
  <c r="S98" i="104" s="1"/>
  <c r="U19" i="104"/>
  <c r="J24" i="104"/>
  <c r="J72" i="104" s="1"/>
  <c r="M40" i="104"/>
  <c r="E10" i="108"/>
  <c r="K50" i="104"/>
  <c r="U23" i="104"/>
  <c r="U71" i="104" s="1"/>
  <c r="J47" i="104"/>
  <c r="K22" i="104"/>
  <c r="O39" i="104"/>
  <c r="G10" i="104"/>
  <c r="G58" i="104" s="1"/>
  <c r="Q46" i="104"/>
  <c r="E17" i="104"/>
  <c r="E26" i="108"/>
  <c r="F48" i="104"/>
  <c r="Q24" i="104"/>
  <c r="Q72" i="104" s="1"/>
  <c r="T24" i="104"/>
  <c r="N26" i="104"/>
  <c r="D26" i="108"/>
  <c r="N50" i="104"/>
  <c r="J22" i="104"/>
  <c r="J70" i="104" s="1"/>
  <c r="B28" i="92"/>
  <c r="B29" i="92" s="1"/>
  <c r="B30" i="92" s="1"/>
  <c r="B23" i="92"/>
  <c r="B18" i="92"/>
  <c r="B13" i="92"/>
  <c r="B8" i="92"/>
  <c r="B9" i="92" s="1"/>
  <c r="D5" i="92"/>
  <c r="A4" i="92"/>
  <c r="B4" i="92" s="1"/>
  <c r="B29" i="91"/>
  <c r="B30" i="91" s="1"/>
  <c r="B31" i="91" s="1"/>
  <c r="B24" i="91"/>
  <c r="B19" i="91"/>
  <c r="B15" i="91"/>
  <c r="B14" i="91"/>
  <c r="B9" i="91"/>
  <c r="B10" i="91" s="1"/>
  <c r="B11" i="91" s="1"/>
  <c r="D5" i="91"/>
  <c r="A4" i="91"/>
  <c r="B4" i="91" s="1"/>
  <c r="D5" i="90"/>
  <c r="A4" i="90"/>
  <c r="B4" i="90" s="1"/>
  <c r="N99" i="104" l="1"/>
  <c r="U75" i="104"/>
  <c r="L65" i="104"/>
  <c r="J75" i="104"/>
  <c r="M75" i="104"/>
  <c r="I99" i="104"/>
  <c r="K99" i="104"/>
  <c r="P99" i="104"/>
  <c r="M99" i="104"/>
  <c r="F99" i="104"/>
  <c r="E99" i="104"/>
  <c r="R75" i="104"/>
  <c r="T75" i="104"/>
  <c r="H99" i="104"/>
  <c r="Q95" i="104"/>
  <c r="D94" i="104"/>
  <c r="S58" i="104"/>
  <c r="P70" i="104"/>
  <c r="N82" i="104"/>
  <c r="R82" i="104"/>
  <c r="G69" i="104"/>
  <c r="J58" i="104"/>
  <c r="J53" i="104"/>
  <c r="F53" i="104"/>
  <c r="R97" i="104"/>
  <c r="E75" i="104"/>
  <c r="J99" i="104"/>
  <c r="Q99" i="104"/>
  <c r="K75" i="104"/>
  <c r="E30" i="92"/>
  <c r="F31" i="91"/>
  <c r="G31" i="91"/>
  <c r="H31" i="91"/>
  <c r="E31" i="91"/>
  <c r="O99" i="104"/>
  <c r="I75" i="104"/>
  <c r="O75" i="104"/>
  <c r="F75" i="104"/>
  <c r="Q75" i="104"/>
  <c r="S75" i="104"/>
  <c r="D99" i="104"/>
  <c r="S99" i="104"/>
  <c r="F96" i="104"/>
  <c r="U68" i="104"/>
  <c r="U63" i="104"/>
  <c r="R72" i="104"/>
  <c r="N53" i="104"/>
  <c r="N74" i="104"/>
  <c r="I72" i="104"/>
  <c r="T77" i="104"/>
  <c r="E67" i="104"/>
  <c r="T65" i="104"/>
  <c r="P98" i="104"/>
  <c r="H77" i="104"/>
  <c r="R77" i="104"/>
  <c r="G93" i="104"/>
  <c r="Q98" i="104"/>
  <c r="P92" i="104"/>
  <c r="F63" i="104"/>
  <c r="R69" i="104"/>
  <c r="U64" i="104"/>
  <c r="U58" i="104"/>
  <c r="M70" i="104"/>
  <c r="I63" i="104"/>
  <c r="K66" i="104"/>
  <c r="S95" i="104"/>
  <c r="H67" i="104"/>
  <c r="R74" i="104"/>
  <c r="S68" i="104"/>
  <c r="H71" i="104"/>
  <c r="U67" i="104"/>
  <c r="U72" i="104"/>
  <c r="P58" i="104"/>
  <c r="U69" i="104"/>
  <c r="E53" i="104"/>
  <c r="P53" i="104"/>
  <c r="N65" i="104"/>
  <c r="Q67" i="104"/>
  <c r="F69" i="104"/>
  <c r="K65" i="104"/>
  <c r="J67" i="104"/>
  <c r="M63" i="104"/>
  <c r="F74" i="104"/>
  <c r="J71" i="104"/>
  <c r="P69" i="104"/>
  <c r="H72" i="104"/>
  <c r="I69" i="104"/>
  <c r="G66" i="104"/>
  <c r="S70" i="104"/>
  <c r="T72" i="104"/>
  <c r="E65" i="104"/>
  <c r="M69" i="104"/>
  <c r="U66" i="104"/>
  <c r="T92" i="104"/>
  <c r="I73" i="104"/>
  <c r="N66" i="104"/>
  <c r="D86" i="104"/>
  <c r="T73" i="104"/>
  <c r="Q69" i="104"/>
  <c r="M68" i="104"/>
  <c r="R67" i="104"/>
  <c r="T95" i="104"/>
  <c r="H66" i="104"/>
  <c r="T67" i="104"/>
  <c r="F66" i="104"/>
  <c r="O58" i="104"/>
  <c r="E64" i="104"/>
  <c r="O69" i="104"/>
  <c r="J98" i="104"/>
  <c r="P71" i="104"/>
  <c r="S63" i="104"/>
  <c r="E66" i="104"/>
  <c r="F72" i="104"/>
  <c r="P94" i="104"/>
  <c r="F98" i="104"/>
  <c r="H93" i="104"/>
  <c r="M90" i="104"/>
  <c r="Q73" i="104"/>
  <c r="G90" i="104"/>
  <c r="K72" i="104"/>
  <c r="Q58" i="104"/>
  <c r="D82" i="104"/>
  <c r="P96" i="104"/>
  <c r="G28" i="91"/>
  <c r="F28" i="91"/>
  <c r="E27" i="92"/>
  <c r="H28" i="91"/>
  <c r="E28" i="91"/>
  <c r="M98" i="104"/>
  <c r="S72" i="104"/>
  <c r="M91" i="104"/>
  <c r="F65" i="104"/>
  <c r="G91" i="104"/>
  <c r="P90" i="104"/>
  <c r="K82" i="104"/>
  <c r="H95" i="104"/>
  <c r="E8" i="92"/>
  <c r="G9" i="91"/>
  <c r="H9" i="91"/>
  <c r="E9" i="91"/>
  <c r="F9" i="91"/>
  <c r="O90" i="104"/>
  <c r="F71" i="104"/>
  <c r="Q70" i="104"/>
  <c r="E82" i="104"/>
  <c r="P63" i="104"/>
  <c r="F97" i="104"/>
  <c r="L69" i="104"/>
  <c r="E96" i="104"/>
  <c r="M66" i="104"/>
  <c r="P77" i="104"/>
  <c r="J93" i="104"/>
  <c r="P86" i="104"/>
  <c r="N86" i="104"/>
  <c r="M86" i="104"/>
  <c r="O86" i="104"/>
  <c r="D98" i="104"/>
  <c r="H98" i="104"/>
  <c r="S94" i="104"/>
  <c r="K74" i="104"/>
  <c r="K73" i="104"/>
  <c r="J90" i="104"/>
  <c r="N92" i="104"/>
  <c r="K67" i="104"/>
  <c r="S67" i="104"/>
  <c r="H73" i="104"/>
  <c r="O82" i="104"/>
  <c r="R95" i="104"/>
  <c r="M97" i="104"/>
  <c r="D96" i="104"/>
  <c r="L72" i="104"/>
  <c r="H86" i="104"/>
  <c r="F77" i="104"/>
  <c r="T74" i="104"/>
  <c r="R96" i="104"/>
  <c r="E77" i="104"/>
  <c r="Q77" i="104"/>
  <c r="O95" i="104"/>
  <c r="D92" i="104"/>
  <c r="R98" i="104"/>
  <c r="L92" i="104"/>
  <c r="Q90" i="104"/>
  <c r="H91" i="104"/>
  <c r="E93" i="104"/>
  <c r="F86" i="104"/>
  <c r="E86" i="104"/>
  <c r="F64" i="104"/>
  <c r="N69" i="104"/>
  <c r="O98" i="104"/>
  <c r="S96" i="104"/>
  <c r="R91" i="104"/>
  <c r="F90" i="104"/>
  <c r="S73" i="104"/>
  <c r="S90" i="104"/>
  <c r="E92" i="104"/>
  <c r="E72" i="104"/>
  <c r="O68" i="104"/>
  <c r="Q63" i="104"/>
  <c r="M73" i="104"/>
  <c r="L94" i="104"/>
  <c r="J82" i="104"/>
  <c r="N90" i="104"/>
  <c r="M82" i="104"/>
  <c r="M96" i="104"/>
  <c r="Q96" i="104"/>
  <c r="I95" i="104"/>
  <c r="O93" i="104"/>
  <c r="M92" i="104"/>
  <c r="N70" i="104"/>
  <c r="O97" i="104"/>
  <c r="K98" i="104"/>
  <c r="N97" i="104"/>
  <c r="L66" i="104"/>
  <c r="S82" i="104"/>
  <c r="K70" i="104"/>
  <c r="J77" i="104"/>
  <c r="K96" i="104"/>
  <c r="N77" i="104"/>
  <c r="D91" i="104"/>
  <c r="J66" i="104"/>
  <c r="O63" i="104"/>
  <c r="R92" i="104"/>
  <c r="M95" i="104"/>
  <c r="T90" i="104"/>
  <c r="L86" i="104"/>
  <c r="J86" i="104"/>
  <c r="I86" i="104"/>
  <c r="K86" i="104"/>
  <c r="P64" i="104"/>
  <c r="Q64" i="104"/>
  <c r="L53" i="104"/>
  <c r="T64" i="104"/>
  <c r="G97" i="104"/>
  <c r="R68" i="104"/>
  <c r="H63" i="104"/>
  <c r="Q74" i="104"/>
  <c r="O64" i="104"/>
  <c r="U53" i="104"/>
  <c r="F95" i="104"/>
  <c r="G68" i="104"/>
  <c r="S74" i="104"/>
  <c r="G64" i="104"/>
  <c r="H64" i="104"/>
  <c r="L82" i="104"/>
  <c r="L64" i="104"/>
  <c r="M64" i="104"/>
  <c r="O53" i="104"/>
  <c r="Q93" i="104"/>
  <c r="R65" i="104"/>
  <c r="L96" i="104"/>
  <c r="Q53" i="104"/>
  <c r="R66" i="104"/>
  <c r="P93" i="104"/>
  <c r="E23" i="92"/>
  <c r="G24" i="91"/>
  <c r="E24" i="91"/>
  <c r="F24" i="91"/>
  <c r="H24" i="91"/>
  <c r="G71" i="104"/>
  <c r="N95" i="104"/>
  <c r="I67" i="104"/>
  <c r="T63" i="104"/>
  <c r="S71" i="104"/>
  <c r="R73" i="104"/>
  <c r="E69" i="104"/>
  <c r="M67" i="104"/>
  <c r="M77" i="104"/>
  <c r="O66" i="104"/>
  <c r="M94" i="104"/>
  <c r="S93" i="104"/>
  <c r="T70" i="104"/>
  <c r="K58" i="104"/>
  <c r="O94" i="104"/>
  <c r="L77" i="104"/>
  <c r="R70" i="104"/>
  <c r="J69" i="104"/>
  <c r="O74" i="104"/>
  <c r="K97" i="104"/>
  <c r="P67" i="104"/>
  <c r="E24" i="92"/>
  <c r="G25" i="91"/>
  <c r="H25" i="91"/>
  <c r="E25" i="91"/>
  <c r="F25" i="91"/>
  <c r="M65" i="104"/>
  <c r="K93" i="104"/>
  <c r="M93" i="104"/>
  <c r="G74" i="104"/>
  <c r="G72" i="104"/>
  <c r="F91" i="104"/>
  <c r="J97" i="104"/>
  <c r="L95" i="104"/>
  <c r="I96" i="104"/>
  <c r="I71" i="104"/>
  <c r="S65" i="104"/>
  <c r="E68" i="104"/>
  <c r="H69" i="104"/>
  <c r="R86" i="104"/>
  <c r="Q86" i="104"/>
  <c r="E29" i="92"/>
  <c r="G30" i="91"/>
  <c r="H30" i="91"/>
  <c r="E30" i="91"/>
  <c r="F30" i="91"/>
  <c r="F70" i="104"/>
  <c r="E28" i="92"/>
  <c r="F29" i="91"/>
  <c r="E29" i="91"/>
  <c r="H29" i="91"/>
  <c r="G29" i="91"/>
  <c r="K77" i="104"/>
  <c r="E21" i="92"/>
  <c r="H22" i="91"/>
  <c r="F22" i="91"/>
  <c r="E22" i="91"/>
  <c r="G22" i="91"/>
  <c r="R90" i="104"/>
  <c r="D95" i="104"/>
  <c r="J91" i="104"/>
  <c r="R94" i="104"/>
  <c r="E25" i="92"/>
  <c r="F26" i="91"/>
  <c r="H26" i="91"/>
  <c r="G26" i="91"/>
  <c r="E26" i="91"/>
  <c r="I77" i="104"/>
  <c r="D90" i="104"/>
  <c r="I91" i="104"/>
  <c r="J94" i="104"/>
  <c r="H65" i="104"/>
  <c r="I65" i="104"/>
  <c r="S69" i="104"/>
  <c r="G77" i="104"/>
  <c r="G95" i="104"/>
  <c r="R93" i="104"/>
  <c r="P95" i="104"/>
  <c r="I82" i="104"/>
  <c r="D77" i="104"/>
  <c r="E94" i="104"/>
  <c r="L70" i="104"/>
  <c r="S77" i="104"/>
  <c r="T68" i="104"/>
  <c r="E63" i="104"/>
  <c r="I93" i="104"/>
  <c r="T58" i="104"/>
  <c r="K90" i="104"/>
  <c r="J96" i="104"/>
  <c r="H97" i="104"/>
  <c r="R71" i="104"/>
  <c r="K94" i="104"/>
  <c r="I68" i="104"/>
  <c r="N98" i="104"/>
  <c r="Q94" i="104"/>
  <c r="J95" i="104"/>
  <c r="T69" i="104"/>
  <c r="F58" i="104"/>
  <c r="I74" i="104"/>
  <c r="Q68" i="104"/>
  <c r="U65" i="104"/>
  <c r="E97" i="104"/>
  <c r="N72" i="104"/>
  <c r="E22" i="92"/>
  <c r="G23" i="91"/>
  <c r="H23" i="91"/>
  <c r="E23" i="91"/>
  <c r="F23" i="91"/>
  <c r="O70" i="104"/>
  <c r="R58" i="104"/>
  <c r="E91" i="104"/>
  <c r="L97" i="104"/>
  <c r="J92" i="104"/>
  <c r="H19" i="91"/>
  <c r="E18" i="92"/>
  <c r="F19" i="91"/>
  <c r="E19" i="91"/>
  <c r="G19" i="91"/>
  <c r="P97" i="104"/>
  <c r="G96" i="104"/>
  <c r="G94" i="104"/>
  <c r="N91" i="104"/>
  <c r="E95" i="104"/>
  <c r="I90" i="104"/>
  <c r="J74" i="104"/>
  <c r="H90" i="104"/>
  <c r="J73" i="104"/>
  <c r="M53" i="104"/>
  <c r="P72" i="104"/>
  <c r="M74" i="104"/>
  <c r="K91" i="104"/>
  <c r="S92" i="104"/>
  <c r="H94" i="104"/>
  <c r="L98" i="104"/>
  <c r="I97" i="104"/>
  <c r="E98" i="104"/>
  <c r="N68" i="104"/>
  <c r="F82" i="104"/>
  <c r="L73" i="104"/>
  <c r="H92" i="104"/>
  <c r="J63" i="104"/>
  <c r="J68" i="104"/>
  <c r="S91" i="104"/>
  <c r="K71" i="104"/>
  <c r="E20" i="92"/>
  <c r="H21" i="91"/>
  <c r="E21" i="91"/>
  <c r="F21" i="91"/>
  <c r="G21" i="91"/>
  <c r="Q92" i="104"/>
  <c r="I94" i="104"/>
  <c r="N58" i="104"/>
  <c r="H82" i="104"/>
  <c r="F92" i="104"/>
  <c r="T96" i="104"/>
  <c r="O77" i="104"/>
  <c r="H96" i="104"/>
  <c r="F14" i="91"/>
  <c r="E13" i="92"/>
  <c r="H14" i="91"/>
  <c r="E14" i="91"/>
  <c r="G14" i="91"/>
  <c r="P91" i="104"/>
  <c r="S66" i="104"/>
  <c r="O67" i="104"/>
  <c r="N96" i="104"/>
  <c r="I92" i="104"/>
  <c r="O65" i="104"/>
  <c r="P65" i="104"/>
  <c r="L93" i="104"/>
  <c r="N93" i="104"/>
  <c r="L91" i="104"/>
  <c r="G86" i="104"/>
  <c r="I53" i="104"/>
  <c r="O91" i="104"/>
  <c r="P82" i="104"/>
  <c r="N94" i="104"/>
  <c r="D97" i="104"/>
  <c r="Q82" i="104"/>
  <c r="H58" i="104"/>
  <c r="U73" i="104"/>
  <c r="Q97" i="104"/>
  <c r="K68" i="104"/>
  <c r="S53" i="104"/>
  <c r="K64" i="104"/>
  <c r="D93" i="104"/>
  <c r="G98" i="104"/>
  <c r="U70" i="104"/>
  <c r="K95" i="104"/>
  <c r="E74" i="104"/>
  <c r="L63" i="104"/>
  <c r="F67" i="104"/>
  <c r="I70" i="104"/>
  <c r="O73" i="104"/>
  <c r="E26" i="92"/>
  <c r="H27" i="91"/>
  <c r="F27" i="91"/>
  <c r="G27" i="91"/>
  <c r="E27" i="91"/>
  <c r="Q91" i="104"/>
  <c r="E90" i="104"/>
  <c r="E19" i="92"/>
  <c r="H20" i="91"/>
  <c r="E20" i="91"/>
  <c r="F20" i="91"/>
  <c r="G20" i="91"/>
  <c r="T93" i="104"/>
  <c r="K92" i="104"/>
  <c r="F94" i="104"/>
  <c r="O96" i="104"/>
  <c r="G70" i="104"/>
  <c r="T86" i="104"/>
  <c r="S86" i="104"/>
  <c r="O92" i="104"/>
  <c r="L71" i="104"/>
  <c r="G53" i="104"/>
  <c r="L58" i="104"/>
  <c r="G82" i="104"/>
  <c r="I98" i="104"/>
  <c r="B14" i="92"/>
  <c r="B10" i="92"/>
  <c r="B19" i="92"/>
  <c r="B24" i="92"/>
  <c r="B12" i="91"/>
  <c r="B20" i="91"/>
  <c r="B16" i="91"/>
  <c r="B25" i="91"/>
  <c r="B29" i="89"/>
  <c r="B24" i="89"/>
  <c r="B25" i="89" s="1"/>
  <c r="B20" i="89"/>
  <c r="B21" i="89" s="1"/>
  <c r="B19" i="89"/>
  <c r="B14" i="89"/>
  <c r="B9" i="89"/>
  <c r="D5" i="89"/>
  <c r="O4" i="89"/>
  <c r="N4" i="89"/>
  <c r="M4" i="89"/>
  <c r="L4" i="89"/>
  <c r="K4" i="89"/>
  <c r="I4" i="89"/>
  <c r="H4" i="89"/>
  <c r="G4" i="89"/>
  <c r="F4" i="89"/>
  <c r="E4" i="89"/>
  <c r="B29" i="88"/>
  <c r="B24" i="88"/>
  <c r="B19" i="88"/>
  <c r="B14" i="88"/>
  <c r="B15" i="88" s="1"/>
  <c r="B9" i="88"/>
  <c r="D5" i="88"/>
  <c r="O4" i="88"/>
  <c r="N4" i="88"/>
  <c r="M4" i="88"/>
  <c r="L4" i="88"/>
  <c r="K4" i="88"/>
  <c r="I4" i="88"/>
  <c r="H4" i="88"/>
  <c r="G4" i="88"/>
  <c r="F4" i="88"/>
  <c r="E4" i="88"/>
  <c r="B29" i="87"/>
  <c r="B24" i="87"/>
  <c r="B25" i="87" s="1"/>
  <c r="B19" i="87"/>
  <c r="B20" i="87" s="1"/>
  <c r="B14" i="87"/>
  <c r="B9" i="87"/>
  <c r="D5" i="87"/>
  <c r="O4" i="87"/>
  <c r="N4" i="87"/>
  <c r="M4" i="87"/>
  <c r="L4" i="87"/>
  <c r="K4" i="87"/>
  <c r="I4" i="87"/>
  <c r="H4" i="87"/>
  <c r="G4" i="87"/>
  <c r="F4" i="87"/>
  <c r="E4" i="87"/>
  <c r="F31" i="90" l="1"/>
  <c r="E31" i="90"/>
  <c r="G31" i="90"/>
  <c r="E30" i="90"/>
  <c r="F25" i="90"/>
  <c r="E9" i="90"/>
  <c r="F14" i="90"/>
  <c r="G15" i="90"/>
  <c r="F24" i="90"/>
  <c r="E23" i="90"/>
  <c r="G11" i="90"/>
  <c r="E14" i="90"/>
  <c r="G27" i="90"/>
  <c r="E28" i="90"/>
  <c r="E25" i="90"/>
  <c r="G21" i="90"/>
  <c r="F26" i="90"/>
  <c r="E26" i="90"/>
  <c r="E24" i="90"/>
  <c r="G22" i="90"/>
  <c r="G30" i="90"/>
  <c r="E22" i="90"/>
  <c r="E27" i="90"/>
  <c r="F9" i="90"/>
  <c r="G24" i="90"/>
  <c r="E19" i="90"/>
  <c r="G9" i="90"/>
  <c r="E29" i="90"/>
  <c r="E21" i="90"/>
  <c r="E20" i="90"/>
  <c r="G29" i="90"/>
  <c r="G14" i="90"/>
  <c r="F19" i="90"/>
  <c r="F27" i="90"/>
  <c r="F22" i="90"/>
  <c r="G25" i="90"/>
  <c r="G16" i="90"/>
  <c r="G13" i="90"/>
  <c r="G23" i="90"/>
  <c r="F20" i="90"/>
  <c r="G19" i="90"/>
  <c r="G17" i="90"/>
  <c r="F30" i="90"/>
  <c r="G10" i="90"/>
  <c r="G26" i="90"/>
  <c r="F13" i="90"/>
  <c r="F11" i="90"/>
  <c r="F15" i="90"/>
  <c r="F10" i="90"/>
  <c r="F12" i="90"/>
  <c r="F16" i="90"/>
  <c r="F17" i="90"/>
  <c r="F18" i="90"/>
  <c r="F29" i="90"/>
  <c r="E13" i="90"/>
  <c r="E11" i="90"/>
  <c r="E10" i="90"/>
  <c r="E15" i="90"/>
  <c r="E12" i="90"/>
  <c r="E16" i="90"/>
  <c r="E17" i="90"/>
  <c r="E18" i="90"/>
  <c r="G28" i="90"/>
  <c r="G18" i="90"/>
  <c r="G12" i="90"/>
  <c r="F21" i="90"/>
  <c r="F23" i="90"/>
  <c r="G20" i="90"/>
  <c r="F28" i="90"/>
  <c r="B15" i="92"/>
  <c r="B11" i="92"/>
  <c r="B25" i="92"/>
  <c r="B20" i="92"/>
  <c r="B26" i="91"/>
  <c r="B13" i="91"/>
  <c r="B21" i="91"/>
  <c r="B17" i="91"/>
  <c r="B10" i="89"/>
  <c r="B22" i="89"/>
  <c r="B26" i="89"/>
  <c r="B15" i="89"/>
  <c r="B30" i="89"/>
  <c r="B10" i="88"/>
  <c r="B20" i="88"/>
  <c r="B16" i="88"/>
  <c r="B30" i="88"/>
  <c r="B25" i="88"/>
  <c r="B21" i="87"/>
  <c r="B26" i="87"/>
  <c r="B15" i="87"/>
  <c r="B10" i="87"/>
  <c r="B30" i="87"/>
  <c r="B16" i="92" l="1"/>
  <c r="B26" i="92"/>
  <c r="B21" i="92"/>
  <c r="B12" i="92"/>
  <c r="B18" i="91"/>
  <c r="B22" i="91"/>
  <c r="B27" i="91"/>
  <c r="B16" i="89"/>
  <c r="B23" i="89"/>
  <c r="B27" i="89"/>
  <c r="B11" i="89"/>
  <c r="B17" i="88"/>
  <c r="B26" i="88"/>
  <c r="B11" i="88"/>
  <c r="B21" i="88"/>
  <c r="B11" i="87"/>
  <c r="B16" i="87"/>
  <c r="B27" i="87"/>
  <c r="B22" i="87"/>
  <c r="B17" i="92" l="1"/>
  <c r="B22" i="92"/>
  <c r="B27" i="92"/>
  <c r="B28" i="91"/>
  <c r="B23" i="91"/>
  <c r="B28" i="89"/>
  <c r="B17" i="89"/>
  <c r="B12" i="89"/>
  <c r="B12" i="88"/>
  <c r="B18" i="88"/>
  <c r="B22" i="88"/>
  <c r="B27" i="88"/>
  <c r="B17" i="87"/>
  <c r="B23" i="87"/>
  <c r="B28" i="87"/>
  <c r="B12" i="87"/>
  <c r="B18" i="89" l="1"/>
  <c r="B13" i="89"/>
  <c r="B23" i="88"/>
  <c r="B28" i="88"/>
  <c r="B13" i="88"/>
  <c r="B13" i="87"/>
  <c r="B18" i="87"/>
  <c r="A3" i="5" l="1"/>
  <c r="Y4" i="86"/>
  <c r="X4" i="86"/>
  <c r="W4" i="86"/>
  <c r="V4" i="86"/>
  <c r="U4" i="86"/>
  <c r="T4" i="86"/>
  <c r="S4" i="86"/>
  <c r="R4" i="86"/>
  <c r="Q4" i="86"/>
  <c r="P4" i="86"/>
  <c r="S4" i="85"/>
  <c r="R4" i="85"/>
  <c r="Q4" i="85"/>
  <c r="P4" i="85"/>
  <c r="O4" i="85"/>
  <c r="N4" i="85"/>
  <c r="M4" i="85"/>
  <c r="B30" i="86"/>
  <c r="B25" i="86"/>
  <c r="B20" i="86"/>
  <c r="B21" i="86" s="1"/>
  <c r="B15" i="86"/>
  <c r="B10" i="86"/>
  <c r="D5" i="86"/>
  <c r="N4" i="86"/>
  <c r="M4" i="86"/>
  <c r="L4" i="86"/>
  <c r="K4" i="86"/>
  <c r="J4" i="86"/>
  <c r="I4" i="86"/>
  <c r="H4" i="86"/>
  <c r="G4" i="86"/>
  <c r="F4" i="86"/>
  <c r="E4" i="86"/>
  <c r="B29" i="85"/>
  <c r="B30" i="85" s="1"/>
  <c r="B31" i="85" s="1"/>
  <c r="B25" i="85"/>
  <c r="B26" i="85" s="1"/>
  <c r="B24" i="85"/>
  <c r="B19" i="85"/>
  <c r="B20" i="85" s="1"/>
  <c r="B14" i="85"/>
  <c r="B15" i="85" s="1"/>
  <c r="B9" i="85"/>
  <c r="B10" i="85" s="1"/>
  <c r="D5" i="85"/>
  <c r="K4" i="85"/>
  <c r="J4" i="85"/>
  <c r="I4" i="85"/>
  <c r="H4" i="85"/>
  <c r="G4" i="85"/>
  <c r="F4" i="85"/>
  <c r="E4" i="85"/>
  <c r="Q4" i="84"/>
  <c r="P4" i="84"/>
  <c r="O4" i="84"/>
  <c r="N4" i="84"/>
  <c r="M4" i="84"/>
  <c r="L4" i="84"/>
  <c r="B29" i="84"/>
  <c r="B30" i="84" s="1"/>
  <c r="B31" i="84" s="1"/>
  <c r="B24" i="84"/>
  <c r="B25" i="84" s="1"/>
  <c r="B20" i="84"/>
  <c r="B21" i="84" s="1"/>
  <c r="B19" i="84"/>
  <c r="B14" i="84"/>
  <c r="B15" i="84" s="1"/>
  <c r="B16" i="84" s="1"/>
  <c r="B17" i="84" s="1"/>
  <c r="B9" i="84"/>
  <c r="B10" i="84" s="1"/>
  <c r="B11" i="84" s="1"/>
  <c r="B12" i="84" s="1"/>
  <c r="B13" i="84" s="1"/>
  <c r="D5" i="84"/>
  <c r="J4" i="84"/>
  <c r="I4" i="84"/>
  <c r="H4" i="84"/>
  <c r="G4" i="84"/>
  <c r="F4" i="84"/>
  <c r="E4" i="84"/>
  <c r="O4" i="83"/>
  <c r="N4" i="83"/>
  <c r="M4" i="83"/>
  <c r="L4" i="83"/>
  <c r="K4" i="83"/>
  <c r="B29" i="83"/>
  <c r="B30" i="83" s="1"/>
  <c r="B31" i="83" s="1"/>
  <c r="B24" i="83"/>
  <c r="B19" i="83"/>
  <c r="B20" i="83" s="1"/>
  <c r="B14" i="83"/>
  <c r="B9" i="83"/>
  <c r="B10" i="83" s="1"/>
  <c r="D5" i="83"/>
  <c r="I4" i="83"/>
  <c r="H4" i="83"/>
  <c r="G4" i="83"/>
  <c r="F4" i="83"/>
  <c r="E4" i="83"/>
  <c r="W4" i="82"/>
  <c r="V4" i="82"/>
  <c r="U4" i="82"/>
  <c r="T4" i="82"/>
  <c r="S4" i="82"/>
  <c r="R4" i="82"/>
  <c r="Q4" i="82"/>
  <c r="P4" i="82"/>
  <c r="O4" i="82"/>
  <c r="B30" i="82"/>
  <c r="B31" i="82" s="1"/>
  <c r="B32" i="82" s="1"/>
  <c r="B25" i="82"/>
  <c r="B20" i="82"/>
  <c r="B21" i="82" s="1"/>
  <c r="B15" i="82"/>
  <c r="B10" i="82"/>
  <c r="B11" i="82" s="1"/>
  <c r="D5" i="82"/>
  <c r="M4" i="82"/>
  <c r="L4" i="82"/>
  <c r="K4" i="82"/>
  <c r="J4" i="82"/>
  <c r="I4" i="82"/>
  <c r="H4" i="82"/>
  <c r="G4" i="82"/>
  <c r="F4" i="82"/>
  <c r="E4" i="82"/>
  <c r="S10" i="118" l="1"/>
  <c r="O10" i="118"/>
  <c r="P10" i="118"/>
  <c r="V10" i="118"/>
  <c r="Q10" i="118"/>
  <c r="W10" i="118"/>
  <c r="R10" i="118"/>
  <c r="U10" i="118"/>
  <c r="T10" i="118"/>
  <c r="B16" i="85"/>
  <c r="B21" i="85"/>
  <c r="B11" i="85"/>
  <c r="B27" i="85"/>
  <c r="B22" i="86"/>
  <c r="B11" i="86"/>
  <c r="B26" i="86"/>
  <c r="B16" i="86"/>
  <c r="B31" i="86"/>
  <c r="B32" i="86" s="1"/>
  <c r="B22" i="84"/>
  <c r="B18" i="84"/>
  <c r="B26" i="84"/>
  <c r="B11" i="83"/>
  <c r="B15" i="83"/>
  <c r="B21" i="83"/>
  <c r="B25" i="83"/>
  <c r="B12" i="82"/>
  <c r="B16" i="82"/>
  <c r="B22" i="82"/>
  <c r="B26" i="82"/>
  <c r="G4" i="81"/>
  <c r="G5" i="81"/>
  <c r="G6" i="81"/>
  <c r="G7" i="81"/>
  <c r="G8" i="81"/>
  <c r="G9" i="81"/>
  <c r="G10" i="81"/>
  <c r="G11" i="81"/>
  <c r="G12" i="81"/>
  <c r="G13" i="81"/>
  <c r="G14" i="81"/>
  <c r="G15" i="81"/>
  <c r="G16" i="81"/>
  <c r="G17" i="81"/>
  <c r="G18" i="81"/>
  <c r="G19" i="81"/>
  <c r="G20" i="81"/>
  <c r="G21" i="81"/>
  <c r="G22" i="81"/>
  <c r="G23" i="81"/>
  <c r="G24" i="81"/>
  <c r="G25" i="81"/>
  <c r="G26" i="81"/>
  <c r="G27" i="81"/>
  <c r="G28" i="81"/>
  <c r="G29" i="81"/>
  <c r="G30" i="81"/>
  <c r="G31" i="81"/>
  <c r="G32" i="81"/>
  <c r="G33" i="81"/>
  <c r="G34" i="81"/>
  <c r="G35" i="81"/>
  <c r="G36" i="81"/>
  <c r="G37" i="81"/>
  <c r="G38" i="81"/>
  <c r="G39" i="81"/>
  <c r="G40" i="81"/>
  <c r="G41" i="81"/>
  <c r="G42" i="81"/>
  <c r="G43" i="81"/>
  <c r="G44" i="81"/>
  <c r="G45" i="81"/>
  <c r="G46" i="81"/>
  <c r="G47" i="81"/>
  <c r="G48" i="81"/>
  <c r="G49" i="81"/>
  <c r="G50" i="81"/>
  <c r="G51" i="81"/>
  <c r="G52" i="81"/>
  <c r="G53" i="81"/>
  <c r="G54" i="81"/>
  <c r="G55" i="81"/>
  <c r="G56" i="81"/>
  <c r="G57" i="81"/>
  <c r="G58" i="81"/>
  <c r="G59" i="81"/>
  <c r="G60" i="81"/>
  <c r="G61" i="81"/>
  <c r="G62" i="81"/>
  <c r="G63" i="81"/>
  <c r="G64" i="81"/>
  <c r="G65" i="81"/>
  <c r="G66" i="81"/>
  <c r="G67" i="81"/>
  <c r="G68" i="81"/>
  <c r="G69" i="81"/>
  <c r="G70" i="81"/>
  <c r="G71" i="81"/>
  <c r="G72" i="81"/>
  <c r="G73" i="81"/>
  <c r="G74" i="81"/>
  <c r="G75" i="81"/>
  <c r="G76" i="81"/>
  <c r="G77" i="81"/>
  <c r="G78" i="81"/>
  <c r="G79" i="81"/>
  <c r="G80" i="81"/>
  <c r="G81" i="81"/>
  <c r="G82" i="81"/>
  <c r="G83" i="81"/>
  <c r="G84" i="81"/>
  <c r="G85" i="81"/>
  <c r="G86" i="81"/>
  <c r="G87" i="81"/>
  <c r="G88" i="81"/>
  <c r="G89" i="81"/>
  <c r="G90" i="81"/>
  <c r="G3" i="81"/>
  <c r="B23" i="86" l="1"/>
  <c r="B12" i="86"/>
  <c r="B22" i="85"/>
  <c r="B17" i="85"/>
  <c r="B17" i="86"/>
  <c r="B27" i="86"/>
  <c r="B28" i="85"/>
  <c r="B12" i="85"/>
  <c r="B23" i="84"/>
  <c r="B27" i="84"/>
  <c r="B26" i="83"/>
  <c r="B16" i="83"/>
  <c r="B12" i="83"/>
  <c r="B22" i="83"/>
  <c r="B27" i="82"/>
  <c r="B23" i="82"/>
  <c r="B17" i="82"/>
  <c r="B13" i="82"/>
  <c r="A4" i="81"/>
  <c r="A5" i="81"/>
  <c r="A6" i="81"/>
  <c r="A7" i="81"/>
  <c r="A8" i="81"/>
  <c r="A9" i="81"/>
  <c r="A10" i="81"/>
  <c r="A11" i="81"/>
  <c r="A12" i="81"/>
  <c r="A13" i="81"/>
  <c r="A14" i="81"/>
  <c r="A15" i="81"/>
  <c r="A16" i="81"/>
  <c r="A17" i="81"/>
  <c r="A18" i="81"/>
  <c r="A19" i="81"/>
  <c r="A20" i="81"/>
  <c r="A21" i="81"/>
  <c r="A22" i="81"/>
  <c r="A23" i="81"/>
  <c r="A24" i="81"/>
  <c r="A25" i="81"/>
  <c r="A26" i="81"/>
  <c r="A27" i="81"/>
  <c r="A28" i="81"/>
  <c r="A29" i="81"/>
  <c r="A30" i="81"/>
  <c r="A31" i="81"/>
  <c r="A32" i="81"/>
  <c r="A33" i="81"/>
  <c r="A34" i="81"/>
  <c r="A35" i="81"/>
  <c r="A36" i="81"/>
  <c r="A37" i="81"/>
  <c r="A38" i="81"/>
  <c r="A39" i="81"/>
  <c r="A40" i="81"/>
  <c r="A41" i="81"/>
  <c r="A42" i="81"/>
  <c r="A43" i="81"/>
  <c r="A44" i="81"/>
  <c r="A45" i="81"/>
  <c r="A46" i="81"/>
  <c r="A47" i="81"/>
  <c r="A48" i="81"/>
  <c r="A49" i="81"/>
  <c r="A50" i="81"/>
  <c r="A51" i="81"/>
  <c r="A52" i="81"/>
  <c r="A53" i="81"/>
  <c r="A54" i="81"/>
  <c r="A55" i="81"/>
  <c r="A56" i="81"/>
  <c r="A57" i="81"/>
  <c r="A58" i="81"/>
  <c r="A59" i="81"/>
  <c r="A60" i="81"/>
  <c r="A61" i="81"/>
  <c r="A62" i="81"/>
  <c r="A63" i="81"/>
  <c r="A64" i="81"/>
  <c r="A65" i="81"/>
  <c r="A66" i="81"/>
  <c r="A67" i="81"/>
  <c r="A68" i="81"/>
  <c r="A69" i="81"/>
  <c r="A70" i="81"/>
  <c r="A71" i="81"/>
  <c r="A72" i="81"/>
  <c r="A73" i="81"/>
  <c r="A74" i="81"/>
  <c r="A75" i="81"/>
  <c r="A76" i="81"/>
  <c r="A77" i="81"/>
  <c r="A78" i="81"/>
  <c r="A79" i="81"/>
  <c r="A80" i="81"/>
  <c r="A81" i="81"/>
  <c r="A82" i="81"/>
  <c r="A83" i="81"/>
  <c r="A84" i="81"/>
  <c r="A85" i="81"/>
  <c r="A86" i="81"/>
  <c r="A87" i="81"/>
  <c r="A88" i="81"/>
  <c r="A89" i="81"/>
  <c r="A90" i="81"/>
  <c r="A3" i="81"/>
  <c r="A3" i="80"/>
  <c r="A4" i="80"/>
  <c r="A5" i="80"/>
  <c r="A6" i="80"/>
  <c r="A7" i="80"/>
  <c r="A8" i="80"/>
  <c r="A9" i="80"/>
  <c r="A10" i="80"/>
  <c r="A11" i="80"/>
  <c r="A12" i="80"/>
  <c r="A13" i="80"/>
  <c r="A14" i="80"/>
  <c r="A15" i="80"/>
  <c r="A16" i="80"/>
  <c r="A17" i="80"/>
  <c r="A18" i="80"/>
  <c r="A19" i="80"/>
  <c r="A20" i="80"/>
  <c r="A21" i="80"/>
  <c r="A22" i="80"/>
  <c r="A23" i="80"/>
  <c r="A24" i="80"/>
  <c r="A25" i="80"/>
  <c r="A26" i="80"/>
  <c r="A27" i="80"/>
  <c r="A28" i="80"/>
  <c r="A29" i="80"/>
  <c r="A30" i="80"/>
  <c r="A31" i="80"/>
  <c r="A32" i="80"/>
  <c r="A33" i="80"/>
  <c r="A34" i="80"/>
  <c r="A35" i="80"/>
  <c r="A36" i="80"/>
  <c r="A37" i="80"/>
  <c r="A38" i="80"/>
  <c r="A39" i="80"/>
  <c r="A40" i="80"/>
  <c r="A41" i="80"/>
  <c r="A42" i="80"/>
  <c r="A43" i="80"/>
  <c r="A44" i="80"/>
  <c r="A45" i="80"/>
  <c r="A46" i="80"/>
  <c r="A47" i="80"/>
  <c r="A48" i="80"/>
  <c r="A49" i="80"/>
  <c r="A50" i="80"/>
  <c r="A51" i="80"/>
  <c r="A52" i="80"/>
  <c r="A53" i="80"/>
  <c r="A54" i="80"/>
  <c r="A55" i="80"/>
  <c r="A56" i="80"/>
  <c r="A57" i="80"/>
  <c r="A58" i="80"/>
  <c r="A59" i="80"/>
  <c r="A60" i="80"/>
  <c r="A61" i="80"/>
  <c r="A62" i="80"/>
  <c r="A63" i="80"/>
  <c r="A64" i="80"/>
  <c r="A65" i="80"/>
  <c r="A66" i="80"/>
  <c r="A67" i="80"/>
  <c r="A68" i="80"/>
  <c r="A69" i="80"/>
  <c r="A70" i="80"/>
  <c r="A71" i="80"/>
  <c r="A72" i="80"/>
  <c r="A73" i="80"/>
  <c r="A74" i="80"/>
  <c r="A75" i="80"/>
  <c r="A76" i="80"/>
  <c r="A77" i="80"/>
  <c r="A78" i="80"/>
  <c r="A79" i="80"/>
  <c r="A80" i="80"/>
  <c r="A81" i="80"/>
  <c r="A82" i="80"/>
  <c r="A83" i="80"/>
  <c r="A84" i="80"/>
  <c r="A85" i="80"/>
  <c r="A86" i="80"/>
  <c r="A87" i="80"/>
  <c r="A88" i="80"/>
  <c r="A89" i="80"/>
  <c r="A90" i="80"/>
  <c r="A4" i="5"/>
  <c r="B18" i="85" l="1"/>
  <c r="B24" i="86"/>
  <c r="B13" i="86"/>
  <c r="B28" i="86"/>
  <c r="B18" i="86"/>
  <c r="B23" i="85"/>
  <c r="B13" i="85"/>
  <c r="B28" i="84"/>
  <c r="B23" i="83"/>
  <c r="B17" i="83"/>
  <c r="B13" i="83"/>
  <c r="B27" i="83"/>
  <c r="B14" i="82"/>
  <c r="B24" i="82"/>
  <c r="B18" i="82"/>
  <c r="B28" i="82"/>
  <c r="D5" i="8"/>
  <c r="D5" i="6"/>
  <c r="A4" i="79"/>
  <c r="B4" i="79" s="1"/>
  <c r="A4" i="6"/>
  <c r="B28" i="79"/>
  <c r="B29" i="79" s="1"/>
  <c r="B23" i="79"/>
  <c r="B18" i="79"/>
  <c r="B19" i="79" s="1"/>
  <c r="B13" i="79"/>
  <c r="B14" i="79" s="1"/>
  <c r="B15" i="79" s="1"/>
  <c r="B8" i="79"/>
  <c r="B9" i="79" s="1"/>
  <c r="D5" i="79"/>
  <c r="B29" i="86" l="1"/>
  <c r="B14" i="86"/>
  <c r="B19" i="86"/>
  <c r="B28" i="83"/>
  <c r="B18" i="83"/>
  <c r="B29" i="82"/>
  <c r="B19" i="82"/>
  <c r="B10" i="79"/>
  <c r="B16" i="79"/>
  <c r="B20" i="79"/>
  <c r="B24" i="79"/>
  <c r="B5" i="23"/>
  <c r="B4" i="23"/>
  <c r="B5" i="22"/>
  <c r="D5" i="12"/>
  <c r="D5" i="16"/>
  <c r="D5" i="17"/>
  <c r="D5" i="18"/>
  <c r="D5" i="19"/>
  <c r="D5" i="20"/>
  <c r="D5" i="21"/>
  <c r="D5" i="22"/>
  <c r="D5" i="23"/>
  <c r="B25" i="79" l="1"/>
  <c r="B11" i="79"/>
  <c r="B17" i="79"/>
  <c r="B21" i="79"/>
  <c r="B22" i="79" l="1"/>
  <c r="B12" i="79"/>
  <c r="B26" i="79"/>
  <c r="B27" i="79" l="1"/>
  <c r="A5" i="5" l="1"/>
  <c r="A6" i="5"/>
  <c r="A7" i="5"/>
  <c r="A8" i="5"/>
  <c r="J8" i="114" l="1"/>
  <c r="E8" i="112"/>
  <c r="E10" i="118"/>
  <c r="G9" i="116"/>
  <c r="H8" i="114"/>
  <c r="G8" i="115"/>
  <c r="H8" i="115"/>
  <c r="J9" i="116"/>
  <c r="I8" i="114"/>
  <c r="F8" i="115"/>
  <c r="G10" i="118"/>
  <c r="W15" i="118"/>
  <c r="I8" i="113"/>
  <c r="J8" i="115"/>
  <c r="I8" i="115"/>
  <c r="K9" i="116"/>
  <c r="E8" i="115"/>
  <c r="G8" i="117"/>
  <c r="E8" i="113"/>
  <c r="R15" i="118"/>
  <c r="F9" i="116"/>
  <c r="F10" i="118"/>
  <c r="T15" i="118"/>
  <c r="U15" i="118"/>
  <c r="K10" i="118"/>
  <c r="M9" i="116"/>
  <c r="G8" i="113"/>
  <c r="K8" i="115"/>
  <c r="F8" i="114"/>
  <c r="E8" i="114"/>
  <c r="I9" i="116"/>
  <c r="H8" i="113"/>
  <c r="G8" i="114"/>
  <c r="S15" i="118"/>
  <c r="L10" i="118"/>
  <c r="V15" i="118"/>
  <c r="J10" i="118"/>
  <c r="O15" i="118"/>
  <c r="H10" i="118"/>
  <c r="Q15" i="118"/>
  <c r="M10" i="118"/>
  <c r="E8" i="117"/>
  <c r="H9" i="116"/>
  <c r="H8" i="117"/>
  <c r="E9" i="116"/>
  <c r="L9" i="116"/>
  <c r="F8" i="112"/>
  <c r="F8" i="113"/>
  <c r="F8" i="117"/>
  <c r="P15" i="118"/>
  <c r="I10" i="118"/>
  <c r="L4" i="59"/>
  <c r="M4" i="43"/>
  <c r="F4" i="58" l="1"/>
  <c r="G4" i="58"/>
  <c r="I4" i="55"/>
  <c r="I4" i="56"/>
  <c r="I4" i="57"/>
  <c r="J4" i="57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E4" i="47"/>
  <c r="E4" i="46"/>
  <c r="E4" i="37"/>
  <c r="E4" i="35"/>
  <c r="E4" i="14"/>
  <c r="I4" i="59" l="1"/>
  <c r="J4" i="59"/>
  <c r="I4" i="43"/>
  <c r="J4" i="43"/>
  <c r="A9" i="5"/>
  <c r="A10" i="5"/>
  <c r="A11" i="5"/>
  <c r="A12" i="5"/>
  <c r="A13" i="5"/>
  <c r="A14" i="5"/>
  <c r="E18" i="115" l="1"/>
  <c r="I28" i="114"/>
  <c r="I30" i="116"/>
  <c r="G29" i="113"/>
  <c r="E29" i="112"/>
  <c r="H23" i="114"/>
  <c r="F19" i="114"/>
  <c r="E19" i="111"/>
  <c r="L14" i="116"/>
  <c r="F19" i="113"/>
  <c r="H10" i="116"/>
  <c r="G18" i="114"/>
  <c r="K24" i="115"/>
  <c r="K14" i="115"/>
  <c r="K28" i="115"/>
  <c r="H24" i="115"/>
  <c r="E10" i="112"/>
  <c r="H19" i="117"/>
  <c r="S11" i="118"/>
  <c r="M22" i="118"/>
  <c r="M31" i="118"/>
  <c r="G22" i="111"/>
  <c r="E26" i="111"/>
  <c r="P25" i="118"/>
  <c r="L20" i="118"/>
  <c r="G26" i="111"/>
  <c r="J15" i="115"/>
  <c r="S16" i="118"/>
  <c r="R30" i="118"/>
  <c r="S22" i="118"/>
  <c r="T31" i="118"/>
  <c r="H31" i="116"/>
  <c r="H15" i="115"/>
  <c r="O30" i="118"/>
  <c r="G15" i="118"/>
  <c r="G29" i="114"/>
  <c r="H20" i="115"/>
  <c r="H14" i="113"/>
  <c r="H13" i="113"/>
  <c r="J20" i="116"/>
  <c r="E20" i="118"/>
  <c r="F20" i="116"/>
  <c r="H29" i="113"/>
  <c r="J20" i="118"/>
  <c r="F28" i="115"/>
  <c r="H19" i="115"/>
  <c r="H20" i="111"/>
  <c r="I23" i="114"/>
  <c r="H14" i="117"/>
  <c r="H20" i="116"/>
  <c r="I10" i="116"/>
  <c r="K20" i="118"/>
  <c r="L19" i="116"/>
  <c r="G20" i="111"/>
  <c r="E19" i="113"/>
  <c r="O20" i="118"/>
  <c r="J14" i="116"/>
  <c r="M25" i="118"/>
  <c r="E15" i="118"/>
  <c r="E16" i="118"/>
  <c r="U16" i="118"/>
  <c r="I20" i="115"/>
  <c r="W30" i="118"/>
  <c r="J20" i="115"/>
  <c r="G14" i="113"/>
  <c r="E21" i="117"/>
  <c r="H25" i="118"/>
  <c r="E25" i="118"/>
  <c r="G16" i="118"/>
  <c r="I29" i="114"/>
  <c r="F15" i="116"/>
  <c r="I11" i="118"/>
  <c r="O26" i="118"/>
  <c r="I10" i="115"/>
  <c r="J11" i="116"/>
  <c r="F12" i="118"/>
  <c r="E14" i="115"/>
  <c r="I9" i="115"/>
  <c r="F28" i="117"/>
  <c r="J14" i="114"/>
  <c r="H30" i="116"/>
  <c r="K24" i="116"/>
  <c r="F24" i="114"/>
  <c r="E19" i="114"/>
  <c r="J24" i="116"/>
  <c r="H19" i="116"/>
  <c r="G19" i="115"/>
  <c r="G19" i="111"/>
  <c r="H19" i="111"/>
  <c r="H20" i="117"/>
  <c r="K30" i="116"/>
  <c r="G13" i="115"/>
  <c r="H28" i="115"/>
  <c r="E24" i="115"/>
  <c r="H21" i="118"/>
  <c r="G21" i="117"/>
  <c r="G26" i="118"/>
  <c r="I15" i="114"/>
  <c r="G24" i="117"/>
  <c r="F10" i="115"/>
  <c r="K11" i="116"/>
  <c r="G21" i="116"/>
  <c r="L21" i="118"/>
  <c r="E20" i="117"/>
  <c r="K26" i="118"/>
  <c r="J26" i="118"/>
  <c r="G10" i="115"/>
  <c r="J25" i="118"/>
  <c r="V30" i="118"/>
  <c r="H9" i="117"/>
  <c r="O12" i="118"/>
  <c r="F30" i="111"/>
  <c r="G30" i="115"/>
  <c r="G19" i="113"/>
  <c r="K29" i="116"/>
  <c r="F13" i="113"/>
  <c r="G20" i="116"/>
  <c r="J9" i="115"/>
  <c r="P11" i="118"/>
  <c r="F28" i="114"/>
  <c r="M10" i="116"/>
  <c r="G18" i="115"/>
  <c r="F19" i="116"/>
  <c r="J19" i="114"/>
  <c r="F19" i="112"/>
  <c r="F13" i="117"/>
  <c r="E14" i="116"/>
  <c r="F19" i="115"/>
  <c r="J23" i="114"/>
  <c r="M30" i="116"/>
  <c r="L15" i="118"/>
  <c r="M30" i="118"/>
  <c r="J9" i="114"/>
  <c r="H10" i="113"/>
  <c r="I30" i="113"/>
  <c r="T22" i="118"/>
  <c r="V11" i="118"/>
  <c r="F30" i="113"/>
  <c r="H22" i="118"/>
  <c r="F31" i="118"/>
  <c r="I31" i="116"/>
  <c r="T25" i="118"/>
  <c r="J30" i="115"/>
  <c r="H30" i="113"/>
  <c r="M25" i="116"/>
  <c r="W22" i="118"/>
  <c r="Q20" i="118"/>
  <c r="S31" i="118"/>
  <c r="G14" i="111"/>
  <c r="F22" i="111"/>
  <c r="P16" i="118"/>
  <c r="H26" i="111"/>
  <c r="H11" i="115"/>
  <c r="J27" i="118"/>
  <c r="E27" i="118"/>
  <c r="G28" i="118"/>
  <c r="H21" i="117"/>
  <c r="F16" i="117"/>
  <c r="J21" i="115"/>
  <c r="I15" i="113"/>
  <c r="J16" i="114"/>
  <c r="G25" i="115"/>
  <c r="L27" i="118"/>
  <c r="F26" i="114"/>
  <c r="F13" i="118"/>
  <c r="M26" i="116"/>
  <c r="G27" i="111"/>
  <c r="I20" i="118"/>
  <c r="F23" i="115"/>
  <c r="H18" i="113"/>
  <c r="F21" i="111"/>
  <c r="J30" i="116"/>
  <c r="F14" i="117"/>
  <c r="F13" i="114"/>
  <c r="I24" i="114"/>
  <c r="E9" i="111"/>
  <c r="G9" i="113"/>
  <c r="I20" i="116"/>
  <c r="I14" i="114"/>
  <c r="I13" i="115"/>
  <c r="G24" i="115"/>
  <c r="G14" i="114"/>
  <c r="F20" i="117"/>
  <c r="F24" i="116"/>
  <c r="F24" i="111"/>
  <c r="U21" i="118"/>
  <c r="J30" i="118"/>
  <c r="G30" i="111"/>
  <c r="F25" i="115"/>
  <c r="K30" i="115"/>
  <c r="H25" i="116"/>
  <c r="I10" i="113"/>
  <c r="G25" i="116"/>
  <c r="V22" i="118"/>
  <c r="V31" i="118"/>
  <c r="E20" i="114"/>
  <c r="F30" i="115"/>
  <c r="G20" i="113"/>
  <c r="G20" i="117"/>
  <c r="Q11" i="118"/>
  <c r="U22" i="118"/>
  <c r="U31" i="118"/>
  <c r="F31" i="116"/>
  <c r="F15" i="115"/>
  <c r="G13" i="117"/>
  <c r="M19" i="116"/>
  <c r="F24" i="115"/>
  <c r="F14" i="112"/>
  <c r="G23" i="113"/>
  <c r="H18" i="114"/>
  <c r="M20" i="116"/>
  <c r="E30" i="112"/>
  <c r="V20" i="118"/>
  <c r="J18" i="115"/>
  <c r="E30" i="116"/>
  <c r="G13" i="113"/>
  <c r="G29" i="116"/>
  <c r="F9" i="111"/>
  <c r="I29" i="113"/>
  <c r="H24" i="114"/>
  <c r="E23" i="115"/>
  <c r="E23" i="113"/>
  <c r="F19" i="111"/>
  <c r="J11" i="118"/>
  <c r="E24" i="117"/>
  <c r="L25" i="116"/>
  <c r="P22" i="118"/>
  <c r="H31" i="118"/>
  <c r="J31" i="116"/>
  <c r="Q25" i="118"/>
  <c r="Q31" i="118"/>
  <c r="K31" i="116"/>
  <c r="H14" i="111"/>
  <c r="H25" i="117"/>
  <c r="K22" i="118"/>
  <c r="J31" i="118"/>
  <c r="P31" i="118"/>
  <c r="M31" i="116"/>
  <c r="Q21" i="118"/>
  <c r="E30" i="118"/>
  <c r="F16" i="118"/>
  <c r="F15" i="112"/>
  <c r="K20" i="115"/>
  <c r="I19" i="113"/>
  <c r="J29" i="115"/>
  <c r="J13" i="114"/>
  <c r="H18" i="117"/>
  <c r="I29" i="116"/>
  <c r="F25" i="111"/>
  <c r="K10" i="116"/>
  <c r="E19" i="116"/>
  <c r="H28" i="114"/>
  <c r="M20" i="118"/>
  <c r="H13" i="114"/>
  <c r="F24" i="112"/>
  <c r="F20" i="111"/>
  <c r="F13" i="115"/>
  <c r="E9" i="115"/>
  <c r="K18" i="115"/>
  <c r="H13" i="115"/>
  <c r="S21" i="118"/>
  <c r="H20" i="118"/>
  <c r="F26" i="111"/>
  <c r="E25" i="117"/>
  <c r="Q16" i="118"/>
  <c r="E21" i="118"/>
  <c r="V25" i="118"/>
  <c r="H16" i="118"/>
  <c r="F29" i="114"/>
  <c r="H15" i="116"/>
  <c r="F25" i="118"/>
  <c r="G15" i="115"/>
  <c r="V16" i="118"/>
  <c r="E29" i="114"/>
  <c r="F15" i="118"/>
  <c r="I26" i="118"/>
  <c r="H26" i="118"/>
  <c r="E10" i="115"/>
  <c r="E9" i="117"/>
  <c r="E10" i="116"/>
  <c r="G13" i="114"/>
  <c r="E28" i="115"/>
  <c r="K29" i="115"/>
  <c r="L20" i="116"/>
  <c r="M24" i="116"/>
  <c r="F23" i="113"/>
  <c r="E20" i="116"/>
  <c r="L10" i="116"/>
  <c r="E18" i="112"/>
  <c r="G24" i="114"/>
  <c r="J14" i="115"/>
  <c r="G29" i="111"/>
  <c r="F29" i="116"/>
  <c r="J28" i="115"/>
  <c r="E24" i="112"/>
  <c r="H24" i="116"/>
  <c r="G24" i="111"/>
  <c r="L30" i="118"/>
  <c r="H28" i="117"/>
  <c r="E14" i="112"/>
  <c r="G23" i="115"/>
  <c r="J13" i="115"/>
  <c r="G14" i="117"/>
  <c r="F9" i="112"/>
  <c r="E13" i="113"/>
  <c r="W20" i="118"/>
  <c r="J23" i="115"/>
  <c r="F29" i="111"/>
  <c r="G14" i="116"/>
  <c r="H29" i="111"/>
  <c r="G9" i="115"/>
  <c r="L24" i="116"/>
  <c r="J19" i="116"/>
  <c r="G14" i="115"/>
  <c r="R20" i="118"/>
  <c r="F18" i="114"/>
  <c r="U11" i="118"/>
  <c r="R11" i="118"/>
  <c r="H10" i="115"/>
  <c r="I11" i="116"/>
  <c r="M21" i="116"/>
  <c r="K21" i="118"/>
  <c r="I25" i="118"/>
  <c r="I25" i="114"/>
  <c r="E29" i="117"/>
  <c r="R12" i="118"/>
  <c r="I30" i="118"/>
  <c r="L29" i="116"/>
  <c r="M11" i="116"/>
  <c r="L21" i="116"/>
  <c r="F15" i="117"/>
  <c r="I21" i="118"/>
  <c r="O25" i="118"/>
  <c r="F20" i="114"/>
  <c r="H25" i="115"/>
  <c r="G10" i="113"/>
  <c r="I25" i="116"/>
  <c r="G18" i="117"/>
  <c r="J29" i="116"/>
  <c r="H14" i="114"/>
  <c r="E29" i="111"/>
  <c r="G28" i="115"/>
  <c r="E19" i="117"/>
  <c r="H29" i="115"/>
  <c r="E13" i="112"/>
  <c r="F21" i="118"/>
  <c r="F13" i="112"/>
  <c r="F10" i="116"/>
  <c r="G18" i="113"/>
  <c r="I28" i="115"/>
  <c r="K14" i="116"/>
  <c r="J10" i="116"/>
  <c r="H23" i="115"/>
  <c r="H19" i="113"/>
  <c r="E28" i="113"/>
  <c r="I15" i="118"/>
  <c r="W21" i="118"/>
  <c r="H12" i="118"/>
  <c r="V12" i="118"/>
  <c r="H9" i="114"/>
  <c r="M11" i="118"/>
  <c r="T30" i="118"/>
  <c r="E9" i="114"/>
  <c r="H30" i="115"/>
  <c r="F20" i="113"/>
  <c r="J21" i="118"/>
  <c r="P12" i="118"/>
  <c r="H20" i="114"/>
  <c r="K25" i="115"/>
  <c r="H11" i="118"/>
  <c r="F19" i="117"/>
  <c r="E25" i="116"/>
  <c r="O22" i="118"/>
  <c r="O31" i="118"/>
  <c r="L31" i="116"/>
  <c r="I23" i="115"/>
  <c r="K19" i="116"/>
  <c r="I14" i="116"/>
  <c r="F14" i="114"/>
  <c r="E19" i="112"/>
  <c r="E23" i="112"/>
  <c r="E14" i="117"/>
  <c r="F23" i="112"/>
  <c r="E14" i="114"/>
  <c r="G19" i="117"/>
  <c r="F14" i="116"/>
  <c r="E25" i="111"/>
  <c r="T20" i="118"/>
  <c r="E18" i="114"/>
  <c r="F10" i="112"/>
  <c r="E9" i="113"/>
  <c r="F18" i="117"/>
  <c r="F14" i="115"/>
  <c r="H23" i="113"/>
  <c r="G11" i="118"/>
  <c r="F10" i="113"/>
  <c r="J25" i="116"/>
  <c r="I22" i="118"/>
  <c r="W31" i="118"/>
  <c r="H24" i="117"/>
  <c r="L22" i="118"/>
  <c r="L31" i="118"/>
  <c r="G31" i="116"/>
  <c r="E22" i="111"/>
  <c r="E11" i="118"/>
  <c r="E30" i="113"/>
  <c r="G22" i="118"/>
  <c r="E31" i="118"/>
  <c r="K31" i="118"/>
  <c r="G30" i="118"/>
  <c r="E15" i="115"/>
  <c r="T16" i="118"/>
  <c r="E11" i="112"/>
  <c r="P26" i="118"/>
  <c r="L30" i="116"/>
  <c r="E13" i="115"/>
  <c r="M14" i="116"/>
  <c r="G29" i="115"/>
  <c r="E21" i="111"/>
  <c r="G25" i="111"/>
  <c r="I29" i="115"/>
  <c r="H9" i="111"/>
  <c r="H18" i="115"/>
  <c r="J24" i="114"/>
  <c r="F29" i="112"/>
  <c r="E24" i="111"/>
  <c r="I13" i="113"/>
  <c r="I19" i="115"/>
  <c r="G28" i="113"/>
  <c r="G20" i="118"/>
  <c r="G19" i="116"/>
  <c r="V21" i="118"/>
  <c r="P21" i="118"/>
  <c r="G15" i="116"/>
  <c r="F14" i="113"/>
  <c r="U26" i="118"/>
  <c r="W11" i="118"/>
  <c r="T11" i="118"/>
  <c r="L26" i="118"/>
  <c r="G15" i="114"/>
  <c r="G11" i="116"/>
  <c r="F11" i="118"/>
  <c r="H15" i="118"/>
  <c r="I14" i="113"/>
  <c r="F21" i="117"/>
  <c r="F26" i="118"/>
  <c r="K25" i="118"/>
  <c r="F21" i="116"/>
  <c r="F9" i="117"/>
  <c r="J12" i="118"/>
  <c r="G9" i="114"/>
  <c r="J16" i="115"/>
  <c r="K17" i="118"/>
  <c r="J12" i="116"/>
  <c r="G11" i="111"/>
  <c r="E30" i="115"/>
  <c r="M27" i="118"/>
  <c r="G26" i="114"/>
  <c r="E26" i="116"/>
  <c r="K26" i="116"/>
  <c r="I17" i="114"/>
  <c r="F24" i="113"/>
  <c r="H16" i="117"/>
  <c r="G20" i="115"/>
  <c r="E16" i="114"/>
  <c r="W32" i="118"/>
  <c r="P32" i="118"/>
  <c r="J32" i="118"/>
  <c r="H21" i="116"/>
  <c r="V17" i="118"/>
  <c r="L16" i="116"/>
  <c r="E12" i="116"/>
  <c r="G16" i="117"/>
  <c r="F27" i="117"/>
  <c r="F12" i="112"/>
  <c r="E11" i="113"/>
  <c r="W27" i="118"/>
  <c r="R27" i="118"/>
  <c r="E28" i="118"/>
  <c r="Q26" i="118"/>
  <c r="M12" i="116"/>
  <c r="H26" i="117"/>
  <c r="H21" i="115"/>
  <c r="F15" i="113"/>
  <c r="E27" i="114"/>
  <c r="E23" i="116"/>
  <c r="E17" i="116"/>
  <c r="E19" i="118"/>
  <c r="E26" i="113"/>
  <c r="S24" i="118"/>
  <c r="I11" i="114"/>
  <c r="K13" i="115"/>
  <c r="F25" i="112"/>
  <c r="K20" i="116"/>
  <c r="E24" i="116"/>
  <c r="F11" i="112"/>
  <c r="W26" i="118"/>
  <c r="J29" i="114"/>
  <c r="O11" i="118"/>
  <c r="E20" i="112"/>
  <c r="G23" i="114"/>
  <c r="F9" i="115"/>
  <c r="F18" i="112"/>
  <c r="G30" i="116"/>
  <c r="H21" i="111"/>
  <c r="M29" i="116"/>
  <c r="M26" i="118"/>
  <c r="H29" i="117"/>
  <c r="L11" i="118"/>
  <c r="H30" i="111"/>
  <c r="K23" i="115"/>
  <c r="H19" i="114"/>
  <c r="H29" i="116"/>
  <c r="I9" i="113"/>
  <c r="H25" i="111"/>
  <c r="E18" i="117"/>
  <c r="U12" i="118"/>
  <c r="T21" i="118"/>
  <c r="K12" i="118"/>
  <c r="J22" i="118"/>
  <c r="E28" i="114"/>
  <c r="J28" i="114"/>
  <c r="E13" i="114"/>
  <c r="H28" i="113"/>
  <c r="F28" i="113"/>
  <c r="R31" i="118"/>
  <c r="F14" i="111"/>
  <c r="F25" i="117"/>
  <c r="H29" i="114"/>
  <c r="G31" i="118"/>
  <c r="E26" i="112"/>
  <c r="H30" i="118"/>
  <c r="J25" i="115"/>
  <c r="K25" i="116"/>
  <c r="J22" i="116"/>
  <c r="W23" i="118"/>
  <c r="M13" i="116"/>
  <c r="S32" i="118"/>
  <c r="F27" i="112"/>
  <c r="G25" i="114"/>
  <c r="K21" i="116"/>
  <c r="I12" i="116"/>
  <c r="F27" i="111"/>
  <c r="I20" i="114"/>
  <c r="G21" i="115"/>
  <c r="I27" i="118"/>
  <c r="Q23" i="118"/>
  <c r="J20" i="114"/>
  <c r="E17" i="118"/>
  <c r="J26" i="115"/>
  <c r="O23" i="118"/>
  <c r="E10" i="113"/>
  <c r="K23" i="118"/>
  <c r="I11" i="115"/>
  <c r="P13" i="118"/>
  <c r="R14" i="118"/>
  <c r="H24" i="118"/>
  <c r="H27" i="113"/>
  <c r="G12" i="115"/>
  <c r="F27" i="114"/>
  <c r="J18" i="116"/>
  <c r="J17" i="115"/>
  <c r="O28" i="118"/>
  <c r="L13" i="116"/>
  <c r="H19" i="118"/>
  <c r="V28" i="118"/>
  <c r="E13" i="116"/>
  <c r="G11" i="117"/>
  <c r="O29" i="118"/>
  <c r="G16" i="113"/>
  <c r="F19" i="118"/>
  <c r="J22" i="115"/>
  <c r="M32" i="118"/>
  <c r="I22" i="114"/>
  <c r="P19" i="118"/>
  <c r="M16" i="118"/>
  <c r="G26" i="115"/>
  <c r="G30" i="114"/>
  <c r="F30" i="114"/>
  <c r="F18" i="118"/>
  <c r="J10" i="115"/>
  <c r="Q17" i="118"/>
  <c r="F11" i="111"/>
  <c r="E21" i="114"/>
  <c r="H21" i="113"/>
  <c r="R22" i="118"/>
  <c r="G11" i="113"/>
  <c r="P27" i="118"/>
  <c r="J26" i="114"/>
  <c r="E26" i="114"/>
  <c r="L23" i="116"/>
  <c r="E24" i="113"/>
  <c r="H10" i="114"/>
  <c r="E15" i="113"/>
  <c r="H30" i="117"/>
  <c r="F21" i="112"/>
  <c r="S18" i="118"/>
  <c r="E16" i="111"/>
  <c r="M24" i="118"/>
  <c r="E17" i="113"/>
  <c r="H22" i="115"/>
  <c r="S14" i="118"/>
  <c r="E17" i="115"/>
  <c r="E12" i="117"/>
  <c r="M14" i="118"/>
  <c r="H12" i="115"/>
  <c r="I29" i="118"/>
  <c r="H28" i="116"/>
  <c r="J28" i="118"/>
  <c r="K12" i="116"/>
  <c r="G21" i="114"/>
  <c r="T28" i="118"/>
  <c r="M29" i="118"/>
  <c r="G25" i="117"/>
  <c r="E32" i="118"/>
  <c r="F11" i="113"/>
  <c r="E15" i="111"/>
  <c r="I27" i="116"/>
  <c r="T26" i="118"/>
  <c r="E22" i="117"/>
  <c r="F10" i="114"/>
  <c r="G26" i="117"/>
  <c r="K21" i="115"/>
  <c r="H20" i="113"/>
  <c r="T27" i="118"/>
  <c r="F27" i="118"/>
  <c r="T13" i="118"/>
  <c r="L13" i="118"/>
  <c r="H27" i="115"/>
  <c r="J15" i="116"/>
  <c r="G15" i="113"/>
  <c r="U32" i="118"/>
  <c r="R32" i="118"/>
  <c r="K32" i="118"/>
  <c r="E27" i="116"/>
  <c r="K22" i="115"/>
  <c r="V14" i="118"/>
  <c r="I27" i="113"/>
  <c r="K13" i="116"/>
  <c r="I12" i="113"/>
  <c r="I12" i="114"/>
  <c r="F18" i="116"/>
  <c r="H12" i="113"/>
  <c r="L18" i="118"/>
  <c r="G28" i="116"/>
  <c r="Q19" i="118"/>
  <c r="O18" i="118"/>
  <c r="H23" i="116"/>
  <c r="F17" i="111"/>
  <c r="O17" i="118"/>
  <c r="G22" i="117"/>
  <c r="Q22" i="118"/>
  <c r="E10" i="117"/>
  <c r="L24" i="118"/>
  <c r="G29" i="118"/>
  <c r="F29" i="118"/>
  <c r="E17" i="111"/>
  <c r="H17" i="111"/>
  <c r="F11" i="114"/>
  <c r="F27" i="116"/>
  <c r="F16" i="111"/>
  <c r="H17" i="117"/>
  <c r="Q28" i="118"/>
  <c r="G17" i="114"/>
  <c r="L14" i="118"/>
  <c r="H17" i="113"/>
  <c r="G16" i="114"/>
  <c r="I30" i="114"/>
  <c r="E22" i="112"/>
  <c r="F17" i="112"/>
  <c r="G18" i="116"/>
  <c r="T29" i="118"/>
  <c r="E17" i="114"/>
  <c r="K18" i="116"/>
  <c r="K28" i="116"/>
  <c r="F17" i="115"/>
  <c r="G11" i="114"/>
  <c r="I28" i="116"/>
  <c r="G30" i="117"/>
  <c r="E11" i="117"/>
  <c r="G10" i="114"/>
  <c r="M12" i="118"/>
  <c r="K16" i="115"/>
  <c r="E15" i="112"/>
  <c r="G32" i="118"/>
  <c r="E27" i="111"/>
  <c r="F12" i="116"/>
  <c r="F23" i="116"/>
  <c r="G27" i="115"/>
  <c r="E18" i="116"/>
  <c r="F17" i="116"/>
  <c r="E21" i="112"/>
  <c r="E11" i="111"/>
  <c r="I26" i="116"/>
  <c r="E24" i="118"/>
  <c r="E11" i="115"/>
  <c r="L12" i="116"/>
  <c r="K27" i="116"/>
  <c r="I22" i="115"/>
  <c r="I14" i="118"/>
  <c r="F12" i="115"/>
  <c r="G27" i="116"/>
  <c r="G12" i="113"/>
  <c r="J11" i="114"/>
  <c r="H14" i="118"/>
  <c r="H24" i="111"/>
  <c r="F9" i="113"/>
  <c r="F24" i="117"/>
  <c r="F29" i="115"/>
  <c r="G19" i="114"/>
  <c r="I18" i="114"/>
  <c r="F20" i="115"/>
  <c r="S25" i="118"/>
  <c r="G25" i="118"/>
  <c r="K15" i="116"/>
  <c r="H11" i="116"/>
  <c r="F18" i="115"/>
  <c r="J18" i="114"/>
  <c r="F15" i="114"/>
  <c r="W25" i="118"/>
  <c r="J15" i="114"/>
  <c r="I25" i="115"/>
  <c r="H14" i="116"/>
  <c r="E25" i="112"/>
  <c r="K19" i="115"/>
  <c r="I24" i="115"/>
  <c r="F20" i="112"/>
  <c r="I12" i="118"/>
  <c r="G20" i="114"/>
  <c r="I31" i="118"/>
  <c r="G10" i="116"/>
  <c r="G24" i="116"/>
  <c r="G23" i="117"/>
  <c r="S20" i="118"/>
  <c r="E19" i="115"/>
  <c r="I18" i="113"/>
  <c r="F10" i="111"/>
  <c r="Q12" i="118"/>
  <c r="U30" i="118"/>
  <c r="E12" i="118"/>
  <c r="M15" i="118"/>
  <c r="E21" i="116"/>
  <c r="G12" i="118"/>
  <c r="L25" i="118"/>
  <c r="E15" i="116"/>
  <c r="V26" i="118"/>
  <c r="I21" i="113"/>
  <c r="H26" i="115"/>
  <c r="J25" i="114"/>
  <c r="U17" i="118"/>
  <c r="F22" i="117"/>
  <c r="I15" i="115"/>
  <c r="J11" i="115"/>
  <c r="L22" i="116"/>
  <c r="E10" i="114"/>
  <c r="I15" i="116"/>
  <c r="F11" i="115"/>
  <c r="V23" i="118"/>
  <c r="I26" i="115"/>
  <c r="H10" i="111"/>
  <c r="E21" i="115"/>
  <c r="U23" i="118"/>
  <c r="H21" i="114"/>
  <c r="H15" i="117"/>
  <c r="F32" i="118"/>
  <c r="V13" i="118"/>
  <c r="M16" i="116"/>
  <c r="G23" i="116"/>
  <c r="I17" i="115"/>
  <c r="G17" i="113"/>
  <c r="G14" i="118"/>
  <c r="F16" i="113"/>
  <c r="G12" i="114"/>
  <c r="I16" i="113"/>
  <c r="H17" i="116"/>
  <c r="G27" i="117"/>
  <c r="F28" i="116"/>
  <c r="K17" i="116"/>
  <c r="H27" i="117"/>
  <c r="G12" i="117"/>
  <c r="G27" i="113"/>
  <c r="K17" i="115"/>
  <c r="W29" i="118"/>
  <c r="E15" i="114"/>
  <c r="M17" i="118"/>
  <c r="E22" i="114"/>
  <c r="F22" i="114"/>
  <c r="E27" i="112"/>
  <c r="O27" i="118"/>
  <c r="O13" i="118"/>
  <c r="F10" i="117"/>
  <c r="G26" i="113"/>
  <c r="E20" i="115"/>
  <c r="F16" i="114"/>
  <c r="V32" i="118"/>
  <c r="O32" i="118"/>
  <c r="I32" i="118"/>
  <c r="T12" i="118"/>
  <c r="K13" i="118"/>
  <c r="F23" i="118"/>
  <c r="I16" i="115"/>
  <c r="E16" i="115"/>
  <c r="O24" i="118"/>
  <c r="F26" i="112"/>
  <c r="H30" i="114"/>
  <c r="K27" i="118"/>
  <c r="G27" i="118"/>
  <c r="H28" i="118"/>
  <c r="H17" i="114"/>
  <c r="T14" i="118"/>
  <c r="G17" i="115"/>
  <c r="J12" i="114"/>
  <c r="H11" i="117"/>
  <c r="J18" i="118"/>
  <c r="Q29" i="118"/>
  <c r="R19" i="118"/>
  <c r="F12" i="111"/>
  <c r="E16" i="113"/>
  <c r="H18" i="116"/>
  <c r="I23" i="116"/>
  <c r="F22" i="113"/>
  <c r="W12" i="118"/>
  <c r="J10" i="114"/>
  <c r="R28" i="118"/>
  <c r="I24" i="118"/>
  <c r="U27" i="118"/>
  <c r="E22" i="116"/>
  <c r="I13" i="118"/>
  <c r="E13" i="118"/>
  <c r="F17" i="114"/>
  <c r="K16" i="118"/>
  <c r="E26" i="115"/>
  <c r="J30" i="114"/>
  <c r="G11" i="115"/>
  <c r="G18" i="118"/>
  <c r="G29" i="117"/>
  <c r="F26" i="116"/>
  <c r="H16" i="115"/>
  <c r="G17" i="118"/>
  <c r="K16" i="116"/>
  <c r="K14" i="118"/>
  <c r="E30" i="114"/>
  <c r="H15" i="111"/>
  <c r="K22" i="116"/>
  <c r="G22" i="116"/>
  <c r="F22" i="112"/>
  <c r="I13" i="116"/>
  <c r="F14" i="118"/>
  <c r="I12" i="115"/>
  <c r="I18" i="116"/>
  <c r="I22" i="113"/>
  <c r="M27" i="116"/>
  <c r="U19" i="118"/>
  <c r="U14" i="118"/>
  <c r="P18" i="118"/>
  <c r="H16" i="111"/>
  <c r="E29" i="118"/>
  <c r="G12" i="111"/>
  <c r="I26" i="113"/>
  <c r="T24" i="118"/>
  <c r="H15" i="113"/>
  <c r="L16" i="118"/>
  <c r="F13" i="116"/>
  <c r="M17" i="116"/>
  <c r="W28" i="118"/>
  <c r="M19" i="118"/>
  <c r="M28" i="118"/>
  <c r="P14" i="118"/>
  <c r="E22" i="113"/>
  <c r="R24" i="118"/>
  <c r="J19" i="118"/>
  <c r="F21" i="115"/>
  <c r="H27" i="111"/>
  <c r="J16" i="118"/>
  <c r="E18" i="118"/>
  <c r="E16" i="117"/>
  <c r="J27" i="115"/>
  <c r="E14" i="118"/>
  <c r="I27" i="114"/>
  <c r="J29" i="118"/>
  <c r="E23" i="118"/>
  <c r="H12" i="114"/>
  <c r="F17" i="117"/>
  <c r="E29" i="113"/>
  <c r="H14" i="115"/>
  <c r="J24" i="115"/>
  <c r="P30" i="118"/>
  <c r="M15" i="116"/>
  <c r="H24" i="113"/>
  <c r="G24" i="113"/>
  <c r="J21" i="116"/>
  <c r="F18" i="113"/>
  <c r="G28" i="114"/>
  <c r="I19" i="116"/>
  <c r="F23" i="114"/>
  <c r="I13" i="114"/>
  <c r="K9" i="115"/>
  <c r="H13" i="117"/>
  <c r="E11" i="116"/>
  <c r="G10" i="111"/>
  <c r="R25" i="118"/>
  <c r="K10" i="115"/>
  <c r="F25" i="116"/>
  <c r="P20" i="118"/>
  <c r="I19" i="114"/>
  <c r="E9" i="112"/>
  <c r="F29" i="113"/>
  <c r="G9" i="111"/>
  <c r="I14" i="115"/>
  <c r="O21" i="118"/>
  <c r="F9" i="114"/>
  <c r="K15" i="118"/>
  <c r="E28" i="117"/>
  <c r="E20" i="113"/>
  <c r="E23" i="114"/>
  <c r="I18" i="115"/>
  <c r="E29" i="115"/>
  <c r="E29" i="116"/>
  <c r="F30" i="116"/>
  <c r="E23" i="117"/>
  <c r="E31" i="116"/>
  <c r="O16" i="118"/>
  <c r="G21" i="118"/>
  <c r="W16" i="118"/>
  <c r="Q30" i="118"/>
  <c r="H22" i="111"/>
  <c r="R16" i="118"/>
  <c r="I20" i="113"/>
  <c r="F22" i="118"/>
  <c r="U13" i="118"/>
  <c r="R23" i="118"/>
  <c r="K15" i="115"/>
  <c r="G15" i="111"/>
  <c r="J27" i="116"/>
  <c r="I23" i="118"/>
  <c r="S17" i="118"/>
  <c r="F21" i="114"/>
  <c r="H16" i="113"/>
  <c r="E14" i="111"/>
  <c r="G13" i="118"/>
  <c r="F26" i="115"/>
  <c r="F28" i="118"/>
  <c r="L15" i="116"/>
  <c r="M13" i="118"/>
  <c r="H11" i="111"/>
  <c r="L32" i="118"/>
  <c r="I16" i="118"/>
  <c r="H22" i="116"/>
  <c r="F17" i="118"/>
  <c r="T18" i="118"/>
  <c r="W14" i="118"/>
  <c r="I28" i="118"/>
  <c r="K19" i="118"/>
  <c r="J12" i="115"/>
  <c r="L17" i="116"/>
  <c r="I19" i="118"/>
  <c r="W24" i="118"/>
  <c r="H22" i="114"/>
  <c r="M18" i="116"/>
  <c r="H29" i="118"/>
  <c r="E11" i="114"/>
  <c r="L27" i="116"/>
  <c r="L19" i="118"/>
  <c r="H27" i="114"/>
  <c r="J13" i="116"/>
  <c r="F25" i="113"/>
  <c r="R13" i="118"/>
  <c r="H10" i="117"/>
  <c r="G22" i="113"/>
  <c r="H17" i="115"/>
  <c r="G26" i="116"/>
  <c r="S23" i="118"/>
  <c r="P17" i="118"/>
  <c r="J17" i="118"/>
  <c r="F24" i="118"/>
  <c r="H11" i="113"/>
  <c r="I25" i="113"/>
  <c r="I26" i="114"/>
  <c r="I22" i="116"/>
  <c r="M23" i="116"/>
  <c r="H15" i="114"/>
  <c r="G16" i="116"/>
  <c r="J21" i="114"/>
  <c r="I10" i="114"/>
  <c r="E21" i="113"/>
  <c r="E25" i="115"/>
  <c r="M22" i="116"/>
  <c r="S13" i="118"/>
  <c r="T23" i="118"/>
  <c r="P23" i="118"/>
  <c r="E17" i="117"/>
  <c r="J14" i="118"/>
  <c r="E12" i="111"/>
  <c r="S29" i="118"/>
  <c r="S19" i="118"/>
  <c r="Q18" i="118"/>
  <c r="H26" i="113"/>
  <c r="V29" i="118"/>
  <c r="E12" i="115"/>
  <c r="F26" i="113"/>
  <c r="U24" i="118"/>
  <c r="F12" i="117"/>
  <c r="J27" i="114"/>
  <c r="H12" i="117"/>
  <c r="F15" i="111"/>
  <c r="I17" i="118"/>
  <c r="E22" i="115"/>
  <c r="I17" i="116"/>
  <c r="L23" i="118"/>
  <c r="R17" i="118"/>
  <c r="I16" i="116"/>
  <c r="J16" i="116"/>
  <c r="G30" i="113"/>
  <c r="E25" i="113"/>
  <c r="H27" i="118"/>
  <c r="Q13" i="118"/>
  <c r="J13" i="118"/>
  <c r="G16" i="111"/>
  <c r="R26" i="118"/>
  <c r="G12" i="116"/>
  <c r="F21" i="113"/>
  <c r="F16" i="112"/>
  <c r="I21" i="115"/>
  <c r="E30" i="111"/>
  <c r="W13" i="118"/>
  <c r="J26" i="116"/>
  <c r="M23" i="118"/>
  <c r="H23" i="118"/>
  <c r="J17" i="116"/>
  <c r="E27" i="117"/>
  <c r="I18" i="118"/>
  <c r="T19" i="118"/>
  <c r="H22" i="113"/>
  <c r="H27" i="116"/>
  <c r="J17" i="114"/>
  <c r="K29" i="118"/>
  <c r="U18" i="118"/>
  <c r="E27" i="115"/>
  <c r="J24" i="118"/>
  <c r="L18" i="116"/>
  <c r="I27" i="115"/>
  <c r="P24" i="118"/>
  <c r="J22" i="114"/>
  <c r="V19" i="118"/>
  <c r="G25" i="113"/>
  <c r="L26" i="116"/>
  <c r="H16" i="116"/>
  <c r="F26" i="117"/>
  <c r="L28" i="118"/>
  <c r="P28" i="118"/>
  <c r="E17" i="112"/>
  <c r="K18" i="118"/>
  <c r="U29" i="118"/>
  <c r="P29" i="118"/>
  <c r="F11" i="117"/>
  <c r="G17" i="117"/>
  <c r="E12" i="114"/>
  <c r="L28" i="116"/>
  <c r="O19" i="118"/>
  <c r="F27" i="115"/>
  <c r="E27" i="113"/>
  <c r="K28" i="118"/>
  <c r="S28" i="118"/>
  <c r="V24" i="118"/>
  <c r="Q27" i="118"/>
  <c r="L11" i="116"/>
  <c r="G21" i="113"/>
  <c r="H13" i="118"/>
  <c r="G16" i="115"/>
  <c r="F30" i="117"/>
  <c r="H12" i="111"/>
  <c r="L17" i="118"/>
  <c r="F12" i="113"/>
  <c r="F27" i="113"/>
  <c r="K24" i="118"/>
  <c r="G22" i="114"/>
  <c r="M28" i="116"/>
  <c r="S26" i="118"/>
  <c r="I16" i="114"/>
  <c r="H17" i="118"/>
  <c r="H32" i="118"/>
  <c r="F11" i="116"/>
  <c r="I21" i="114"/>
  <c r="L29" i="118"/>
  <c r="R29" i="118"/>
  <c r="F17" i="113"/>
  <c r="G19" i="118"/>
  <c r="G24" i="118"/>
  <c r="E28" i="116"/>
  <c r="H18" i="118"/>
  <c r="M18" i="118"/>
  <c r="I23" i="113"/>
  <c r="G21" i="111"/>
  <c r="E28" i="112"/>
  <c r="H23" i="117"/>
  <c r="U20" i="118"/>
  <c r="F23" i="117"/>
  <c r="E26" i="118"/>
  <c r="F30" i="118"/>
  <c r="F20" i="118"/>
  <c r="G9" i="117"/>
  <c r="E18" i="113"/>
  <c r="J19" i="115"/>
  <c r="H9" i="113"/>
  <c r="I24" i="116"/>
  <c r="E13" i="117"/>
  <c r="J15" i="118"/>
  <c r="E25" i="114"/>
  <c r="E10" i="111"/>
  <c r="S12" i="118"/>
  <c r="H9" i="115"/>
  <c r="E24" i="114"/>
  <c r="F30" i="112"/>
  <c r="E20" i="111"/>
  <c r="K30" i="118"/>
  <c r="F25" i="114"/>
  <c r="R21" i="118"/>
  <c r="I30" i="115"/>
  <c r="E15" i="117"/>
  <c r="E22" i="118"/>
  <c r="I28" i="113"/>
  <c r="F28" i="112"/>
  <c r="G28" i="117"/>
  <c r="H25" i="114"/>
  <c r="S30" i="118"/>
  <c r="F29" i="117"/>
  <c r="I9" i="114"/>
  <c r="U25" i="118"/>
  <c r="G15" i="117"/>
  <c r="K11" i="118"/>
  <c r="M21" i="118"/>
  <c r="I24" i="113"/>
  <c r="E14" i="113"/>
  <c r="H16" i="114"/>
  <c r="K26" i="115"/>
  <c r="J23" i="118"/>
  <c r="F16" i="116"/>
  <c r="O14" i="118"/>
  <c r="E12" i="112"/>
  <c r="H25" i="113"/>
  <c r="F22" i="116"/>
  <c r="G17" i="116"/>
  <c r="H26" i="114"/>
  <c r="E30" i="117"/>
  <c r="S27" i="118"/>
  <c r="G13" i="116"/>
  <c r="G10" i="117"/>
  <c r="H22" i="117"/>
  <c r="Q32" i="118"/>
  <c r="H13" i="116"/>
  <c r="V27" i="118"/>
  <c r="F16" i="115"/>
  <c r="I11" i="113"/>
  <c r="G27" i="114"/>
  <c r="K23" i="116"/>
  <c r="J28" i="116"/>
  <c r="F12" i="114"/>
  <c r="G22" i="115"/>
  <c r="G17" i="111"/>
  <c r="W18" i="118"/>
  <c r="E16" i="116"/>
  <c r="E16" i="112"/>
  <c r="G23" i="118"/>
  <c r="Q24" i="118"/>
  <c r="T32" i="118"/>
  <c r="I21" i="116"/>
  <c r="H12" i="116"/>
  <c r="R18" i="118"/>
  <c r="V18" i="118"/>
  <c r="K27" i="115"/>
  <c r="W19" i="118"/>
  <c r="J23" i="116"/>
  <c r="E26" i="117"/>
  <c r="L12" i="118"/>
  <c r="W17" i="118"/>
  <c r="K11" i="115"/>
  <c r="T17" i="118"/>
  <c r="E12" i="113"/>
  <c r="U28" i="118"/>
  <c r="F22" i="115"/>
  <c r="Q14" i="118"/>
  <c r="H26" i="116"/>
  <c r="I17" i="113"/>
  <c r="K12" i="115"/>
  <c r="H11" i="114"/>
  <c r="O31" i="89"/>
  <c r="K31" i="87"/>
  <c r="Q31" i="84"/>
  <c r="L31" i="88"/>
  <c r="G31" i="89"/>
  <c r="Y32" i="86"/>
  <c r="O31" i="84"/>
  <c r="U32" i="82"/>
  <c r="N31" i="89"/>
  <c r="W32" i="86"/>
  <c r="E30" i="35"/>
  <c r="K31" i="88"/>
  <c r="G30" i="79"/>
  <c r="T32" i="86"/>
  <c r="E31" i="84"/>
  <c r="F31" i="87"/>
  <c r="K32" i="86"/>
  <c r="M31" i="85"/>
  <c r="I31" i="83"/>
  <c r="L32" i="82"/>
  <c r="E31" i="89"/>
  <c r="N32" i="86"/>
  <c r="G31" i="85"/>
  <c r="N31" i="84"/>
  <c r="M32" i="86"/>
  <c r="G32" i="86"/>
  <c r="H31" i="85"/>
  <c r="E31" i="83"/>
  <c r="F32" i="86"/>
  <c r="I32" i="82"/>
  <c r="O31" i="87"/>
  <c r="E32" i="86"/>
  <c r="H31" i="87"/>
  <c r="H31" i="89"/>
  <c r="E31" i="85"/>
  <c r="G31" i="84"/>
  <c r="M32" i="82"/>
  <c r="G32" i="82"/>
  <c r="G31" i="87"/>
  <c r="Q32" i="86"/>
  <c r="F31" i="84"/>
  <c r="K31" i="83"/>
  <c r="F31" i="89"/>
  <c r="J32" i="82"/>
  <c r="V32" i="86"/>
  <c r="S31" i="85"/>
  <c r="P32" i="82"/>
  <c r="I31" i="88"/>
  <c r="F30" i="79"/>
  <c r="P31" i="85"/>
  <c r="M31" i="83"/>
  <c r="L32" i="86"/>
  <c r="R31" i="85"/>
  <c r="F31" i="83"/>
  <c r="S32" i="82"/>
  <c r="H31" i="88"/>
  <c r="E30" i="79"/>
  <c r="E30" i="14"/>
  <c r="G31" i="83"/>
  <c r="E31" i="87"/>
  <c r="O31" i="88"/>
  <c r="X32" i="86"/>
  <c r="K32" i="82"/>
  <c r="M31" i="84"/>
  <c r="G31" i="88"/>
  <c r="M31" i="89"/>
  <c r="I31" i="85"/>
  <c r="L31" i="84"/>
  <c r="K31" i="89"/>
  <c r="O32" i="82"/>
  <c r="F31" i="88"/>
  <c r="N31" i="87"/>
  <c r="U32" i="86"/>
  <c r="J31" i="84"/>
  <c r="O31" i="83"/>
  <c r="Q32" i="82"/>
  <c r="I31" i="89"/>
  <c r="S32" i="86"/>
  <c r="H31" i="84"/>
  <c r="H32" i="82"/>
  <c r="J32" i="86"/>
  <c r="F32" i="82"/>
  <c r="T32" i="82"/>
  <c r="M31" i="88"/>
  <c r="E30" i="37"/>
  <c r="L31" i="83"/>
  <c r="I31" i="87"/>
  <c r="I32" i="86"/>
  <c r="F31" i="85"/>
  <c r="W32" i="82"/>
  <c r="H30" i="79"/>
  <c r="J31" i="85"/>
  <c r="R32" i="82"/>
  <c r="L31" i="89"/>
  <c r="I31" i="84"/>
  <c r="N31" i="88"/>
  <c r="E31" i="88"/>
  <c r="Q31" i="85"/>
  <c r="V32" i="82"/>
  <c r="K31" i="85"/>
  <c r="M31" i="87"/>
  <c r="N31" i="83"/>
  <c r="R32" i="86"/>
  <c r="L31" i="87"/>
  <c r="H31" i="83"/>
  <c r="H32" i="86"/>
  <c r="O31" i="85"/>
  <c r="N31" i="85"/>
  <c r="E32" i="82"/>
  <c r="P32" i="86"/>
  <c r="P31" i="84"/>
  <c r="N29" i="89"/>
  <c r="O9" i="88"/>
  <c r="L20" i="87"/>
  <c r="G20" i="87"/>
  <c r="N25" i="89"/>
  <c r="L20" i="89"/>
  <c r="O29" i="89"/>
  <c r="H21" i="87"/>
  <c r="M16" i="88"/>
  <c r="N19" i="87"/>
  <c r="G14" i="87"/>
  <c r="I20" i="87"/>
  <c r="G25" i="88"/>
  <c r="E21" i="87"/>
  <c r="K24" i="87"/>
  <c r="N25" i="88"/>
  <c r="H23" i="89"/>
  <c r="O16" i="89"/>
  <c r="G28" i="87"/>
  <c r="N16" i="88"/>
  <c r="M26" i="89"/>
  <c r="E16" i="87"/>
  <c r="H25" i="89"/>
  <c r="G29" i="89"/>
  <c r="I24" i="89"/>
  <c r="K14" i="87"/>
  <c r="L21" i="89"/>
  <c r="L9" i="89"/>
  <c r="F20" i="88"/>
  <c r="G21" i="87"/>
  <c r="O19" i="87"/>
  <c r="F24" i="87"/>
  <c r="L29" i="87"/>
  <c r="M15" i="89"/>
  <c r="L16" i="88"/>
  <c r="E21" i="89"/>
  <c r="I10" i="89"/>
  <c r="G26" i="87"/>
  <c r="K11" i="88"/>
  <c r="N12" i="89"/>
  <c r="M25" i="89"/>
  <c r="E15" i="87"/>
  <c r="G22" i="87"/>
  <c r="L27" i="87"/>
  <c r="O12" i="89"/>
  <c r="I14" i="89"/>
  <c r="N22" i="89"/>
  <c r="L19" i="87"/>
  <c r="N9" i="89"/>
  <c r="K9" i="88"/>
  <c r="F19" i="89"/>
  <c r="M9" i="88"/>
  <c r="F20" i="89"/>
  <c r="O10" i="89"/>
  <c r="I10" i="87"/>
  <c r="E19" i="87"/>
  <c r="E20" i="87"/>
  <c r="I14" i="87"/>
  <c r="L24" i="89"/>
  <c r="K21" i="87"/>
  <c r="F14" i="89"/>
  <c r="G30" i="88"/>
  <c r="G10" i="89"/>
  <c r="F19" i="87"/>
  <c r="O19" i="88"/>
  <c r="I20" i="88"/>
  <c r="L30" i="87"/>
  <c r="L16" i="87"/>
  <c r="G24" i="87"/>
  <c r="K11" i="89"/>
  <c r="I11" i="89"/>
  <c r="H12" i="87"/>
  <c r="O10" i="88"/>
  <c r="L25" i="88"/>
  <c r="H16" i="89"/>
  <c r="M17" i="89"/>
  <c r="F17" i="89"/>
  <c r="H27" i="89"/>
  <c r="M23" i="87"/>
  <c r="M18" i="89"/>
  <c r="L12" i="88"/>
  <c r="N23" i="89"/>
  <c r="M22" i="88"/>
  <c r="I23" i="88"/>
  <c r="E12" i="89"/>
  <c r="F22" i="89"/>
  <c r="E12" i="88"/>
  <c r="N18" i="87"/>
  <c r="E17" i="87"/>
  <c r="E23" i="88"/>
  <c r="H17" i="89"/>
  <c r="H23" i="88"/>
  <c r="H19" i="88"/>
  <c r="E9" i="88"/>
  <c r="M15" i="87"/>
  <c r="F30" i="89"/>
  <c r="O12" i="88"/>
  <c r="F11" i="87"/>
  <c r="E28" i="89"/>
  <c r="O26" i="87"/>
  <c r="M16" i="87"/>
  <c r="K13" i="88"/>
  <c r="I20" i="89"/>
  <c r="K29" i="87"/>
  <c r="M29" i="88"/>
  <c r="M25" i="87"/>
  <c r="G11" i="87"/>
  <c r="O25" i="88"/>
  <c r="G16" i="87"/>
  <c r="G12" i="87"/>
  <c r="N24" i="89"/>
  <c r="E10" i="88"/>
  <c r="N27" i="87"/>
  <c r="O16" i="87"/>
  <c r="N23" i="87"/>
  <c r="O30" i="88"/>
  <c r="G27" i="88"/>
  <c r="L13" i="88"/>
  <c r="L30" i="88"/>
  <c r="N19" i="88"/>
  <c r="K17" i="87"/>
  <c r="I13" i="88"/>
  <c r="M20" i="88"/>
  <c r="E9" i="87"/>
  <c r="H28" i="89"/>
  <c r="G28" i="89"/>
  <c r="E26" i="87"/>
  <c r="K23" i="87"/>
  <c r="G13" i="88"/>
  <c r="N28" i="89"/>
  <c r="L25" i="89"/>
  <c r="G17" i="88"/>
  <c r="G21" i="89"/>
  <c r="M25" i="88"/>
  <c r="H14" i="88"/>
  <c r="F30" i="87"/>
  <c r="N26" i="88"/>
  <c r="G22" i="89"/>
  <c r="I16" i="89"/>
  <c r="O17" i="89"/>
  <c r="F15" i="88"/>
  <c r="L10" i="87"/>
  <c r="N16" i="87"/>
  <c r="O22" i="87"/>
  <c r="I17" i="89"/>
  <c r="O15" i="89"/>
  <c r="I28" i="87"/>
  <c r="O13" i="89"/>
  <c r="I27" i="89"/>
  <c r="K30" i="89"/>
  <c r="L28" i="87"/>
  <c r="I13" i="87"/>
  <c r="O10" i="87"/>
  <c r="M19" i="89"/>
  <c r="O12" i="87"/>
  <c r="L28" i="88"/>
  <c r="F9" i="88"/>
  <c r="K14" i="89"/>
  <c r="I25" i="88"/>
  <c r="H14" i="89"/>
  <c r="F21" i="88"/>
  <c r="L18" i="88"/>
  <c r="L18" i="87"/>
  <c r="K18" i="87"/>
  <c r="G12" i="88"/>
  <c r="E18" i="88"/>
  <c r="E14" i="89"/>
  <c r="I24" i="87"/>
  <c r="I29" i="88"/>
  <c r="I24" i="88"/>
  <c r="F24" i="88"/>
  <c r="K9" i="87"/>
  <c r="G9" i="89"/>
  <c r="N20" i="88"/>
  <c r="M30" i="87"/>
  <c r="O21" i="89"/>
  <c r="E19" i="89"/>
  <c r="L14" i="89"/>
  <c r="N26" i="87"/>
  <c r="F26" i="89"/>
  <c r="N25" i="87"/>
  <c r="I16" i="88"/>
  <c r="L22" i="87"/>
  <c r="M26" i="88"/>
  <c r="M24" i="89"/>
  <c r="F16" i="88"/>
  <c r="N21" i="87"/>
  <c r="K29" i="88"/>
  <c r="E15" i="88"/>
  <c r="E25" i="87"/>
  <c r="H19" i="87"/>
  <c r="N20" i="89"/>
  <c r="E19" i="88"/>
  <c r="G24" i="89"/>
  <c r="N15" i="89"/>
  <c r="K25" i="88"/>
  <c r="I14" i="88"/>
  <c r="M19" i="87"/>
  <c r="I9" i="87"/>
  <c r="E30" i="88"/>
  <c r="G10" i="87"/>
  <c r="O20" i="89"/>
  <c r="O15" i="87"/>
  <c r="E17" i="88"/>
  <c r="G11" i="89"/>
  <c r="G14" i="88"/>
  <c r="L20" i="88"/>
  <c r="E10" i="89"/>
  <c r="K27" i="89"/>
  <c r="K16" i="87"/>
  <c r="E12" i="87"/>
  <c r="H9" i="89"/>
  <c r="M30" i="88"/>
  <c r="H19" i="89"/>
  <c r="K19" i="88"/>
  <c r="L29" i="89"/>
  <c r="N14" i="87"/>
  <c r="I25" i="89"/>
  <c r="F21" i="89"/>
  <c r="I30" i="87"/>
  <c r="I15" i="89"/>
  <c r="H15" i="88"/>
  <c r="K25" i="89"/>
  <c r="N21" i="89"/>
  <c r="H26" i="89"/>
  <c r="I10" i="88"/>
  <c r="K15" i="88"/>
  <c r="G30" i="87"/>
  <c r="M27" i="89"/>
  <c r="O25" i="87"/>
  <c r="F20" i="87"/>
  <c r="M14" i="89"/>
  <c r="I22" i="89"/>
  <c r="N21" i="88"/>
  <c r="M24" i="87"/>
  <c r="E11" i="87"/>
  <c r="O22" i="88"/>
  <c r="F23" i="87"/>
  <c r="F25" i="88"/>
  <c r="F11" i="89"/>
  <c r="F27" i="89"/>
  <c r="F12" i="88"/>
  <c r="N14" i="89"/>
  <c r="F27" i="87"/>
  <c r="L18" i="89"/>
  <c r="H13" i="88"/>
  <c r="F28" i="88"/>
  <c r="L27" i="89"/>
  <c r="F28" i="89"/>
  <c r="H28" i="88"/>
  <c r="H18" i="89"/>
  <c r="K21" i="88"/>
  <c r="F12" i="87"/>
  <c r="E18" i="87"/>
  <c r="I13" i="89"/>
  <c r="F13" i="89"/>
  <c r="I18" i="89"/>
  <c r="M28" i="88"/>
  <c r="H20" i="89"/>
  <c r="K10" i="89"/>
  <c r="G16" i="89"/>
  <c r="F22" i="87"/>
  <c r="H30" i="89"/>
  <c r="F17" i="87"/>
  <c r="G13" i="87"/>
  <c r="G17" i="89"/>
  <c r="H13" i="89"/>
  <c r="O18" i="88"/>
  <c r="F29" i="88"/>
  <c r="I30" i="89"/>
  <c r="O24" i="88"/>
  <c r="F26" i="87"/>
  <c r="M18" i="88"/>
  <c r="L15" i="89"/>
  <c r="L26" i="88"/>
  <c r="N12" i="88"/>
  <c r="L19" i="88"/>
  <c r="E22" i="89"/>
  <c r="E21" i="88"/>
  <c r="L11" i="89"/>
  <c r="N18" i="88"/>
  <c r="M16" i="89"/>
  <c r="F22" i="88"/>
  <c r="O23" i="88"/>
  <c r="I12" i="87"/>
  <c r="N10" i="89"/>
  <c r="K12" i="87"/>
  <c r="L23" i="88"/>
  <c r="G22" i="88"/>
  <c r="L22" i="89"/>
  <c r="G12" i="89"/>
  <c r="K27" i="88"/>
  <c r="I26" i="88"/>
  <c r="L26" i="87"/>
  <c r="H18" i="87"/>
  <c r="N13" i="89"/>
  <c r="L28" i="89"/>
  <c r="F18" i="87"/>
  <c r="L14" i="88"/>
  <c r="K26" i="87"/>
  <c r="M9" i="87"/>
  <c r="E16" i="88"/>
  <c r="I19" i="87"/>
  <c r="E25" i="88"/>
  <c r="H22" i="87"/>
  <c r="L17" i="87"/>
  <c r="G19" i="88"/>
  <c r="L26" i="89"/>
  <c r="K22" i="87"/>
  <c r="K17" i="88"/>
  <c r="O28" i="87"/>
  <c r="G26" i="88"/>
  <c r="I18" i="88"/>
  <c r="I28" i="88"/>
  <c r="K22" i="88"/>
  <c r="O30" i="89"/>
  <c r="L12" i="89"/>
  <c r="L13" i="87"/>
  <c r="F12" i="89"/>
  <c r="G20" i="88"/>
  <c r="H18" i="88"/>
  <c r="M21" i="88"/>
  <c r="E9" i="89"/>
  <c r="E11" i="89"/>
  <c r="I23" i="89"/>
  <c r="F30" i="88"/>
  <c r="I22" i="87"/>
  <c r="H23" i="87"/>
  <c r="L10" i="88"/>
  <c r="F13" i="88"/>
  <c r="M23" i="88"/>
  <c r="L17" i="89"/>
  <c r="H22" i="88"/>
  <c r="G18" i="88"/>
  <c r="M12" i="87"/>
  <c r="K12" i="89"/>
  <c r="M15" i="88"/>
  <c r="O20" i="87"/>
  <c r="I15" i="88"/>
  <c r="E29" i="87"/>
  <c r="H29" i="87"/>
  <c r="L9" i="87"/>
  <c r="F15" i="89"/>
  <c r="F10" i="89"/>
  <c r="O14" i="89"/>
  <c r="I19" i="88"/>
  <c r="M20" i="87"/>
  <c r="L25" i="87"/>
  <c r="N10" i="88"/>
  <c r="E10" i="87"/>
  <c r="G15" i="89"/>
  <c r="E15" i="89"/>
  <c r="I11" i="88"/>
  <c r="E16" i="89"/>
  <c r="L9" i="88"/>
  <c r="L15" i="87"/>
  <c r="L17" i="88"/>
  <c r="E14" i="88"/>
  <c r="H9" i="87"/>
  <c r="F29" i="87"/>
  <c r="K19" i="87"/>
  <c r="K20" i="87"/>
  <c r="G29" i="87"/>
  <c r="M20" i="89"/>
  <c r="I26" i="87"/>
  <c r="G15" i="87"/>
  <c r="F25" i="89"/>
  <c r="N9" i="88"/>
  <c r="I19" i="89"/>
  <c r="O21" i="87"/>
  <c r="G16" i="88"/>
  <c r="E20" i="89"/>
  <c r="H20" i="88"/>
  <c r="O11" i="87"/>
  <c r="N22" i="87"/>
  <c r="H29" i="88"/>
  <c r="I15" i="87"/>
  <c r="L16" i="89"/>
  <c r="H21" i="88"/>
  <c r="F27" i="88"/>
  <c r="K28" i="89"/>
  <c r="M21" i="89"/>
  <c r="I29" i="87"/>
  <c r="H24" i="88"/>
  <c r="M14" i="87"/>
  <c r="H24" i="89"/>
  <c r="O24" i="89"/>
  <c r="K24" i="88"/>
  <c r="N15" i="88"/>
  <c r="I26" i="89"/>
  <c r="N30" i="88"/>
  <c r="L19" i="89"/>
  <c r="K21" i="89"/>
  <c r="F9" i="89"/>
  <c r="N10" i="87"/>
  <c r="E30" i="89"/>
  <c r="K25" i="87"/>
  <c r="F15" i="87"/>
  <c r="G21" i="88"/>
  <c r="F19" i="88"/>
  <c r="H20" i="87"/>
  <c r="G14" i="89"/>
  <c r="H24" i="87"/>
  <c r="E27" i="87"/>
  <c r="M21" i="87"/>
  <c r="M11" i="88"/>
  <c r="N22" i="88"/>
  <c r="H25" i="87"/>
  <c r="L10" i="89"/>
  <c r="H16" i="87"/>
  <c r="O21" i="88"/>
  <c r="E27" i="88"/>
  <c r="K10" i="87"/>
  <c r="O28" i="89"/>
  <c r="O18" i="87"/>
  <c r="H29" i="89"/>
  <c r="M14" i="88"/>
  <c r="I12" i="88"/>
  <c r="N23" i="88"/>
  <c r="L24" i="88"/>
  <c r="N13" i="88"/>
  <c r="O11" i="89"/>
  <c r="N18" i="89"/>
  <c r="H10" i="88"/>
  <c r="G17" i="87"/>
  <c r="E28" i="88"/>
  <c r="M13" i="87"/>
  <c r="G23" i="87"/>
  <c r="E26" i="89"/>
  <c r="E30" i="87"/>
  <c r="G27" i="87"/>
  <c r="K23" i="89"/>
  <c r="F16" i="89"/>
  <c r="I28" i="89"/>
  <c r="E13" i="89"/>
  <c r="M17" i="87"/>
  <c r="H27" i="87"/>
  <c r="O19" i="89"/>
  <c r="O29" i="87"/>
  <c r="K15" i="89"/>
  <c r="O26" i="89"/>
  <c r="K11" i="87"/>
  <c r="K9" i="89"/>
  <c r="L11" i="88"/>
  <c r="O11" i="88"/>
  <c r="M12" i="89"/>
  <c r="H10" i="87"/>
  <c r="N30" i="87"/>
  <c r="L23" i="89"/>
  <c r="M28" i="89"/>
  <c r="K26" i="88"/>
  <c r="K23" i="88"/>
  <c r="E22" i="87"/>
  <c r="E13" i="88"/>
  <c r="K30" i="87"/>
  <c r="G9" i="88"/>
  <c r="O9" i="89"/>
  <c r="M29" i="87"/>
  <c r="G24" i="88"/>
  <c r="L30" i="89"/>
  <c r="O23" i="89"/>
  <c r="I11" i="87"/>
  <c r="O29" i="88"/>
  <c r="K10" i="88"/>
  <c r="H21" i="89"/>
  <c r="K22" i="89"/>
  <c r="M26" i="87"/>
  <c r="E28" i="87"/>
  <c r="N29" i="88"/>
  <c r="G29" i="88"/>
  <c r="L15" i="88"/>
  <c r="O9" i="87"/>
  <c r="H25" i="88"/>
  <c r="F21" i="87"/>
  <c r="M30" i="89"/>
  <c r="O16" i="88"/>
  <c r="K26" i="89"/>
  <c r="H10" i="89"/>
  <c r="K13" i="89"/>
  <c r="H9" i="88"/>
  <c r="E27" i="89"/>
  <c r="F28" i="87"/>
  <c r="H30" i="88"/>
  <c r="M12" i="88"/>
  <c r="N11" i="89"/>
  <c r="G23" i="88"/>
  <c r="K12" i="88"/>
  <c r="M10" i="87"/>
  <c r="M11" i="87"/>
  <c r="O18" i="89"/>
  <c r="N19" i="89"/>
  <c r="G19" i="89"/>
  <c r="N11" i="87"/>
  <c r="F16" i="87"/>
  <c r="I27" i="88"/>
  <c r="O27" i="89"/>
  <c r="I22" i="88"/>
  <c r="H17" i="88"/>
  <c r="K13" i="87"/>
  <c r="F23" i="89"/>
  <c r="E13" i="87"/>
  <c r="F11" i="88"/>
  <c r="G28" i="88"/>
  <c r="O17" i="88"/>
  <c r="H16" i="88"/>
  <c r="O13" i="87"/>
  <c r="G10" i="88"/>
  <c r="G18" i="87"/>
  <c r="E24" i="88"/>
  <c r="H30" i="87"/>
  <c r="H11" i="87"/>
  <c r="H17" i="87"/>
  <c r="N12" i="87"/>
  <c r="K29" i="89"/>
  <c r="E29" i="88"/>
  <c r="E20" i="88"/>
  <c r="I30" i="88"/>
  <c r="N26" i="89"/>
  <c r="G9" i="87"/>
  <c r="G15" i="88"/>
  <c r="F10" i="88"/>
  <c r="G25" i="89"/>
  <c r="G23" i="89"/>
  <c r="O23" i="87"/>
  <c r="I17" i="88"/>
  <c r="F26" i="88"/>
  <c r="M11" i="89"/>
  <c r="N14" i="88"/>
  <c r="M10" i="88"/>
  <c r="K18" i="89"/>
  <c r="N13" i="87"/>
  <c r="O15" i="88"/>
  <c r="K28" i="88"/>
  <c r="E24" i="89"/>
  <c r="L24" i="87"/>
  <c r="H14" i="87"/>
  <c r="G19" i="87"/>
  <c r="N17" i="89"/>
  <c r="O14" i="87"/>
  <c r="I21" i="89"/>
  <c r="M19" i="88"/>
  <c r="F10" i="87"/>
  <c r="H26" i="88"/>
  <c r="O26" i="88"/>
  <c r="G26" i="89"/>
  <c r="I29" i="89"/>
  <c r="K20" i="88"/>
  <c r="I9" i="88"/>
  <c r="K15" i="87"/>
  <c r="I9" i="89"/>
  <c r="I21" i="88"/>
  <c r="L11" i="87"/>
  <c r="K17" i="89"/>
  <c r="N27" i="88"/>
  <c r="N17" i="87"/>
  <c r="M10" i="89"/>
  <c r="O24" i="87"/>
  <c r="I27" i="87"/>
  <c r="K24" i="89"/>
  <c r="E26" i="88"/>
  <c r="F14" i="87"/>
  <c r="H28" i="87"/>
  <c r="M18" i="87"/>
  <c r="F23" i="88"/>
  <c r="G30" i="89"/>
  <c r="K28" i="87"/>
  <c r="H12" i="88"/>
  <c r="E25" i="89"/>
  <c r="F9" i="87"/>
  <c r="N11" i="88"/>
  <c r="N16" i="89"/>
  <c r="E29" i="89"/>
  <c r="F17" i="88"/>
  <c r="I23" i="87"/>
  <c r="L23" i="87"/>
  <c r="G13" i="89"/>
  <c r="K16" i="89"/>
  <c r="F13" i="87"/>
  <c r="H11" i="89"/>
  <c r="K20" i="89"/>
  <c r="O14" i="88"/>
  <c r="O27" i="87"/>
  <c r="M27" i="87"/>
  <c r="I16" i="87"/>
  <c r="E18" i="89"/>
  <c r="E23" i="87"/>
  <c r="G25" i="87"/>
  <c r="H26" i="87"/>
  <c r="K18" i="88"/>
  <c r="L12" i="87"/>
  <c r="N27" i="89"/>
  <c r="E17" i="89"/>
  <c r="N24" i="88"/>
  <c r="O20" i="88"/>
  <c r="N24" i="87"/>
  <c r="I17" i="87"/>
  <c r="F29" i="89"/>
  <c r="K19" i="89"/>
  <c r="L22" i="88"/>
  <c r="L21" i="88"/>
  <c r="L13" i="89"/>
  <c r="E11" i="88"/>
  <c r="G11" i="88"/>
  <c r="M13" i="88"/>
  <c r="N15" i="87"/>
  <c r="E23" i="89"/>
  <c r="N28" i="88"/>
  <c r="O28" i="88"/>
  <c r="E22" i="88"/>
  <c r="F18" i="89"/>
  <c r="O25" i="89"/>
  <c r="K30" i="88"/>
  <c r="F25" i="87"/>
  <c r="I21" i="87"/>
  <c r="F24" i="89"/>
  <c r="M29" i="89"/>
  <c r="M9" i="89"/>
  <c r="L29" i="88"/>
  <c r="O30" i="87"/>
  <c r="M23" i="89"/>
  <c r="H11" i="88"/>
  <c r="E14" i="87"/>
  <c r="I25" i="87"/>
  <c r="L21" i="87"/>
  <c r="H15" i="89"/>
  <c r="M22" i="87"/>
  <c r="O22" i="89"/>
  <c r="M27" i="88"/>
  <c r="G27" i="89"/>
  <c r="G18" i="89"/>
  <c r="H13" i="87"/>
  <c r="I18" i="87"/>
  <c r="O27" i="88"/>
  <c r="N29" i="87"/>
  <c r="M28" i="87"/>
  <c r="N20" i="87"/>
  <c r="M22" i="89"/>
  <c r="H22" i="89"/>
  <c r="L14" i="87"/>
  <c r="N17" i="88"/>
  <c r="N9" i="87"/>
  <c r="M17" i="88"/>
  <c r="M13" i="89"/>
  <c r="H12" i="89"/>
  <c r="I12" i="89"/>
  <c r="N30" i="89"/>
  <c r="E24" i="87"/>
  <c r="K16" i="88"/>
  <c r="M24" i="88"/>
  <c r="L27" i="88"/>
  <c r="K27" i="87"/>
  <c r="O13" i="88"/>
  <c r="G20" i="89"/>
  <c r="F18" i="88"/>
  <c r="H27" i="88"/>
  <c r="K14" i="88"/>
  <c r="N28" i="87"/>
  <c r="F14" i="88"/>
  <c r="O17" i="87"/>
  <c r="H15" i="87"/>
  <c r="J22" i="86"/>
  <c r="G11" i="83"/>
  <c r="G21" i="85"/>
  <c r="V28" i="86"/>
  <c r="R22" i="86"/>
  <c r="X15" i="86"/>
  <c r="S29" i="85"/>
  <c r="R20" i="85"/>
  <c r="U30" i="86"/>
  <c r="Q24" i="86"/>
  <c r="W17" i="86"/>
  <c r="S11" i="86"/>
  <c r="M24" i="85"/>
  <c r="Q31" i="86"/>
  <c r="S18" i="86"/>
  <c r="M25" i="85"/>
  <c r="R10" i="85"/>
  <c r="L24" i="84"/>
  <c r="P30" i="86"/>
  <c r="R17" i="86"/>
  <c r="R23" i="85"/>
  <c r="M10" i="85"/>
  <c r="M23" i="84"/>
  <c r="O12" i="84"/>
  <c r="S20" i="86"/>
  <c r="R26" i="85"/>
  <c r="Q11" i="85"/>
  <c r="N24" i="84"/>
  <c r="P13" i="84"/>
  <c r="Q30" i="84"/>
  <c r="O27" i="83"/>
  <c r="K15" i="83"/>
  <c r="Q29" i="82"/>
  <c r="P22" i="82"/>
  <c r="N13" i="85"/>
  <c r="K30" i="83"/>
  <c r="L17" i="83"/>
  <c r="T29" i="82"/>
  <c r="S22" i="82"/>
  <c r="P20" i="86"/>
  <c r="M16" i="84"/>
  <c r="K25" i="83"/>
  <c r="L12" i="83"/>
  <c r="K26" i="82"/>
  <c r="L16" i="86"/>
  <c r="X29" i="86"/>
  <c r="T23" i="86"/>
  <c r="P17" i="86"/>
  <c r="V10" i="86"/>
  <c r="P22" i="85"/>
  <c r="W31" i="86"/>
  <c r="S25" i="86"/>
  <c r="Y18" i="86"/>
  <c r="U12" i="86"/>
  <c r="R25" i="85"/>
  <c r="Q16" i="85"/>
  <c r="W20" i="86"/>
  <c r="P28" i="85"/>
  <c r="P12" i="85"/>
  <c r="L26" i="84"/>
  <c r="N15" i="84"/>
  <c r="V19" i="86"/>
  <c r="N27" i="85"/>
  <c r="R11" i="85"/>
  <c r="M25" i="84"/>
  <c r="O14" i="84"/>
  <c r="W22" i="86"/>
  <c r="N30" i="85"/>
  <c r="O13" i="85"/>
  <c r="N26" i="84"/>
  <c r="P15" i="84"/>
  <c r="R13" i="85"/>
  <c r="L30" i="83"/>
  <c r="M17" i="83"/>
  <c r="T30" i="82"/>
  <c r="S23" i="82"/>
  <c r="M16" i="82"/>
  <c r="F26" i="86"/>
  <c r="P31" i="86"/>
  <c r="V24" i="86"/>
  <c r="R18" i="86"/>
  <c r="X11" i="86"/>
  <c r="N24" i="85"/>
  <c r="M15" i="85"/>
  <c r="U26" i="86"/>
  <c r="Q20" i="86"/>
  <c r="W13" i="86"/>
  <c r="P27" i="85"/>
  <c r="O18" i="85"/>
  <c r="Q23" i="86"/>
  <c r="S10" i="86"/>
  <c r="O14" i="85"/>
  <c r="L28" i="84"/>
  <c r="N17" i="84"/>
  <c r="P22" i="86"/>
  <c r="Q30" i="85"/>
  <c r="P13" i="85"/>
  <c r="M27" i="84"/>
  <c r="O16" i="84"/>
  <c r="Q25" i="86"/>
  <c r="S12" i="86"/>
  <c r="P15" i="85"/>
  <c r="N28" i="84"/>
  <c r="P17" i="84"/>
  <c r="Q26" i="85"/>
  <c r="P10" i="84"/>
  <c r="O19" i="83"/>
  <c r="W31" i="82"/>
  <c r="V24" i="82"/>
  <c r="T14" i="86"/>
  <c r="L12" i="84"/>
  <c r="K22" i="83"/>
  <c r="L9" i="83"/>
  <c r="P25" i="82"/>
  <c r="O18" i="82"/>
  <c r="F25" i="85"/>
  <c r="O29" i="83"/>
  <c r="K17" i="83"/>
  <c r="H31" i="86"/>
  <c r="P21" i="86"/>
  <c r="S29" i="86"/>
  <c r="O22" i="85"/>
  <c r="M9" i="85"/>
  <c r="O20" i="85"/>
  <c r="Y17" i="86"/>
  <c r="R31" i="86"/>
  <c r="W27" i="82"/>
  <c r="M11" i="84"/>
  <c r="V31" i="82"/>
  <c r="T17" i="82"/>
  <c r="K29" i="83"/>
  <c r="R30" i="82"/>
  <c r="W28" i="82"/>
  <c r="T16" i="82"/>
  <c r="E15" i="82"/>
  <c r="O15" i="84"/>
  <c r="P24" i="82"/>
  <c r="Q14" i="82"/>
  <c r="W11" i="82"/>
  <c r="U16" i="82"/>
  <c r="M26" i="83"/>
  <c r="R21" i="82"/>
  <c r="R19" i="86"/>
  <c r="Q12" i="82"/>
  <c r="J15" i="85"/>
  <c r="G10" i="86"/>
  <c r="H13" i="84"/>
  <c r="H30" i="84"/>
  <c r="E31" i="82"/>
  <c r="E15" i="85"/>
  <c r="K20" i="85"/>
  <c r="I20" i="86"/>
  <c r="I12" i="84"/>
  <c r="H29" i="83"/>
  <c r="F15" i="84"/>
  <c r="J21" i="86"/>
  <c r="F16" i="84"/>
  <c r="I20" i="82"/>
  <c r="G26" i="85"/>
  <c r="H20" i="86"/>
  <c r="I22" i="86"/>
  <c r="S25" i="85"/>
  <c r="Y14" i="86"/>
  <c r="W12" i="86"/>
  <c r="T24" i="86"/>
  <c r="O18" i="84"/>
  <c r="N30" i="84"/>
  <c r="L22" i="83"/>
  <c r="P25" i="85"/>
  <c r="N19" i="83"/>
  <c r="V23" i="82"/>
  <c r="M24" i="84"/>
  <c r="N14" i="83"/>
  <c r="O24" i="83"/>
  <c r="W20" i="82"/>
  <c r="T12" i="82"/>
  <c r="V17" i="82"/>
  <c r="U30" i="82"/>
  <c r="S17" i="82"/>
  <c r="Q10" i="82"/>
  <c r="O12" i="83"/>
  <c r="I10" i="82"/>
  <c r="T27" i="82"/>
  <c r="P14" i="82"/>
  <c r="O21" i="82"/>
  <c r="G9" i="84"/>
  <c r="F26" i="85"/>
  <c r="K15" i="86"/>
  <c r="E16" i="84"/>
  <c r="E9" i="83"/>
  <c r="L20" i="82"/>
  <c r="K24" i="85"/>
  <c r="L30" i="86"/>
  <c r="G13" i="84"/>
  <c r="E14" i="84"/>
  <c r="J11" i="82"/>
  <c r="J10" i="82"/>
  <c r="J10" i="84"/>
  <c r="E21" i="82"/>
  <c r="F19" i="85"/>
  <c r="J9" i="85"/>
  <c r="I17" i="84"/>
  <c r="L22" i="82"/>
  <c r="X17" i="86"/>
  <c r="Q26" i="86"/>
  <c r="R17" i="85"/>
  <c r="N27" i="84"/>
  <c r="S12" i="85"/>
  <c r="M31" i="86"/>
  <c r="H22" i="84"/>
  <c r="H11" i="86"/>
  <c r="P27" i="86"/>
  <c r="V20" i="86"/>
  <c r="R14" i="86"/>
  <c r="Q27" i="85"/>
  <c r="P18" i="85"/>
  <c r="Y28" i="86"/>
  <c r="U22" i="86"/>
  <c r="Q16" i="86"/>
  <c r="S30" i="85"/>
  <c r="R21" i="85"/>
  <c r="Y27" i="86"/>
  <c r="Q15" i="86"/>
  <c r="P20" i="85"/>
  <c r="J20" i="86"/>
  <c r="N21" i="84"/>
  <c r="X26" i="86"/>
  <c r="P14" i="86"/>
  <c r="N19" i="85"/>
  <c r="K9" i="85"/>
  <c r="O20" i="84"/>
  <c r="Y29" i="86"/>
  <c r="Q17" i="86"/>
  <c r="N22" i="85"/>
  <c r="O9" i="85"/>
  <c r="P21" i="84"/>
  <c r="P28" i="86"/>
  <c r="M20" i="84"/>
  <c r="N24" i="83"/>
  <c r="O11" i="83"/>
  <c r="S27" i="82"/>
  <c r="R20" i="82"/>
  <c r="Q24" i="84"/>
  <c r="O26" i="83"/>
  <c r="K14" i="83"/>
  <c r="V27" i="82"/>
  <c r="U20" i="82"/>
  <c r="S28" i="85"/>
  <c r="L11" i="84"/>
  <c r="O21" i="83"/>
  <c r="F21" i="85"/>
  <c r="I15" i="83"/>
  <c r="J21" i="85"/>
  <c r="R28" i="86"/>
  <c r="X21" i="86"/>
  <c r="T15" i="86"/>
  <c r="O29" i="85"/>
  <c r="N20" i="85"/>
  <c r="Q30" i="86"/>
  <c r="W23" i="86"/>
  <c r="S17" i="86"/>
  <c r="Y10" i="86"/>
  <c r="P23" i="85"/>
  <c r="S30" i="86"/>
  <c r="U17" i="86"/>
  <c r="S23" i="85"/>
  <c r="N10" i="85"/>
  <c r="N23" i="84"/>
  <c r="R29" i="86"/>
  <c r="T16" i="86"/>
  <c r="Q22" i="85"/>
  <c r="P9" i="85"/>
  <c r="O22" i="84"/>
  <c r="Q11" i="84"/>
  <c r="U19" i="86"/>
  <c r="Q25" i="85"/>
  <c r="M11" i="85"/>
  <c r="P23" i="84"/>
  <c r="L13" i="84"/>
  <c r="M28" i="84"/>
  <c r="K27" i="83"/>
  <c r="L14" i="83"/>
  <c r="V28" i="82"/>
  <c r="U21" i="82"/>
  <c r="I26" i="82"/>
  <c r="F16" i="86"/>
  <c r="T29" i="86"/>
  <c r="P23" i="86"/>
  <c r="V16" i="86"/>
  <c r="R10" i="86"/>
  <c r="S21" i="85"/>
  <c r="S31" i="86"/>
  <c r="Y24" i="86"/>
  <c r="U18" i="86"/>
  <c r="Q12" i="86"/>
  <c r="N25" i="85"/>
  <c r="M16" i="85"/>
  <c r="Y19" i="86"/>
  <c r="O27" i="85"/>
  <c r="S11" i="85"/>
  <c r="N25" i="84"/>
  <c r="V31" i="86"/>
  <c r="X18" i="86"/>
  <c r="M26" i="85"/>
  <c r="N11" i="85"/>
  <c r="O24" i="84"/>
  <c r="Q13" i="84"/>
  <c r="Y21" i="86"/>
  <c r="M29" i="85"/>
  <c r="R12" i="85"/>
  <c r="P25" i="84"/>
  <c r="L15" i="84"/>
  <c r="P11" i="85"/>
  <c r="M29" i="83"/>
  <c r="N16" i="83"/>
  <c r="P30" i="82"/>
  <c r="O23" i="82"/>
  <c r="S20" i="85"/>
  <c r="M9" i="84"/>
  <c r="O18" i="83"/>
  <c r="S30" i="82"/>
  <c r="R23" i="82"/>
  <c r="T26" i="86"/>
  <c r="O21" i="84"/>
  <c r="N26" i="83"/>
  <c r="O13" i="83"/>
  <c r="F22" i="84"/>
  <c r="V14" i="86"/>
  <c r="Y22" i="86"/>
  <c r="W28" i="86"/>
  <c r="L22" i="84"/>
  <c r="K29" i="85"/>
  <c r="O23" i="85"/>
  <c r="Q22" i="84"/>
  <c r="V20" i="82"/>
  <c r="N27" i="83"/>
  <c r="Q28" i="82"/>
  <c r="T10" i="86"/>
  <c r="N22" i="83"/>
  <c r="M12" i="85"/>
  <c r="R25" i="82"/>
  <c r="V14" i="82"/>
  <c r="T31" i="82"/>
  <c r="K24" i="83"/>
  <c r="T20" i="82"/>
  <c r="S12" i="82"/>
  <c r="M10" i="82"/>
  <c r="U12" i="82"/>
  <c r="N13" i="83"/>
  <c r="T18" i="82"/>
  <c r="L19" i="83"/>
  <c r="I11" i="82"/>
  <c r="I30" i="85"/>
  <c r="J25" i="85"/>
  <c r="G17" i="84"/>
  <c r="I29" i="83"/>
  <c r="J31" i="82"/>
  <c r="G15" i="82"/>
  <c r="J26" i="85"/>
  <c r="K30" i="86"/>
  <c r="I11" i="84"/>
  <c r="L15" i="82"/>
  <c r="G14" i="83"/>
  <c r="I19" i="85"/>
  <c r="E20" i="83"/>
  <c r="E14" i="85"/>
  <c r="G19" i="85"/>
  <c r="F30" i="84"/>
  <c r="X25" i="86"/>
  <c r="R16" i="85"/>
  <c r="N29" i="85"/>
  <c r="F12" i="82"/>
  <c r="J11" i="85"/>
  <c r="X31" i="86"/>
  <c r="T25" i="86"/>
  <c r="P19" i="86"/>
  <c r="V12" i="86"/>
  <c r="O25" i="85"/>
  <c r="N16" i="85"/>
  <c r="S27" i="86"/>
  <c r="Y20" i="86"/>
  <c r="U14" i="86"/>
  <c r="Q28" i="85"/>
  <c r="P19" i="85"/>
  <c r="W24" i="86"/>
  <c r="Y11" i="86"/>
  <c r="S15" i="85"/>
  <c r="N29" i="84"/>
  <c r="P18" i="84"/>
  <c r="V23" i="86"/>
  <c r="X10" i="86"/>
  <c r="S14" i="85"/>
  <c r="O28" i="84"/>
  <c r="Q17" i="84"/>
  <c r="W26" i="86"/>
  <c r="Y13" i="86"/>
  <c r="Q17" i="85"/>
  <c r="P29" i="84"/>
  <c r="L19" i="84"/>
  <c r="R15" i="86"/>
  <c r="M12" i="84"/>
  <c r="M21" i="83"/>
  <c r="G19" i="83"/>
  <c r="U25" i="82"/>
  <c r="X20" i="86"/>
  <c r="P14" i="84"/>
  <c r="N23" i="83"/>
  <c r="O10" i="83"/>
  <c r="O26" i="82"/>
  <c r="W18" i="82"/>
  <c r="Q12" i="85"/>
  <c r="G11" i="84"/>
  <c r="N18" i="83"/>
  <c r="F22" i="86"/>
  <c r="J18" i="84"/>
  <c r="N31" i="86"/>
  <c r="V26" i="86"/>
  <c r="R20" i="86"/>
  <c r="X13" i="86"/>
  <c r="M27" i="85"/>
  <c r="S17" i="85"/>
  <c r="U28" i="86"/>
  <c r="Q22" i="86"/>
  <c r="W15" i="86"/>
  <c r="O30" i="85"/>
  <c r="N21" i="85"/>
  <c r="Q27" i="86"/>
  <c r="S14" i="86"/>
  <c r="O19" i="85"/>
  <c r="H10" i="86"/>
  <c r="P20" i="84"/>
  <c r="P26" i="86"/>
  <c r="R13" i="86"/>
  <c r="M18" i="85"/>
  <c r="O30" i="84"/>
  <c r="Q19" i="84"/>
  <c r="Q29" i="86"/>
  <c r="S16" i="86"/>
  <c r="M21" i="85"/>
  <c r="N15" i="86"/>
  <c r="L21" i="84"/>
  <c r="X24" i="86"/>
  <c r="O17" i="84"/>
  <c r="O23" i="83"/>
  <c r="K11" i="83"/>
  <c r="O27" i="82"/>
  <c r="I11" i="86"/>
  <c r="G25" i="83"/>
  <c r="M11" i="86"/>
  <c r="X27" i="86"/>
  <c r="T21" i="86"/>
  <c r="P15" i="86"/>
  <c r="R28" i="85"/>
  <c r="Q19" i="85"/>
  <c r="W29" i="86"/>
  <c r="S23" i="86"/>
  <c r="Y16" i="86"/>
  <c r="U10" i="86"/>
  <c r="S22" i="85"/>
  <c r="U29" i="86"/>
  <c r="W16" i="86"/>
  <c r="R22" i="85"/>
  <c r="Q9" i="85"/>
  <c r="P22" i="84"/>
  <c r="T28" i="86"/>
  <c r="V15" i="86"/>
  <c r="P21" i="85"/>
  <c r="H25" i="86"/>
  <c r="Q21" i="84"/>
  <c r="U31" i="86"/>
  <c r="W18" i="86"/>
  <c r="P24" i="85"/>
  <c r="P10" i="85"/>
  <c r="L23" i="84"/>
  <c r="N12" i="84"/>
  <c r="O25" i="84"/>
  <c r="L26" i="83"/>
  <c r="M13" i="83"/>
  <c r="R28" i="82"/>
  <c r="Q21" i="82"/>
  <c r="M30" i="84"/>
  <c r="M28" i="83"/>
  <c r="N15" i="83"/>
  <c r="U28" i="82"/>
  <c r="T21" i="82"/>
  <c r="V13" i="86"/>
  <c r="Q12" i="84"/>
  <c r="M23" i="83"/>
  <c r="N10" i="83"/>
  <c r="J11" i="86"/>
  <c r="N28" i="85"/>
  <c r="U16" i="86"/>
  <c r="Y15" i="86"/>
  <c r="V27" i="86"/>
  <c r="M21" i="84"/>
  <c r="S9" i="85"/>
  <c r="M25" i="83"/>
  <c r="R11" i="86"/>
  <c r="L21" i="83"/>
  <c r="U24" i="82"/>
  <c r="O29" i="84"/>
  <c r="L16" i="83"/>
  <c r="K28" i="83"/>
  <c r="V21" i="82"/>
  <c r="O13" i="82"/>
  <c r="P20" i="82"/>
  <c r="L11" i="83"/>
  <c r="P18" i="82"/>
  <c r="U10" i="82"/>
  <c r="M22" i="83"/>
  <c r="I15" i="82"/>
  <c r="S28" i="82"/>
  <c r="O15" i="82"/>
  <c r="U23" i="82"/>
  <c r="F20" i="86"/>
  <c r="E26" i="85"/>
  <c r="I25" i="86"/>
  <c r="E12" i="84"/>
  <c r="H19" i="83"/>
  <c r="H25" i="82"/>
  <c r="K20" i="86"/>
  <c r="J24" i="85"/>
  <c r="J11" i="84"/>
  <c r="H12" i="84"/>
  <c r="I31" i="82"/>
  <c r="L30" i="82"/>
  <c r="H30" i="86"/>
  <c r="K20" i="82"/>
  <c r="K25" i="85"/>
  <c r="M20" i="86"/>
  <c r="E12" i="82"/>
  <c r="T19" i="86"/>
  <c r="F22" i="82"/>
  <c r="K16" i="86"/>
  <c r="R30" i="86"/>
  <c r="X23" i="86"/>
  <c r="T17" i="86"/>
  <c r="P11" i="86"/>
  <c r="M23" i="85"/>
  <c r="S13" i="85"/>
  <c r="W25" i="86"/>
  <c r="S19" i="86"/>
  <c r="Y12" i="86"/>
  <c r="O26" i="85"/>
  <c r="N17" i="85"/>
  <c r="U21" i="86"/>
  <c r="Q29" i="85"/>
  <c r="M13" i="85"/>
  <c r="P26" i="84"/>
  <c r="L16" i="84"/>
  <c r="T20" i="86"/>
  <c r="O28" i="85"/>
  <c r="O12" i="85"/>
  <c r="Q25" i="84"/>
  <c r="M15" i="84"/>
  <c r="U23" i="86"/>
  <c r="W10" i="86"/>
  <c r="M14" i="85"/>
  <c r="L27" i="84"/>
  <c r="N16" i="84"/>
  <c r="P17" i="85"/>
  <c r="N9" i="84"/>
  <c r="L18" i="83"/>
  <c r="O31" i="82"/>
  <c r="W23" i="82"/>
  <c r="M30" i="85"/>
  <c r="O10" i="84"/>
  <c r="M20" i="83"/>
  <c r="R31" i="82"/>
  <c r="Q24" i="82"/>
  <c r="P17" i="82"/>
  <c r="Q26" i="84"/>
  <c r="L28" i="83"/>
  <c r="M15" i="83"/>
  <c r="L16" i="82"/>
  <c r="I27" i="85"/>
  <c r="T31" i="86"/>
  <c r="P25" i="86"/>
  <c r="V18" i="86"/>
  <c r="R12" i="86"/>
  <c r="R24" i="85"/>
  <c r="Q15" i="85"/>
  <c r="Y26" i="86"/>
  <c r="U20" i="86"/>
  <c r="Q14" i="86"/>
  <c r="M28" i="85"/>
  <c r="S18" i="85"/>
  <c r="Y23" i="86"/>
  <c r="Q11" i="86"/>
  <c r="N15" i="85"/>
  <c r="P28" i="84"/>
  <c r="L18" i="84"/>
  <c r="X22" i="86"/>
  <c r="P10" i="86"/>
  <c r="N14" i="85"/>
  <c r="Q27" i="84"/>
  <c r="M17" i="84"/>
  <c r="Y25" i="86"/>
  <c r="Q13" i="86"/>
  <c r="P16" i="85"/>
  <c r="L29" i="84"/>
  <c r="N18" i="84"/>
  <c r="P12" i="86"/>
  <c r="N11" i="84"/>
  <c r="N20" i="83"/>
  <c r="G9" i="83"/>
  <c r="Q25" i="82"/>
  <c r="K22" i="86"/>
  <c r="I18" i="84"/>
  <c r="L31" i="86"/>
  <c r="R26" i="86"/>
  <c r="X19" i="86"/>
  <c r="T13" i="86"/>
  <c r="P26" i="85"/>
  <c r="O17" i="85"/>
  <c r="Q28" i="86"/>
  <c r="W21" i="86"/>
  <c r="S15" i="86"/>
  <c r="U13" i="86"/>
  <c r="R25" i="86"/>
  <c r="M19" i="84"/>
  <c r="K19" i="85"/>
  <c r="K23" i="83"/>
  <c r="O19" i="84"/>
  <c r="V19" i="82"/>
  <c r="Q31" i="82"/>
  <c r="Q21" i="85"/>
  <c r="N12" i="83"/>
  <c r="P11" i="84"/>
  <c r="Q11" i="82"/>
  <c r="S15" i="82"/>
  <c r="S11" i="82"/>
  <c r="G10" i="84"/>
  <c r="G14" i="85"/>
  <c r="K25" i="82"/>
  <c r="G30" i="85"/>
  <c r="W27" i="86"/>
  <c r="M17" i="85"/>
  <c r="R15" i="85"/>
  <c r="R18" i="85"/>
  <c r="M9" i="83"/>
  <c r="Q9" i="84"/>
  <c r="R27" i="82"/>
  <c r="N10" i="84"/>
  <c r="X28" i="86"/>
  <c r="S24" i="82"/>
  <c r="V10" i="82"/>
  <c r="Q10" i="84"/>
  <c r="W19" i="82"/>
  <c r="T14" i="82"/>
  <c r="R15" i="82"/>
  <c r="M10" i="83"/>
  <c r="T10" i="82"/>
  <c r="R11" i="82"/>
  <c r="F30" i="85"/>
  <c r="J14" i="84"/>
  <c r="G12" i="84"/>
  <c r="G25" i="82"/>
  <c r="F15" i="85"/>
  <c r="J25" i="86"/>
  <c r="E15" i="84"/>
  <c r="F10" i="82"/>
  <c r="I24" i="85"/>
  <c r="H9" i="83"/>
  <c r="H30" i="85"/>
  <c r="N30" i="86"/>
  <c r="J24" i="84"/>
  <c r="T11" i="86"/>
  <c r="S13" i="86"/>
  <c r="Q13" i="85"/>
  <c r="O26" i="84"/>
  <c r="R14" i="85"/>
  <c r="L10" i="84"/>
  <c r="P24" i="86"/>
  <c r="M24" i="83"/>
  <c r="S26" i="82"/>
  <c r="O15" i="85"/>
  <c r="M19" i="83"/>
  <c r="M18" i="84"/>
  <c r="T23" i="82"/>
  <c r="W13" i="82"/>
  <c r="S25" i="82"/>
  <c r="N17" i="83"/>
  <c r="Q19" i="82"/>
  <c r="T11" i="82"/>
  <c r="P12" i="84"/>
  <c r="W10" i="82"/>
  <c r="Y31" i="86"/>
  <c r="N9" i="85"/>
  <c r="X16" i="86"/>
  <c r="Q15" i="82"/>
  <c r="W12" i="82"/>
  <c r="Q30" i="82"/>
  <c r="O29" i="82"/>
  <c r="F10" i="85"/>
  <c r="F25" i="84"/>
  <c r="K31" i="82"/>
  <c r="M21" i="86"/>
  <c r="E19" i="84"/>
  <c r="L21" i="82"/>
  <c r="I24" i="83"/>
  <c r="H24" i="85"/>
  <c r="I24" i="84"/>
  <c r="E29" i="84"/>
  <c r="I30" i="84"/>
  <c r="I25" i="82"/>
  <c r="E27" i="85"/>
  <c r="F21" i="83"/>
  <c r="E16" i="86"/>
  <c r="M22" i="82"/>
  <c r="M12" i="82"/>
  <c r="I11" i="85"/>
  <c r="K31" i="86"/>
  <c r="K17" i="85"/>
  <c r="I12" i="86"/>
  <c r="F27" i="86"/>
  <c r="K22" i="85"/>
  <c r="H23" i="84"/>
  <c r="E16" i="83"/>
  <c r="F26" i="83"/>
  <c r="E23" i="82"/>
  <c r="E27" i="82"/>
  <c r="E22" i="85"/>
  <c r="G16" i="83"/>
  <c r="L17" i="82"/>
  <c r="K17" i="82"/>
  <c r="Q21" i="86"/>
  <c r="K10" i="83"/>
  <c r="O17" i="82"/>
  <c r="P30" i="85"/>
  <c r="Q23" i="84"/>
  <c r="O22" i="83"/>
  <c r="O11" i="84"/>
  <c r="M14" i="83"/>
  <c r="O10" i="82"/>
  <c r="W15" i="82"/>
  <c r="F30" i="82"/>
  <c r="N25" i="86"/>
  <c r="F10" i="83"/>
  <c r="R29" i="85"/>
  <c r="N18" i="85"/>
  <c r="T12" i="86"/>
  <c r="S28" i="86"/>
  <c r="N20" i="84"/>
  <c r="L10" i="83"/>
  <c r="L25" i="83"/>
  <c r="R19" i="85"/>
  <c r="T27" i="86"/>
  <c r="X14" i="86"/>
  <c r="O27" i="84"/>
  <c r="O9" i="83"/>
  <c r="X12" i="86"/>
  <c r="T24" i="82"/>
  <c r="V15" i="82"/>
  <c r="E11" i="84"/>
  <c r="L15" i="86"/>
  <c r="L25" i="86"/>
  <c r="E10" i="86"/>
  <c r="S21" i="86"/>
  <c r="L30" i="84"/>
  <c r="M29" i="84"/>
  <c r="P19" i="84"/>
  <c r="P26" i="82"/>
  <c r="K26" i="83"/>
  <c r="Q20" i="82"/>
  <c r="M27" i="83"/>
  <c r="Q28" i="84"/>
  <c r="Q18" i="82"/>
  <c r="E11" i="82"/>
  <c r="O20" i="83"/>
  <c r="T15" i="82"/>
  <c r="O11" i="82"/>
  <c r="V11" i="82"/>
  <c r="O24" i="82"/>
  <c r="Q20" i="84"/>
  <c r="E30" i="82"/>
  <c r="E24" i="85"/>
  <c r="J13" i="84"/>
  <c r="H24" i="83"/>
  <c r="F29" i="83"/>
  <c r="E30" i="85"/>
  <c r="J15" i="84"/>
  <c r="I9" i="83"/>
  <c r="E14" i="83"/>
  <c r="J29" i="85"/>
  <c r="G31" i="82"/>
  <c r="H26" i="85"/>
  <c r="F14" i="84"/>
  <c r="K26" i="86"/>
  <c r="Q23" i="85"/>
  <c r="S26" i="85"/>
  <c r="P16" i="84"/>
  <c r="Q15" i="84"/>
  <c r="P27" i="84"/>
  <c r="K19" i="83"/>
  <c r="O16" i="85"/>
  <c r="K18" i="83"/>
  <c r="W22" i="82"/>
  <c r="Q18" i="84"/>
  <c r="K13" i="83"/>
  <c r="N21" i="83"/>
  <c r="O20" i="82"/>
  <c r="P12" i="82"/>
  <c r="Q16" i="82"/>
  <c r="S29" i="82"/>
  <c r="W16" i="82"/>
  <c r="R17" i="82"/>
  <c r="W29" i="82"/>
  <c r="I21" i="83"/>
  <c r="P24" i="84"/>
  <c r="T22" i="82"/>
  <c r="L24" i="83"/>
  <c r="K16" i="83"/>
  <c r="M15" i="82"/>
  <c r="P23" i="82"/>
  <c r="O14" i="82"/>
  <c r="H21" i="86"/>
  <c r="J16" i="84"/>
  <c r="J14" i="85"/>
  <c r="J19" i="85"/>
  <c r="H30" i="83"/>
  <c r="K30" i="85"/>
  <c r="H21" i="82"/>
  <c r="F25" i="86"/>
  <c r="E10" i="84"/>
  <c r="J10" i="85"/>
  <c r="E9" i="84"/>
  <c r="H11" i="82"/>
  <c r="E16" i="85"/>
  <c r="E25" i="83"/>
  <c r="E21" i="85"/>
  <c r="H25" i="83"/>
  <c r="I22" i="82"/>
  <c r="N26" i="86"/>
  <c r="L22" i="86"/>
  <c r="M23" i="86"/>
  <c r="K12" i="86"/>
  <c r="N17" i="86"/>
  <c r="J12" i="85"/>
  <c r="I27" i="84"/>
  <c r="I16" i="83"/>
  <c r="I13" i="82"/>
  <c r="I17" i="82"/>
  <c r="E12" i="86"/>
  <c r="F12" i="85"/>
  <c r="I26" i="83"/>
  <c r="J17" i="82"/>
  <c r="G27" i="82"/>
  <c r="N14" i="84"/>
  <c r="S18" i="82"/>
  <c r="M26" i="84"/>
  <c r="Q18" i="86"/>
  <c r="N12" i="85"/>
  <c r="T25" i="82"/>
  <c r="U22" i="82"/>
  <c r="U18" i="82"/>
  <c r="N29" i="83"/>
  <c r="M11" i="82"/>
  <c r="I14" i="85"/>
  <c r="I10" i="84"/>
  <c r="M25" i="82"/>
  <c r="E20" i="85"/>
  <c r="H20" i="84"/>
  <c r="H31" i="82"/>
  <c r="H10" i="84"/>
  <c r="H10" i="85"/>
  <c r="E25" i="84"/>
  <c r="G21" i="82"/>
  <c r="M25" i="86"/>
  <c r="E19" i="83"/>
  <c r="I26" i="84"/>
  <c r="H26" i="82"/>
  <c r="H27" i="85"/>
  <c r="G12" i="82"/>
  <c r="J31" i="86"/>
  <c r="G22" i="84"/>
  <c r="N11" i="86"/>
  <c r="F17" i="85"/>
  <c r="G12" i="86"/>
  <c r="F22" i="85"/>
  <c r="H12" i="83"/>
  <c r="E17" i="82"/>
  <c r="F17" i="82"/>
  <c r="S24" i="85"/>
  <c r="R18" i="82"/>
  <c r="N26" i="85"/>
  <c r="O15" i="83"/>
  <c r="M14" i="84"/>
  <c r="U11" i="82"/>
  <c r="R16" i="82"/>
  <c r="U26" i="82"/>
  <c r="O19" i="82"/>
  <c r="K21" i="86"/>
  <c r="I20" i="84"/>
  <c r="F25" i="82"/>
  <c r="H25" i="85"/>
  <c r="G20" i="84"/>
  <c r="F9" i="84"/>
  <c r="H10" i="82"/>
  <c r="I25" i="85"/>
  <c r="I15" i="84"/>
  <c r="F29" i="85"/>
  <c r="E13" i="84"/>
  <c r="J25" i="82"/>
  <c r="L26" i="86"/>
  <c r="G15" i="83"/>
  <c r="G16" i="85"/>
  <c r="E21" i="83"/>
  <c r="F16" i="82"/>
  <c r="J27" i="85"/>
  <c r="E22" i="86"/>
  <c r="Q20" i="85"/>
  <c r="P30" i="84"/>
  <c r="S16" i="85"/>
  <c r="U15" i="86"/>
  <c r="V21" i="86"/>
  <c r="T26" i="82"/>
  <c r="M12" i="83"/>
  <c r="P9" i="84"/>
  <c r="M19" i="85"/>
  <c r="W30" i="86"/>
  <c r="O14" i="83"/>
  <c r="L15" i="83"/>
  <c r="U27" i="82"/>
  <c r="O23" i="84"/>
  <c r="G24" i="85"/>
  <c r="G11" i="82"/>
  <c r="H17" i="84"/>
  <c r="J25" i="84"/>
  <c r="K11" i="85"/>
  <c r="M20" i="85"/>
  <c r="N19" i="84"/>
  <c r="U27" i="86"/>
  <c r="T18" i="86"/>
  <c r="T30" i="86"/>
  <c r="L13" i="83"/>
  <c r="V29" i="86"/>
  <c r="K21" i="83"/>
  <c r="K12" i="83"/>
  <c r="P16" i="82"/>
  <c r="P28" i="82"/>
  <c r="V26" i="82"/>
  <c r="V13" i="82"/>
  <c r="Q14" i="85"/>
  <c r="L14" i="84"/>
  <c r="S20" i="82"/>
  <c r="N9" i="83"/>
  <c r="F15" i="86"/>
  <c r="L10" i="86"/>
  <c r="H25" i="84"/>
  <c r="M21" i="82"/>
  <c r="J20" i="85"/>
  <c r="G21" i="86"/>
  <c r="J17" i="84"/>
  <c r="G10" i="83"/>
  <c r="L10" i="82"/>
  <c r="H11" i="84"/>
  <c r="K11" i="82"/>
  <c r="G25" i="85"/>
  <c r="H24" i="84"/>
  <c r="V30" i="86"/>
  <c r="P14" i="85"/>
  <c r="S22" i="86"/>
  <c r="R21" i="86"/>
  <c r="S24" i="86"/>
  <c r="L17" i="84"/>
  <c r="S31" i="82"/>
  <c r="Q16" i="84"/>
  <c r="N11" i="83"/>
  <c r="R19" i="82"/>
  <c r="L9" i="84"/>
  <c r="U31" i="82"/>
  <c r="P31" i="82"/>
  <c r="U17" i="82"/>
  <c r="R10" i="82"/>
  <c r="R9" i="85"/>
  <c r="W25" i="82"/>
  <c r="P15" i="82"/>
  <c r="U13" i="82"/>
  <c r="T19" i="82"/>
  <c r="R16" i="86"/>
  <c r="Q10" i="85"/>
  <c r="L29" i="83"/>
  <c r="R27" i="85"/>
  <c r="L27" i="83"/>
  <c r="T13" i="82"/>
  <c r="V16" i="82"/>
  <c r="E30" i="83"/>
  <c r="E15" i="86"/>
  <c r="I20" i="83"/>
  <c r="H29" i="84"/>
  <c r="J19" i="84"/>
  <c r="L11" i="82"/>
  <c r="G25" i="86"/>
  <c r="E20" i="86"/>
  <c r="I13" i="84"/>
  <c r="F30" i="83"/>
  <c r="G29" i="85"/>
  <c r="F20" i="84"/>
  <c r="G26" i="82"/>
  <c r="G16" i="82"/>
  <c r="E22" i="84"/>
  <c r="G31" i="86"/>
  <c r="G27" i="85"/>
  <c r="I11" i="83"/>
  <c r="N16" i="86"/>
  <c r="K28" i="85"/>
  <c r="H23" i="86"/>
  <c r="E27" i="86"/>
  <c r="I17" i="86"/>
  <c r="I12" i="85"/>
  <c r="G27" i="84"/>
  <c r="E12" i="83"/>
  <c r="H23" i="82"/>
  <c r="H27" i="82"/>
  <c r="L27" i="86"/>
  <c r="F23" i="84"/>
  <c r="E13" i="82"/>
  <c r="F27" i="82"/>
  <c r="V22" i="86"/>
  <c r="U29" i="82"/>
  <c r="N30" i="83"/>
  <c r="V12" i="82"/>
  <c r="Q19" i="86"/>
  <c r="N28" i="83"/>
  <c r="O10" i="85"/>
  <c r="S13" i="82"/>
  <c r="P11" i="82"/>
  <c r="R29" i="82"/>
  <c r="R26" i="82"/>
  <c r="G10" i="85"/>
  <c r="H16" i="84"/>
  <c r="H15" i="82"/>
  <c r="H14" i="85"/>
  <c r="F24" i="84"/>
  <c r="M31" i="82"/>
  <c r="G30" i="83"/>
  <c r="J10" i="86"/>
  <c r="F12" i="84"/>
  <c r="M15" i="86"/>
  <c r="F10" i="84"/>
  <c r="S26" i="86"/>
  <c r="L20" i="84"/>
  <c r="Q29" i="84"/>
  <c r="S19" i="85"/>
  <c r="Q14" i="84"/>
  <c r="R27" i="86"/>
  <c r="W26" i="82"/>
  <c r="L20" i="83"/>
  <c r="Q10" i="86"/>
  <c r="N22" i="84"/>
  <c r="P21" i="82"/>
  <c r="V18" i="82"/>
  <c r="O16" i="82"/>
  <c r="W24" i="82"/>
  <c r="H9" i="85"/>
  <c r="J30" i="82"/>
  <c r="E10" i="83"/>
  <c r="F31" i="82"/>
  <c r="P13" i="86"/>
  <c r="U25" i="86"/>
  <c r="V11" i="86"/>
  <c r="W14" i="86"/>
  <c r="O13" i="84"/>
  <c r="M22" i="84"/>
  <c r="W30" i="82"/>
  <c r="O24" i="85"/>
  <c r="K9" i="83"/>
  <c r="O28" i="82"/>
  <c r="R14" i="82"/>
  <c r="N23" i="85"/>
  <c r="Q23" i="82"/>
  <c r="O12" i="82"/>
  <c r="W21" i="82"/>
  <c r="L23" i="83"/>
  <c r="W17" i="82"/>
  <c r="W14" i="82"/>
  <c r="K15" i="85"/>
  <c r="I15" i="86"/>
  <c r="H14" i="84"/>
  <c r="F11" i="82"/>
  <c r="J15" i="86"/>
  <c r="F9" i="85"/>
  <c r="I16" i="84"/>
  <c r="G30" i="82"/>
  <c r="H15" i="85"/>
  <c r="G29" i="84"/>
  <c r="F14" i="85"/>
  <c r="K25" i="86"/>
  <c r="I9" i="84"/>
  <c r="R24" i="86"/>
  <c r="W19" i="86"/>
  <c r="R30" i="85"/>
  <c r="P29" i="85"/>
  <c r="U11" i="86"/>
  <c r="M22" i="85"/>
  <c r="R24" i="82"/>
  <c r="O30" i="83"/>
  <c r="O30" i="82"/>
  <c r="R23" i="86"/>
  <c r="O25" i="83"/>
  <c r="P16" i="86"/>
  <c r="P27" i="82"/>
  <c r="U15" i="82"/>
  <c r="E10" i="82"/>
  <c r="M30" i="83"/>
  <c r="R22" i="82"/>
  <c r="R13" i="82"/>
  <c r="P10" i="82"/>
  <c r="S14" i="82"/>
  <c r="U24" i="86"/>
  <c r="S27" i="85"/>
  <c r="P29" i="82"/>
  <c r="Q26" i="82"/>
  <c r="S21" i="82"/>
  <c r="M10" i="84"/>
  <c r="I21" i="82"/>
  <c r="E9" i="85"/>
  <c r="I14" i="84"/>
  <c r="G10" i="82"/>
  <c r="G15" i="85"/>
  <c r="I25" i="84"/>
  <c r="F20" i="82"/>
  <c r="E20" i="84"/>
  <c r="K10" i="85"/>
  <c r="G25" i="84"/>
  <c r="H20" i="82"/>
  <c r="M10" i="86"/>
  <c r="F24" i="83"/>
  <c r="F25" i="83"/>
  <c r="J22" i="82"/>
  <c r="F27" i="85"/>
  <c r="H22" i="86"/>
  <c r="H21" i="85"/>
  <c r="E26" i="84"/>
  <c r="I21" i="85"/>
  <c r="J17" i="85"/>
  <c r="J23" i="86"/>
  <c r="K27" i="86"/>
  <c r="I22" i="85"/>
  <c r="J23" i="84"/>
  <c r="E22" i="83"/>
  <c r="G26" i="83"/>
  <c r="J23" i="82"/>
  <c r="J27" i="82"/>
  <c r="J17" i="86"/>
  <c r="E27" i="84"/>
  <c r="K23" i="82"/>
  <c r="M23" i="82"/>
  <c r="Q24" i="85"/>
  <c r="N13" i="84"/>
  <c r="V29" i="82"/>
  <c r="I16" i="85"/>
  <c r="X30" i="86"/>
  <c r="V17" i="86"/>
  <c r="O17" i="83"/>
  <c r="V22" i="82"/>
  <c r="O28" i="83"/>
  <c r="Q22" i="82"/>
  <c r="P13" i="82"/>
  <c r="F24" i="85"/>
  <c r="J20" i="84"/>
  <c r="G9" i="85"/>
  <c r="I29" i="85"/>
  <c r="F20" i="83"/>
  <c r="I10" i="85"/>
  <c r="J9" i="84"/>
  <c r="I30" i="86"/>
  <c r="G24" i="84"/>
  <c r="I26" i="85"/>
  <c r="H15" i="84"/>
  <c r="K12" i="82"/>
  <c r="E11" i="86"/>
  <c r="F26" i="84"/>
  <c r="F11" i="86"/>
  <c r="G26" i="84"/>
  <c r="L26" i="82"/>
  <c r="H26" i="86"/>
  <c r="I28" i="85"/>
  <c r="I23" i="86"/>
  <c r="G27" i="86"/>
  <c r="G23" i="84"/>
  <c r="J13" i="82"/>
  <c r="G23" i="82"/>
  <c r="Y30" i="86"/>
  <c r="G20" i="82"/>
  <c r="O21" i="85"/>
  <c r="M13" i="84"/>
  <c r="M16" i="83"/>
  <c r="M18" i="83"/>
  <c r="T28" i="82"/>
  <c r="T22" i="86"/>
  <c r="Q13" i="82"/>
  <c r="I29" i="84"/>
  <c r="F30" i="86"/>
  <c r="G20" i="83"/>
  <c r="M30" i="86"/>
  <c r="F13" i="84"/>
  <c r="H30" i="82"/>
  <c r="J30" i="84"/>
  <c r="I15" i="85"/>
  <c r="J21" i="84"/>
  <c r="K15" i="82"/>
  <c r="L21" i="86"/>
  <c r="H20" i="83"/>
  <c r="H11" i="83"/>
  <c r="G22" i="82"/>
  <c r="H11" i="85"/>
  <c r="M22" i="86"/>
  <c r="H16" i="86"/>
  <c r="I25" i="83"/>
  <c r="H29" i="85"/>
  <c r="I10" i="86"/>
  <c r="F11" i="84"/>
  <c r="K16" i="82"/>
  <c r="E31" i="86"/>
  <c r="H15" i="83"/>
  <c r="F28" i="85"/>
  <c r="E17" i="86"/>
  <c r="F23" i="82"/>
  <c r="O11" i="85"/>
  <c r="W11" i="86"/>
  <c r="O22" i="82"/>
  <c r="S16" i="82"/>
  <c r="O9" i="84"/>
  <c r="G21" i="84"/>
  <c r="J30" i="85"/>
  <c r="I10" i="83"/>
  <c r="N21" i="86"/>
  <c r="J20" i="82"/>
  <c r="K10" i="82"/>
  <c r="M26" i="82"/>
  <c r="I16" i="82"/>
  <c r="I22" i="84"/>
  <c r="E28" i="85"/>
  <c r="K23" i="86"/>
  <c r="M27" i="86"/>
  <c r="F17" i="86"/>
  <c r="I23" i="84"/>
  <c r="F22" i="83"/>
  <c r="H13" i="82"/>
  <c r="P19" i="82"/>
  <c r="I30" i="83"/>
  <c r="G29" i="83"/>
  <c r="J12" i="84"/>
  <c r="L11" i="86"/>
  <c r="G28" i="85"/>
  <c r="G17" i="86"/>
  <c r="F16" i="83"/>
  <c r="K21" i="82"/>
  <c r="Q18" i="85"/>
  <c r="F9" i="83"/>
  <c r="F21" i="84"/>
  <c r="E25" i="85"/>
  <c r="E11" i="85"/>
  <c r="K21" i="85"/>
  <c r="M17" i="86"/>
  <c r="M13" i="82"/>
  <c r="N10" i="86"/>
  <c r="M16" i="86"/>
  <c r="O16" i="83"/>
  <c r="J21" i="82"/>
  <c r="E30" i="84"/>
  <c r="H15" i="86"/>
  <c r="J26" i="86"/>
  <c r="F31" i="86"/>
  <c r="G12" i="85"/>
  <c r="I23" i="82"/>
  <c r="H10" i="83"/>
  <c r="F15" i="83"/>
  <c r="N28" i="86"/>
  <c r="J23" i="85"/>
  <c r="I13" i="86"/>
  <c r="I18" i="86"/>
  <c r="I27" i="83"/>
  <c r="G18" i="82"/>
  <c r="I13" i="85"/>
  <c r="F18" i="85"/>
  <c r="E18" i="86"/>
  <c r="H28" i="84"/>
  <c r="G13" i="83"/>
  <c r="I28" i="82"/>
  <c r="J18" i="82"/>
  <c r="J13" i="85"/>
  <c r="L18" i="86"/>
  <c r="H27" i="83"/>
  <c r="L28" i="82"/>
  <c r="J14" i="82"/>
  <c r="L28" i="86"/>
  <c r="F23" i="85"/>
  <c r="L13" i="86"/>
  <c r="N24" i="86"/>
  <c r="G27" i="83"/>
  <c r="G23" i="83"/>
  <c r="E28" i="82"/>
  <c r="F18" i="82"/>
  <c r="E23" i="85"/>
  <c r="J24" i="86"/>
  <c r="F23" i="83"/>
  <c r="G24" i="82"/>
  <c r="M14" i="82"/>
  <c r="H19" i="86"/>
  <c r="K29" i="86"/>
  <c r="G28" i="83"/>
  <c r="I19" i="82"/>
  <c r="E29" i="86"/>
  <c r="K19" i="86"/>
  <c r="G29" i="86"/>
  <c r="I28" i="83"/>
  <c r="E19" i="82"/>
  <c r="J29" i="86"/>
  <c r="E19" i="86"/>
  <c r="E14" i="86"/>
  <c r="F18" i="83"/>
  <c r="H19" i="82"/>
  <c r="I29" i="82"/>
  <c r="H24" i="86"/>
  <c r="F17" i="83"/>
  <c r="M24" i="82"/>
  <c r="G18" i="85"/>
  <c r="H23" i="83"/>
  <c r="E13" i="85"/>
  <c r="K18" i="86"/>
  <c r="I24" i="82"/>
  <c r="F27" i="83"/>
  <c r="E28" i="84"/>
  <c r="H29" i="86"/>
  <c r="L29" i="86"/>
  <c r="K14" i="86"/>
  <c r="G15" i="84"/>
  <c r="H21" i="84"/>
  <c r="F15" i="82"/>
  <c r="E11" i="83"/>
  <c r="E26" i="82"/>
  <c r="K27" i="85"/>
  <c r="G17" i="85"/>
  <c r="K12" i="85"/>
  <c r="K27" i="82"/>
  <c r="V30" i="82"/>
  <c r="P18" i="86"/>
  <c r="M11" i="83"/>
  <c r="Q27" i="82"/>
  <c r="S10" i="82"/>
  <c r="F19" i="84"/>
  <c r="E25" i="86"/>
  <c r="H19" i="85"/>
  <c r="G19" i="84"/>
  <c r="K26" i="85"/>
  <c r="H16" i="82"/>
  <c r="H26" i="84"/>
  <c r="F18" i="84"/>
  <c r="G16" i="86"/>
  <c r="J28" i="85"/>
  <c r="N23" i="86"/>
  <c r="H27" i="86"/>
  <c r="L17" i="86"/>
  <c r="J27" i="84"/>
  <c r="G12" i="83"/>
  <c r="K13" i="82"/>
  <c r="K30" i="82"/>
  <c r="J30" i="86"/>
  <c r="H9" i="84"/>
  <c r="J16" i="82"/>
  <c r="G11" i="85"/>
  <c r="H17" i="85"/>
  <c r="G22" i="85"/>
  <c r="L23" i="82"/>
  <c r="F16" i="85"/>
  <c r="R12" i="82"/>
  <c r="K14" i="85"/>
  <c r="F20" i="85"/>
  <c r="I19" i="83"/>
  <c r="N22" i="86"/>
  <c r="H28" i="85"/>
  <c r="H22" i="85"/>
  <c r="L27" i="82"/>
  <c r="I9" i="85"/>
  <c r="F11" i="83"/>
  <c r="N25" i="83"/>
  <c r="E10" i="85"/>
  <c r="I21" i="86"/>
  <c r="L25" i="82"/>
  <c r="H22" i="82"/>
  <c r="E17" i="85"/>
  <c r="F27" i="84"/>
  <c r="V25" i="82"/>
  <c r="F21" i="82"/>
  <c r="K22" i="82"/>
  <c r="I28" i="86"/>
  <c r="K23" i="85"/>
  <c r="H13" i="86"/>
  <c r="F24" i="86"/>
  <c r="I23" i="83"/>
  <c r="J28" i="86"/>
  <c r="H13" i="85"/>
  <c r="J13" i="86"/>
  <c r="M24" i="86"/>
  <c r="E27" i="83"/>
  <c r="E23" i="83"/>
  <c r="K28" i="82"/>
  <c r="M18" i="82"/>
  <c r="G23" i="85"/>
  <c r="M18" i="86"/>
  <c r="I13" i="83"/>
  <c r="E24" i="82"/>
  <c r="M28" i="82"/>
  <c r="G28" i="86"/>
  <c r="E18" i="85"/>
  <c r="G13" i="86"/>
  <c r="I24" i="86"/>
  <c r="G17" i="83"/>
  <c r="K14" i="82"/>
  <c r="G28" i="82"/>
  <c r="I18" i="82"/>
  <c r="J18" i="85"/>
  <c r="G24" i="86"/>
  <c r="G14" i="82"/>
  <c r="E18" i="82"/>
  <c r="F24" i="82"/>
  <c r="N19" i="86"/>
  <c r="F29" i="86"/>
  <c r="L29" i="82"/>
  <c r="J19" i="82"/>
  <c r="F28" i="83"/>
  <c r="J19" i="86"/>
  <c r="M29" i="86"/>
  <c r="H29" i="82"/>
  <c r="F19" i="82"/>
  <c r="H28" i="83"/>
  <c r="G19" i="86"/>
  <c r="N29" i="86"/>
  <c r="E28" i="83"/>
  <c r="F19" i="86"/>
  <c r="F14" i="82"/>
  <c r="H18" i="82"/>
  <c r="E24" i="86"/>
  <c r="K18" i="82"/>
  <c r="H18" i="85"/>
  <c r="K24" i="86"/>
  <c r="E14" i="82"/>
  <c r="K13" i="86"/>
  <c r="L18" i="82"/>
  <c r="J29" i="82"/>
  <c r="J14" i="86"/>
  <c r="G29" i="82"/>
  <c r="L14" i="86"/>
  <c r="L31" i="82"/>
  <c r="E29" i="83"/>
  <c r="J26" i="82"/>
  <c r="G18" i="84"/>
  <c r="I26" i="86"/>
  <c r="K16" i="85"/>
  <c r="F23" i="86"/>
  <c r="H22" i="83"/>
  <c r="H17" i="82"/>
  <c r="O25" i="82"/>
  <c r="L25" i="84"/>
  <c r="S19" i="82"/>
  <c r="K20" i="83"/>
  <c r="I20" i="85"/>
  <c r="J15" i="82"/>
  <c r="E24" i="84"/>
  <c r="G16" i="84"/>
  <c r="G14" i="84"/>
  <c r="L20" i="86"/>
  <c r="E18" i="84"/>
  <c r="M26" i="86"/>
  <c r="H12" i="82"/>
  <c r="J16" i="85"/>
  <c r="I17" i="85"/>
  <c r="L12" i="86"/>
  <c r="N27" i="86"/>
  <c r="J22" i="85"/>
  <c r="H27" i="84"/>
  <c r="F12" i="83"/>
  <c r="F13" i="82"/>
  <c r="E19" i="85"/>
  <c r="F19" i="83"/>
  <c r="E24" i="83"/>
  <c r="J12" i="82"/>
  <c r="G21" i="83"/>
  <c r="M12" i="86"/>
  <c r="H12" i="85"/>
  <c r="G17" i="82"/>
  <c r="G23" i="86"/>
  <c r="G20" i="86"/>
  <c r="I21" i="84"/>
  <c r="F17" i="84"/>
  <c r="E15" i="83"/>
  <c r="H16" i="85"/>
  <c r="L23" i="86"/>
  <c r="E23" i="84"/>
  <c r="Q17" i="82"/>
  <c r="E29" i="85"/>
  <c r="E26" i="86"/>
  <c r="H20" i="85"/>
  <c r="G30" i="84"/>
  <c r="H19" i="84"/>
  <c r="F11" i="85"/>
  <c r="L12" i="82"/>
  <c r="J27" i="86"/>
  <c r="H16" i="83"/>
  <c r="F21" i="86"/>
  <c r="I19" i="84"/>
  <c r="G22" i="86"/>
  <c r="F13" i="85"/>
  <c r="K18" i="85"/>
  <c r="H18" i="86"/>
  <c r="L24" i="86"/>
  <c r="H14" i="82"/>
  <c r="E28" i="86"/>
  <c r="H23" i="85"/>
  <c r="E13" i="86"/>
  <c r="L24" i="82"/>
  <c r="F13" i="83"/>
  <c r="H28" i="86"/>
  <c r="F28" i="82"/>
  <c r="N14" i="86"/>
  <c r="M19" i="82"/>
  <c r="K19" i="82"/>
  <c r="K29" i="82"/>
  <c r="G15" i="86"/>
  <c r="K10" i="86"/>
  <c r="G26" i="86"/>
  <c r="J16" i="86"/>
  <c r="E16" i="82"/>
  <c r="I31" i="86"/>
  <c r="J12" i="86"/>
  <c r="L13" i="82"/>
  <c r="M27" i="82"/>
  <c r="P29" i="86"/>
  <c r="S10" i="85"/>
  <c r="V25" i="86"/>
  <c r="U19" i="82"/>
  <c r="E30" i="86"/>
  <c r="M20" i="82"/>
  <c r="G24" i="83"/>
  <c r="N20" i="86"/>
  <c r="I14" i="83"/>
  <c r="F29" i="84"/>
  <c r="I12" i="82"/>
  <c r="G11" i="86"/>
  <c r="F26" i="82"/>
  <c r="K11" i="86"/>
  <c r="E23" i="86"/>
  <c r="N12" i="86"/>
  <c r="K17" i="86"/>
  <c r="E12" i="85"/>
  <c r="G22" i="83"/>
  <c r="E26" i="83"/>
  <c r="U14" i="82"/>
  <c r="H14" i="83"/>
  <c r="F10" i="86"/>
  <c r="E21" i="86"/>
  <c r="J22" i="84"/>
  <c r="I16" i="86"/>
  <c r="I27" i="86"/>
  <c r="I22" i="83"/>
  <c r="I27" i="82"/>
  <c r="M17" i="82"/>
  <c r="G30" i="86"/>
  <c r="E20" i="82"/>
  <c r="E25" i="82"/>
  <c r="E22" i="82"/>
  <c r="J26" i="84"/>
  <c r="H12" i="86"/>
  <c r="I12" i="83"/>
  <c r="J29" i="84"/>
  <c r="G20" i="85"/>
  <c r="H26" i="83"/>
  <c r="E21" i="84"/>
  <c r="F14" i="83"/>
  <c r="M30" i="82"/>
  <c r="H21" i="83"/>
  <c r="H18" i="84"/>
  <c r="H17" i="86"/>
  <c r="G13" i="82"/>
  <c r="I30" i="82"/>
  <c r="E17" i="84"/>
  <c r="F12" i="86"/>
  <c r="G13" i="85"/>
  <c r="N13" i="86"/>
  <c r="N18" i="86"/>
  <c r="G28" i="84"/>
  <c r="H28" i="82"/>
  <c r="K28" i="86"/>
  <c r="I18" i="85"/>
  <c r="J18" i="86"/>
  <c r="J28" i="84"/>
  <c r="H17" i="83"/>
  <c r="I14" i="82"/>
  <c r="H24" i="82"/>
  <c r="M28" i="86"/>
  <c r="M13" i="86"/>
  <c r="I28" i="84"/>
  <c r="L14" i="82"/>
  <c r="E17" i="83"/>
  <c r="F28" i="86"/>
  <c r="I23" i="85"/>
  <c r="F13" i="86"/>
  <c r="F18" i="86"/>
  <c r="F28" i="84"/>
  <c r="H13" i="83"/>
  <c r="J28" i="82"/>
  <c r="K24" i="82"/>
  <c r="K13" i="85"/>
  <c r="G18" i="86"/>
  <c r="I17" i="83"/>
  <c r="J24" i="82"/>
  <c r="E13" i="83"/>
  <c r="M19" i="86"/>
  <c r="H14" i="86"/>
  <c r="E18" i="83"/>
  <c r="E29" i="82"/>
  <c r="I14" i="86"/>
  <c r="I19" i="86"/>
  <c r="M14" i="86"/>
  <c r="G18" i="83"/>
  <c r="L19" i="82"/>
  <c r="G14" i="86"/>
  <c r="G19" i="82"/>
  <c r="F14" i="86"/>
  <c r="H18" i="83"/>
  <c r="M29" i="82"/>
  <c r="I18" i="83"/>
  <c r="L19" i="86"/>
  <c r="F29" i="82"/>
  <c r="I29" i="86"/>
  <c r="E14" i="79"/>
  <c r="G12" i="79"/>
  <c r="E11" i="79"/>
  <c r="G20" i="79"/>
  <c r="H23" i="79"/>
  <c r="H8" i="79"/>
  <c r="H29" i="79"/>
  <c r="F12" i="79"/>
  <c r="F11" i="79"/>
  <c r="G16" i="79"/>
  <c r="G13" i="79"/>
  <c r="G14" i="79"/>
  <c r="E27" i="79"/>
  <c r="G25" i="79"/>
  <c r="E16" i="79"/>
  <c r="E19" i="79"/>
  <c r="G18" i="79"/>
  <c r="H18" i="79"/>
  <c r="G22" i="79"/>
  <c r="E17" i="79"/>
  <c r="E24" i="79"/>
  <c r="E8" i="79"/>
  <c r="F9" i="79"/>
  <c r="H12" i="79"/>
  <c r="H17" i="79"/>
  <c r="H16" i="79"/>
  <c r="E9" i="79"/>
  <c r="G19" i="79"/>
  <c r="H27" i="79"/>
  <c r="H21" i="79"/>
  <c r="F20" i="79"/>
  <c r="H28" i="79"/>
  <c r="F29" i="79"/>
  <c r="F13" i="79"/>
  <c r="E26" i="79"/>
  <c r="E25" i="79"/>
  <c r="F10" i="79"/>
  <c r="G15" i="79"/>
  <c r="G8" i="79"/>
  <c r="F19" i="79"/>
  <c r="G26" i="79"/>
  <c r="G17" i="79"/>
  <c r="F24" i="79"/>
  <c r="G23" i="79"/>
  <c r="E15" i="79"/>
  <c r="F26" i="79"/>
  <c r="G11" i="79"/>
  <c r="E20" i="79"/>
  <c r="F18" i="79"/>
  <c r="F23" i="79"/>
  <c r="E22" i="79"/>
  <c r="E21" i="79"/>
  <c r="F16" i="79"/>
  <c r="F28" i="79"/>
  <c r="E23" i="79"/>
  <c r="G9" i="79"/>
  <c r="E12" i="79"/>
  <c r="F25" i="79"/>
  <c r="G10" i="79"/>
  <c r="H13" i="79"/>
  <c r="G29" i="79"/>
  <c r="F27" i="79"/>
  <c r="F17" i="79"/>
  <c r="G24" i="79"/>
  <c r="F14" i="79"/>
  <c r="F15" i="79"/>
  <c r="F8" i="79"/>
  <c r="G27" i="79"/>
  <c r="H11" i="79"/>
  <c r="H20" i="79"/>
  <c r="E28" i="79"/>
  <c r="H14" i="79"/>
  <c r="G28" i="79"/>
  <c r="F22" i="79"/>
  <c r="F21" i="79"/>
  <c r="H10" i="79"/>
  <c r="H9" i="79"/>
  <c r="E13" i="79"/>
  <c r="H26" i="79"/>
  <c r="G21" i="79"/>
  <c r="E10" i="79"/>
  <c r="H19" i="79"/>
  <c r="H15" i="79"/>
  <c r="H22" i="79"/>
  <c r="H25" i="79"/>
  <c r="H24" i="79"/>
  <c r="E29" i="79"/>
  <c r="E18" i="79"/>
  <c r="B29" i="59"/>
  <c r="L29" i="59" s="1"/>
  <c r="B24" i="59"/>
  <c r="J24" i="59" s="1"/>
  <c r="B19" i="59"/>
  <c r="B14" i="59"/>
  <c r="B9" i="59"/>
  <c r="B10" i="59" s="1"/>
  <c r="J10" i="59" s="1"/>
  <c r="D5" i="59"/>
  <c r="M4" i="59"/>
  <c r="K4" i="59"/>
  <c r="H4" i="59"/>
  <c r="G4" i="59"/>
  <c r="F4" i="59"/>
  <c r="E4" i="59"/>
  <c r="B28" i="58"/>
  <c r="G28" i="58" s="1"/>
  <c r="B23" i="58"/>
  <c r="B18" i="58"/>
  <c r="B13" i="58"/>
  <c r="B8" i="58"/>
  <c r="F8" i="58" s="1"/>
  <c r="D5" i="58"/>
  <c r="H4" i="58"/>
  <c r="E4" i="58"/>
  <c r="B28" i="57"/>
  <c r="J28" i="57" s="1"/>
  <c r="B23" i="57"/>
  <c r="J23" i="57" s="1"/>
  <c r="B18" i="57"/>
  <c r="J18" i="57" s="1"/>
  <c r="B13" i="57"/>
  <c r="I13" i="57" s="1"/>
  <c r="B8" i="57"/>
  <c r="B9" i="57" s="1"/>
  <c r="B10" i="57" s="1"/>
  <c r="B11" i="57" s="1"/>
  <c r="I11" i="57" s="1"/>
  <c r="D5" i="57"/>
  <c r="K4" i="57"/>
  <c r="H4" i="57"/>
  <c r="G4" i="57"/>
  <c r="F4" i="57"/>
  <c r="E4" i="57"/>
  <c r="B28" i="56"/>
  <c r="B23" i="56"/>
  <c r="B24" i="56" s="1"/>
  <c r="B18" i="56"/>
  <c r="B19" i="56" s="1"/>
  <c r="B20" i="56" s="1"/>
  <c r="B13" i="56"/>
  <c r="B8" i="56"/>
  <c r="B9" i="56" s="1"/>
  <c r="D5" i="56"/>
  <c r="J4" i="56"/>
  <c r="H4" i="56"/>
  <c r="G4" i="56"/>
  <c r="F4" i="56"/>
  <c r="E4" i="56"/>
  <c r="E19" i="56" s="1"/>
  <c r="F4" i="55"/>
  <c r="G4" i="55"/>
  <c r="H4" i="55"/>
  <c r="B28" i="55"/>
  <c r="B23" i="55"/>
  <c r="B24" i="55" s="1"/>
  <c r="B25" i="55" s="1"/>
  <c r="B18" i="55"/>
  <c r="B13" i="55"/>
  <c r="B8" i="55"/>
  <c r="I8" i="55" s="1"/>
  <c r="D5" i="55"/>
  <c r="E4" i="55"/>
  <c r="B28" i="54"/>
  <c r="B29" i="54" s="1"/>
  <c r="B30" i="54" s="1"/>
  <c r="B23" i="54"/>
  <c r="B24" i="54" s="1"/>
  <c r="B25" i="54" s="1"/>
  <c r="B26" i="54" s="1"/>
  <c r="B27" i="54" s="1"/>
  <c r="B18" i="54"/>
  <c r="B19" i="54" s="1"/>
  <c r="B20" i="54" s="1"/>
  <c r="B21" i="54" s="1"/>
  <c r="B22" i="54" s="1"/>
  <c r="B13" i="54"/>
  <c r="B14" i="54" s="1"/>
  <c r="B15" i="54" s="1"/>
  <c r="B16" i="54" s="1"/>
  <c r="B17" i="54" s="1"/>
  <c r="B8" i="54"/>
  <c r="B9" i="54" s="1"/>
  <c r="B10" i="54" s="1"/>
  <c r="B11" i="54" s="1"/>
  <c r="B12" i="54" s="1"/>
  <c r="D5" i="54"/>
  <c r="F4" i="54"/>
  <c r="E4" i="54"/>
  <c r="B28" i="51"/>
  <c r="B29" i="51" s="1"/>
  <c r="B30" i="51" s="1"/>
  <c r="B23" i="51"/>
  <c r="B24" i="51" s="1"/>
  <c r="B25" i="51" s="1"/>
  <c r="B26" i="51" s="1"/>
  <c r="B27" i="51" s="1"/>
  <c r="B18" i="51"/>
  <c r="B19" i="51" s="1"/>
  <c r="B20" i="51" s="1"/>
  <c r="B21" i="51" s="1"/>
  <c r="B22" i="51" s="1"/>
  <c r="B13" i="51"/>
  <c r="B14" i="51" s="1"/>
  <c r="B15" i="51" s="1"/>
  <c r="B16" i="51" s="1"/>
  <c r="B17" i="51" s="1"/>
  <c r="B8" i="51"/>
  <c r="B9" i="51" s="1"/>
  <c r="B10" i="51" s="1"/>
  <c r="B11" i="51" s="1"/>
  <c r="B12" i="51" s="1"/>
  <c r="D5" i="51"/>
  <c r="J4" i="51"/>
  <c r="I4" i="51"/>
  <c r="H4" i="51"/>
  <c r="H30" i="51" s="1"/>
  <c r="G4" i="51"/>
  <c r="F4" i="51"/>
  <c r="E4" i="51"/>
  <c r="B28" i="50"/>
  <c r="B29" i="50" s="1"/>
  <c r="B30" i="50" s="1"/>
  <c r="B23" i="50"/>
  <c r="B24" i="50" s="1"/>
  <c r="B25" i="50" s="1"/>
  <c r="B26" i="50" s="1"/>
  <c r="B27" i="50" s="1"/>
  <c r="B18" i="50"/>
  <c r="B19" i="50" s="1"/>
  <c r="B20" i="50" s="1"/>
  <c r="B21" i="50" s="1"/>
  <c r="B22" i="50" s="1"/>
  <c r="B13" i="50"/>
  <c r="B14" i="50" s="1"/>
  <c r="B15" i="50" s="1"/>
  <c r="B16" i="50" s="1"/>
  <c r="B17" i="50" s="1"/>
  <c r="B8" i="50"/>
  <c r="B9" i="50" s="1"/>
  <c r="B10" i="50" s="1"/>
  <c r="B11" i="50" s="1"/>
  <c r="B12" i="50" s="1"/>
  <c r="D5" i="50"/>
  <c r="I4" i="50"/>
  <c r="H4" i="50"/>
  <c r="G4" i="50"/>
  <c r="G30" i="50" s="1"/>
  <c r="F4" i="50"/>
  <c r="E4" i="50"/>
  <c r="B28" i="49"/>
  <c r="B29" i="49" s="1"/>
  <c r="B30" i="49" s="1"/>
  <c r="B23" i="49"/>
  <c r="B24" i="49" s="1"/>
  <c r="B25" i="49" s="1"/>
  <c r="B26" i="49" s="1"/>
  <c r="B27" i="49" s="1"/>
  <c r="B18" i="49"/>
  <c r="B19" i="49" s="1"/>
  <c r="B20" i="49" s="1"/>
  <c r="B21" i="49" s="1"/>
  <c r="B22" i="49" s="1"/>
  <c r="B13" i="49"/>
  <c r="B14" i="49" s="1"/>
  <c r="B15" i="49" s="1"/>
  <c r="B16" i="49" s="1"/>
  <c r="B17" i="49" s="1"/>
  <c r="B8" i="49"/>
  <c r="B9" i="49" s="1"/>
  <c r="B10" i="49" s="1"/>
  <c r="B11" i="49" s="1"/>
  <c r="B12" i="49" s="1"/>
  <c r="D5" i="49"/>
  <c r="F4" i="49"/>
  <c r="F30" i="49" s="1"/>
  <c r="E4" i="49"/>
  <c r="E30" i="49" s="1"/>
  <c r="B8" i="47"/>
  <c r="G4" i="47"/>
  <c r="G30" i="47" s="1"/>
  <c r="H4" i="47"/>
  <c r="I4" i="47"/>
  <c r="J4" i="47"/>
  <c r="K4" i="47"/>
  <c r="K30" i="47" s="1"/>
  <c r="B28" i="47"/>
  <c r="B29" i="47" s="1"/>
  <c r="B30" i="47" s="1"/>
  <c r="E30" i="47" s="1"/>
  <c r="B23" i="47"/>
  <c r="B24" i="47" s="1"/>
  <c r="B18" i="47"/>
  <c r="B13" i="47"/>
  <c r="B14" i="47" s="1"/>
  <c r="B15" i="47" s="1"/>
  <c r="D5" i="47"/>
  <c r="F4" i="47"/>
  <c r="B28" i="46"/>
  <c r="B23" i="46"/>
  <c r="B18" i="46"/>
  <c r="E18" i="46" s="1"/>
  <c r="B13" i="46"/>
  <c r="B8" i="46"/>
  <c r="B9" i="46" s="1"/>
  <c r="D5" i="46"/>
  <c r="J4" i="46"/>
  <c r="I4" i="46"/>
  <c r="H4" i="46"/>
  <c r="G4" i="46"/>
  <c r="F4" i="46"/>
  <c r="B28" i="45"/>
  <c r="B29" i="45" s="1"/>
  <c r="B30" i="45" s="1"/>
  <c r="B23" i="45"/>
  <c r="B24" i="45" s="1"/>
  <c r="B25" i="45" s="1"/>
  <c r="B26" i="45" s="1"/>
  <c r="B27" i="45" s="1"/>
  <c r="B18" i="45"/>
  <c r="B19" i="45" s="1"/>
  <c r="B20" i="45" s="1"/>
  <c r="B21" i="45" s="1"/>
  <c r="B22" i="45" s="1"/>
  <c r="B13" i="45"/>
  <c r="B14" i="45" s="1"/>
  <c r="B15" i="45" s="1"/>
  <c r="B16" i="45" s="1"/>
  <c r="B17" i="45" s="1"/>
  <c r="B8" i="45"/>
  <c r="B9" i="45" s="1"/>
  <c r="B10" i="45" s="1"/>
  <c r="B11" i="45" s="1"/>
  <c r="B12" i="45" s="1"/>
  <c r="D5" i="45"/>
  <c r="G4" i="45"/>
  <c r="G30" i="45" s="1"/>
  <c r="F4" i="45"/>
  <c r="F30" i="45" s="1"/>
  <c r="E4" i="45"/>
  <c r="E11" i="45" s="1"/>
  <c r="B28" i="44"/>
  <c r="B23" i="44"/>
  <c r="B18" i="44"/>
  <c r="B13" i="44"/>
  <c r="B8" i="44"/>
  <c r="D5" i="44"/>
  <c r="H4" i="44"/>
  <c r="G4" i="44"/>
  <c r="F4" i="44"/>
  <c r="E4" i="44"/>
  <c r="K4" i="43"/>
  <c r="L4" i="43"/>
  <c r="N4" i="43"/>
  <c r="J30" i="47" l="1"/>
  <c r="H30" i="50"/>
  <c r="E30" i="51"/>
  <c r="I30" i="51"/>
  <c r="E30" i="54"/>
  <c r="F30" i="47"/>
  <c r="I30" i="47"/>
  <c r="E30" i="50"/>
  <c r="I30" i="50"/>
  <c r="F30" i="51"/>
  <c r="J30" i="51"/>
  <c r="F30" i="54"/>
  <c r="H30" i="47"/>
  <c r="F30" i="50"/>
  <c r="G30" i="51"/>
  <c r="E30" i="45"/>
  <c r="B9" i="55"/>
  <c r="B10" i="55" s="1"/>
  <c r="B11" i="55" s="1"/>
  <c r="B12" i="55" s="1"/>
  <c r="I12" i="55" s="1"/>
  <c r="J29" i="59"/>
  <c r="E9" i="54"/>
  <c r="G20" i="56"/>
  <c r="F20" i="45"/>
  <c r="E8" i="58"/>
  <c r="I8" i="56"/>
  <c r="I18" i="56"/>
  <c r="I23" i="55"/>
  <c r="I11" i="55"/>
  <c r="G23" i="55"/>
  <c r="B30" i="59"/>
  <c r="I24" i="59"/>
  <c r="L9" i="59"/>
  <c r="B14" i="55"/>
  <c r="E14" i="55" s="1"/>
  <c r="I13" i="55"/>
  <c r="B15" i="59"/>
  <c r="L14" i="59"/>
  <c r="I8" i="57"/>
  <c r="J10" i="57"/>
  <c r="G13" i="45"/>
  <c r="B19" i="55"/>
  <c r="I18" i="55"/>
  <c r="B10" i="56"/>
  <c r="I9" i="56"/>
  <c r="B29" i="56"/>
  <c r="B30" i="56" s="1"/>
  <c r="I30" i="56" s="1"/>
  <c r="I28" i="56"/>
  <c r="H11" i="57"/>
  <c r="B19" i="57"/>
  <c r="B19" i="58"/>
  <c r="H19" i="58" s="1"/>
  <c r="F18" i="58"/>
  <c r="B20" i="59"/>
  <c r="G20" i="59" s="1"/>
  <c r="L19" i="59"/>
  <c r="I9" i="59"/>
  <c r="I19" i="59"/>
  <c r="I18" i="57"/>
  <c r="I10" i="57"/>
  <c r="I10" i="55"/>
  <c r="I9" i="55"/>
  <c r="I19" i="56"/>
  <c r="I24" i="55"/>
  <c r="E23" i="47"/>
  <c r="E29" i="47"/>
  <c r="B25" i="47"/>
  <c r="J25" i="47" s="1"/>
  <c r="E24" i="47"/>
  <c r="B14" i="58"/>
  <c r="G13" i="58"/>
  <c r="F13" i="58"/>
  <c r="I23" i="56"/>
  <c r="B19" i="46"/>
  <c r="H19" i="46" s="1"/>
  <c r="B10" i="46"/>
  <c r="G10" i="46" s="1"/>
  <c r="E9" i="46"/>
  <c r="B24" i="46"/>
  <c r="J24" i="46" s="1"/>
  <c r="E23" i="46"/>
  <c r="B16" i="47"/>
  <c r="G16" i="47" s="1"/>
  <c r="E15" i="47"/>
  <c r="B26" i="55"/>
  <c r="H26" i="55" s="1"/>
  <c r="I25" i="55"/>
  <c r="F12" i="55"/>
  <c r="B14" i="56"/>
  <c r="G14" i="56" s="1"/>
  <c r="I13" i="56"/>
  <c r="K10" i="57"/>
  <c r="B14" i="57"/>
  <c r="G14" i="57" s="1"/>
  <c r="B24" i="57"/>
  <c r="F24" i="57" s="1"/>
  <c r="I23" i="57"/>
  <c r="B24" i="58"/>
  <c r="E24" i="58" s="1"/>
  <c r="G23" i="58"/>
  <c r="B25" i="59"/>
  <c r="F25" i="59" s="1"/>
  <c r="L24" i="59"/>
  <c r="I14" i="59"/>
  <c r="I10" i="59"/>
  <c r="J19" i="59"/>
  <c r="I9" i="57"/>
  <c r="J8" i="57"/>
  <c r="J13" i="57"/>
  <c r="G18" i="58"/>
  <c r="E8" i="46"/>
  <c r="E28" i="47"/>
  <c r="E13" i="47"/>
  <c r="B25" i="56"/>
  <c r="H25" i="56" s="1"/>
  <c r="I24" i="56"/>
  <c r="B12" i="57"/>
  <c r="G12" i="57" s="1"/>
  <c r="J11" i="57"/>
  <c r="B14" i="46"/>
  <c r="G14" i="46" s="1"/>
  <c r="E13" i="46"/>
  <c r="B29" i="46"/>
  <c r="E28" i="46"/>
  <c r="B19" i="47"/>
  <c r="G19" i="47" s="1"/>
  <c r="E18" i="47"/>
  <c r="B9" i="47"/>
  <c r="G9" i="47" s="1"/>
  <c r="E8" i="47"/>
  <c r="B29" i="55"/>
  <c r="I28" i="55"/>
  <c r="J24" i="56"/>
  <c r="B21" i="56"/>
  <c r="I20" i="56"/>
  <c r="F10" i="57"/>
  <c r="B29" i="57"/>
  <c r="I28" i="57"/>
  <c r="B9" i="58"/>
  <c r="E9" i="58" s="1"/>
  <c r="G8" i="58"/>
  <c r="B29" i="58"/>
  <c r="F28" i="58"/>
  <c r="B11" i="59"/>
  <c r="M11" i="59" s="1"/>
  <c r="L10" i="59"/>
  <c r="I29" i="59"/>
  <c r="J14" i="59"/>
  <c r="J9" i="59"/>
  <c r="J9" i="57"/>
  <c r="F23" i="58"/>
  <c r="E14" i="47"/>
  <c r="H9" i="46"/>
  <c r="H23" i="46"/>
  <c r="H13" i="46"/>
  <c r="H28" i="46"/>
  <c r="H10" i="46"/>
  <c r="H18" i="46"/>
  <c r="K15" i="47"/>
  <c r="K14" i="47"/>
  <c r="K23" i="47"/>
  <c r="K13" i="47"/>
  <c r="K29" i="47"/>
  <c r="K28" i="47"/>
  <c r="K24" i="47"/>
  <c r="K18" i="47"/>
  <c r="K16" i="47"/>
  <c r="G8" i="47"/>
  <c r="G15" i="47"/>
  <c r="G23" i="47"/>
  <c r="G18" i="47"/>
  <c r="G14" i="47"/>
  <c r="G25" i="47"/>
  <c r="G24" i="47"/>
  <c r="G13" i="47"/>
  <c r="G29" i="47"/>
  <c r="G28" i="47"/>
  <c r="E9" i="49"/>
  <c r="E13" i="49"/>
  <c r="E21" i="49"/>
  <c r="E29" i="49"/>
  <c r="E15" i="49"/>
  <c r="E23" i="49"/>
  <c r="E17" i="49"/>
  <c r="E25" i="49"/>
  <c r="E19" i="49"/>
  <c r="E14" i="49"/>
  <c r="E22" i="49"/>
  <c r="E27" i="49"/>
  <c r="E16" i="49"/>
  <c r="E24" i="49"/>
  <c r="E10" i="49"/>
  <c r="E18" i="49"/>
  <c r="E26" i="49"/>
  <c r="E11" i="49"/>
  <c r="E12" i="49"/>
  <c r="E20" i="49"/>
  <c r="E28" i="49"/>
  <c r="E8" i="50"/>
  <c r="E16" i="50"/>
  <c r="E21" i="50"/>
  <c r="E20" i="50"/>
  <c r="E25" i="50"/>
  <c r="E24" i="50"/>
  <c r="E13" i="50"/>
  <c r="E12" i="50"/>
  <c r="E17" i="50"/>
  <c r="E14" i="50"/>
  <c r="E11" i="50"/>
  <c r="E27" i="50"/>
  <c r="E28" i="50"/>
  <c r="E18" i="50"/>
  <c r="E15" i="50"/>
  <c r="E29" i="50"/>
  <c r="E22" i="50"/>
  <c r="E19" i="50"/>
  <c r="E10" i="50"/>
  <c r="E26" i="50"/>
  <c r="E23" i="50"/>
  <c r="I9" i="50"/>
  <c r="I12" i="50"/>
  <c r="I28" i="50"/>
  <c r="I17" i="50"/>
  <c r="I16" i="50"/>
  <c r="I21" i="50"/>
  <c r="I20" i="50"/>
  <c r="I24" i="50"/>
  <c r="I25" i="50"/>
  <c r="I10" i="50"/>
  <c r="I26" i="50"/>
  <c r="I23" i="50"/>
  <c r="I14" i="50"/>
  <c r="I11" i="50"/>
  <c r="I27" i="50"/>
  <c r="I18" i="50"/>
  <c r="I15" i="50"/>
  <c r="I13" i="50"/>
  <c r="I29" i="50"/>
  <c r="I22" i="50"/>
  <c r="I19" i="50"/>
  <c r="E8" i="51"/>
  <c r="E10" i="51"/>
  <c r="E18" i="51"/>
  <c r="E17" i="51"/>
  <c r="E25" i="51"/>
  <c r="E16" i="51"/>
  <c r="E24" i="51"/>
  <c r="E15" i="51"/>
  <c r="E23" i="51"/>
  <c r="E14" i="51"/>
  <c r="E22" i="51"/>
  <c r="E13" i="51"/>
  <c r="E21" i="51"/>
  <c r="E28" i="51"/>
  <c r="E12" i="51"/>
  <c r="E20" i="51"/>
  <c r="E11" i="51"/>
  <c r="E29" i="51"/>
  <c r="E27" i="51"/>
  <c r="E19" i="51"/>
  <c r="E26" i="51"/>
  <c r="I9" i="51"/>
  <c r="I12" i="51"/>
  <c r="I20" i="51"/>
  <c r="I11" i="51"/>
  <c r="I19" i="51"/>
  <c r="I26" i="51"/>
  <c r="I10" i="51"/>
  <c r="I18" i="51"/>
  <c r="I17" i="51"/>
  <c r="I16" i="51"/>
  <c r="I24" i="51"/>
  <c r="I15" i="51"/>
  <c r="I23" i="51"/>
  <c r="I14" i="51"/>
  <c r="I22" i="51"/>
  <c r="I13" i="51"/>
  <c r="I29" i="51"/>
  <c r="I27" i="51"/>
  <c r="I21" i="51"/>
  <c r="I28" i="51"/>
  <c r="I25" i="51"/>
  <c r="F8" i="54"/>
  <c r="F12" i="54"/>
  <c r="F10" i="54"/>
  <c r="E8" i="55"/>
  <c r="E12" i="55"/>
  <c r="E13" i="55"/>
  <c r="E10" i="55"/>
  <c r="E24" i="55"/>
  <c r="E11" i="55"/>
  <c r="E28" i="55"/>
  <c r="H9" i="55"/>
  <c r="H25" i="55"/>
  <c r="F8" i="56"/>
  <c r="F20" i="56"/>
  <c r="F24" i="56"/>
  <c r="G9" i="57"/>
  <c r="G13" i="57"/>
  <c r="G18" i="57"/>
  <c r="G11" i="57"/>
  <c r="E24" i="54"/>
  <c r="F23" i="54"/>
  <c r="F15" i="54"/>
  <c r="E29" i="54"/>
  <c r="E21" i="54"/>
  <c r="E12" i="54"/>
  <c r="F25" i="55"/>
  <c r="G11" i="55"/>
  <c r="F28" i="54"/>
  <c r="F20" i="54"/>
  <c r="F11" i="54"/>
  <c r="E28" i="54"/>
  <c r="E18" i="54"/>
  <c r="E13" i="56"/>
  <c r="E23" i="55"/>
  <c r="H12" i="55"/>
  <c r="J13" i="56"/>
  <c r="F29" i="56"/>
  <c r="J23" i="56"/>
  <c r="F21" i="56"/>
  <c r="H18" i="56"/>
  <c r="G28" i="57"/>
  <c r="G23" i="57"/>
  <c r="F18" i="57"/>
  <c r="E13" i="57"/>
  <c r="G10" i="57"/>
  <c r="F27" i="45"/>
  <c r="E22" i="45"/>
  <c r="G16" i="45"/>
  <c r="F11" i="45"/>
  <c r="G28" i="56"/>
  <c r="E23" i="56"/>
  <c r="G19" i="57"/>
  <c r="E13" i="58"/>
  <c r="E27" i="45"/>
  <c r="G21" i="45"/>
  <c r="F16" i="45"/>
  <c r="F13" i="55"/>
  <c r="E8" i="45"/>
  <c r="E25" i="45"/>
  <c r="E20" i="45"/>
  <c r="E21" i="45"/>
  <c r="E16" i="45"/>
  <c r="E17" i="45"/>
  <c r="E12" i="45"/>
  <c r="E28" i="45"/>
  <c r="E13" i="45"/>
  <c r="E29" i="45"/>
  <c r="E24" i="45"/>
  <c r="I8" i="46"/>
  <c r="I13" i="46"/>
  <c r="I28" i="46"/>
  <c r="I18" i="46"/>
  <c r="I23" i="46"/>
  <c r="J8" i="47"/>
  <c r="J18" i="47"/>
  <c r="J14" i="47"/>
  <c r="J13" i="47"/>
  <c r="J29" i="47"/>
  <c r="J15" i="47"/>
  <c r="J28" i="47"/>
  <c r="J24" i="47"/>
  <c r="J23" i="47"/>
  <c r="F9" i="49"/>
  <c r="F11" i="49"/>
  <c r="F19" i="49"/>
  <c r="F27" i="49"/>
  <c r="F21" i="49"/>
  <c r="F16" i="49"/>
  <c r="F24" i="49"/>
  <c r="F13" i="49"/>
  <c r="F23" i="49"/>
  <c r="F10" i="49"/>
  <c r="F18" i="49"/>
  <c r="F26" i="49"/>
  <c r="F15" i="49"/>
  <c r="F25" i="49"/>
  <c r="F12" i="49"/>
  <c r="F20" i="49"/>
  <c r="F28" i="49"/>
  <c r="F17" i="49"/>
  <c r="F29" i="49"/>
  <c r="F14" i="49"/>
  <c r="F22" i="49"/>
  <c r="F9" i="50"/>
  <c r="F19" i="50"/>
  <c r="F24" i="50"/>
  <c r="F23" i="50"/>
  <c r="F12" i="50"/>
  <c r="F28" i="50"/>
  <c r="F11" i="50"/>
  <c r="F27" i="50"/>
  <c r="F16" i="50"/>
  <c r="F17" i="50"/>
  <c r="F14" i="50"/>
  <c r="F15" i="50"/>
  <c r="F20" i="50"/>
  <c r="F21" i="50"/>
  <c r="F18" i="50"/>
  <c r="F25" i="50"/>
  <c r="F22" i="50"/>
  <c r="F13" i="50"/>
  <c r="F29" i="50"/>
  <c r="F10" i="50"/>
  <c r="F26" i="50"/>
  <c r="F9" i="51"/>
  <c r="F13" i="51"/>
  <c r="F11" i="51"/>
  <c r="F17" i="51"/>
  <c r="F15" i="51"/>
  <c r="F25" i="51"/>
  <c r="F10" i="51"/>
  <c r="F18" i="51"/>
  <c r="F23" i="51"/>
  <c r="F16" i="51"/>
  <c r="F24" i="51"/>
  <c r="F21" i="51"/>
  <c r="F14" i="51"/>
  <c r="F22" i="51"/>
  <c r="F29" i="51"/>
  <c r="F19" i="51"/>
  <c r="F12" i="51"/>
  <c r="F20" i="51"/>
  <c r="F27" i="51"/>
  <c r="F28" i="51"/>
  <c r="F26" i="51"/>
  <c r="J9" i="51"/>
  <c r="J15" i="51"/>
  <c r="J13" i="51"/>
  <c r="J11" i="51"/>
  <c r="J17" i="51"/>
  <c r="J19" i="51"/>
  <c r="J12" i="51"/>
  <c r="J20" i="51"/>
  <c r="J27" i="51"/>
  <c r="J10" i="51"/>
  <c r="J18" i="51"/>
  <c r="J25" i="51"/>
  <c r="J23" i="51"/>
  <c r="J16" i="51"/>
  <c r="J24" i="51"/>
  <c r="J21" i="51"/>
  <c r="J14" i="51"/>
  <c r="J22" i="51"/>
  <c r="J26" i="51"/>
  <c r="J29" i="51"/>
  <c r="J28" i="51"/>
  <c r="G8" i="55"/>
  <c r="G26" i="55"/>
  <c r="G18" i="55"/>
  <c r="G9" i="56"/>
  <c r="G21" i="56"/>
  <c r="G29" i="56"/>
  <c r="G13" i="56"/>
  <c r="G19" i="56"/>
  <c r="G23" i="56"/>
  <c r="H9" i="57"/>
  <c r="H18" i="57"/>
  <c r="H10" i="57"/>
  <c r="H23" i="57"/>
  <c r="H28" i="57"/>
  <c r="H8" i="58"/>
  <c r="H23" i="58"/>
  <c r="H28" i="58"/>
  <c r="H13" i="58"/>
  <c r="H14" i="58"/>
  <c r="H18" i="58"/>
  <c r="F29" i="54"/>
  <c r="F21" i="54"/>
  <c r="F13" i="54"/>
  <c r="G12" i="55"/>
  <c r="E27" i="54"/>
  <c r="E19" i="54"/>
  <c r="F26" i="54"/>
  <c r="F18" i="54"/>
  <c r="G24" i="55"/>
  <c r="G10" i="55"/>
  <c r="E26" i="54"/>
  <c r="E16" i="54"/>
  <c r="G25" i="55"/>
  <c r="E19" i="55"/>
  <c r="H11" i="55"/>
  <c r="F13" i="56"/>
  <c r="H28" i="56"/>
  <c r="F23" i="56"/>
  <c r="H20" i="56"/>
  <c r="E26" i="45"/>
  <c r="G20" i="45"/>
  <c r="F15" i="45"/>
  <c r="E10" i="45"/>
  <c r="K28" i="57"/>
  <c r="H13" i="57"/>
  <c r="E28" i="58"/>
  <c r="G25" i="45"/>
  <c r="E15" i="45"/>
  <c r="E13" i="54"/>
  <c r="G19" i="55"/>
  <c r="H13" i="56"/>
  <c r="J28" i="56"/>
  <c r="J20" i="56"/>
  <c r="F9" i="45"/>
  <c r="F14" i="45"/>
  <c r="F25" i="45"/>
  <c r="F10" i="45"/>
  <c r="F26" i="45"/>
  <c r="F21" i="45"/>
  <c r="F22" i="45"/>
  <c r="F17" i="45"/>
  <c r="F18" i="45"/>
  <c r="F13" i="45"/>
  <c r="F29" i="45"/>
  <c r="J9" i="46"/>
  <c r="J28" i="46"/>
  <c r="J10" i="46"/>
  <c r="J18" i="46"/>
  <c r="J23" i="46"/>
  <c r="J13" i="46"/>
  <c r="I9" i="47"/>
  <c r="I13" i="47"/>
  <c r="I29" i="47"/>
  <c r="I28" i="47"/>
  <c r="I24" i="47"/>
  <c r="I23" i="47"/>
  <c r="I19" i="47"/>
  <c r="I18" i="47"/>
  <c r="I15" i="47"/>
  <c r="I14" i="47"/>
  <c r="G8" i="50"/>
  <c r="G22" i="50"/>
  <c r="G11" i="50"/>
  <c r="G27" i="50"/>
  <c r="G10" i="50"/>
  <c r="G26" i="50"/>
  <c r="G15" i="50"/>
  <c r="G14" i="50"/>
  <c r="G19" i="50"/>
  <c r="G20" i="50"/>
  <c r="G17" i="50"/>
  <c r="G24" i="50"/>
  <c r="G21" i="50"/>
  <c r="G18" i="50"/>
  <c r="G12" i="50"/>
  <c r="G28" i="50"/>
  <c r="G25" i="50"/>
  <c r="G23" i="50"/>
  <c r="G16" i="50"/>
  <c r="G13" i="50"/>
  <c r="G29" i="50"/>
  <c r="G8" i="51"/>
  <c r="G15" i="51"/>
  <c r="G23" i="51"/>
  <c r="G14" i="51"/>
  <c r="G22" i="51"/>
  <c r="G29" i="51"/>
  <c r="G13" i="51"/>
  <c r="G21" i="51"/>
  <c r="G12" i="51"/>
  <c r="G20" i="51"/>
  <c r="G27" i="51"/>
  <c r="G11" i="51"/>
  <c r="G19" i="51"/>
  <c r="G10" i="51"/>
  <c r="G18" i="51"/>
  <c r="G17" i="51"/>
  <c r="G25" i="51"/>
  <c r="G16" i="51"/>
  <c r="G24" i="51"/>
  <c r="G26" i="51"/>
  <c r="G28" i="51"/>
  <c r="F8" i="55"/>
  <c r="F19" i="55"/>
  <c r="F23" i="55"/>
  <c r="H8" i="56"/>
  <c r="H21" i="56"/>
  <c r="H29" i="56"/>
  <c r="E8" i="57"/>
  <c r="E10" i="57"/>
  <c r="E23" i="57"/>
  <c r="E28" i="57"/>
  <c r="E14" i="57"/>
  <c r="E19" i="57"/>
  <c r="K9" i="57"/>
  <c r="K11" i="57"/>
  <c r="K13" i="57"/>
  <c r="F27" i="54"/>
  <c r="F19" i="54"/>
  <c r="E25" i="54"/>
  <c r="E17" i="54"/>
  <c r="H28" i="55"/>
  <c r="F24" i="54"/>
  <c r="F16" i="54"/>
  <c r="E22" i="54"/>
  <c r="E14" i="54"/>
  <c r="F26" i="55"/>
  <c r="G13" i="55"/>
  <c r="H24" i="55"/>
  <c r="F18" i="55"/>
  <c r="H10" i="55"/>
  <c r="J19" i="56"/>
  <c r="H19" i="57"/>
  <c r="G24" i="45"/>
  <c r="F19" i="45"/>
  <c r="E14" i="45"/>
  <c r="G24" i="56"/>
  <c r="F28" i="57"/>
  <c r="F23" i="57"/>
  <c r="E18" i="57"/>
  <c r="E23" i="58"/>
  <c r="G29" i="45"/>
  <c r="F24" i="45"/>
  <c r="E19" i="45"/>
  <c r="E11" i="54"/>
  <c r="F28" i="55"/>
  <c r="E25" i="55"/>
  <c r="H18" i="55"/>
  <c r="F11" i="55"/>
  <c r="F28" i="56"/>
  <c r="H19" i="56"/>
  <c r="F8" i="46"/>
  <c r="F28" i="46"/>
  <c r="F10" i="46"/>
  <c r="F18" i="46"/>
  <c r="F23" i="46"/>
  <c r="F13" i="46"/>
  <c r="F8" i="47"/>
  <c r="F18" i="47"/>
  <c r="F14" i="47"/>
  <c r="F13" i="47"/>
  <c r="F29" i="47"/>
  <c r="F15" i="47"/>
  <c r="F28" i="47"/>
  <c r="F24" i="47"/>
  <c r="F23" i="47"/>
  <c r="G9" i="45"/>
  <c r="G19" i="45"/>
  <c r="G14" i="45"/>
  <c r="G15" i="45"/>
  <c r="G10" i="45"/>
  <c r="G26" i="45"/>
  <c r="G11" i="45"/>
  <c r="G27" i="45"/>
  <c r="G22" i="45"/>
  <c r="G23" i="45"/>
  <c r="G18" i="45"/>
  <c r="G8" i="46"/>
  <c r="G23" i="46"/>
  <c r="G28" i="46"/>
  <c r="G13" i="46"/>
  <c r="G18" i="46"/>
  <c r="G19" i="46"/>
  <c r="H24" i="47"/>
  <c r="H15" i="47"/>
  <c r="H28" i="47"/>
  <c r="H18" i="47"/>
  <c r="H14" i="47"/>
  <c r="H13" i="47"/>
  <c r="H29" i="47"/>
  <c r="H23" i="47"/>
  <c r="H9" i="50"/>
  <c r="H25" i="50"/>
  <c r="H14" i="50"/>
  <c r="H13" i="50"/>
  <c r="H29" i="50"/>
  <c r="H18" i="50"/>
  <c r="H17" i="50"/>
  <c r="H23" i="50"/>
  <c r="H20" i="50"/>
  <c r="H26" i="50"/>
  <c r="H11" i="50"/>
  <c r="H27" i="50"/>
  <c r="H24" i="50"/>
  <c r="H10" i="50"/>
  <c r="H22" i="50"/>
  <c r="H15" i="50"/>
  <c r="H12" i="50"/>
  <c r="H28" i="50"/>
  <c r="H21" i="50"/>
  <c r="H19" i="50"/>
  <c r="H16" i="50"/>
  <c r="H8" i="51"/>
  <c r="H10" i="51"/>
  <c r="H18" i="51"/>
  <c r="H16" i="51"/>
  <c r="H14" i="51"/>
  <c r="H12" i="51"/>
  <c r="H22" i="51"/>
  <c r="H15" i="51"/>
  <c r="H23" i="51"/>
  <c r="H20" i="51"/>
  <c r="H13" i="51"/>
  <c r="H21" i="51"/>
  <c r="H28" i="51"/>
  <c r="H11" i="51"/>
  <c r="H19" i="51"/>
  <c r="H26" i="51"/>
  <c r="H24" i="51"/>
  <c r="H17" i="51"/>
  <c r="H29" i="51"/>
  <c r="H27" i="51"/>
  <c r="H25" i="51"/>
  <c r="E9" i="56"/>
  <c r="E24" i="56"/>
  <c r="E14" i="56"/>
  <c r="E20" i="56"/>
  <c r="E28" i="56"/>
  <c r="E18" i="56"/>
  <c r="J8" i="56"/>
  <c r="J18" i="56"/>
  <c r="F9" i="57"/>
  <c r="F13" i="57"/>
  <c r="F19" i="57"/>
  <c r="F11" i="57"/>
  <c r="F25" i="54"/>
  <c r="F17" i="54"/>
  <c r="H19" i="55"/>
  <c r="E23" i="54"/>
  <c r="E15" i="54"/>
  <c r="F22" i="54"/>
  <c r="F14" i="54"/>
  <c r="G28" i="55"/>
  <c r="E18" i="55"/>
  <c r="E20" i="54"/>
  <c r="E10" i="54"/>
  <c r="H23" i="55"/>
  <c r="H13" i="55"/>
  <c r="J29" i="56"/>
  <c r="H24" i="56"/>
  <c r="J21" i="56"/>
  <c r="F19" i="56"/>
  <c r="K23" i="57"/>
  <c r="K18" i="57"/>
  <c r="E11" i="57"/>
  <c r="G28" i="45"/>
  <c r="F23" i="45"/>
  <c r="E18" i="45"/>
  <c r="G12" i="45"/>
  <c r="E29" i="56"/>
  <c r="E21" i="56"/>
  <c r="G18" i="56"/>
  <c r="K19" i="57"/>
  <c r="E18" i="58"/>
  <c r="E14" i="58"/>
  <c r="F28" i="45"/>
  <c r="E23" i="45"/>
  <c r="G17" i="45"/>
  <c r="F12" i="45"/>
  <c r="F24" i="55"/>
  <c r="F14" i="55"/>
  <c r="F10" i="55"/>
  <c r="H23" i="56"/>
  <c r="F18" i="56"/>
  <c r="E9" i="55"/>
  <c r="E8" i="56"/>
  <c r="F9" i="54"/>
  <c r="E8" i="54"/>
  <c r="H8" i="57"/>
  <c r="G9" i="55"/>
  <c r="G8" i="57"/>
  <c r="K8" i="57"/>
  <c r="E9" i="45"/>
  <c r="K8" i="47"/>
  <c r="F9" i="46"/>
  <c r="I9" i="46"/>
  <c r="J9" i="47"/>
  <c r="J8" i="46"/>
  <c r="H8" i="47"/>
  <c r="E8" i="49"/>
  <c r="H8" i="50"/>
  <c r="E9" i="50"/>
  <c r="E9" i="51"/>
  <c r="H9" i="51"/>
  <c r="J9" i="56"/>
  <c r="H9" i="56"/>
  <c r="F9" i="55"/>
  <c r="F8" i="57"/>
  <c r="G9" i="50"/>
  <c r="G8" i="56"/>
  <c r="F9" i="56"/>
  <c r="G8" i="45"/>
  <c r="F8" i="45"/>
  <c r="H8" i="55"/>
  <c r="H8" i="46"/>
  <c r="I8" i="47"/>
  <c r="F8" i="50"/>
  <c r="J8" i="51"/>
  <c r="I8" i="50"/>
  <c r="F8" i="49"/>
  <c r="G9" i="51"/>
  <c r="E9" i="57"/>
  <c r="G9" i="46"/>
  <c r="F8" i="51"/>
  <c r="I8" i="51"/>
  <c r="B24" i="44"/>
  <c r="H23" i="44"/>
  <c r="E23" i="44"/>
  <c r="F23" i="44"/>
  <c r="G23" i="44"/>
  <c r="B19" i="44"/>
  <c r="H18" i="44"/>
  <c r="G18" i="44"/>
  <c r="E18" i="44"/>
  <c r="F18" i="44"/>
  <c r="B9" i="44"/>
  <c r="E8" i="44"/>
  <c r="F8" i="44"/>
  <c r="G8" i="44"/>
  <c r="H8" i="44"/>
  <c r="H28" i="44"/>
  <c r="G28" i="44"/>
  <c r="E28" i="44"/>
  <c r="F28" i="44"/>
  <c r="B14" i="44"/>
  <c r="H13" i="44"/>
  <c r="E13" i="44"/>
  <c r="G13" i="44"/>
  <c r="F13" i="44"/>
  <c r="B29" i="44"/>
  <c r="B30" i="44" s="1"/>
  <c r="F30" i="44" s="1"/>
  <c r="F9" i="59"/>
  <c r="F10" i="59"/>
  <c r="F14" i="59"/>
  <c r="F15" i="59"/>
  <c r="F19" i="59"/>
  <c r="F24" i="59"/>
  <c r="F29" i="59"/>
  <c r="G9" i="59"/>
  <c r="G10" i="59"/>
  <c r="G14" i="59"/>
  <c r="G15" i="59"/>
  <c r="G19" i="59"/>
  <c r="G24" i="59"/>
  <c r="G25" i="59"/>
  <c r="G29" i="59"/>
  <c r="M9" i="59"/>
  <c r="M19" i="59"/>
  <c r="M24" i="59"/>
  <c r="M29" i="59"/>
  <c r="M10" i="59"/>
  <c r="M14" i="59"/>
  <c r="M15" i="59"/>
  <c r="H9" i="59"/>
  <c r="H10" i="59"/>
  <c r="H14" i="59"/>
  <c r="H15" i="59"/>
  <c r="H19" i="59"/>
  <c r="H24" i="59"/>
  <c r="H29" i="59"/>
  <c r="E10" i="59"/>
  <c r="E14" i="59"/>
  <c r="E15" i="59"/>
  <c r="E19" i="59"/>
  <c r="E24" i="59"/>
  <c r="E29" i="59"/>
  <c r="E9" i="59"/>
  <c r="K9" i="59"/>
  <c r="K10" i="59"/>
  <c r="K11" i="59"/>
  <c r="K14" i="59"/>
  <c r="K15" i="59"/>
  <c r="K19" i="59"/>
  <c r="K24" i="59"/>
  <c r="K29" i="59"/>
  <c r="B29" i="43"/>
  <c r="K29" i="43" s="1"/>
  <c r="B24" i="43"/>
  <c r="L24" i="43" s="1"/>
  <c r="B19" i="43"/>
  <c r="B14" i="43"/>
  <c r="B9" i="43"/>
  <c r="K9" i="43" s="1"/>
  <c r="D5" i="43"/>
  <c r="H4" i="43"/>
  <c r="G4" i="43"/>
  <c r="F4" i="43"/>
  <c r="E4" i="43"/>
  <c r="B28" i="42"/>
  <c r="B23" i="42"/>
  <c r="B18" i="42"/>
  <c r="B13" i="42"/>
  <c r="B8" i="42"/>
  <c r="D5" i="42"/>
  <c r="K4" i="42"/>
  <c r="K30" i="42" s="1"/>
  <c r="J4" i="42"/>
  <c r="J30" i="42" s="1"/>
  <c r="I4" i="42"/>
  <c r="I30" i="42" s="1"/>
  <c r="H4" i="42"/>
  <c r="H30" i="42" s="1"/>
  <c r="G4" i="42"/>
  <c r="G30" i="42" s="1"/>
  <c r="F4" i="42"/>
  <c r="F30" i="42" s="1"/>
  <c r="E4" i="42"/>
  <c r="E30" i="42" s="1"/>
  <c r="B28" i="41"/>
  <c r="B23" i="41"/>
  <c r="B18" i="41"/>
  <c r="B19" i="41" s="1"/>
  <c r="B13" i="41"/>
  <c r="B8" i="41"/>
  <c r="D5" i="41"/>
  <c r="J4" i="41"/>
  <c r="J30" i="41" s="1"/>
  <c r="I4" i="41"/>
  <c r="I30" i="41" s="1"/>
  <c r="H4" i="41"/>
  <c r="H30" i="41" s="1"/>
  <c r="G4" i="41"/>
  <c r="G30" i="41" s="1"/>
  <c r="F4" i="41"/>
  <c r="F30" i="41" s="1"/>
  <c r="E4" i="41"/>
  <c r="E30" i="41" s="1"/>
  <c r="B28" i="40"/>
  <c r="B23" i="40"/>
  <c r="B18" i="40"/>
  <c r="B13" i="40"/>
  <c r="B8" i="40"/>
  <c r="D5" i="40"/>
  <c r="I4" i="40"/>
  <c r="I30" i="40" s="1"/>
  <c r="H4" i="40"/>
  <c r="H30" i="40" s="1"/>
  <c r="G4" i="40"/>
  <c r="G30" i="40" s="1"/>
  <c r="F4" i="40"/>
  <c r="F30" i="40" s="1"/>
  <c r="E4" i="40"/>
  <c r="E30" i="40" s="1"/>
  <c r="B28" i="39"/>
  <c r="B23" i="39"/>
  <c r="B18" i="39"/>
  <c r="B13" i="39"/>
  <c r="B8" i="39"/>
  <c r="D5" i="39"/>
  <c r="F4" i="39"/>
  <c r="F30" i="39" s="1"/>
  <c r="E4" i="39"/>
  <c r="E30" i="39" s="1"/>
  <c r="B28" i="37"/>
  <c r="B23" i="37"/>
  <c r="B18" i="37"/>
  <c r="B13" i="37"/>
  <c r="B8" i="37"/>
  <c r="D5" i="37"/>
  <c r="K4" i="37"/>
  <c r="K30" i="37" s="1"/>
  <c r="J4" i="37"/>
  <c r="J30" i="37" s="1"/>
  <c r="I4" i="37"/>
  <c r="I30" i="37" s="1"/>
  <c r="H4" i="37"/>
  <c r="H30" i="37" s="1"/>
  <c r="G4" i="37"/>
  <c r="G30" i="37" s="1"/>
  <c r="F4" i="37"/>
  <c r="F30" i="37" s="1"/>
  <c r="B28" i="35"/>
  <c r="B23" i="35"/>
  <c r="B18" i="35"/>
  <c r="B13" i="35"/>
  <c r="B8" i="35"/>
  <c r="D5" i="35"/>
  <c r="J4" i="35"/>
  <c r="J30" i="35" s="1"/>
  <c r="I4" i="35"/>
  <c r="I30" i="35" s="1"/>
  <c r="H4" i="35"/>
  <c r="H30" i="35" s="1"/>
  <c r="G4" i="35"/>
  <c r="G30" i="35" s="1"/>
  <c r="F4" i="35"/>
  <c r="F30" i="35" s="1"/>
  <c r="B28" i="28"/>
  <c r="B23" i="28"/>
  <c r="B18" i="28"/>
  <c r="B19" i="28" s="1"/>
  <c r="B13" i="28"/>
  <c r="B8" i="28"/>
  <c r="D5" i="28"/>
  <c r="A4" i="28"/>
  <c r="B4" i="28" s="1"/>
  <c r="B28" i="27"/>
  <c r="B23" i="27"/>
  <c r="B18" i="27"/>
  <c r="B19" i="27" s="1"/>
  <c r="B13" i="27"/>
  <c r="B8" i="27"/>
  <c r="D5" i="27"/>
  <c r="A4" i="27"/>
  <c r="B4" i="27" s="1"/>
  <c r="B28" i="26"/>
  <c r="B23" i="26"/>
  <c r="B18" i="26"/>
  <c r="B13" i="26"/>
  <c r="B8" i="26"/>
  <c r="B9" i="26" s="1"/>
  <c r="D5" i="26"/>
  <c r="A4" i="26"/>
  <c r="B4" i="26" s="1"/>
  <c r="B28" i="25"/>
  <c r="B23" i="25"/>
  <c r="B18" i="25"/>
  <c r="B19" i="25" s="1"/>
  <c r="B13" i="25"/>
  <c r="B8" i="25"/>
  <c r="D5" i="25"/>
  <c r="A4" i="25"/>
  <c r="B4" i="25" s="1"/>
  <c r="B28" i="24"/>
  <c r="B23" i="24"/>
  <c r="B18" i="24"/>
  <c r="B19" i="24" s="1"/>
  <c r="B13" i="24"/>
  <c r="B8" i="24"/>
  <c r="D5" i="24"/>
  <c r="A4" i="24"/>
  <c r="B4" i="24" s="1"/>
  <c r="B28" i="23"/>
  <c r="B23" i="23"/>
  <c r="B18" i="23"/>
  <c r="B13" i="23"/>
  <c r="B8" i="23"/>
  <c r="E8" i="23" s="1"/>
  <c r="B28" i="22"/>
  <c r="B23" i="22"/>
  <c r="B18" i="22"/>
  <c r="B19" i="22" s="1"/>
  <c r="B13" i="22"/>
  <c r="B8" i="22"/>
  <c r="B4" i="22"/>
  <c r="B28" i="21"/>
  <c r="B29" i="21" s="1"/>
  <c r="B30" i="21" s="1"/>
  <c r="B23" i="21"/>
  <c r="B24" i="21" s="1"/>
  <c r="B25" i="21" s="1"/>
  <c r="B26" i="21" s="1"/>
  <c r="B27" i="21" s="1"/>
  <c r="B18" i="21"/>
  <c r="B19" i="21" s="1"/>
  <c r="B20" i="21" s="1"/>
  <c r="B21" i="21" s="1"/>
  <c r="B22" i="21" s="1"/>
  <c r="B13" i="21"/>
  <c r="B14" i="21" s="1"/>
  <c r="B15" i="21" s="1"/>
  <c r="B16" i="21" s="1"/>
  <c r="B17" i="21" s="1"/>
  <c r="B8" i="21"/>
  <c r="B9" i="21" s="1"/>
  <c r="B10" i="21" s="1"/>
  <c r="B11" i="21" s="1"/>
  <c r="B12" i="21" s="1"/>
  <c r="A4" i="21"/>
  <c r="B4" i="21" s="1"/>
  <c r="B28" i="20"/>
  <c r="B29" i="20" s="1"/>
  <c r="B30" i="20" s="1"/>
  <c r="B23" i="20"/>
  <c r="B24" i="20" s="1"/>
  <c r="B25" i="20" s="1"/>
  <c r="B26" i="20" s="1"/>
  <c r="B27" i="20" s="1"/>
  <c r="B18" i="20"/>
  <c r="B19" i="20" s="1"/>
  <c r="B20" i="20" s="1"/>
  <c r="B21" i="20" s="1"/>
  <c r="B22" i="20" s="1"/>
  <c r="B13" i="20"/>
  <c r="B14" i="20" s="1"/>
  <c r="B15" i="20" s="1"/>
  <c r="B16" i="20" s="1"/>
  <c r="B17" i="20" s="1"/>
  <c r="B8" i="20"/>
  <c r="B9" i="20" s="1"/>
  <c r="B10" i="20" s="1"/>
  <c r="B11" i="20" s="1"/>
  <c r="B12" i="20" s="1"/>
  <c r="A4" i="20"/>
  <c r="B4" i="20" s="1"/>
  <c r="B28" i="19"/>
  <c r="B29" i="19" s="1"/>
  <c r="B30" i="19" s="1"/>
  <c r="B23" i="19"/>
  <c r="B24" i="19" s="1"/>
  <c r="B25" i="19" s="1"/>
  <c r="B26" i="19" s="1"/>
  <c r="B27" i="19" s="1"/>
  <c r="B18" i="19"/>
  <c r="B19" i="19" s="1"/>
  <c r="B20" i="19" s="1"/>
  <c r="B21" i="19" s="1"/>
  <c r="B22" i="19" s="1"/>
  <c r="B13" i="19"/>
  <c r="B14" i="19" s="1"/>
  <c r="B15" i="19" s="1"/>
  <c r="B16" i="19" s="1"/>
  <c r="B17" i="19" s="1"/>
  <c r="B8" i="19"/>
  <c r="B9" i="19" s="1"/>
  <c r="B10" i="19" s="1"/>
  <c r="B11" i="19" s="1"/>
  <c r="B12" i="19" s="1"/>
  <c r="A4" i="19"/>
  <c r="B4" i="19" s="1"/>
  <c r="B28" i="18"/>
  <c r="B29" i="18" s="1"/>
  <c r="B30" i="18" s="1"/>
  <c r="B23" i="18"/>
  <c r="B24" i="18" s="1"/>
  <c r="B25" i="18" s="1"/>
  <c r="B26" i="18" s="1"/>
  <c r="B27" i="18" s="1"/>
  <c r="B18" i="18"/>
  <c r="B19" i="18" s="1"/>
  <c r="B20" i="18" s="1"/>
  <c r="B21" i="18" s="1"/>
  <c r="B22" i="18" s="1"/>
  <c r="B13" i="18"/>
  <c r="B14" i="18" s="1"/>
  <c r="B15" i="18" s="1"/>
  <c r="B16" i="18" s="1"/>
  <c r="B17" i="18" s="1"/>
  <c r="B8" i="18"/>
  <c r="B9" i="18" s="1"/>
  <c r="B10" i="18" s="1"/>
  <c r="B11" i="18" s="1"/>
  <c r="B12" i="18" s="1"/>
  <c r="A4" i="18"/>
  <c r="B4" i="18" s="1"/>
  <c r="E30" i="18" s="1"/>
  <c r="B28" i="17"/>
  <c r="B29" i="17" s="1"/>
  <c r="B30" i="17" s="1"/>
  <c r="B23" i="17"/>
  <c r="B24" i="17" s="1"/>
  <c r="B25" i="17" s="1"/>
  <c r="B26" i="17" s="1"/>
  <c r="B27" i="17" s="1"/>
  <c r="B18" i="17"/>
  <c r="B19" i="17" s="1"/>
  <c r="B20" i="17" s="1"/>
  <c r="B21" i="17" s="1"/>
  <c r="B22" i="17" s="1"/>
  <c r="B13" i="17"/>
  <c r="B14" i="17" s="1"/>
  <c r="B15" i="17" s="1"/>
  <c r="B16" i="17" s="1"/>
  <c r="B17" i="17" s="1"/>
  <c r="B8" i="17"/>
  <c r="B9" i="17" s="1"/>
  <c r="B10" i="17" s="1"/>
  <c r="B11" i="17" s="1"/>
  <c r="B12" i="17" s="1"/>
  <c r="A4" i="17"/>
  <c r="B4" i="17" s="1"/>
  <c r="B28" i="16"/>
  <c r="B29" i="16" s="1"/>
  <c r="B23" i="16"/>
  <c r="B24" i="16" s="1"/>
  <c r="B25" i="16" s="1"/>
  <c r="B26" i="16" s="1"/>
  <c r="B27" i="16" s="1"/>
  <c r="B18" i="16"/>
  <c r="B19" i="16" s="1"/>
  <c r="B20" i="16" s="1"/>
  <c r="B21" i="16" s="1"/>
  <c r="B22" i="16" s="1"/>
  <c r="B13" i="16"/>
  <c r="B14" i="16" s="1"/>
  <c r="B15" i="16" s="1"/>
  <c r="B16" i="16" s="1"/>
  <c r="B17" i="16" s="1"/>
  <c r="B8" i="16"/>
  <c r="B9" i="16" s="1"/>
  <c r="B10" i="16" s="1"/>
  <c r="B11" i="16" s="1"/>
  <c r="B12" i="16" s="1"/>
  <c r="A4" i="16"/>
  <c r="B4" i="16" s="1"/>
  <c r="P24" i="7"/>
  <c r="P25" i="7" s="1"/>
  <c r="P26" i="7" s="1"/>
  <c r="P27" i="7" s="1"/>
  <c r="P28" i="7" s="1"/>
  <c r="P29" i="7" s="1"/>
  <c r="P30" i="7" s="1"/>
  <c r="P31" i="7" s="1"/>
  <c r="P37" i="7"/>
  <c r="P38" i="7" s="1"/>
  <c r="P39" i="7" s="1"/>
  <c r="P40" i="7" s="1"/>
  <c r="P41" i="7" s="1"/>
  <c r="P42" i="7" s="1"/>
  <c r="P43" i="7" s="1"/>
  <c r="P44" i="7" s="1"/>
  <c r="P45" i="7" s="1"/>
  <c r="P46" i="7" s="1"/>
  <c r="P47" i="7" s="1"/>
  <c r="P48" i="7" s="1"/>
  <c r="P49" i="7"/>
  <c r="P50" i="7" s="1"/>
  <c r="P51" i="7" s="1"/>
  <c r="P52" i="7" s="1"/>
  <c r="P53" i="7" s="1"/>
  <c r="P54" i="7" s="1"/>
  <c r="P55" i="7" s="1"/>
  <c r="P56" i="7" s="1"/>
  <c r="P67" i="7"/>
  <c r="P68" i="7" s="1"/>
  <c r="P69" i="7" s="1"/>
  <c r="P70" i="7" s="1"/>
  <c r="P71" i="7" s="1"/>
  <c r="P72" i="7"/>
  <c r="P73" i="7" s="1"/>
  <c r="P74" i="7" s="1"/>
  <c r="P75" i="7" s="1"/>
  <c r="P76" i="7" s="1"/>
  <c r="P77" i="7" s="1"/>
  <c r="P78" i="7" s="1"/>
  <c r="P79" i="7" s="1"/>
  <c r="P80" i="7"/>
  <c r="P81" i="7" s="1"/>
  <c r="P82" i="7" s="1"/>
  <c r="P83" i="7" s="1"/>
  <c r="P84" i="7" s="1"/>
  <c r="P85" i="7" s="1"/>
  <c r="P86" i="7" s="1"/>
  <c r="P87" i="7" s="1"/>
  <c r="P88" i="7"/>
  <c r="P89" i="7" s="1"/>
  <c r="P90" i="7"/>
  <c r="P91" i="7" s="1"/>
  <c r="P9" i="7"/>
  <c r="P10" i="7" s="1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B28" i="14"/>
  <c r="B23" i="14"/>
  <c r="B18" i="14"/>
  <c r="B19" i="14" s="1"/>
  <c r="B13" i="14"/>
  <c r="B8" i="14"/>
  <c r="D5" i="14"/>
  <c r="G4" i="14"/>
  <c r="G30" i="14" s="1"/>
  <c r="F4" i="14"/>
  <c r="F30" i="14" s="1"/>
  <c r="B28" i="12"/>
  <c r="B29" i="12" s="1"/>
  <c r="B23" i="12"/>
  <c r="B24" i="12" s="1"/>
  <c r="B25" i="12" s="1"/>
  <c r="B26" i="12" s="1"/>
  <c r="B27" i="12" s="1"/>
  <c r="B18" i="12"/>
  <c r="B19" i="12" s="1"/>
  <c r="B20" i="12" s="1"/>
  <c r="B21" i="12" s="1"/>
  <c r="B22" i="12" s="1"/>
  <c r="B13" i="12"/>
  <c r="B14" i="12" s="1"/>
  <c r="B15" i="12" s="1"/>
  <c r="B16" i="12" s="1"/>
  <c r="B17" i="12" s="1"/>
  <c r="B8" i="12"/>
  <c r="B9" i="12" s="1"/>
  <c r="B10" i="12" s="1"/>
  <c r="B11" i="12" s="1"/>
  <c r="B12" i="12" s="1"/>
  <c r="A4" i="12"/>
  <c r="B4" i="12" s="1"/>
  <c r="D5" i="9"/>
  <c r="D5" i="10"/>
  <c r="H4" i="10"/>
  <c r="H30" i="10" s="1"/>
  <c r="I4" i="10"/>
  <c r="I30" i="10" s="1"/>
  <c r="J4" i="10"/>
  <c r="J30" i="10" s="1"/>
  <c r="B28" i="10"/>
  <c r="B23" i="10"/>
  <c r="B18" i="10"/>
  <c r="B13" i="10"/>
  <c r="B14" i="10" s="1"/>
  <c r="B8" i="10"/>
  <c r="G4" i="10"/>
  <c r="G30" i="10" s="1"/>
  <c r="F4" i="10"/>
  <c r="F30" i="10" s="1"/>
  <c r="E4" i="10"/>
  <c r="E30" i="10" s="1"/>
  <c r="F4" i="9"/>
  <c r="F30" i="9" s="1"/>
  <c r="G4" i="9"/>
  <c r="G30" i="9" s="1"/>
  <c r="H4" i="9"/>
  <c r="H30" i="9" s="1"/>
  <c r="I4" i="9"/>
  <c r="I30" i="9" s="1"/>
  <c r="B28" i="9"/>
  <c r="B23" i="9"/>
  <c r="B24" i="9" s="1"/>
  <c r="B18" i="9"/>
  <c r="B13" i="9"/>
  <c r="B8" i="9"/>
  <c r="E4" i="9"/>
  <c r="E30" i="9" s="1"/>
  <c r="F4" i="8"/>
  <c r="F30" i="8" s="1"/>
  <c r="E4" i="8"/>
  <c r="E30" i="8" s="1"/>
  <c r="B28" i="8"/>
  <c r="B23" i="8"/>
  <c r="B18" i="8"/>
  <c r="B13" i="8"/>
  <c r="B8" i="8"/>
  <c r="B4" i="6"/>
  <c r="B28" i="6"/>
  <c r="B29" i="6" s="1"/>
  <c r="B23" i="6"/>
  <c r="B24" i="6" s="1"/>
  <c r="B25" i="6" s="1"/>
  <c r="B26" i="6" s="1"/>
  <c r="B27" i="6" s="1"/>
  <c r="B18" i="6"/>
  <c r="B19" i="6" s="1"/>
  <c r="B20" i="6" s="1"/>
  <c r="B21" i="6" s="1"/>
  <c r="B22" i="6" s="1"/>
  <c r="B13" i="6"/>
  <c r="B8" i="6"/>
  <c r="H29" i="58" l="1"/>
  <c r="B30" i="58"/>
  <c r="G29" i="57"/>
  <c r="B30" i="57"/>
  <c r="F29" i="46"/>
  <c r="B30" i="46"/>
  <c r="H30" i="44"/>
  <c r="E30" i="44"/>
  <c r="G30" i="44"/>
  <c r="G30" i="56"/>
  <c r="F29" i="55"/>
  <c r="B30" i="55"/>
  <c r="J30" i="59"/>
  <c r="B31" i="59"/>
  <c r="J30" i="56"/>
  <c r="F30" i="56"/>
  <c r="E30" i="56"/>
  <c r="H30" i="56"/>
  <c r="H30" i="18"/>
  <c r="F30" i="18"/>
  <c r="G30" i="18"/>
  <c r="H30" i="6"/>
  <c r="G30" i="6"/>
  <c r="F30" i="6"/>
  <c r="E30" i="6"/>
  <c r="E30" i="19"/>
  <c r="F30" i="19"/>
  <c r="H30" i="19"/>
  <c r="G30" i="19"/>
  <c r="G30" i="16"/>
  <c r="F30" i="16"/>
  <c r="E30" i="16"/>
  <c r="H30" i="16"/>
  <c r="E8" i="20"/>
  <c r="H30" i="20"/>
  <c r="G30" i="20"/>
  <c r="F30" i="20"/>
  <c r="E30" i="20"/>
  <c r="G30" i="12"/>
  <c r="H30" i="12"/>
  <c r="F30" i="12"/>
  <c r="E30" i="12"/>
  <c r="E30" i="17"/>
  <c r="F30" i="17"/>
  <c r="G30" i="17"/>
  <c r="H30" i="17"/>
  <c r="E30" i="21"/>
  <c r="H30" i="21"/>
  <c r="F30" i="21"/>
  <c r="G30" i="21"/>
  <c r="E25" i="59"/>
  <c r="H25" i="59"/>
  <c r="G11" i="59"/>
  <c r="H9" i="58"/>
  <c r="H25" i="47"/>
  <c r="H19" i="47"/>
  <c r="F19" i="47"/>
  <c r="J14" i="46"/>
  <c r="E25" i="56"/>
  <c r="I14" i="46"/>
  <c r="G24" i="57"/>
  <c r="G29" i="55"/>
  <c r="K19" i="47"/>
  <c r="H14" i="46"/>
  <c r="E11" i="59"/>
  <c r="F20" i="59"/>
  <c r="F11" i="59"/>
  <c r="J14" i="56"/>
  <c r="F25" i="47"/>
  <c r="F14" i="46"/>
  <c r="H24" i="57"/>
  <c r="K24" i="57"/>
  <c r="E24" i="57"/>
  <c r="E29" i="55"/>
  <c r="J19" i="47"/>
  <c r="F14" i="56"/>
  <c r="H29" i="55"/>
  <c r="K25" i="47"/>
  <c r="K25" i="59"/>
  <c r="H14" i="56"/>
  <c r="I25" i="47"/>
  <c r="G30" i="59"/>
  <c r="F16" i="47"/>
  <c r="I16" i="47"/>
  <c r="J16" i="47"/>
  <c r="I10" i="46"/>
  <c r="I30" i="59"/>
  <c r="L30" i="59"/>
  <c r="E30" i="59"/>
  <c r="F30" i="59"/>
  <c r="F9" i="47"/>
  <c r="K14" i="57"/>
  <c r="E29" i="57"/>
  <c r="F29" i="57"/>
  <c r="H16" i="47"/>
  <c r="H12" i="57"/>
  <c r="I29" i="46"/>
  <c r="F14" i="57"/>
  <c r="K30" i="59"/>
  <c r="H30" i="59"/>
  <c r="M30" i="59"/>
  <c r="E9" i="26"/>
  <c r="E13" i="26"/>
  <c r="E18" i="26"/>
  <c r="E23" i="26"/>
  <c r="E28" i="26"/>
  <c r="F8" i="26"/>
  <c r="F9" i="26"/>
  <c r="F13" i="26"/>
  <c r="F18" i="26"/>
  <c r="F23" i="26"/>
  <c r="F28" i="26"/>
  <c r="G8" i="26"/>
  <c r="G9" i="26"/>
  <c r="G13" i="26"/>
  <c r="G18" i="26"/>
  <c r="G23" i="26"/>
  <c r="G28" i="26"/>
  <c r="H8" i="26"/>
  <c r="H9" i="26"/>
  <c r="H13" i="26"/>
  <c r="H18" i="26"/>
  <c r="H23" i="26"/>
  <c r="H28" i="26"/>
  <c r="E8" i="26"/>
  <c r="E8" i="27"/>
  <c r="H13" i="27"/>
  <c r="H18" i="27"/>
  <c r="H19" i="27"/>
  <c r="H23" i="27"/>
  <c r="H28" i="27"/>
  <c r="E13" i="27"/>
  <c r="E18" i="27"/>
  <c r="E19" i="27"/>
  <c r="E23" i="27"/>
  <c r="E28" i="27"/>
  <c r="F8" i="27"/>
  <c r="F13" i="27"/>
  <c r="F18" i="27"/>
  <c r="F19" i="27"/>
  <c r="F23" i="27"/>
  <c r="F28" i="27"/>
  <c r="G8" i="27"/>
  <c r="G13" i="27"/>
  <c r="G18" i="27"/>
  <c r="G19" i="27"/>
  <c r="G23" i="27"/>
  <c r="G28" i="27"/>
  <c r="H8" i="27"/>
  <c r="E13" i="25"/>
  <c r="E18" i="25"/>
  <c r="E19" i="25"/>
  <c r="E23" i="25"/>
  <c r="E28" i="25"/>
  <c r="F8" i="25"/>
  <c r="F13" i="25"/>
  <c r="F18" i="25"/>
  <c r="F19" i="25"/>
  <c r="F23" i="25"/>
  <c r="F28" i="25"/>
  <c r="G8" i="25"/>
  <c r="G13" i="25"/>
  <c r="G18" i="25"/>
  <c r="G19" i="25"/>
  <c r="G23" i="25"/>
  <c r="G28" i="25"/>
  <c r="H8" i="25"/>
  <c r="H13" i="25"/>
  <c r="H18" i="25"/>
  <c r="H19" i="25"/>
  <c r="H23" i="25"/>
  <c r="H28" i="25"/>
  <c r="E8" i="25"/>
  <c r="E13" i="24"/>
  <c r="F13" i="24"/>
  <c r="F18" i="24"/>
  <c r="F19" i="24"/>
  <c r="F23" i="24"/>
  <c r="G13" i="24"/>
  <c r="G18" i="24"/>
  <c r="G19" i="24"/>
  <c r="G23" i="24"/>
  <c r="G28" i="24"/>
  <c r="H13" i="24"/>
  <c r="H18" i="24"/>
  <c r="H19" i="24"/>
  <c r="E18" i="24"/>
  <c r="E28" i="24"/>
  <c r="E19" i="24"/>
  <c r="E23" i="24"/>
  <c r="F28" i="24"/>
  <c r="H8" i="24"/>
  <c r="E8" i="24"/>
  <c r="H23" i="24"/>
  <c r="H28" i="24"/>
  <c r="F8" i="24"/>
  <c r="G8" i="24"/>
  <c r="B9" i="28"/>
  <c r="F8" i="28"/>
  <c r="G8" i="28"/>
  <c r="H8" i="28"/>
  <c r="E8" i="28"/>
  <c r="B14" i="28"/>
  <c r="E13" i="28"/>
  <c r="F13" i="28"/>
  <c r="H13" i="28"/>
  <c r="G13" i="28"/>
  <c r="B29" i="28"/>
  <c r="B30" i="28" s="1"/>
  <c r="E30" i="28" s="1"/>
  <c r="E28" i="28"/>
  <c r="F28" i="28"/>
  <c r="G28" i="28"/>
  <c r="H28" i="28"/>
  <c r="B20" i="28"/>
  <c r="E19" i="28"/>
  <c r="F19" i="28"/>
  <c r="G19" i="28"/>
  <c r="H19" i="28"/>
  <c r="B24" i="28"/>
  <c r="E23" i="28"/>
  <c r="F23" i="28"/>
  <c r="G23" i="28"/>
  <c r="H23" i="28"/>
  <c r="E18" i="28"/>
  <c r="F18" i="28"/>
  <c r="H18" i="28"/>
  <c r="G18" i="28"/>
  <c r="B20" i="27"/>
  <c r="H20" i="27" s="1"/>
  <c r="B9" i="27"/>
  <c r="F9" i="27" s="1"/>
  <c r="B24" i="27"/>
  <c r="H24" i="27" s="1"/>
  <c r="B14" i="27"/>
  <c r="F14" i="27" s="1"/>
  <c r="B29" i="27"/>
  <c r="B19" i="26"/>
  <c r="F19" i="26" s="1"/>
  <c r="B24" i="26"/>
  <c r="F24" i="26" s="1"/>
  <c r="B10" i="26"/>
  <c r="E10" i="26" s="1"/>
  <c r="B29" i="26"/>
  <c r="B14" i="26"/>
  <c r="E14" i="26" s="1"/>
  <c r="B20" i="25"/>
  <c r="F20" i="25" s="1"/>
  <c r="B9" i="25"/>
  <c r="E9" i="25" s="1"/>
  <c r="B24" i="25"/>
  <c r="F24" i="25" s="1"/>
  <c r="B14" i="25"/>
  <c r="E14" i="25" s="1"/>
  <c r="B29" i="25"/>
  <c r="B20" i="24"/>
  <c r="E20" i="24" s="1"/>
  <c r="B9" i="24"/>
  <c r="E9" i="24" s="1"/>
  <c r="B24" i="24"/>
  <c r="E24" i="24" s="1"/>
  <c r="B14" i="24"/>
  <c r="E14" i="24" s="1"/>
  <c r="B29" i="24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F8" i="16"/>
  <c r="G8" i="16"/>
  <c r="H10" i="16"/>
  <c r="H12" i="16"/>
  <c r="H16" i="16"/>
  <c r="H19" i="16"/>
  <c r="H22" i="16"/>
  <c r="H27" i="16"/>
  <c r="H29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H9" i="16"/>
  <c r="H13" i="16"/>
  <c r="H15" i="16"/>
  <c r="H18" i="16"/>
  <c r="H20" i="16"/>
  <c r="H23" i="16"/>
  <c r="H25" i="16"/>
  <c r="H2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H8" i="16"/>
  <c r="H11" i="16"/>
  <c r="H14" i="16"/>
  <c r="H17" i="16"/>
  <c r="H21" i="16"/>
  <c r="H24" i="16"/>
  <c r="H26" i="16"/>
  <c r="E8" i="16"/>
  <c r="E19" i="58"/>
  <c r="E12" i="57"/>
  <c r="H14" i="57"/>
  <c r="F12" i="57"/>
  <c r="K12" i="57"/>
  <c r="H14" i="55"/>
  <c r="G14" i="55"/>
  <c r="E26" i="55"/>
  <c r="I24" i="46"/>
  <c r="H24" i="46"/>
  <c r="F19" i="46"/>
  <c r="J19" i="46"/>
  <c r="I19" i="46"/>
  <c r="G24" i="46"/>
  <c r="F24" i="46"/>
  <c r="H11" i="59"/>
  <c r="M25" i="59"/>
  <c r="B14" i="23"/>
  <c r="E13" i="23"/>
  <c r="F13" i="23"/>
  <c r="G13" i="23"/>
  <c r="H13" i="23"/>
  <c r="B9" i="22"/>
  <c r="E8" i="22"/>
  <c r="G8" i="22"/>
  <c r="F8" i="22"/>
  <c r="H8" i="22"/>
  <c r="B24" i="22"/>
  <c r="H23" i="22"/>
  <c r="E23" i="22"/>
  <c r="F23" i="22"/>
  <c r="G23" i="22"/>
  <c r="E18" i="23"/>
  <c r="F18" i="23"/>
  <c r="G18" i="23"/>
  <c r="H18" i="23"/>
  <c r="B20" i="22"/>
  <c r="H19" i="22"/>
  <c r="E19" i="22"/>
  <c r="F19" i="22"/>
  <c r="G19" i="22"/>
  <c r="B14" i="22"/>
  <c r="H13" i="22"/>
  <c r="E13" i="22"/>
  <c r="F13" i="22"/>
  <c r="G13" i="22"/>
  <c r="B29" i="22"/>
  <c r="B30" i="22" s="1"/>
  <c r="F30" i="22" s="1"/>
  <c r="H28" i="22"/>
  <c r="F28" i="22"/>
  <c r="E28" i="22"/>
  <c r="G28" i="22"/>
  <c r="B19" i="23"/>
  <c r="B29" i="23"/>
  <c r="B30" i="23" s="1"/>
  <c r="E28" i="23"/>
  <c r="F28" i="23"/>
  <c r="G28" i="23"/>
  <c r="H28" i="23"/>
  <c r="H18" i="22"/>
  <c r="E18" i="22"/>
  <c r="F18" i="22"/>
  <c r="G18" i="22"/>
  <c r="B9" i="23"/>
  <c r="F8" i="23"/>
  <c r="G8" i="23"/>
  <c r="H8" i="23"/>
  <c r="B24" i="23"/>
  <c r="E23" i="23"/>
  <c r="F23" i="23"/>
  <c r="G23" i="23"/>
  <c r="H23" i="23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E8" i="18"/>
  <c r="G11" i="18"/>
  <c r="G15" i="18"/>
  <c r="G18" i="18"/>
  <c r="G20" i="18"/>
  <c r="G23" i="18"/>
  <c r="G25" i="18"/>
  <c r="G28" i="18"/>
  <c r="H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F8" i="18"/>
  <c r="G9" i="18"/>
  <c r="G12" i="18"/>
  <c r="G16" i="18"/>
  <c r="G19" i="18"/>
  <c r="G22" i="18"/>
  <c r="G26" i="18"/>
  <c r="G29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G8" i="18"/>
  <c r="G10" i="18"/>
  <c r="G13" i="18"/>
  <c r="G14" i="18"/>
  <c r="G17" i="18"/>
  <c r="G21" i="18"/>
  <c r="G24" i="18"/>
  <c r="G27" i="18"/>
  <c r="P92" i="7"/>
  <c r="P93" i="7" s="1"/>
  <c r="P94" i="7" s="1"/>
  <c r="P95" i="7" s="1"/>
  <c r="P96" i="7" s="1"/>
  <c r="P97" i="7" s="1"/>
  <c r="P98" i="7" s="1"/>
  <c r="P99" i="7" s="1"/>
  <c r="P100" i="7" s="1"/>
  <c r="P101" i="7" s="1"/>
  <c r="P102" i="7" s="1"/>
  <c r="P103" i="7" s="1"/>
  <c r="P104" i="7" s="1"/>
  <c r="P105" i="7" s="1"/>
  <c r="P106" i="7" s="1"/>
  <c r="P107" i="7" s="1"/>
  <c r="P108" i="7" s="1"/>
  <c r="P109" i="7" s="1"/>
  <c r="P110" i="7" s="1"/>
  <c r="P111" i="7" s="1"/>
  <c r="P112" i="7" s="1"/>
  <c r="P113" i="7" s="1"/>
  <c r="P114" i="7" s="1"/>
  <c r="P115" i="7" s="1"/>
  <c r="P116" i="7" s="1"/>
  <c r="P117" i="7" s="1"/>
  <c r="P118" i="7" s="1"/>
  <c r="P119" i="7" s="1"/>
  <c r="P120" i="7" s="1"/>
  <c r="P121" i="7" s="1"/>
  <c r="P122" i="7" s="1"/>
  <c r="P123" i="7" s="1"/>
  <c r="P124" i="7" s="1"/>
  <c r="P125" i="7" s="1"/>
  <c r="P126" i="7" s="1"/>
  <c r="P127" i="7" s="1"/>
  <c r="P128" i="7" s="1"/>
  <c r="P129" i="7" s="1"/>
  <c r="P130" i="7" s="1"/>
  <c r="P131" i="7" s="1"/>
  <c r="P132" i="7" s="1"/>
  <c r="P133" i="7" s="1"/>
  <c r="P134" i="7" s="1"/>
  <c r="B11" i="56"/>
  <c r="I10" i="56"/>
  <c r="H10" i="56"/>
  <c r="J10" i="56"/>
  <c r="E10" i="56"/>
  <c r="K20" i="59"/>
  <c r="E20" i="59"/>
  <c r="M20" i="59"/>
  <c r="G29" i="58"/>
  <c r="F29" i="58"/>
  <c r="E29" i="58"/>
  <c r="J29" i="57"/>
  <c r="I29" i="57"/>
  <c r="H29" i="57"/>
  <c r="K29" i="57"/>
  <c r="B10" i="47"/>
  <c r="E9" i="47"/>
  <c r="K9" i="47"/>
  <c r="H9" i="47"/>
  <c r="E29" i="46"/>
  <c r="H29" i="46"/>
  <c r="J29" i="46"/>
  <c r="G29" i="46"/>
  <c r="B26" i="56"/>
  <c r="I25" i="56"/>
  <c r="F25" i="56"/>
  <c r="G25" i="56"/>
  <c r="J25" i="56"/>
  <c r="B25" i="58"/>
  <c r="F24" i="58"/>
  <c r="G24" i="58"/>
  <c r="H24" i="58"/>
  <c r="B21" i="59"/>
  <c r="L20" i="59"/>
  <c r="I20" i="59"/>
  <c r="J20" i="59"/>
  <c r="H20" i="59"/>
  <c r="K24" i="43"/>
  <c r="G10" i="56"/>
  <c r="F10" i="56"/>
  <c r="B17" i="47"/>
  <c r="E16" i="47"/>
  <c r="B11" i="46"/>
  <c r="E10" i="46"/>
  <c r="B16" i="59"/>
  <c r="L15" i="59"/>
  <c r="J15" i="59"/>
  <c r="I15" i="59"/>
  <c r="B12" i="59"/>
  <c r="L11" i="59"/>
  <c r="J11" i="59"/>
  <c r="I11" i="59"/>
  <c r="B10" i="58"/>
  <c r="G9" i="58"/>
  <c r="F9" i="58"/>
  <c r="I29" i="55"/>
  <c r="B20" i="47"/>
  <c r="E19" i="47"/>
  <c r="B15" i="46"/>
  <c r="E14" i="46"/>
  <c r="J12" i="57"/>
  <c r="I12" i="57"/>
  <c r="B26" i="59"/>
  <c r="L25" i="59"/>
  <c r="I25" i="59"/>
  <c r="J25" i="59"/>
  <c r="B25" i="57"/>
  <c r="J24" i="57"/>
  <c r="I24" i="57"/>
  <c r="B20" i="46"/>
  <c r="E19" i="46"/>
  <c r="B15" i="58"/>
  <c r="F14" i="58"/>
  <c r="G14" i="58"/>
  <c r="B26" i="47"/>
  <c r="E25" i="47"/>
  <c r="B20" i="58"/>
  <c r="G19" i="58"/>
  <c r="F19" i="58"/>
  <c r="I29" i="56"/>
  <c r="B20" i="55"/>
  <c r="I19" i="55"/>
  <c r="B22" i="56"/>
  <c r="I21" i="56"/>
  <c r="I14" i="57"/>
  <c r="J14" i="57"/>
  <c r="B15" i="57"/>
  <c r="B15" i="56"/>
  <c r="I14" i="56"/>
  <c r="B27" i="55"/>
  <c r="I26" i="55"/>
  <c r="B25" i="46"/>
  <c r="E24" i="46"/>
  <c r="B20" i="57"/>
  <c r="J19" i="57"/>
  <c r="I19" i="57"/>
  <c r="B15" i="55"/>
  <c r="I14" i="55"/>
  <c r="H11" i="20"/>
  <c r="H15" i="20"/>
  <c r="H19" i="20"/>
  <c r="H23" i="20"/>
  <c r="H27" i="20"/>
  <c r="E12" i="20"/>
  <c r="E16" i="20"/>
  <c r="E20" i="20"/>
  <c r="E24" i="20"/>
  <c r="E28" i="20"/>
  <c r="F10" i="20"/>
  <c r="F14" i="20"/>
  <c r="F18" i="20"/>
  <c r="F22" i="20"/>
  <c r="F26" i="20"/>
  <c r="G12" i="20"/>
  <c r="G16" i="20"/>
  <c r="G20" i="20"/>
  <c r="G24" i="20"/>
  <c r="G28" i="20"/>
  <c r="H12" i="20"/>
  <c r="H16" i="20"/>
  <c r="H20" i="20"/>
  <c r="H24" i="20"/>
  <c r="H28" i="20"/>
  <c r="E13" i="20"/>
  <c r="E17" i="20"/>
  <c r="E21" i="20"/>
  <c r="E25" i="20"/>
  <c r="E29" i="20"/>
  <c r="F11" i="20"/>
  <c r="F15" i="20"/>
  <c r="F19" i="20"/>
  <c r="F23" i="20"/>
  <c r="F27" i="20"/>
  <c r="G13" i="20"/>
  <c r="G17" i="20"/>
  <c r="G21" i="20"/>
  <c r="G25" i="20"/>
  <c r="G29" i="20"/>
  <c r="H13" i="20"/>
  <c r="H17" i="20"/>
  <c r="H21" i="20"/>
  <c r="H25" i="20"/>
  <c r="H29" i="20"/>
  <c r="E10" i="20"/>
  <c r="E14" i="20"/>
  <c r="E18" i="20"/>
  <c r="E22" i="20"/>
  <c r="E26" i="20"/>
  <c r="F12" i="20"/>
  <c r="F16" i="20"/>
  <c r="F20" i="20"/>
  <c r="F24" i="20"/>
  <c r="F28" i="20"/>
  <c r="G10" i="20"/>
  <c r="G14" i="20"/>
  <c r="G18" i="20"/>
  <c r="G22" i="20"/>
  <c r="G26" i="20"/>
  <c r="H10" i="20"/>
  <c r="H14" i="20"/>
  <c r="H18" i="20"/>
  <c r="H22" i="20"/>
  <c r="H26" i="20"/>
  <c r="E11" i="20"/>
  <c r="E15" i="20"/>
  <c r="E19" i="20"/>
  <c r="E23" i="20"/>
  <c r="E27" i="20"/>
  <c r="F13" i="20"/>
  <c r="F17" i="20"/>
  <c r="F21" i="20"/>
  <c r="F25" i="20"/>
  <c r="F29" i="20"/>
  <c r="G11" i="20"/>
  <c r="G15" i="20"/>
  <c r="G19" i="20"/>
  <c r="G23" i="20"/>
  <c r="G27" i="20"/>
  <c r="E8" i="17"/>
  <c r="E13" i="17"/>
  <c r="E17" i="17"/>
  <c r="E21" i="17"/>
  <c r="E25" i="17"/>
  <c r="E29" i="17"/>
  <c r="E10" i="17"/>
  <c r="E14" i="17"/>
  <c r="E18" i="17"/>
  <c r="E22" i="17"/>
  <c r="E26" i="17"/>
  <c r="E11" i="17"/>
  <c r="E15" i="17"/>
  <c r="E19" i="17"/>
  <c r="E23" i="17"/>
  <c r="E27" i="17"/>
  <c r="E12" i="17"/>
  <c r="E16" i="17"/>
  <c r="E20" i="17"/>
  <c r="E24" i="17"/>
  <c r="E28" i="17"/>
  <c r="F13" i="17"/>
  <c r="F17" i="17"/>
  <c r="F21" i="17"/>
  <c r="F25" i="17"/>
  <c r="F29" i="17"/>
  <c r="G13" i="17"/>
  <c r="G17" i="17"/>
  <c r="G21" i="17"/>
  <c r="G25" i="17"/>
  <c r="G29" i="17"/>
  <c r="H10" i="17"/>
  <c r="H14" i="17"/>
  <c r="H18" i="17"/>
  <c r="H22" i="17"/>
  <c r="H26" i="17"/>
  <c r="F10" i="17"/>
  <c r="F14" i="17"/>
  <c r="F18" i="17"/>
  <c r="F22" i="17"/>
  <c r="F26" i="17"/>
  <c r="G10" i="17"/>
  <c r="G14" i="17"/>
  <c r="G18" i="17"/>
  <c r="G22" i="17"/>
  <c r="G26" i="17"/>
  <c r="H11" i="17"/>
  <c r="H15" i="17"/>
  <c r="H19" i="17"/>
  <c r="H23" i="17"/>
  <c r="H27" i="17"/>
  <c r="F11" i="17"/>
  <c r="F15" i="17"/>
  <c r="F19" i="17"/>
  <c r="F23" i="17"/>
  <c r="F27" i="17"/>
  <c r="G11" i="17"/>
  <c r="G15" i="17"/>
  <c r="G19" i="17"/>
  <c r="G23" i="17"/>
  <c r="G27" i="17"/>
  <c r="H12" i="17"/>
  <c r="H16" i="17"/>
  <c r="H20" i="17"/>
  <c r="H24" i="17"/>
  <c r="H28" i="17"/>
  <c r="F12" i="17"/>
  <c r="F16" i="17"/>
  <c r="F20" i="17"/>
  <c r="F24" i="17"/>
  <c r="F28" i="17"/>
  <c r="G12" i="17"/>
  <c r="G16" i="17"/>
  <c r="G20" i="17"/>
  <c r="G24" i="17"/>
  <c r="G28" i="17"/>
  <c r="H13" i="17"/>
  <c r="H17" i="17"/>
  <c r="H21" i="17"/>
  <c r="H25" i="17"/>
  <c r="H29" i="17"/>
  <c r="E8" i="19"/>
  <c r="H10" i="19"/>
  <c r="H14" i="19"/>
  <c r="H18" i="19"/>
  <c r="H22" i="19"/>
  <c r="H26" i="19"/>
  <c r="E11" i="19"/>
  <c r="E15" i="19"/>
  <c r="E19" i="19"/>
  <c r="E23" i="19"/>
  <c r="E27" i="19"/>
  <c r="F13" i="19"/>
  <c r="F17" i="19"/>
  <c r="F21" i="19"/>
  <c r="F25" i="19"/>
  <c r="F29" i="19"/>
  <c r="G11" i="19"/>
  <c r="G15" i="19"/>
  <c r="G19" i="19"/>
  <c r="G23" i="19"/>
  <c r="G27" i="19"/>
  <c r="H11" i="19"/>
  <c r="H15" i="19"/>
  <c r="H19" i="19"/>
  <c r="H23" i="19"/>
  <c r="H27" i="19"/>
  <c r="E12" i="19"/>
  <c r="E16" i="19"/>
  <c r="E20" i="19"/>
  <c r="E24" i="19"/>
  <c r="E28" i="19"/>
  <c r="F10" i="19"/>
  <c r="F14" i="19"/>
  <c r="F18" i="19"/>
  <c r="F22" i="19"/>
  <c r="F26" i="19"/>
  <c r="G12" i="19"/>
  <c r="G16" i="19"/>
  <c r="G20" i="19"/>
  <c r="G24" i="19"/>
  <c r="G28" i="19"/>
  <c r="H12" i="19"/>
  <c r="H16" i="19"/>
  <c r="H20" i="19"/>
  <c r="H24" i="19"/>
  <c r="H28" i="19"/>
  <c r="E13" i="19"/>
  <c r="E17" i="19"/>
  <c r="E21" i="19"/>
  <c r="E25" i="19"/>
  <c r="E29" i="19"/>
  <c r="F11" i="19"/>
  <c r="F15" i="19"/>
  <c r="F19" i="19"/>
  <c r="F23" i="19"/>
  <c r="F27" i="19"/>
  <c r="G13" i="19"/>
  <c r="G17" i="19"/>
  <c r="G21" i="19"/>
  <c r="G25" i="19"/>
  <c r="G29" i="19"/>
  <c r="H13" i="19"/>
  <c r="H17" i="19"/>
  <c r="H21" i="19"/>
  <c r="H25" i="19"/>
  <c r="H29" i="19"/>
  <c r="E10" i="19"/>
  <c r="E14" i="19"/>
  <c r="E18" i="19"/>
  <c r="E22" i="19"/>
  <c r="E26" i="19"/>
  <c r="F12" i="19"/>
  <c r="F16" i="19"/>
  <c r="F20" i="19"/>
  <c r="F24" i="19"/>
  <c r="F28" i="19"/>
  <c r="G10" i="19"/>
  <c r="G14" i="19"/>
  <c r="G18" i="19"/>
  <c r="G22" i="19"/>
  <c r="G26" i="19"/>
  <c r="E8" i="21"/>
  <c r="H12" i="21"/>
  <c r="H16" i="21"/>
  <c r="H20" i="21"/>
  <c r="H24" i="21"/>
  <c r="H28" i="21"/>
  <c r="E13" i="21"/>
  <c r="E17" i="21"/>
  <c r="E21" i="21"/>
  <c r="E25" i="21"/>
  <c r="E29" i="21"/>
  <c r="F11" i="21"/>
  <c r="F15" i="21"/>
  <c r="F19" i="21"/>
  <c r="F23" i="21"/>
  <c r="F27" i="21"/>
  <c r="G13" i="21"/>
  <c r="G17" i="21"/>
  <c r="G21" i="21"/>
  <c r="G25" i="21"/>
  <c r="G29" i="21"/>
  <c r="H13" i="21"/>
  <c r="H17" i="21"/>
  <c r="H21" i="21"/>
  <c r="H25" i="21"/>
  <c r="H29" i="21"/>
  <c r="E10" i="21"/>
  <c r="E14" i="21"/>
  <c r="E18" i="21"/>
  <c r="E22" i="21"/>
  <c r="E26" i="21"/>
  <c r="F12" i="21"/>
  <c r="F16" i="21"/>
  <c r="F20" i="21"/>
  <c r="F24" i="21"/>
  <c r="F28" i="21"/>
  <c r="G10" i="21"/>
  <c r="G14" i="21"/>
  <c r="G18" i="21"/>
  <c r="G22" i="21"/>
  <c r="G26" i="21"/>
  <c r="H10" i="21"/>
  <c r="H14" i="21"/>
  <c r="H18" i="21"/>
  <c r="H22" i="21"/>
  <c r="H26" i="21"/>
  <c r="E11" i="21"/>
  <c r="E15" i="21"/>
  <c r="E19" i="21"/>
  <c r="E23" i="21"/>
  <c r="E27" i="21"/>
  <c r="F13" i="21"/>
  <c r="F17" i="21"/>
  <c r="F21" i="21"/>
  <c r="F25" i="21"/>
  <c r="F29" i="21"/>
  <c r="G11" i="21"/>
  <c r="G15" i="21"/>
  <c r="G19" i="21"/>
  <c r="G23" i="21"/>
  <c r="G27" i="21"/>
  <c r="H11" i="21"/>
  <c r="H15" i="21"/>
  <c r="H19" i="21"/>
  <c r="H23" i="21"/>
  <c r="H27" i="21"/>
  <c r="E12" i="21"/>
  <c r="E16" i="21"/>
  <c r="E20" i="21"/>
  <c r="E24" i="21"/>
  <c r="E28" i="21"/>
  <c r="F10" i="21"/>
  <c r="F14" i="21"/>
  <c r="F18" i="21"/>
  <c r="F22" i="21"/>
  <c r="F26" i="21"/>
  <c r="G12" i="21"/>
  <c r="G16" i="21"/>
  <c r="G20" i="21"/>
  <c r="G24" i="21"/>
  <c r="G28" i="21"/>
  <c r="G8" i="17"/>
  <c r="G9" i="17"/>
  <c r="E9" i="17"/>
  <c r="H9" i="17"/>
  <c r="F9" i="17"/>
  <c r="H8" i="17"/>
  <c r="F8" i="17"/>
  <c r="H9" i="19"/>
  <c r="F8" i="19"/>
  <c r="G9" i="19"/>
  <c r="G8" i="19"/>
  <c r="E9" i="19"/>
  <c r="H8" i="19"/>
  <c r="F9" i="19"/>
  <c r="F9" i="20"/>
  <c r="H9" i="20"/>
  <c r="F8" i="20"/>
  <c r="G9" i="20"/>
  <c r="G8" i="20"/>
  <c r="E9" i="20"/>
  <c r="H8" i="20"/>
  <c r="E9" i="21"/>
  <c r="H8" i="21"/>
  <c r="F9" i="21"/>
  <c r="H9" i="21"/>
  <c r="F8" i="21"/>
  <c r="G9" i="21"/>
  <c r="G8" i="21"/>
  <c r="B10" i="44"/>
  <c r="H9" i="44"/>
  <c r="E9" i="44"/>
  <c r="F9" i="44"/>
  <c r="G9" i="44"/>
  <c r="B20" i="44"/>
  <c r="H19" i="44"/>
  <c r="E19" i="44"/>
  <c r="F19" i="44"/>
  <c r="G19" i="44"/>
  <c r="B15" i="44"/>
  <c r="H14" i="44"/>
  <c r="E14" i="44"/>
  <c r="F14" i="44"/>
  <c r="G14" i="44"/>
  <c r="H29" i="44"/>
  <c r="E29" i="44"/>
  <c r="G29" i="44"/>
  <c r="F29" i="44"/>
  <c r="B25" i="44"/>
  <c r="H24" i="44"/>
  <c r="E24" i="44"/>
  <c r="G24" i="44"/>
  <c r="F24" i="44"/>
  <c r="B20" i="43"/>
  <c r="M19" i="43"/>
  <c r="I19" i="43"/>
  <c r="J19" i="43"/>
  <c r="L29" i="43"/>
  <c r="L19" i="43"/>
  <c r="N29" i="43"/>
  <c r="K19" i="43"/>
  <c r="B15" i="43"/>
  <c r="M14" i="43"/>
  <c r="J14" i="43"/>
  <c r="I14" i="43"/>
  <c r="L14" i="43"/>
  <c r="B25" i="43"/>
  <c r="M24" i="43"/>
  <c r="I24" i="43"/>
  <c r="J24" i="43"/>
  <c r="L9" i="43"/>
  <c r="N24" i="43"/>
  <c r="N19" i="43"/>
  <c r="N14" i="43"/>
  <c r="K14" i="43"/>
  <c r="B10" i="43"/>
  <c r="M9" i="43"/>
  <c r="I9" i="43"/>
  <c r="J9" i="43"/>
  <c r="B30" i="43"/>
  <c r="B31" i="43" s="1"/>
  <c r="G31" i="43" s="1"/>
  <c r="M29" i="43"/>
  <c r="J29" i="43"/>
  <c r="I29" i="43"/>
  <c r="N9" i="43"/>
  <c r="F8" i="42"/>
  <c r="J8" i="42"/>
  <c r="G8" i="42"/>
  <c r="K8" i="42"/>
  <c r="H8" i="42"/>
  <c r="E8" i="42"/>
  <c r="I8" i="42"/>
  <c r="B24" i="42"/>
  <c r="F23" i="42"/>
  <c r="J23" i="42"/>
  <c r="G23" i="42"/>
  <c r="K23" i="42"/>
  <c r="H23" i="42"/>
  <c r="E23" i="42"/>
  <c r="I23" i="42"/>
  <c r="B9" i="42"/>
  <c r="B29" i="42"/>
  <c r="G28" i="42"/>
  <c r="K28" i="42"/>
  <c r="H28" i="42"/>
  <c r="E28" i="42"/>
  <c r="I28" i="42"/>
  <c r="F28" i="42"/>
  <c r="J28" i="42"/>
  <c r="B14" i="42"/>
  <c r="H13" i="42"/>
  <c r="E13" i="42"/>
  <c r="I13" i="42"/>
  <c r="F13" i="42"/>
  <c r="J13" i="42"/>
  <c r="G13" i="42"/>
  <c r="K13" i="42"/>
  <c r="B19" i="42"/>
  <c r="E18" i="42"/>
  <c r="I18" i="42"/>
  <c r="F18" i="42"/>
  <c r="J18" i="42"/>
  <c r="G18" i="42"/>
  <c r="K18" i="42"/>
  <c r="H18" i="42"/>
  <c r="B20" i="41"/>
  <c r="G19" i="41"/>
  <c r="F19" i="41"/>
  <c r="H19" i="41"/>
  <c r="E19" i="41"/>
  <c r="I19" i="41"/>
  <c r="J19" i="41"/>
  <c r="B14" i="41"/>
  <c r="G13" i="41"/>
  <c r="H13" i="41"/>
  <c r="E13" i="41"/>
  <c r="I13" i="41"/>
  <c r="F13" i="41"/>
  <c r="J13" i="41"/>
  <c r="E18" i="41"/>
  <c r="I18" i="41"/>
  <c r="F18" i="41"/>
  <c r="J18" i="41"/>
  <c r="G18" i="41"/>
  <c r="H18" i="41"/>
  <c r="B9" i="41"/>
  <c r="F8" i="41"/>
  <c r="J8" i="41"/>
  <c r="G8" i="41"/>
  <c r="E8" i="41"/>
  <c r="H8" i="41"/>
  <c r="I8" i="41"/>
  <c r="B24" i="41"/>
  <c r="G23" i="41"/>
  <c r="F23" i="41"/>
  <c r="H23" i="41"/>
  <c r="E23" i="41"/>
  <c r="I23" i="41"/>
  <c r="J23" i="41"/>
  <c r="B29" i="41"/>
  <c r="E28" i="41"/>
  <c r="I28" i="41"/>
  <c r="F28" i="41"/>
  <c r="J28" i="41"/>
  <c r="G28" i="41"/>
  <c r="H28" i="41"/>
  <c r="B19" i="40"/>
  <c r="H18" i="40"/>
  <c r="E18" i="40"/>
  <c r="I18" i="40"/>
  <c r="F18" i="40"/>
  <c r="G18" i="40"/>
  <c r="B9" i="40"/>
  <c r="I8" i="40"/>
  <c r="F8" i="40"/>
  <c r="E8" i="40"/>
  <c r="G8" i="40"/>
  <c r="H8" i="40"/>
  <c r="B29" i="40"/>
  <c r="F28" i="40"/>
  <c r="I28" i="40"/>
  <c r="G28" i="40"/>
  <c r="H28" i="40"/>
  <c r="E28" i="40"/>
  <c r="B24" i="40"/>
  <c r="G23" i="40"/>
  <c r="H23" i="40"/>
  <c r="F23" i="40"/>
  <c r="E23" i="40"/>
  <c r="I23" i="40"/>
  <c r="B14" i="40"/>
  <c r="E13" i="40"/>
  <c r="I13" i="40"/>
  <c r="F13" i="40"/>
  <c r="H13" i="40"/>
  <c r="G13" i="40"/>
  <c r="B19" i="39"/>
  <c r="F18" i="39"/>
  <c r="E18" i="39"/>
  <c r="B14" i="39"/>
  <c r="E13" i="39"/>
  <c r="F13" i="39"/>
  <c r="B24" i="39"/>
  <c r="E23" i="39"/>
  <c r="F23" i="39"/>
  <c r="B9" i="39"/>
  <c r="E8" i="39"/>
  <c r="F8" i="39"/>
  <c r="B29" i="39"/>
  <c r="E28" i="39"/>
  <c r="F28" i="39"/>
  <c r="B29" i="37"/>
  <c r="F28" i="37"/>
  <c r="J28" i="37"/>
  <c r="I28" i="37"/>
  <c r="G28" i="37"/>
  <c r="K28" i="37"/>
  <c r="E28" i="37"/>
  <c r="H28" i="37"/>
  <c r="B9" i="37"/>
  <c r="I8" i="37"/>
  <c r="E8" i="37"/>
  <c r="F8" i="37"/>
  <c r="J8" i="37"/>
  <c r="H8" i="37"/>
  <c r="G8" i="37"/>
  <c r="K8" i="37"/>
  <c r="B14" i="37"/>
  <c r="G13" i="37"/>
  <c r="K13" i="37"/>
  <c r="F13" i="37"/>
  <c r="H13" i="37"/>
  <c r="J13" i="37"/>
  <c r="E13" i="37"/>
  <c r="I13" i="37"/>
  <c r="H18" i="37"/>
  <c r="G18" i="37"/>
  <c r="E18" i="37"/>
  <c r="I18" i="37"/>
  <c r="K18" i="37"/>
  <c r="F18" i="37"/>
  <c r="J18" i="37"/>
  <c r="B24" i="37"/>
  <c r="E23" i="37"/>
  <c r="I23" i="37"/>
  <c r="H23" i="37"/>
  <c r="F23" i="37"/>
  <c r="J23" i="37"/>
  <c r="G23" i="37"/>
  <c r="K23" i="37"/>
  <c r="B19" i="37"/>
  <c r="F13" i="35"/>
  <c r="J13" i="35"/>
  <c r="I13" i="35"/>
  <c r="G13" i="35"/>
  <c r="E13" i="35"/>
  <c r="H13" i="35"/>
  <c r="B14" i="35"/>
  <c r="B29" i="35"/>
  <c r="H28" i="35"/>
  <c r="G28" i="35"/>
  <c r="E28" i="35"/>
  <c r="I28" i="35"/>
  <c r="F28" i="35"/>
  <c r="J28" i="35"/>
  <c r="B19" i="35"/>
  <c r="H18" i="35"/>
  <c r="E18" i="35"/>
  <c r="I18" i="35"/>
  <c r="G18" i="35"/>
  <c r="F18" i="35"/>
  <c r="J18" i="35"/>
  <c r="B9" i="35"/>
  <c r="I8" i="35"/>
  <c r="F8" i="35"/>
  <c r="J8" i="35"/>
  <c r="H8" i="35"/>
  <c r="G8" i="35"/>
  <c r="E8" i="35"/>
  <c r="B24" i="35"/>
  <c r="F23" i="35"/>
  <c r="J23" i="35"/>
  <c r="I23" i="35"/>
  <c r="G23" i="35"/>
  <c r="E23" i="35"/>
  <c r="H23" i="35"/>
  <c r="B20" i="14"/>
  <c r="E19" i="14"/>
  <c r="F19" i="14"/>
  <c r="G19" i="14"/>
  <c r="B9" i="14"/>
  <c r="E8" i="14"/>
  <c r="F8" i="14"/>
  <c r="G8" i="14"/>
  <c r="B24" i="14"/>
  <c r="E23" i="14"/>
  <c r="F23" i="14"/>
  <c r="G23" i="14"/>
  <c r="B14" i="14"/>
  <c r="G13" i="14"/>
  <c r="F13" i="14"/>
  <c r="E13" i="14"/>
  <c r="B29" i="14"/>
  <c r="F28" i="14"/>
  <c r="G28" i="14"/>
  <c r="E28" i="14"/>
  <c r="E18" i="14"/>
  <c r="F18" i="14"/>
  <c r="G18" i="14"/>
  <c r="B24" i="10"/>
  <c r="G23" i="10"/>
  <c r="H23" i="10"/>
  <c r="F23" i="10"/>
  <c r="E23" i="10"/>
  <c r="I23" i="10"/>
  <c r="J23" i="10"/>
  <c r="G13" i="10"/>
  <c r="H13" i="10"/>
  <c r="F13" i="10"/>
  <c r="E13" i="10"/>
  <c r="I13" i="10"/>
  <c r="J13" i="10"/>
  <c r="B29" i="10"/>
  <c r="E28" i="10"/>
  <c r="I28" i="10"/>
  <c r="H28" i="10"/>
  <c r="F28" i="10"/>
  <c r="J28" i="10"/>
  <c r="G28" i="10"/>
  <c r="B9" i="10"/>
  <c r="F8" i="10"/>
  <c r="J8" i="10"/>
  <c r="I8" i="10"/>
  <c r="G8" i="10"/>
  <c r="E8" i="10"/>
  <c r="H8" i="10"/>
  <c r="B15" i="10"/>
  <c r="E14" i="10"/>
  <c r="I14" i="10"/>
  <c r="H14" i="10"/>
  <c r="F14" i="10"/>
  <c r="J14" i="10"/>
  <c r="G14" i="10"/>
  <c r="B19" i="10"/>
  <c r="E18" i="10"/>
  <c r="I18" i="10"/>
  <c r="F18" i="10"/>
  <c r="J18" i="10"/>
  <c r="H18" i="10"/>
  <c r="G18" i="10"/>
  <c r="B19" i="9"/>
  <c r="H18" i="9"/>
  <c r="E18" i="9"/>
  <c r="F18" i="9"/>
  <c r="I18" i="9"/>
  <c r="G18" i="9"/>
  <c r="B29" i="9"/>
  <c r="F28" i="9"/>
  <c r="G28" i="9"/>
  <c r="H28" i="9"/>
  <c r="E28" i="9"/>
  <c r="I28" i="9"/>
  <c r="G23" i="9"/>
  <c r="H23" i="9"/>
  <c r="E23" i="9"/>
  <c r="I23" i="9"/>
  <c r="F23" i="9"/>
  <c r="B14" i="9"/>
  <c r="E13" i="9"/>
  <c r="I13" i="9"/>
  <c r="F13" i="9"/>
  <c r="G13" i="9"/>
  <c r="H13" i="9"/>
  <c r="B9" i="9"/>
  <c r="I8" i="9"/>
  <c r="E8" i="9"/>
  <c r="G8" i="9"/>
  <c r="F8" i="9"/>
  <c r="H8" i="9"/>
  <c r="B25" i="9"/>
  <c r="F24" i="9"/>
  <c r="H24" i="9"/>
  <c r="E24" i="9"/>
  <c r="I24" i="9"/>
  <c r="G24" i="9"/>
  <c r="B19" i="8"/>
  <c r="E18" i="8"/>
  <c r="F18" i="8"/>
  <c r="B24" i="8"/>
  <c r="F23" i="8"/>
  <c r="E23" i="8"/>
  <c r="B14" i="8"/>
  <c r="F13" i="8"/>
  <c r="E13" i="8"/>
  <c r="E8" i="8"/>
  <c r="F8" i="8"/>
  <c r="B29" i="8"/>
  <c r="E28" i="8"/>
  <c r="F28" i="8"/>
  <c r="H15" i="43"/>
  <c r="H19" i="43"/>
  <c r="H9" i="43"/>
  <c r="H14" i="43"/>
  <c r="H20" i="43"/>
  <c r="H24" i="43"/>
  <c r="H30" i="43"/>
  <c r="H25" i="43"/>
  <c r="H29" i="43"/>
  <c r="H10" i="43"/>
  <c r="E10" i="43"/>
  <c r="E14" i="43"/>
  <c r="E30" i="43"/>
  <c r="E25" i="43"/>
  <c r="E29" i="43"/>
  <c r="E15" i="43"/>
  <c r="E19" i="43"/>
  <c r="E20" i="43"/>
  <c r="E24" i="43"/>
  <c r="E9" i="43"/>
  <c r="G20" i="43"/>
  <c r="G24" i="43"/>
  <c r="G25" i="43"/>
  <c r="G29" i="43"/>
  <c r="G10" i="43"/>
  <c r="G14" i="43"/>
  <c r="G30" i="43"/>
  <c r="G15" i="43"/>
  <c r="G19" i="43"/>
  <c r="G9" i="43"/>
  <c r="F25" i="43"/>
  <c r="F29" i="43"/>
  <c r="F10" i="43"/>
  <c r="F14" i="43"/>
  <c r="F30" i="43"/>
  <c r="F20" i="43"/>
  <c r="F24" i="43"/>
  <c r="F15" i="43"/>
  <c r="F19" i="43"/>
  <c r="F9" i="43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F8" i="12"/>
  <c r="G17" i="12"/>
  <c r="G20" i="12"/>
  <c r="G22" i="12"/>
  <c r="G25" i="12"/>
  <c r="G27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G8" i="12"/>
  <c r="G9" i="12"/>
  <c r="G10" i="12"/>
  <c r="G11" i="12"/>
  <c r="G12" i="12"/>
  <c r="G13" i="12"/>
  <c r="G14" i="12"/>
  <c r="G15" i="12"/>
  <c r="G16" i="12"/>
  <c r="G18" i="12"/>
  <c r="G19" i="12"/>
  <c r="G21" i="12"/>
  <c r="G23" i="12"/>
  <c r="G24" i="12"/>
  <c r="G26" i="12"/>
  <c r="G28" i="12"/>
  <c r="G29" i="12"/>
  <c r="H8" i="12"/>
  <c r="H13" i="6"/>
  <c r="H18" i="6"/>
  <c r="H19" i="6"/>
  <c r="H20" i="6"/>
  <c r="H21" i="6"/>
  <c r="H22" i="6"/>
  <c r="H23" i="6"/>
  <c r="H24" i="6"/>
  <c r="H25" i="6"/>
  <c r="H26" i="6"/>
  <c r="H27" i="6"/>
  <c r="H28" i="6"/>
  <c r="H29" i="6"/>
  <c r="G13" i="6"/>
  <c r="G19" i="6"/>
  <c r="G21" i="6"/>
  <c r="G23" i="6"/>
  <c r="G27" i="6"/>
  <c r="E13" i="6"/>
  <c r="E18" i="6"/>
  <c r="E19" i="6"/>
  <c r="E20" i="6"/>
  <c r="E21" i="6"/>
  <c r="E22" i="6"/>
  <c r="E23" i="6"/>
  <c r="E24" i="6"/>
  <c r="E25" i="6"/>
  <c r="E26" i="6"/>
  <c r="E27" i="6"/>
  <c r="E28" i="6"/>
  <c r="E29" i="6"/>
  <c r="G29" i="6"/>
  <c r="F13" i="6"/>
  <c r="F18" i="6"/>
  <c r="F19" i="6"/>
  <c r="F20" i="6"/>
  <c r="F21" i="6"/>
  <c r="F22" i="6"/>
  <c r="F23" i="6"/>
  <c r="F24" i="6"/>
  <c r="F25" i="6"/>
  <c r="F26" i="6"/>
  <c r="F27" i="6"/>
  <c r="F28" i="6"/>
  <c r="F29" i="6"/>
  <c r="G18" i="6"/>
  <c r="G20" i="6"/>
  <c r="G22" i="6"/>
  <c r="G24" i="6"/>
  <c r="G25" i="6"/>
  <c r="G26" i="6"/>
  <c r="G28" i="6"/>
  <c r="H8" i="6"/>
  <c r="E8" i="6"/>
  <c r="F8" i="6"/>
  <c r="G8" i="6"/>
  <c r="B14" i="6"/>
  <c r="B15" i="6" s="1"/>
  <c r="B16" i="6" s="1"/>
  <c r="B17" i="6" s="1"/>
  <c r="E17" i="6" s="1"/>
  <c r="B9" i="6"/>
  <c r="E9" i="6" s="1"/>
  <c r="B9" i="8"/>
  <c r="E30" i="22" l="1"/>
  <c r="F30" i="28"/>
  <c r="E31" i="43"/>
  <c r="F30" i="23"/>
  <c r="E30" i="23"/>
  <c r="G30" i="23"/>
  <c r="H30" i="23"/>
  <c r="E29" i="26"/>
  <c r="B30" i="26"/>
  <c r="F29" i="27"/>
  <c r="B30" i="27"/>
  <c r="G30" i="22"/>
  <c r="H30" i="28"/>
  <c r="I30" i="55"/>
  <c r="H30" i="55"/>
  <c r="E30" i="55"/>
  <c r="G30" i="55"/>
  <c r="F30" i="55"/>
  <c r="E30" i="46"/>
  <c r="G30" i="46"/>
  <c r="F30" i="46"/>
  <c r="J30" i="46"/>
  <c r="H30" i="46"/>
  <c r="I30" i="46"/>
  <c r="F30" i="58"/>
  <c r="G30" i="58"/>
  <c r="E30" i="58"/>
  <c r="H30" i="58"/>
  <c r="E29" i="24"/>
  <c r="B30" i="24"/>
  <c r="H30" i="22"/>
  <c r="G30" i="28"/>
  <c r="J31" i="43"/>
  <c r="M31" i="43"/>
  <c r="I31" i="43"/>
  <c r="N31" i="43"/>
  <c r="L31" i="43"/>
  <c r="K31" i="43"/>
  <c r="E29" i="25"/>
  <c r="B30" i="25"/>
  <c r="J31" i="59"/>
  <c r="L31" i="59"/>
  <c r="I31" i="59"/>
  <c r="F31" i="59"/>
  <c r="E31" i="59"/>
  <c r="M31" i="59"/>
  <c r="K31" i="59"/>
  <c r="H31" i="59"/>
  <c r="G31" i="59"/>
  <c r="H31" i="43"/>
  <c r="I30" i="57"/>
  <c r="J30" i="57"/>
  <c r="E30" i="57"/>
  <c r="G30" i="57"/>
  <c r="K30" i="57"/>
  <c r="F30" i="57"/>
  <c r="H30" i="57"/>
  <c r="F31" i="43"/>
  <c r="H9" i="24"/>
  <c r="F9" i="24"/>
  <c r="H24" i="24"/>
  <c r="G24" i="24"/>
  <c r="G20" i="24"/>
  <c r="H14" i="25"/>
  <c r="G24" i="25"/>
  <c r="G20" i="25"/>
  <c r="F14" i="25"/>
  <c r="E24" i="25"/>
  <c r="E20" i="25"/>
  <c r="G14" i="27"/>
  <c r="F24" i="27"/>
  <c r="F20" i="27"/>
  <c r="E14" i="27"/>
  <c r="H14" i="26"/>
  <c r="H10" i="26"/>
  <c r="G24" i="26"/>
  <c r="F14" i="26"/>
  <c r="F10" i="26"/>
  <c r="E24" i="26"/>
  <c r="H29" i="24"/>
  <c r="G9" i="24"/>
  <c r="F29" i="24"/>
  <c r="H20" i="24"/>
  <c r="F24" i="24"/>
  <c r="F20" i="24"/>
  <c r="H29" i="25"/>
  <c r="H9" i="25"/>
  <c r="F29" i="25"/>
  <c r="F9" i="25"/>
  <c r="G29" i="27"/>
  <c r="G9" i="27"/>
  <c r="E29" i="27"/>
  <c r="E9" i="27"/>
  <c r="H14" i="27"/>
  <c r="H29" i="26"/>
  <c r="G19" i="26"/>
  <c r="F29" i="26"/>
  <c r="E19" i="26"/>
  <c r="G29" i="24"/>
  <c r="G14" i="24"/>
  <c r="H24" i="25"/>
  <c r="H20" i="25"/>
  <c r="G14" i="25"/>
  <c r="G24" i="27"/>
  <c r="G20" i="27"/>
  <c r="E24" i="27"/>
  <c r="E20" i="27"/>
  <c r="H29" i="27"/>
  <c r="H9" i="27"/>
  <c r="H24" i="26"/>
  <c r="G14" i="26"/>
  <c r="G10" i="26"/>
  <c r="H14" i="24"/>
  <c r="F14" i="24"/>
  <c r="G29" i="25"/>
  <c r="G9" i="25"/>
  <c r="H19" i="26"/>
  <c r="G29" i="26"/>
  <c r="B21" i="28"/>
  <c r="E20" i="28"/>
  <c r="F20" i="28"/>
  <c r="H20" i="28"/>
  <c r="G20" i="28"/>
  <c r="E29" i="28"/>
  <c r="H29" i="28"/>
  <c r="F29" i="28"/>
  <c r="G29" i="28"/>
  <c r="B15" i="28"/>
  <c r="E14" i="28"/>
  <c r="F14" i="28"/>
  <c r="G14" i="28"/>
  <c r="H14" i="28"/>
  <c r="B25" i="28"/>
  <c r="E24" i="28"/>
  <c r="F24" i="28"/>
  <c r="G24" i="28"/>
  <c r="H24" i="28"/>
  <c r="B10" i="28"/>
  <c r="E9" i="28"/>
  <c r="H9" i="28"/>
  <c r="F9" i="28"/>
  <c r="G9" i="28"/>
  <c r="B15" i="27"/>
  <c r="B25" i="27"/>
  <c r="B10" i="27"/>
  <c r="B21" i="27"/>
  <c r="B11" i="26"/>
  <c r="B25" i="26"/>
  <c r="B15" i="26"/>
  <c r="B20" i="26"/>
  <c r="B15" i="25"/>
  <c r="B25" i="25"/>
  <c r="B10" i="25"/>
  <c r="B21" i="25"/>
  <c r="B15" i="24"/>
  <c r="B25" i="24"/>
  <c r="B10" i="24"/>
  <c r="B21" i="24"/>
  <c r="F9" i="6"/>
  <c r="H15" i="6"/>
  <c r="G9" i="6"/>
  <c r="F17" i="6"/>
  <c r="B20" i="23"/>
  <c r="E19" i="23"/>
  <c r="F19" i="23"/>
  <c r="G19" i="23"/>
  <c r="H19" i="23"/>
  <c r="B25" i="22"/>
  <c r="H24" i="22"/>
  <c r="E24" i="22"/>
  <c r="F24" i="22"/>
  <c r="G24" i="22"/>
  <c r="E29" i="23"/>
  <c r="F29" i="23"/>
  <c r="G29" i="23"/>
  <c r="H29" i="23"/>
  <c r="B21" i="22"/>
  <c r="H20" i="22"/>
  <c r="E20" i="22"/>
  <c r="F20" i="22"/>
  <c r="G20" i="22"/>
  <c r="G15" i="6"/>
  <c r="F16" i="6"/>
  <c r="E15" i="6"/>
  <c r="B25" i="23"/>
  <c r="E24" i="23"/>
  <c r="F24" i="23"/>
  <c r="G24" i="23"/>
  <c r="H24" i="23"/>
  <c r="H29" i="22"/>
  <c r="E29" i="22"/>
  <c r="F29" i="22"/>
  <c r="G29" i="22"/>
  <c r="B10" i="22"/>
  <c r="H9" i="22"/>
  <c r="E9" i="22"/>
  <c r="F9" i="22"/>
  <c r="G9" i="22"/>
  <c r="G14" i="6"/>
  <c r="E14" i="6"/>
  <c r="H16" i="6"/>
  <c r="B10" i="23"/>
  <c r="E9" i="23"/>
  <c r="F9" i="23"/>
  <c r="G9" i="23"/>
  <c r="H9" i="23"/>
  <c r="B15" i="22"/>
  <c r="H14" i="22"/>
  <c r="E14" i="22"/>
  <c r="F14" i="22"/>
  <c r="G14" i="22"/>
  <c r="B15" i="23"/>
  <c r="E14" i="23"/>
  <c r="F14" i="23"/>
  <c r="G14" i="23"/>
  <c r="H14" i="23"/>
  <c r="G16" i="6"/>
  <c r="F14" i="6"/>
  <c r="E16" i="6"/>
  <c r="G17" i="6"/>
  <c r="H17" i="6"/>
  <c r="H9" i="6"/>
  <c r="B21" i="55"/>
  <c r="I20" i="55"/>
  <c r="E20" i="55"/>
  <c r="H20" i="55"/>
  <c r="F20" i="55"/>
  <c r="G20" i="55"/>
  <c r="B21" i="46"/>
  <c r="E20" i="46"/>
  <c r="I20" i="46"/>
  <c r="F20" i="46"/>
  <c r="H20" i="46"/>
  <c r="J20" i="46"/>
  <c r="G20" i="46"/>
  <c r="B11" i="58"/>
  <c r="F10" i="58"/>
  <c r="G10" i="58"/>
  <c r="H10" i="58"/>
  <c r="E10" i="58"/>
  <c r="B13" i="59"/>
  <c r="J12" i="59"/>
  <c r="L12" i="59"/>
  <c r="I12" i="59"/>
  <c r="H12" i="59"/>
  <c r="G12" i="59"/>
  <c r="E12" i="59"/>
  <c r="K12" i="59"/>
  <c r="F12" i="59"/>
  <c r="M12" i="59"/>
  <c r="B17" i="59"/>
  <c r="L16" i="59"/>
  <c r="I16" i="59"/>
  <c r="J16" i="59"/>
  <c r="H16" i="59"/>
  <c r="G16" i="59"/>
  <c r="E16" i="59"/>
  <c r="K16" i="59"/>
  <c r="F16" i="59"/>
  <c r="M16" i="59"/>
  <c r="E17" i="47"/>
  <c r="G17" i="47"/>
  <c r="J17" i="47"/>
  <c r="I17" i="47"/>
  <c r="H17" i="47"/>
  <c r="F17" i="47"/>
  <c r="K17" i="47"/>
  <c r="B16" i="55"/>
  <c r="I15" i="55"/>
  <c r="H15" i="55"/>
  <c r="G15" i="55"/>
  <c r="E15" i="55"/>
  <c r="F15" i="55"/>
  <c r="B21" i="57"/>
  <c r="I20" i="57"/>
  <c r="J20" i="57"/>
  <c r="F20" i="57"/>
  <c r="G20" i="57"/>
  <c r="K20" i="57"/>
  <c r="H20" i="57"/>
  <c r="E20" i="57"/>
  <c r="B16" i="56"/>
  <c r="I15" i="56"/>
  <c r="G15" i="56"/>
  <c r="E15" i="56"/>
  <c r="H15" i="56"/>
  <c r="J15" i="56"/>
  <c r="F15" i="56"/>
  <c r="B21" i="58"/>
  <c r="F20" i="58"/>
  <c r="G20" i="58"/>
  <c r="H20" i="58"/>
  <c r="E20" i="58"/>
  <c r="B21" i="47"/>
  <c r="E20" i="47"/>
  <c r="I20" i="47"/>
  <c r="K20" i="47"/>
  <c r="J20" i="47"/>
  <c r="F20" i="47"/>
  <c r="H20" i="47"/>
  <c r="G20" i="47"/>
  <c r="B22" i="59"/>
  <c r="L21" i="59"/>
  <c r="I21" i="59"/>
  <c r="J21" i="59"/>
  <c r="F21" i="59"/>
  <c r="H21" i="59"/>
  <c r="M21" i="59"/>
  <c r="G21" i="59"/>
  <c r="E21" i="59"/>
  <c r="K21" i="59"/>
  <c r="B26" i="58"/>
  <c r="G25" i="58"/>
  <c r="F25" i="58"/>
  <c r="H25" i="58"/>
  <c r="E25" i="58"/>
  <c r="B16" i="57"/>
  <c r="I15" i="57"/>
  <c r="J15" i="57"/>
  <c r="G15" i="57"/>
  <c r="E15" i="57"/>
  <c r="H15" i="57"/>
  <c r="K15" i="57"/>
  <c r="F15" i="57"/>
  <c r="I22" i="56"/>
  <c r="G22" i="56"/>
  <c r="F22" i="56"/>
  <c r="E22" i="56"/>
  <c r="H22" i="56"/>
  <c r="J22" i="56"/>
  <c r="B16" i="58"/>
  <c r="G15" i="58"/>
  <c r="F15" i="58"/>
  <c r="H15" i="58"/>
  <c r="E15" i="58"/>
  <c r="B12" i="46"/>
  <c r="E11" i="46"/>
  <c r="F11" i="46"/>
  <c r="J11" i="46"/>
  <c r="I11" i="46"/>
  <c r="G11" i="46"/>
  <c r="H11" i="46"/>
  <c r="B27" i="56"/>
  <c r="I26" i="56"/>
  <c r="H26" i="56"/>
  <c r="F26" i="56"/>
  <c r="J26" i="56"/>
  <c r="G26" i="56"/>
  <c r="E26" i="56"/>
  <c r="B12" i="56"/>
  <c r="I11" i="56"/>
  <c r="G11" i="56"/>
  <c r="J11" i="56"/>
  <c r="F11" i="56"/>
  <c r="E11" i="56"/>
  <c r="H11" i="56"/>
  <c r="F15" i="6"/>
  <c r="H14" i="6"/>
  <c r="B26" i="46"/>
  <c r="E25" i="46"/>
  <c r="G25" i="46"/>
  <c r="H25" i="46"/>
  <c r="J25" i="46"/>
  <c r="F25" i="46"/>
  <c r="I25" i="46"/>
  <c r="I27" i="55"/>
  <c r="F27" i="55"/>
  <c r="H27" i="55"/>
  <c r="E27" i="55"/>
  <c r="G27" i="55"/>
  <c r="B27" i="47"/>
  <c r="E26" i="47"/>
  <c r="J26" i="47"/>
  <c r="I26" i="47"/>
  <c r="G26" i="47"/>
  <c r="H26" i="47"/>
  <c r="K26" i="47"/>
  <c r="F26" i="47"/>
  <c r="B26" i="57"/>
  <c r="J25" i="57"/>
  <c r="I25" i="57"/>
  <c r="K25" i="57"/>
  <c r="F25" i="57"/>
  <c r="E25" i="57"/>
  <c r="G25" i="57"/>
  <c r="H25" i="57"/>
  <c r="B27" i="59"/>
  <c r="L26" i="59"/>
  <c r="J26" i="59"/>
  <c r="I26" i="59"/>
  <c r="G26" i="59"/>
  <c r="M26" i="59"/>
  <c r="E26" i="59"/>
  <c r="K26" i="59"/>
  <c r="F26" i="59"/>
  <c r="H26" i="59"/>
  <c r="B16" i="46"/>
  <c r="E15" i="46"/>
  <c r="H15" i="46"/>
  <c r="J15" i="46"/>
  <c r="I15" i="46"/>
  <c r="G15" i="46"/>
  <c r="F15" i="46"/>
  <c r="B11" i="47"/>
  <c r="E10" i="47"/>
  <c r="G10" i="47"/>
  <c r="H10" i="47"/>
  <c r="K10" i="47"/>
  <c r="F10" i="47"/>
  <c r="I10" i="47"/>
  <c r="J10" i="47"/>
  <c r="B26" i="44"/>
  <c r="H25" i="44"/>
  <c r="G25" i="44"/>
  <c r="E25" i="44"/>
  <c r="F25" i="44"/>
  <c r="B16" i="44"/>
  <c r="H15" i="44"/>
  <c r="G15" i="44"/>
  <c r="E15" i="44"/>
  <c r="F15" i="44"/>
  <c r="B21" i="44"/>
  <c r="H20" i="44"/>
  <c r="G20" i="44"/>
  <c r="E20" i="44"/>
  <c r="F20" i="44"/>
  <c r="B11" i="44"/>
  <c r="H10" i="44"/>
  <c r="G10" i="44"/>
  <c r="E10" i="44"/>
  <c r="F10" i="44"/>
  <c r="M30" i="43"/>
  <c r="J30" i="43"/>
  <c r="I30" i="43"/>
  <c r="L30" i="43"/>
  <c r="K30" i="43"/>
  <c r="N30" i="43"/>
  <c r="B11" i="43"/>
  <c r="M10" i="43"/>
  <c r="J10" i="43"/>
  <c r="I10" i="43"/>
  <c r="K10" i="43"/>
  <c r="N10" i="43"/>
  <c r="L10" i="43"/>
  <c r="B26" i="43"/>
  <c r="M25" i="43"/>
  <c r="I25" i="43"/>
  <c r="J25" i="43"/>
  <c r="K25" i="43"/>
  <c r="N25" i="43"/>
  <c r="L25" i="43"/>
  <c r="B16" i="43"/>
  <c r="M15" i="43"/>
  <c r="I15" i="43"/>
  <c r="J15" i="43"/>
  <c r="N15" i="43"/>
  <c r="K15" i="43"/>
  <c r="L15" i="43"/>
  <c r="B21" i="43"/>
  <c r="M20" i="43"/>
  <c r="J20" i="43"/>
  <c r="I20" i="43"/>
  <c r="N20" i="43"/>
  <c r="L20" i="43"/>
  <c r="K20" i="43"/>
  <c r="B10" i="42"/>
  <c r="H9" i="42"/>
  <c r="E9" i="42"/>
  <c r="I9" i="42"/>
  <c r="F9" i="42"/>
  <c r="J9" i="42"/>
  <c r="G9" i="42"/>
  <c r="K9" i="42"/>
  <c r="B25" i="42"/>
  <c r="G24" i="42"/>
  <c r="K24" i="42"/>
  <c r="H24" i="42"/>
  <c r="E24" i="42"/>
  <c r="I24" i="42"/>
  <c r="F24" i="42"/>
  <c r="J24" i="42"/>
  <c r="B20" i="42"/>
  <c r="F19" i="42"/>
  <c r="J19" i="42"/>
  <c r="G19" i="42"/>
  <c r="K19" i="42"/>
  <c r="H19" i="42"/>
  <c r="E19" i="42"/>
  <c r="I19" i="42"/>
  <c r="B15" i="42"/>
  <c r="E14" i="42"/>
  <c r="I14" i="42"/>
  <c r="F14" i="42"/>
  <c r="J14" i="42"/>
  <c r="G14" i="42"/>
  <c r="K14" i="42"/>
  <c r="H14" i="42"/>
  <c r="H29" i="42"/>
  <c r="E29" i="42"/>
  <c r="I29" i="42"/>
  <c r="F29" i="42"/>
  <c r="J29" i="42"/>
  <c r="G29" i="42"/>
  <c r="K29" i="42"/>
  <c r="B25" i="41"/>
  <c r="E24" i="41"/>
  <c r="I24" i="41"/>
  <c r="F24" i="41"/>
  <c r="J24" i="41"/>
  <c r="G24" i="41"/>
  <c r="H24" i="41"/>
  <c r="G29" i="41"/>
  <c r="F29" i="41"/>
  <c r="H29" i="41"/>
  <c r="E29" i="41"/>
  <c r="I29" i="41"/>
  <c r="J29" i="41"/>
  <c r="B15" i="41"/>
  <c r="E14" i="41"/>
  <c r="I14" i="41"/>
  <c r="H14" i="41"/>
  <c r="F14" i="41"/>
  <c r="J14" i="41"/>
  <c r="G14" i="41"/>
  <c r="B10" i="41"/>
  <c r="G9" i="41"/>
  <c r="F9" i="41"/>
  <c r="H9" i="41"/>
  <c r="E9" i="41"/>
  <c r="I9" i="41"/>
  <c r="J9" i="41"/>
  <c r="B21" i="41"/>
  <c r="E20" i="41"/>
  <c r="I20" i="41"/>
  <c r="F20" i="41"/>
  <c r="J20" i="41"/>
  <c r="G20" i="41"/>
  <c r="H20" i="41"/>
  <c r="B25" i="40"/>
  <c r="F24" i="40"/>
  <c r="E24" i="40"/>
  <c r="G24" i="40"/>
  <c r="H24" i="40"/>
  <c r="I24" i="40"/>
  <c r="B10" i="40"/>
  <c r="E9" i="40"/>
  <c r="I9" i="40"/>
  <c r="H9" i="40"/>
  <c r="F9" i="40"/>
  <c r="G9" i="40"/>
  <c r="B15" i="40"/>
  <c r="H14" i="40"/>
  <c r="G14" i="40"/>
  <c r="E14" i="40"/>
  <c r="I14" i="40"/>
  <c r="F14" i="40"/>
  <c r="E29" i="40"/>
  <c r="I29" i="40"/>
  <c r="F29" i="40"/>
  <c r="H29" i="40"/>
  <c r="G29" i="40"/>
  <c r="B20" i="40"/>
  <c r="G19" i="40"/>
  <c r="F19" i="40"/>
  <c r="H19" i="40"/>
  <c r="E19" i="40"/>
  <c r="I19" i="40"/>
  <c r="B15" i="39"/>
  <c r="F14" i="39"/>
  <c r="E14" i="39"/>
  <c r="B25" i="39"/>
  <c r="E24" i="39"/>
  <c r="F24" i="39"/>
  <c r="B10" i="39"/>
  <c r="E9" i="39"/>
  <c r="F9" i="39"/>
  <c r="E29" i="39"/>
  <c r="F29" i="39"/>
  <c r="B20" i="39"/>
  <c r="E19" i="39"/>
  <c r="F19" i="39"/>
  <c r="B20" i="37"/>
  <c r="E19" i="37"/>
  <c r="I19" i="37"/>
  <c r="H19" i="37"/>
  <c r="F19" i="37"/>
  <c r="J19" i="37"/>
  <c r="G19" i="37"/>
  <c r="K19" i="37"/>
  <c r="B25" i="37"/>
  <c r="F24" i="37"/>
  <c r="J24" i="37"/>
  <c r="G24" i="37"/>
  <c r="K24" i="37"/>
  <c r="E24" i="37"/>
  <c r="I24" i="37"/>
  <c r="H24" i="37"/>
  <c r="B15" i="37"/>
  <c r="H14" i="37"/>
  <c r="G14" i="37"/>
  <c r="K14" i="37"/>
  <c r="E14" i="37"/>
  <c r="I14" i="37"/>
  <c r="F14" i="37"/>
  <c r="J14" i="37"/>
  <c r="B10" i="37"/>
  <c r="G9" i="37"/>
  <c r="K9" i="37"/>
  <c r="J9" i="37"/>
  <c r="H9" i="37"/>
  <c r="F9" i="37"/>
  <c r="E9" i="37"/>
  <c r="I9" i="37"/>
  <c r="G29" i="37"/>
  <c r="K29" i="37"/>
  <c r="J29" i="37"/>
  <c r="H29" i="37"/>
  <c r="F29" i="37"/>
  <c r="E29" i="37"/>
  <c r="I29" i="37"/>
  <c r="B20" i="35"/>
  <c r="F19" i="35"/>
  <c r="J19" i="35"/>
  <c r="E19" i="35"/>
  <c r="G19" i="35"/>
  <c r="I19" i="35"/>
  <c r="H19" i="35"/>
  <c r="B15" i="35"/>
  <c r="H14" i="35"/>
  <c r="E14" i="35"/>
  <c r="I14" i="35"/>
  <c r="G14" i="35"/>
  <c r="F14" i="35"/>
  <c r="J14" i="35"/>
  <c r="B10" i="35"/>
  <c r="F9" i="35"/>
  <c r="J9" i="35"/>
  <c r="E9" i="35"/>
  <c r="G9" i="35"/>
  <c r="I9" i="35"/>
  <c r="H9" i="35"/>
  <c r="F29" i="35"/>
  <c r="J29" i="35"/>
  <c r="I29" i="35"/>
  <c r="G29" i="35"/>
  <c r="E29" i="35"/>
  <c r="H29" i="35"/>
  <c r="B25" i="35"/>
  <c r="H24" i="35"/>
  <c r="E24" i="35"/>
  <c r="I24" i="35"/>
  <c r="G24" i="35"/>
  <c r="F24" i="35"/>
  <c r="J24" i="35"/>
  <c r="G29" i="14"/>
  <c r="E29" i="14"/>
  <c r="F29" i="14"/>
  <c r="B15" i="14"/>
  <c r="G14" i="14"/>
  <c r="E14" i="14"/>
  <c r="F14" i="14"/>
  <c r="B25" i="14"/>
  <c r="F24" i="14"/>
  <c r="G24" i="14"/>
  <c r="E24" i="14"/>
  <c r="B10" i="14"/>
  <c r="G9" i="14"/>
  <c r="F9" i="14"/>
  <c r="E9" i="14"/>
  <c r="B21" i="14"/>
  <c r="F20" i="14"/>
  <c r="E20" i="14"/>
  <c r="G20" i="14"/>
  <c r="B16" i="10"/>
  <c r="G15" i="10"/>
  <c r="H15" i="10"/>
  <c r="F15" i="10"/>
  <c r="E15" i="10"/>
  <c r="I15" i="10"/>
  <c r="J15" i="10"/>
  <c r="B20" i="10"/>
  <c r="G19" i="10"/>
  <c r="F19" i="10"/>
  <c r="H19" i="10"/>
  <c r="E19" i="10"/>
  <c r="I19" i="10"/>
  <c r="J19" i="10"/>
  <c r="G29" i="10"/>
  <c r="H29" i="10"/>
  <c r="J29" i="10"/>
  <c r="E29" i="10"/>
  <c r="I29" i="10"/>
  <c r="F29" i="10"/>
  <c r="B10" i="10"/>
  <c r="G9" i="10"/>
  <c r="H9" i="10"/>
  <c r="J9" i="10"/>
  <c r="E9" i="10"/>
  <c r="I9" i="10"/>
  <c r="F9" i="10"/>
  <c r="B25" i="10"/>
  <c r="E24" i="10"/>
  <c r="I24" i="10"/>
  <c r="H24" i="10"/>
  <c r="F24" i="10"/>
  <c r="J24" i="10"/>
  <c r="G24" i="10"/>
  <c r="E29" i="9"/>
  <c r="I29" i="9"/>
  <c r="G29" i="9"/>
  <c r="H29" i="9"/>
  <c r="F29" i="9"/>
  <c r="B26" i="9"/>
  <c r="E25" i="9"/>
  <c r="I25" i="9"/>
  <c r="G25" i="9"/>
  <c r="F25" i="9"/>
  <c r="H25" i="9"/>
  <c r="B15" i="9"/>
  <c r="H14" i="9"/>
  <c r="E14" i="9"/>
  <c r="I14" i="9"/>
  <c r="F14" i="9"/>
  <c r="G14" i="9"/>
  <c r="B10" i="9"/>
  <c r="E9" i="9"/>
  <c r="I9" i="9"/>
  <c r="F9" i="9"/>
  <c r="G9" i="9"/>
  <c r="H9" i="9"/>
  <c r="B20" i="9"/>
  <c r="G19" i="9"/>
  <c r="H19" i="9"/>
  <c r="E19" i="9"/>
  <c r="I19" i="9"/>
  <c r="F19" i="9"/>
  <c r="F29" i="8"/>
  <c r="E29" i="8"/>
  <c r="B25" i="8"/>
  <c r="E24" i="8"/>
  <c r="F24" i="8"/>
  <c r="B10" i="8"/>
  <c r="F9" i="8"/>
  <c r="E9" i="8"/>
  <c r="B15" i="8"/>
  <c r="E14" i="8"/>
  <c r="F14" i="8"/>
  <c r="B20" i="8"/>
  <c r="F19" i="8"/>
  <c r="E19" i="8"/>
  <c r="B10" i="6"/>
  <c r="G30" i="25" l="1"/>
  <c r="E30" i="25"/>
  <c r="F30" i="25"/>
  <c r="H30" i="25"/>
  <c r="H30" i="27"/>
  <c r="F30" i="27"/>
  <c r="E30" i="27"/>
  <c r="G30" i="27"/>
  <c r="E30" i="24"/>
  <c r="H30" i="24"/>
  <c r="F30" i="24"/>
  <c r="G30" i="24"/>
  <c r="E30" i="26"/>
  <c r="F30" i="26"/>
  <c r="H30" i="26"/>
  <c r="G30" i="26"/>
  <c r="G21" i="24"/>
  <c r="E21" i="24"/>
  <c r="F21" i="24"/>
  <c r="H21" i="24"/>
  <c r="E21" i="25"/>
  <c r="G21" i="25"/>
  <c r="F21" i="25"/>
  <c r="H21" i="25"/>
  <c r="F20" i="26"/>
  <c r="H20" i="26"/>
  <c r="E20" i="26"/>
  <c r="G20" i="26"/>
  <c r="F21" i="27"/>
  <c r="H21" i="27"/>
  <c r="E21" i="27"/>
  <c r="G21" i="27"/>
  <c r="E10" i="24"/>
  <c r="F10" i="24"/>
  <c r="H10" i="24"/>
  <c r="G10" i="24"/>
  <c r="E10" i="25"/>
  <c r="G10" i="25"/>
  <c r="F10" i="25"/>
  <c r="H10" i="25"/>
  <c r="F15" i="26"/>
  <c r="H15" i="26"/>
  <c r="E15" i="26"/>
  <c r="G15" i="26"/>
  <c r="F10" i="27"/>
  <c r="H10" i="27"/>
  <c r="E10" i="27"/>
  <c r="G10" i="27"/>
  <c r="G25" i="24"/>
  <c r="E25" i="24"/>
  <c r="F25" i="24"/>
  <c r="H25" i="24"/>
  <c r="E25" i="25"/>
  <c r="G25" i="25"/>
  <c r="F25" i="25"/>
  <c r="H25" i="25"/>
  <c r="E25" i="26"/>
  <c r="G25" i="26"/>
  <c r="F25" i="26"/>
  <c r="H25" i="26"/>
  <c r="F25" i="27"/>
  <c r="H25" i="27"/>
  <c r="E25" i="27"/>
  <c r="G25" i="27"/>
  <c r="E15" i="24"/>
  <c r="F15" i="24"/>
  <c r="H15" i="24"/>
  <c r="G15" i="24"/>
  <c r="F15" i="25"/>
  <c r="H15" i="25"/>
  <c r="E15" i="25"/>
  <c r="G15" i="25"/>
  <c r="F11" i="26"/>
  <c r="H11" i="26"/>
  <c r="E11" i="26"/>
  <c r="G11" i="26"/>
  <c r="E15" i="27"/>
  <c r="G15" i="27"/>
  <c r="F15" i="27"/>
  <c r="H15" i="27"/>
  <c r="B11" i="28"/>
  <c r="E10" i="28"/>
  <c r="F10" i="28"/>
  <c r="H10" i="28"/>
  <c r="G10" i="28"/>
  <c r="B26" i="28"/>
  <c r="E25" i="28"/>
  <c r="H25" i="28"/>
  <c r="F25" i="28"/>
  <c r="G25" i="28"/>
  <c r="B16" i="28"/>
  <c r="E15" i="28"/>
  <c r="F15" i="28"/>
  <c r="H15" i="28"/>
  <c r="G15" i="28"/>
  <c r="B22" i="28"/>
  <c r="E21" i="28"/>
  <c r="H21" i="28"/>
  <c r="F21" i="28"/>
  <c r="G21" i="28"/>
  <c r="B22" i="27"/>
  <c r="B11" i="27"/>
  <c r="B26" i="27"/>
  <c r="B16" i="27"/>
  <c r="B16" i="26"/>
  <c r="B26" i="26"/>
  <c r="B21" i="26"/>
  <c r="B12" i="26"/>
  <c r="B22" i="25"/>
  <c r="B11" i="25"/>
  <c r="B26" i="25"/>
  <c r="B16" i="25"/>
  <c r="B22" i="24"/>
  <c r="B11" i="24"/>
  <c r="B26" i="24"/>
  <c r="B16" i="24"/>
  <c r="B16" i="23"/>
  <c r="E15" i="23"/>
  <c r="F15" i="23"/>
  <c r="G15" i="23"/>
  <c r="H15" i="23"/>
  <c r="B26" i="22"/>
  <c r="H25" i="22"/>
  <c r="F25" i="22"/>
  <c r="E25" i="22"/>
  <c r="G25" i="22"/>
  <c r="B16" i="22"/>
  <c r="H15" i="22"/>
  <c r="E15" i="22"/>
  <c r="F15" i="22"/>
  <c r="G15" i="22"/>
  <c r="B21" i="23"/>
  <c r="E20" i="23"/>
  <c r="F20" i="23"/>
  <c r="G20" i="23"/>
  <c r="H20" i="23"/>
  <c r="B26" i="23"/>
  <c r="E25" i="23"/>
  <c r="F25" i="23"/>
  <c r="G25" i="23"/>
  <c r="H25" i="23"/>
  <c r="B22" i="22"/>
  <c r="H21" i="22"/>
  <c r="E21" i="22"/>
  <c r="F21" i="22"/>
  <c r="G21" i="22"/>
  <c r="B11" i="23"/>
  <c r="E10" i="23"/>
  <c r="H10" i="23"/>
  <c r="F10" i="23"/>
  <c r="G10" i="23"/>
  <c r="B11" i="22"/>
  <c r="H10" i="22"/>
  <c r="F10" i="22"/>
  <c r="E10" i="22"/>
  <c r="G10" i="22"/>
  <c r="B28" i="59"/>
  <c r="J27" i="59"/>
  <c r="L27" i="59"/>
  <c r="I27" i="59"/>
  <c r="H27" i="59"/>
  <c r="G27" i="59"/>
  <c r="M27" i="59"/>
  <c r="E27" i="59"/>
  <c r="K27" i="59"/>
  <c r="F27" i="59"/>
  <c r="B27" i="57"/>
  <c r="I26" i="57"/>
  <c r="J26" i="57"/>
  <c r="K26" i="57"/>
  <c r="F26" i="57"/>
  <c r="E26" i="57"/>
  <c r="G26" i="57"/>
  <c r="H26" i="57"/>
  <c r="E27" i="47"/>
  <c r="G27" i="47"/>
  <c r="J27" i="47"/>
  <c r="K27" i="47"/>
  <c r="I27" i="47"/>
  <c r="H27" i="47"/>
  <c r="F27" i="47"/>
  <c r="B27" i="46"/>
  <c r="E26" i="46"/>
  <c r="F26" i="46"/>
  <c r="H26" i="46"/>
  <c r="G26" i="46"/>
  <c r="I26" i="46"/>
  <c r="J26" i="46"/>
  <c r="I12" i="56"/>
  <c r="G12" i="56"/>
  <c r="F12" i="56"/>
  <c r="E12" i="56"/>
  <c r="J12" i="56"/>
  <c r="H12" i="56"/>
  <c r="H10" i="6"/>
  <c r="G10" i="6"/>
  <c r="E10" i="6"/>
  <c r="F10" i="6"/>
  <c r="B22" i="58"/>
  <c r="G21" i="58"/>
  <c r="F21" i="58"/>
  <c r="E21" i="58"/>
  <c r="H21" i="58"/>
  <c r="B22" i="57"/>
  <c r="J21" i="57"/>
  <c r="I21" i="57"/>
  <c r="F21" i="57"/>
  <c r="H21" i="57"/>
  <c r="E21" i="57"/>
  <c r="G21" i="57"/>
  <c r="K21" i="57"/>
  <c r="L13" i="59"/>
  <c r="I13" i="59"/>
  <c r="J13" i="59"/>
  <c r="F13" i="59"/>
  <c r="M13" i="59"/>
  <c r="E13" i="59"/>
  <c r="H13" i="59"/>
  <c r="G13" i="59"/>
  <c r="K13" i="59"/>
  <c r="B22" i="46"/>
  <c r="E21" i="46"/>
  <c r="H21" i="46"/>
  <c r="J21" i="46"/>
  <c r="G21" i="46"/>
  <c r="I21" i="46"/>
  <c r="F21" i="46"/>
  <c r="B12" i="47"/>
  <c r="E11" i="47"/>
  <c r="K11" i="47"/>
  <c r="I11" i="47"/>
  <c r="H11" i="47"/>
  <c r="F11" i="47"/>
  <c r="G11" i="47"/>
  <c r="J11" i="47"/>
  <c r="B22" i="47"/>
  <c r="E21" i="47"/>
  <c r="K21" i="47"/>
  <c r="H21" i="47"/>
  <c r="G21" i="47"/>
  <c r="J21" i="47"/>
  <c r="F21" i="47"/>
  <c r="I21" i="47"/>
  <c r="B17" i="46"/>
  <c r="E16" i="46"/>
  <c r="I16" i="46"/>
  <c r="F16" i="46"/>
  <c r="G16" i="46"/>
  <c r="H16" i="46"/>
  <c r="J16" i="46"/>
  <c r="E12" i="46"/>
  <c r="H12" i="46"/>
  <c r="J12" i="46"/>
  <c r="F12" i="46"/>
  <c r="I12" i="46"/>
  <c r="G12" i="46"/>
  <c r="B23" i="59"/>
  <c r="L22" i="59"/>
  <c r="J22" i="59"/>
  <c r="I22" i="59"/>
  <c r="G22" i="59"/>
  <c r="M22" i="59"/>
  <c r="E22" i="59"/>
  <c r="K22" i="59"/>
  <c r="F22" i="59"/>
  <c r="H22" i="59"/>
  <c r="B12" i="58"/>
  <c r="G11" i="58"/>
  <c r="F11" i="58"/>
  <c r="H11" i="58"/>
  <c r="E11" i="58"/>
  <c r="B27" i="58"/>
  <c r="F26" i="58"/>
  <c r="G26" i="58"/>
  <c r="H26" i="58"/>
  <c r="E26" i="58"/>
  <c r="B17" i="56"/>
  <c r="I16" i="56"/>
  <c r="H16" i="56"/>
  <c r="G16" i="56"/>
  <c r="E16" i="56"/>
  <c r="J16" i="56"/>
  <c r="F16" i="56"/>
  <c r="I27" i="56"/>
  <c r="J27" i="56"/>
  <c r="E27" i="56"/>
  <c r="H27" i="56"/>
  <c r="F27" i="56"/>
  <c r="G27" i="56"/>
  <c r="B17" i="58"/>
  <c r="F16" i="58"/>
  <c r="G16" i="58"/>
  <c r="E16" i="58"/>
  <c r="H16" i="58"/>
  <c r="B17" i="57"/>
  <c r="I16" i="57"/>
  <c r="J16" i="57"/>
  <c r="G16" i="57"/>
  <c r="H16" i="57"/>
  <c r="K16" i="57"/>
  <c r="E16" i="57"/>
  <c r="F16" i="57"/>
  <c r="B17" i="55"/>
  <c r="I16" i="55"/>
  <c r="H16" i="55"/>
  <c r="E16" i="55"/>
  <c r="F16" i="55"/>
  <c r="G16" i="55"/>
  <c r="B18" i="59"/>
  <c r="L17" i="59"/>
  <c r="I17" i="59"/>
  <c r="J17" i="59"/>
  <c r="F17" i="59"/>
  <c r="M17" i="59"/>
  <c r="E17" i="59"/>
  <c r="H17" i="59"/>
  <c r="G17" i="59"/>
  <c r="K17" i="59"/>
  <c r="B22" i="55"/>
  <c r="I21" i="55"/>
  <c r="G21" i="55"/>
  <c r="E21" i="55"/>
  <c r="H21" i="55"/>
  <c r="F21" i="55"/>
  <c r="B12" i="44"/>
  <c r="H11" i="44"/>
  <c r="E11" i="44"/>
  <c r="G11" i="44"/>
  <c r="F11" i="44"/>
  <c r="B22" i="44"/>
  <c r="H21" i="44"/>
  <c r="E21" i="44"/>
  <c r="G21" i="44"/>
  <c r="F21" i="44"/>
  <c r="B17" i="44"/>
  <c r="H16" i="44"/>
  <c r="E16" i="44"/>
  <c r="F16" i="44"/>
  <c r="G16" i="44"/>
  <c r="B27" i="44"/>
  <c r="H26" i="44"/>
  <c r="E26" i="44"/>
  <c r="G26" i="44"/>
  <c r="F26" i="44"/>
  <c r="B12" i="43"/>
  <c r="M11" i="43"/>
  <c r="I11" i="43"/>
  <c r="J11" i="43"/>
  <c r="K11" i="43"/>
  <c r="L11" i="43"/>
  <c r="N11" i="43"/>
  <c r="H11" i="43"/>
  <c r="G11" i="43"/>
  <c r="E11" i="43"/>
  <c r="F11" i="43"/>
  <c r="B22" i="43"/>
  <c r="M21" i="43"/>
  <c r="J21" i="43"/>
  <c r="I21" i="43"/>
  <c r="L21" i="43"/>
  <c r="N21" i="43"/>
  <c r="K21" i="43"/>
  <c r="G21" i="43"/>
  <c r="H21" i="43"/>
  <c r="F21" i="43"/>
  <c r="E21" i="43"/>
  <c r="B27" i="43"/>
  <c r="M26" i="43"/>
  <c r="J26" i="43"/>
  <c r="I26" i="43"/>
  <c r="L26" i="43"/>
  <c r="K26" i="43"/>
  <c r="N26" i="43"/>
  <c r="H26" i="43"/>
  <c r="E26" i="43"/>
  <c r="G26" i="43"/>
  <c r="F26" i="43"/>
  <c r="B17" i="43"/>
  <c r="M16" i="43"/>
  <c r="I16" i="43"/>
  <c r="J16" i="43"/>
  <c r="L16" i="43"/>
  <c r="K16" i="43"/>
  <c r="N16" i="43"/>
  <c r="E16" i="43"/>
  <c r="F16" i="43"/>
  <c r="H16" i="43"/>
  <c r="G16" i="43"/>
  <c r="B16" i="42"/>
  <c r="F15" i="42"/>
  <c r="J15" i="42"/>
  <c r="G15" i="42"/>
  <c r="K15" i="42"/>
  <c r="H15" i="42"/>
  <c r="E15" i="42"/>
  <c r="I15" i="42"/>
  <c r="B21" i="42"/>
  <c r="G20" i="42"/>
  <c r="K20" i="42"/>
  <c r="H20" i="42"/>
  <c r="E20" i="42"/>
  <c r="I20" i="42"/>
  <c r="F20" i="42"/>
  <c r="J20" i="42"/>
  <c r="B26" i="42"/>
  <c r="H25" i="42"/>
  <c r="E25" i="42"/>
  <c r="I25" i="42"/>
  <c r="F25" i="42"/>
  <c r="J25" i="42"/>
  <c r="G25" i="42"/>
  <c r="K25" i="42"/>
  <c r="B11" i="42"/>
  <c r="E10" i="42"/>
  <c r="I10" i="42"/>
  <c r="F10" i="42"/>
  <c r="J10" i="42"/>
  <c r="G10" i="42"/>
  <c r="K10" i="42"/>
  <c r="H10" i="42"/>
  <c r="B11" i="41"/>
  <c r="E10" i="41"/>
  <c r="I10" i="41"/>
  <c r="F10" i="41"/>
  <c r="J10" i="41"/>
  <c r="G10" i="41"/>
  <c r="H10" i="41"/>
  <c r="B22" i="41"/>
  <c r="G21" i="41"/>
  <c r="F21" i="41"/>
  <c r="H21" i="41"/>
  <c r="E21" i="41"/>
  <c r="I21" i="41"/>
  <c r="J21" i="41"/>
  <c r="B16" i="41"/>
  <c r="G15" i="41"/>
  <c r="H15" i="41"/>
  <c r="E15" i="41"/>
  <c r="I15" i="41"/>
  <c r="F15" i="41"/>
  <c r="J15" i="41"/>
  <c r="B26" i="41"/>
  <c r="G25" i="41"/>
  <c r="F25" i="41"/>
  <c r="H25" i="41"/>
  <c r="E25" i="41"/>
  <c r="I25" i="41"/>
  <c r="J25" i="41"/>
  <c r="B21" i="40"/>
  <c r="F20" i="40"/>
  <c r="G20" i="40"/>
  <c r="E20" i="40"/>
  <c r="H20" i="40"/>
  <c r="I20" i="40"/>
  <c r="B11" i="40"/>
  <c r="H10" i="40"/>
  <c r="E10" i="40"/>
  <c r="I10" i="40"/>
  <c r="G10" i="40"/>
  <c r="F10" i="40"/>
  <c r="B16" i="40"/>
  <c r="G15" i="40"/>
  <c r="H15" i="40"/>
  <c r="F15" i="40"/>
  <c r="E15" i="40"/>
  <c r="I15" i="40"/>
  <c r="B26" i="40"/>
  <c r="E25" i="40"/>
  <c r="I25" i="40"/>
  <c r="F25" i="40"/>
  <c r="H25" i="40"/>
  <c r="G25" i="40"/>
  <c r="B26" i="39"/>
  <c r="E25" i="39"/>
  <c r="F25" i="39"/>
  <c r="B11" i="39"/>
  <c r="F10" i="39"/>
  <c r="E10" i="39"/>
  <c r="B21" i="39"/>
  <c r="E20" i="39"/>
  <c r="F20" i="39"/>
  <c r="B16" i="39"/>
  <c r="E15" i="39"/>
  <c r="F15" i="39"/>
  <c r="B11" i="37"/>
  <c r="H10" i="37"/>
  <c r="K10" i="37"/>
  <c r="E10" i="37"/>
  <c r="I10" i="37"/>
  <c r="G10" i="37"/>
  <c r="F10" i="37"/>
  <c r="J10" i="37"/>
  <c r="B16" i="37"/>
  <c r="E15" i="37"/>
  <c r="I15" i="37"/>
  <c r="F15" i="37"/>
  <c r="J15" i="37"/>
  <c r="H15" i="37"/>
  <c r="G15" i="37"/>
  <c r="K15" i="37"/>
  <c r="B26" i="37"/>
  <c r="G25" i="37"/>
  <c r="K25" i="37"/>
  <c r="F25" i="37"/>
  <c r="H25" i="37"/>
  <c r="J25" i="37"/>
  <c r="E25" i="37"/>
  <c r="I25" i="37"/>
  <c r="B21" i="37"/>
  <c r="F20" i="37"/>
  <c r="J20" i="37"/>
  <c r="I20" i="37"/>
  <c r="G20" i="37"/>
  <c r="K20" i="37"/>
  <c r="E20" i="37"/>
  <c r="H20" i="37"/>
  <c r="B16" i="35"/>
  <c r="F15" i="35"/>
  <c r="J15" i="35"/>
  <c r="E15" i="35"/>
  <c r="G15" i="35"/>
  <c r="I15" i="35"/>
  <c r="H15" i="35"/>
  <c r="B11" i="35"/>
  <c r="H10" i="35"/>
  <c r="G10" i="35"/>
  <c r="E10" i="35"/>
  <c r="I10" i="35"/>
  <c r="F10" i="35"/>
  <c r="J10" i="35"/>
  <c r="B26" i="35"/>
  <c r="F25" i="35"/>
  <c r="J25" i="35"/>
  <c r="E25" i="35"/>
  <c r="G25" i="35"/>
  <c r="I25" i="35"/>
  <c r="H25" i="35"/>
  <c r="B21" i="35"/>
  <c r="H20" i="35"/>
  <c r="G20" i="35"/>
  <c r="E20" i="35"/>
  <c r="I20" i="35"/>
  <c r="F20" i="35"/>
  <c r="J20" i="35"/>
  <c r="B22" i="14"/>
  <c r="G21" i="14"/>
  <c r="F21" i="14"/>
  <c r="E21" i="14"/>
  <c r="B11" i="14"/>
  <c r="G10" i="14"/>
  <c r="E10" i="14"/>
  <c r="F10" i="14"/>
  <c r="B26" i="14"/>
  <c r="G25" i="14"/>
  <c r="F25" i="14"/>
  <c r="E25" i="14"/>
  <c r="B16" i="14"/>
  <c r="E15" i="14"/>
  <c r="F15" i="14"/>
  <c r="G15" i="14"/>
  <c r="B21" i="10"/>
  <c r="E20" i="10"/>
  <c r="I20" i="10"/>
  <c r="F20" i="10"/>
  <c r="J20" i="10"/>
  <c r="H20" i="10"/>
  <c r="G20" i="10"/>
  <c r="B26" i="10"/>
  <c r="G25" i="10"/>
  <c r="H25" i="10"/>
  <c r="F25" i="10"/>
  <c r="E25" i="10"/>
  <c r="I25" i="10"/>
  <c r="J25" i="10"/>
  <c r="B11" i="10"/>
  <c r="E10" i="10"/>
  <c r="I10" i="10"/>
  <c r="H10" i="10"/>
  <c r="F10" i="10"/>
  <c r="J10" i="10"/>
  <c r="G10" i="10"/>
  <c r="B17" i="10"/>
  <c r="E16" i="10"/>
  <c r="I16" i="10"/>
  <c r="H16" i="10"/>
  <c r="F16" i="10"/>
  <c r="J16" i="10"/>
  <c r="G16" i="10"/>
  <c r="B16" i="9"/>
  <c r="G15" i="9"/>
  <c r="H15" i="9"/>
  <c r="E15" i="9"/>
  <c r="I15" i="9"/>
  <c r="F15" i="9"/>
  <c r="B11" i="9"/>
  <c r="H10" i="9"/>
  <c r="E10" i="9"/>
  <c r="I10" i="9"/>
  <c r="F10" i="9"/>
  <c r="G10" i="9"/>
  <c r="B27" i="9"/>
  <c r="H26" i="9"/>
  <c r="E26" i="9"/>
  <c r="F26" i="9"/>
  <c r="G26" i="9"/>
  <c r="I26" i="9"/>
  <c r="B21" i="9"/>
  <c r="F20" i="9"/>
  <c r="H20" i="9"/>
  <c r="E20" i="9"/>
  <c r="I20" i="9"/>
  <c r="G20" i="9"/>
  <c r="B26" i="8"/>
  <c r="F25" i="8"/>
  <c r="E25" i="8"/>
  <c r="B21" i="8"/>
  <c r="E20" i="8"/>
  <c r="F20" i="8"/>
  <c r="B11" i="8"/>
  <c r="E10" i="8"/>
  <c r="F10" i="8"/>
  <c r="B16" i="8"/>
  <c r="F15" i="8"/>
  <c r="E15" i="8"/>
  <c r="B11" i="6"/>
  <c r="E16" i="24" l="1"/>
  <c r="F16" i="24"/>
  <c r="H16" i="24"/>
  <c r="G16" i="24"/>
  <c r="F16" i="25"/>
  <c r="H16" i="25"/>
  <c r="E16" i="25"/>
  <c r="G16" i="25"/>
  <c r="F12" i="26"/>
  <c r="H12" i="26"/>
  <c r="E12" i="26"/>
  <c r="G12" i="26"/>
  <c r="H16" i="27"/>
  <c r="E16" i="27"/>
  <c r="G16" i="27"/>
  <c r="F16" i="27"/>
  <c r="F26" i="24"/>
  <c r="H26" i="24"/>
  <c r="G26" i="24"/>
  <c r="E26" i="24"/>
  <c r="E26" i="25"/>
  <c r="G26" i="25"/>
  <c r="F26" i="25"/>
  <c r="H26" i="25"/>
  <c r="E21" i="26"/>
  <c r="G21" i="26"/>
  <c r="F21" i="26"/>
  <c r="H21" i="26"/>
  <c r="F26" i="27"/>
  <c r="H26" i="27"/>
  <c r="E26" i="27"/>
  <c r="G26" i="27"/>
  <c r="E11" i="24"/>
  <c r="F11" i="24"/>
  <c r="H11" i="24"/>
  <c r="G11" i="24"/>
  <c r="F11" i="25"/>
  <c r="H11" i="25"/>
  <c r="E11" i="25"/>
  <c r="G11" i="25"/>
  <c r="E26" i="26"/>
  <c r="G26" i="26"/>
  <c r="F26" i="26"/>
  <c r="H26" i="26"/>
  <c r="E11" i="27"/>
  <c r="G11" i="27"/>
  <c r="F11" i="27"/>
  <c r="H11" i="27"/>
  <c r="F22" i="24"/>
  <c r="H22" i="24"/>
  <c r="G22" i="24"/>
  <c r="E22" i="24"/>
  <c r="E22" i="25"/>
  <c r="G22" i="25"/>
  <c r="F22" i="25"/>
  <c r="H22" i="25"/>
  <c r="F16" i="26"/>
  <c r="H16" i="26"/>
  <c r="E16" i="26"/>
  <c r="G16" i="26"/>
  <c r="F22" i="27"/>
  <c r="H22" i="27"/>
  <c r="E22" i="27"/>
  <c r="G22" i="27"/>
  <c r="E22" i="28"/>
  <c r="F22" i="28"/>
  <c r="G22" i="28"/>
  <c r="H22" i="28"/>
  <c r="B17" i="28"/>
  <c r="E16" i="28"/>
  <c r="H16" i="28"/>
  <c r="F16" i="28"/>
  <c r="G16" i="28"/>
  <c r="B27" i="28"/>
  <c r="E26" i="28"/>
  <c r="F26" i="28"/>
  <c r="G26" i="28"/>
  <c r="H26" i="28"/>
  <c r="B12" i="28"/>
  <c r="E11" i="28"/>
  <c r="F11" i="28"/>
  <c r="G11" i="28"/>
  <c r="H11" i="28"/>
  <c r="B17" i="27"/>
  <c r="B27" i="27"/>
  <c r="B12" i="27"/>
  <c r="B22" i="26"/>
  <c r="B27" i="26"/>
  <c r="B17" i="26"/>
  <c r="B27" i="25"/>
  <c r="B17" i="25"/>
  <c r="B12" i="25"/>
  <c r="B17" i="24"/>
  <c r="B27" i="24"/>
  <c r="B12" i="24"/>
  <c r="B22" i="23"/>
  <c r="E21" i="23"/>
  <c r="F21" i="23"/>
  <c r="G21" i="23"/>
  <c r="H21" i="23"/>
  <c r="B12" i="23"/>
  <c r="E11" i="23"/>
  <c r="F11" i="23"/>
  <c r="G11" i="23"/>
  <c r="H11" i="23"/>
  <c r="B17" i="22"/>
  <c r="H16" i="22"/>
  <c r="E16" i="22"/>
  <c r="F16" i="22"/>
  <c r="G16" i="22"/>
  <c r="B12" i="22"/>
  <c r="H11" i="22"/>
  <c r="E11" i="22"/>
  <c r="F11" i="22"/>
  <c r="G11" i="22"/>
  <c r="H22" i="22"/>
  <c r="E22" i="22"/>
  <c r="F22" i="22"/>
  <c r="G22" i="22"/>
  <c r="B27" i="22"/>
  <c r="H26" i="22"/>
  <c r="E26" i="22"/>
  <c r="F26" i="22"/>
  <c r="G26" i="22"/>
  <c r="B27" i="23"/>
  <c r="E26" i="23"/>
  <c r="F26" i="23"/>
  <c r="G26" i="23"/>
  <c r="H26" i="23"/>
  <c r="B17" i="23"/>
  <c r="E16" i="23"/>
  <c r="F16" i="23"/>
  <c r="G16" i="23"/>
  <c r="H16" i="23"/>
  <c r="F12" i="58"/>
  <c r="G12" i="58"/>
  <c r="H12" i="58"/>
  <c r="E12" i="58"/>
  <c r="I22" i="55"/>
  <c r="E22" i="55"/>
  <c r="G22" i="55"/>
  <c r="F22" i="55"/>
  <c r="H22" i="55"/>
  <c r="I17" i="55"/>
  <c r="G17" i="55"/>
  <c r="E17" i="55"/>
  <c r="H17" i="55"/>
  <c r="F17" i="55"/>
  <c r="I17" i="56"/>
  <c r="F17" i="56"/>
  <c r="G17" i="56"/>
  <c r="J17" i="56"/>
  <c r="E17" i="56"/>
  <c r="H17" i="56"/>
  <c r="F22" i="58"/>
  <c r="G22" i="58"/>
  <c r="E22" i="58"/>
  <c r="H22" i="58"/>
  <c r="I27" i="57"/>
  <c r="J27" i="57"/>
  <c r="G27" i="57"/>
  <c r="E27" i="57"/>
  <c r="K27" i="57"/>
  <c r="F27" i="57"/>
  <c r="H27" i="57"/>
  <c r="J17" i="57"/>
  <c r="I17" i="57"/>
  <c r="H17" i="57"/>
  <c r="E17" i="57"/>
  <c r="G17" i="57"/>
  <c r="K17" i="57"/>
  <c r="F17" i="57"/>
  <c r="G27" i="58"/>
  <c r="F27" i="58"/>
  <c r="H27" i="58"/>
  <c r="E27" i="58"/>
  <c r="L23" i="59"/>
  <c r="J23" i="59"/>
  <c r="I23" i="59"/>
  <c r="H23" i="59"/>
  <c r="G23" i="59"/>
  <c r="M23" i="59"/>
  <c r="E23" i="59"/>
  <c r="K23" i="59"/>
  <c r="F23" i="59"/>
  <c r="E22" i="46"/>
  <c r="J22" i="46"/>
  <c r="F22" i="46"/>
  <c r="I22" i="46"/>
  <c r="G22" i="46"/>
  <c r="H22" i="46"/>
  <c r="E27" i="46"/>
  <c r="G27" i="46"/>
  <c r="H27" i="46"/>
  <c r="I27" i="46"/>
  <c r="F27" i="46"/>
  <c r="J27" i="46"/>
  <c r="F11" i="6"/>
  <c r="G11" i="6"/>
  <c r="H11" i="6"/>
  <c r="E11" i="6"/>
  <c r="J18" i="59"/>
  <c r="I18" i="59"/>
  <c r="L18" i="59"/>
  <c r="G18" i="59"/>
  <c r="E18" i="59"/>
  <c r="K18" i="59"/>
  <c r="F18" i="59"/>
  <c r="M18" i="59"/>
  <c r="H18" i="59"/>
  <c r="G17" i="58"/>
  <c r="F17" i="58"/>
  <c r="H17" i="58"/>
  <c r="E17" i="58"/>
  <c r="E17" i="46"/>
  <c r="H17" i="46"/>
  <c r="J17" i="46"/>
  <c r="F17" i="46"/>
  <c r="I17" i="46"/>
  <c r="G17" i="46"/>
  <c r="E22" i="47"/>
  <c r="G22" i="47"/>
  <c r="F22" i="47"/>
  <c r="H22" i="47"/>
  <c r="K22" i="47"/>
  <c r="J22" i="47"/>
  <c r="I22" i="47"/>
  <c r="E12" i="47"/>
  <c r="K12" i="47"/>
  <c r="G12" i="47"/>
  <c r="F12" i="47"/>
  <c r="J12" i="47"/>
  <c r="H12" i="47"/>
  <c r="I12" i="47"/>
  <c r="J22" i="57"/>
  <c r="I22" i="57"/>
  <c r="K22" i="57"/>
  <c r="G22" i="57"/>
  <c r="F22" i="57"/>
  <c r="E22" i="57"/>
  <c r="H22" i="57"/>
  <c r="L28" i="59"/>
  <c r="I28" i="59"/>
  <c r="J28" i="59"/>
  <c r="F28" i="59"/>
  <c r="H28" i="59"/>
  <c r="G28" i="59"/>
  <c r="M28" i="59"/>
  <c r="E28" i="59"/>
  <c r="K28" i="59"/>
  <c r="H17" i="44"/>
  <c r="E17" i="44"/>
  <c r="G17" i="44"/>
  <c r="F17" i="44"/>
  <c r="H27" i="44"/>
  <c r="E27" i="44"/>
  <c r="F27" i="44"/>
  <c r="G27" i="44"/>
  <c r="H22" i="44"/>
  <c r="G22" i="44"/>
  <c r="E22" i="44"/>
  <c r="F22" i="44"/>
  <c r="H12" i="44"/>
  <c r="G12" i="44"/>
  <c r="E12" i="44"/>
  <c r="F12" i="44"/>
  <c r="B23" i="43"/>
  <c r="M22" i="43"/>
  <c r="J22" i="43"/>
  <c r="I22" i="43"/>
  <c r="K22" i="43"/>
  <c r="N22" i="43"/>
  <c r="L22" i="43"/>
  <c r="G22" i="43"/>
  <c r="F22" i="43"/>
  <c r="H22" i="43"/>
  <c r="E22" i="43"/>
  <c r="B28" i="43"/>
  <c r="M27" i="43"/>
  <c r="I27" i="43"/>
  <c r="J27" i="43"/>
  <c r="K27" i="43"/>
  <c r="L27" i="43"/>
  <c r="N27" i="43"/>
  <c r="G27" i="43"/>
  <c r="H27" i="43"/>
  <c r="E27" i="43"/>
  <c r="F27" i="43"/>
  <c r="B18" i="43"/>
  <c r="M17" i="43"/>
  <c r="J17" i="43"/>
  <c r="I17" i="43"/>
  <c r="N17" i="43"/>
  <c r="L17" i="43"/>
  <c r="K17" i="43"/>
  <c r="H17" i="43"/>
  <c r="F17" i="43"/>
  <c r="G17" i="43"/>
  <c r="E17" i="43"/>
  <c r="B13" i="43"/>
  <c r="M12" i="43"/>
  <c r="I12" i="43"/>
  <c r="J12" i="43"/>
  <c r="K12" i="43"/>
  <c r="L12" i="43"/>
  <c r="N12" i="43"/>
  <c r="F12" i="43"/>
  <c r="H12" i="43"/>
  <c r="G12" i="43"/>
  <c r="E12" i="43"/>
  <c r="B12" i="42"/>
  <c r="F11" i="42"/>
  <c r="J11" i="42"/>
  <c r="G11" i="42"/>
  <c r="K11" i="42"/>
  <c r="H11" i="42"/>
  <c r="E11" i="42"/>
  <c r="I11" i="42"/>
  <c r="B27" i="42"/>
  <c r="E26" i="42"/>
  <c r="I26" i="42"/>
  <c r="F26" i="42"/>
  <c r="J26" i="42"/>
  <c r="G26" i="42"/>
  <c r="K26" i="42"/>
  <c r="H26" i="42"/>
  <c r="B22" i="42"/>
  <c r="H21" i="42"/>
  <c r="E21" i="42"/>
  <c r="I21" i="42"/>
  <c r="F21" i="42"/>
  <c r="J21" i="42"/>
  <c r="G21" i="42"/>
  <c r="K21" i="42"/>
  <c r="B17" i="42"/>
  <c r="G16" i="42"/>
  <c r="K16" i="42"/>
  <c r="H16" i="42"/>
  <c r="E16" i="42"/>
  <c r="I16" i="42"/>
  <c r="F16" i="42"/>
  <c r="J16" i="42"/>
  <c r="B17" i="41"/>
  <c r="E16" i="41"/>
  <c r="I16" i="41"/>
  <c r="F16" i="41"/>
  <c r="J16" i="41"/>
  <c r="G16" i="41"/>
  <c r="H16" i="41"/>
  <c r="E22" i="41"/>
  <c r="I22" i="41"/>
  <c r="F22" i="41"/>
  <c r="J22" i="41"/>
  <c r="G22" i="41"/>
  <c r="H22" i="41"/>
  <c r="B27" i="41"/>
  <c r="E26" i="41"/>
  <c r="I26" i="41"/>
  <c r="F26" i="41"/>
  <c r="J26" i="41"/>
  <c r="G26" i="41"/>
  <c r="H26" i="41"/>
  <c r="B12" i="41"/>
  <c r="G11" i="41"/>
  <c r="H11" i="41"/>
  <c r="E11" i="41"/>
  <c r="I11" i="41"/>
  <c r="F11" i="41"/>
  <c r="J11" i="41"/>
  <c r="B27" i="40"/>
  <c r="H26" i="40"/>
  <c r="G26" i="40"/>
  <c r="E26" i="40"/>
  <c r="I26" i="40"/>
  <c r="F26" i="40"/>
  <c r="B12" i="40"/>
  <c r="G11" i="40"/>
  <c r="H11" i="40"/>
  <c r="E11" i="40"/>
  <c r="I11" i="40"/>
  <c r="F11" i="40"/>
  <c r="B17" i="40"/>
  <c r="F16" i="40"/>
  <c r="G16" i="40"/>
  <c r="I16" i="40"/>
  <c r="H16" i="40"/>
  <c r="E16" i="40"/>
  <c r="B22" i="40"/>
  <c r="E21" i="40"/>
  <c r="I21" i="40"/>
  <c r="H21" i="40"/>
  <c r="F21" i="40"/>
  <c r="G21" i="40"/>
  <c r="B12" i="39"/>
  <c r="E11" i="39"/>
  <c r="F11" i="39"/>
  <c r="B22" i="39"/>
  <c r="E21" i="39"/>
  <c r="F21" i="39"/>
  <c r="B17" i="39"/>
  <c r="E16" i="39"/>
  <c r="F16" i="39"/>
  <c r="B27" i="39"/>
  <c r="F26" i="39"/>
  <c r="E26" i="39"/>
  <c r="B22" i="37"/>
  <c r="G21" i="37"/>
  <c r="K21" i="37"/>
  <c r="J21" i="37"/>
  <c r="H21" i="37"/>
  <c r="F21" i="37"/>
  <c r="E21" i="37"/>
  <c r="I21" i="37"/>
  <c r="B27" i="37"/>
  <c r="H26" i="37"/>
  <c r="G26" i="37"/>
  <c r="E26" i="37"/>
  <c r="I26" i="37"/>
  <c r="K26" i="37"/>
  <c r="F26" i="37"/>
  <c r="J26" i="37"/>
  <c r="B17" i="37"/>
  <c r="F16" i="37"/>
  <c r="J16" i="37"/>
  <c r="E16" i="37"/>
  <c r="G16" i="37"/>
  <c r="K16" i="37"/>
  <c r="I16" i="37"/>
  <c r="H16" i="37"/>
  <c r="B12" i="37"/>
  <c r="E11" i="37"/>
  <c r="I11" i="37"/>
  <c r="H11" i="37"/>
  <c r="F11" i="37"/>
  <c r="J11" i="37"/>
  <c r="G11" i="37"/>
  <c r="K11" i="37"/>
  <c r="B27" i="35"/>
  <c r="H26" i="35"/>
  <c r="E26" i="35"/>
  <c r="I26" i="35"/>
  <c r="G26" i="35"/>
  <c r="F26" i="35"/>
  <c r="J26" i="35"/>
  <c r="B22" i="35"/>
  <c r="F21" i="35"/>
  <c r="J21" i="35"/>
  <c r="I21" i="35"/>
  <c r="G21" i="35"/>
  <c r="E21" i="35"/>
  <c r="H21" i="35"/>
  <c r="B12" i="35"/>
  <c r="F11" i="35"/>
  <c r="J11" i="35"/>
  <c r="G11" i="35"/>
  <c r="E11" i="35"/>
  <c r="I11" i="35"/>
  <c r="H11" i="35"/>
  <c r="B17" i="35"/>
  <c r="H16" i="35"/>
  <c r="G16" i="35"/>
  <c r="E16" i="35"/>
  <c r="I16" i="35"/>
  <c r="F16" i="35"/>
  <c r="J16" i="35"/>
  <c r="B17" i="14"/>
  <c r="F16" i="14"/>
  <c r="G16" i="14"/>
  <c r="E16" i="14"/>
  <c r="B27" i="14"/>
  <c r="E26" i="14"/>
  <c r="F26" i="14"/>
  <c r="G26" i="14"/>
  <c r="B12" i="14"/>
  <c r="E11" i="14"/>
  <c r="F11" i="14"/>
  <c r="G11" i="14"/>
  <c r="E22" i="14"/>
  <c r="F22" i="14"/>
  <c r="G22" i="14"/>
  <c r="B12" i="10"/>
  <c r="G11" i="10"/>
  <c r="H11" i="10"/>
  <c r="F11" i="10"/>
  <c r="E11" i="10"/>
  <c r="I11" i="10"/>
  <c r="J11" i="10"/>
  <c r="G17" i="10"/>
  <c r="F17" i="10"/>
  <c r="H17" i="10"/>
  <c r="E17" i="10"/>
  <c r="I17" i="10"/>
  <c r="J17" i="10"/>
  <c r="B27" i="10"/>
  <c r="E26" i="10"/>
  <c r="I26" i="10"/>
  <c r="H26" i="10"/>
  <c r="F26" i="10"/>
  <c r="J26" i="10"/>
  <c r="G26" i="10"/>
  <c r="B22" i="10"/>
  <c r="G21" i="10"/>
  <c r="F21" i="10"/>
  <c r="H21" i="10"/>
  <c r="E21" i="10"/>
  <c r="I21" i="10"/>
  <c r="J21" i="10"/>
  <c r="B22" i="9"/>
  <c r="E21" i="9"/>
  <c r="I21" i="9"/>
  <c r="F21" i="9"/>
  <c r="G21" i="9"/>
  <c r="H21" i="9"/>
  <c r="B12" i="9"/>
  <c r="G11" i="9"/>
  <c r="H11" i="9"/>
  <c r="E11" i="9"/>
  <c r="I11" i="9"/>
  <c r="F11" i="9"/>
  <c r="G27" i="9"/>
  <c r="E27" i="9"/>
  <c r="I27" i="9"/>
  <c r="H27" i="9"/>
  <c r="F27" i="9"/>
  <c r="B17" i="9"/>
  <c r="F16" i="9"/>
  <c r="G16" i="9"/>
  <c r="H16" i="9"/>
  <c r="E16" i="9"/>
  <c r="I16" i="9"/>
  <c r="B12" i="8"/>
  <c r="F11" i="8"/>
  <c r="E11" i="8"/>
  <c r="B22" i="8"/>
  <c r="F21" i="8"/>
  <c r="E21" i="8"/>
  <c r="B17" i="8"/>
  <c r="E16" i="8"/>
  <c r="F16" i="8"/>
  <c r="B27" i="8"/>
  <c r="E26" i="8"/>
  <c r="F26" i="8"/>
  <c r="B12" i="6"/>
  <c r="F12" i="25" l="1"/>
  <c r="H12" i="25"/>
  <c r="E12" i="25"/>
  <c r="G12" i="25"/>
  <c r="F27" i="26"/>
  <c r="H27" i="26"/>
  <c r="E27" i="26"/>
  <c r="G27" i="26"/>
  <c r="F17" i="27"/>
  <c r="H17" i="27"/>
  <c r="E17" i="27"/>
  <c r="G17" i="27"/>
  <c r="E12" i="24"/>
  <c r="F12" i="24"/>
  <c r="H12" i="24"/>
  <c r="G12" i="24"/>
  <c r="E17" i="25"/>
  <c r="G17" i="25"/>
  <c r="F17" i="25"/>
  <c r="H17" i="25"/>
  <c r="E22" i="26"/>
  <c r="G22" i="26"/>
  <c r="F22" i="26"/>
  <c r="H22" i="26"/>
  <c r="F27" i="24"/>
  <c r="G27" i="24"/>
  <c r="E27" i="24"/>
  <c r="H27" i="24"/>
  <c r="F27" i="25"/>
  <c r="H27" i="25"/>
  <c r="E27" i="25"/>
  <c r="G27" i="25"/>
  <c r="H12" i="27"/>
  <c r="E12" i="27"/>
  <c r="G12" i="27"/>
  <c r="F12" i="27"/>
  <c r="G17" i="24"/>
  <c r="E17" i="24"/>
  <c r="F17" i="24"/>
  <c r="H17" i="24"/>
  <c r="E17" i="26"/>
  <c r="G17" i="26"/>
  <c r="F17" i="26"/>
  <c r="H17" i="26"/>
  <c r="E27" i="27"/>
  <c r="G27" i="27"/>
  <c r="F27" i="27"/>
  <c r="H27" i="27"/>
  <c r="E12" i="28"/>
  <c r="H12" i="28"/>
  <c r="F12" i="28"/>
  <c r="G12" i="28"/>
  <c r="E27" i="28"/>
  <c r="H27" i="28"/>
  <c r="F27" i="28"/>
  <c r="G27" i="28"/>
  <c r="E17" i="28"/>
  <c r="F17" i="28"/>
  <c r="G17" i="28"/>
  <c r="H17" i="28"/>
  <c r="H12" i="22"/>
  <c r="E12" i="22"/>
  <c r="F12" i="22"/>
  <c r="G12" i="22"/>
  <c r="E17" i="23"/>
  <c r="F17" i="23"/>
  <c r="G17" i="23"/>
  <c r="H17" i="23"/>
  <c r="H17" i="22"/>
  <c r="E17" i="22"/>
  <c r="F17" i="22"/>
  <c r="G17" i="22"/>
  <c r="E27" i="23"/>
  <c r="F27" i="23"/>
  <c r="G27" i="23"/>
  <c r="H27" i="23"/>
  <c r="E12" i="23"/>
  <c r="F12" i="23"/>
  <c r="G12" i="23"/>
  <c r="H12" i="23"/>
  <c r="H27" i="22"/>
  <c r="E27" i="22"/>
  <c r="F27" i="22"/>
  <c r="G27" i="22"/>
  <c r="E22" i="23"/>
  <c r="F22" i="23"/>
  <c r="G22" i="23"/>
  <c r="H22" i="23"/>
  <c r="H12" i="6"/>
  <c r="E12" i="6"/>
  <c r="F12" i="6"/>
  <c r="G12" i="6"/>
  <c r="M28" i="43"/>
  <c r="J28" i="43"/>
  <c r="I28" i="43"/>
  <c r="K28" i="43"/>
  <c r="L28" i="43"/>
  <c r="N28" i="43"/>
  <c r="F28" i="43"/>
  <c r="H28" i="43"/>
  <c r="G28" i="43"/>
  <c r="E28" i="43"/>
  <c r="M18" i="43"/>
  <c r="I18" i="43"/>
  <c r="J18" i="43"/>
  <c r="K18" i="43"/>
  <c r="N18" i="43"/>
  <c r="L18" i="43"/>
  <c r="F18" i="43"/>
  <c r="H18" i="43"/>
  <c r="E18" i="43"/>
  <c r="G18" i="43"/>
  <c r="M13" i="43"/>
  <c r="J13" i="43"/>
  <c r="I13" i="43"/>
  <c r="K13" i="43"/>
  <c r="N13" i="43"/>
  <c r="L13" i="43"/>
  <c r="H13" i="43"/>
  <c r="E13" i="43"/>
  <c r="G13" i="43"/>
  <c r="F13" i="43"/>
  <c r="M23" i="43"/>
  <c r="J23" i="43"/>
  <c r="I23" i="43"/>
  <c r="K23" i="43"/>
  <c r="L23" i="43"/>
  <c r="N23" i="43"/>
  <c r="H23" i="43"/>
  <c r="E23" i="43"/>
  <c r="G23" i="43"/>
  <c r="F23" i="43"/>
  <c r="H17" i="42"/>
  <c r="E17" i="42"/>
  <c r="I17" i="42"/>
  <c r="F17" i="42"/>
  <c r="J17" i="42"/>
  <c r="G17" i="42"/>
  <c r="K17" i="42"/>
  <c r="E22" i="42"/>
  <c r="I22" i="42"/>
  <c r="F22" i="42"/>
  <c r="J22" i="42"/>
  <c r="G22" i="42"/>
  <c r="K22" i="42"/>
  <c r="H22" i="42"/>
  <c r="F27" i="42"/>
  <c r="J27" i="42"/>
  <c r="G27" i="42"/>
  <c r="K27" i="42"/>
  <c r="H27" i="42"/>
  <c r="E27" i="42"/>
  <c r="I27" i="42"/>
  <c r="G12" i="42"/>
  <c r="K12" i="42"/>
  <c r="H12" i="42"/>
  <c r="E12" i="42"/>
  <c r="I12" i="42"/>
  <c r="F12" i="42"/>
  <c r="J12" i="42"/>
  <c r="G27" i="41"/>
  <c r="F27" i="41"/>
  <c r="H27" i="41"/>
  <c r="E27" i="41"/>
  <c r="I27" i="41"/>
  <c r="J27" i="41"/>
  <c r="E12" i="41"/>
  <c r="I12" i="41"/>
  <c r="F12" i="41"/>
  <c r="J12" i="41"/>
  <c r="G12" i="41"/>
  <c r="H12" i="41"/>
  <c r="G17" i="41"/>
  <c r="F17" i="41"/>
  <c r="H17" i="41"/>
  <c r="E17" i="41"/>
  <c r="I17" i="41"/>
  <c r="J17" i="41"/>
  <c r="H22" i="40"/>
  <c r="E22" i="40"/>
  <c r="I22" i="40"/>
  <c r="F22" i="40"/>
  <c r="G22" i="40"/>
  <c r="F12" i="40"/>
  <c r="E12" i="40"/>
  <c r="G12" i="40"/>
  <c r="H12" i="40"/>
  <c r="I12" i="40"/>
  <c r="E17" i="40"/>
  <c r="I17" i="40"/>
  <c r="H17" i="40"/>
  <c r="F17" i="40"/>
  <c r="G17" i="40"/>
  <c r="G27" i="40"/>
  <c r="H27" i="40"/>
  <c r="F27" i="40"/>
  <c r="E27" i="40"/>
  <c r="I27" i="40"/>
  <c r="F22" i="39"/>
  <c r="E22" i="39"/>
  <c r="E17" i="39"/>
  <c r="F17" i="39"/>
  <c r="E27" i="39"/>
  <c r="F27" i="39"/>
  <c r="E12" i="39"/>
  <c r="F12" i="39"/>
  <c r="F12" i="37"/>
  <c r="J12" i="37"/>
  <c r="G12" i="37"/>
  <c r="K12" i="37"/>
  <c r="E12" i="37"/>
  <c r="I12" i="37"/>
  <c r="H12" i="37"/>
  <c r="G17" i="37"/>
  <c r="K17" i="37"/>
  <c r="F17" i="37"/>
  <c r="H17" i="37"/>
  <c r="J17" i="37"/>
  <c r="E17" i="37"/>
  <c r="I17" i="37"/>
  <c r="E27" i="37"/>
  <c r="I27" i="37"/>
  <c r="H27" i="37"/>
  <c r="F27" i="37"/>
  <c r="J27" i="37"/>
  <c r="G27" i="37"/>
  <c r="K27" i="37"/>
  <c r="H22" i="37"/>
  <c r="E22" i="37"/>
  <c r="I22" i="37"/>
  <c r="G22" i="37"/>
  <c r="F22" i="37"/>
  <c r="J22" i="37"/>
  <c r="K22" i="37"/>
  <c r="H12" i="35"/>
  <c r="G12" i="35"/>
  <c r="E12" i="35"/>
  <c r="I12" i="35"/>
  <c r="F12" i="35"/>
  <c r="J12" i="35"/>
  <c r="F17" i="35"/>
  <c r="J17" i="35"/>
  <c r="I17" i="35"/>
  <c r="G17" i="35"/>
  <c r="E17" i="35"/>
  <c r="H17" i="35"/>
  <c r="H22" i="35"/>
  <c r="E22" i="35"/>
  <c r="I22" i="35"/>
  <c r="G22" i="35"/>
  <c r="F22" i="35"/>
  <c r="J22" i="35"/>
  <c r="F27" i="35"/>
  <c r="J27" i="35"/>
  <c r="E27" i="35"/>
  <c r="G27" i="35"/>
  <c r="I27" i="35"/>
  <c r="H27" i="35"/>
  <c r="F12" i="14"/>
  <c r="G12" i="14"/>
  <c r="E12" i="14"/>
  <c r="E27" i="14"/>
  <c r="F27" i="14"/>
  <c r="G27" i="14"/>
  <c r="G17" i="14"/>
  <c r="F17" i="14"/>
  <c r="E17" i="14"/>
  <c r="G27" i="10"/>
  <c r="H27" i="10"/>
  <c r="J27" i="10"/>
  <c r="E27" i="10"/>
  <c r="I27" i="10"/>
  <c r="F27" i="10"/>
  <c r="E22" i="10"/>
  <c r="I22" i="10"/>
  <c r="H22" i="10"/>
  <c r="F22" i="10"/>
  <c r="J22" i="10"/>
  <c r="G22" i="10"/>
  <c r="E12" i="10"/>
  <c r="I12" i="10"/>
  <c r="H12" i="10"/>
  <c r="F12" i="10"/>
  <c r="J12" i="10"/>
  <c r="G12" i="10"/>
  <c r="F12" i="9"/>
  <c r="G12" i="9"/>
  <c r="H12" i="9"/>
  <c r="E12" i="9"/>
  <c r="I12" i="9"/>
  <c r="E17" i="9"/>
  <c r="I17" i="9"/>
  <c r="F17" i="9"/>
  <c r="G17" i="9"/>
  <c r="H17" i="9"/>
  <c r="H22" i="9"/>
  <c r="F22" i="9"/>
  <c r="I22" i="9"/>
  <c r="G22" i="9"/>
  <c r="E22" i="9"/>
  <c r="F17" i="8"/>
  <c r="E17" i="8"/>
  <c r="E22" i="8"/>
  <c r="F22" i="8"/>
  <c r="F27" i="8"/>
  <c r="E27" i="8"/>
  <c r="E12" i="8"/>
  <c r="F12" i="8"/>
</calcChain>
</file>

<file path=xl/sharedStrings.xml><?xml version="1.0" encoding="utf-8"?>
<sst xmlns="http://schemas.openxmlformats.org/spreadsheetml/2006/main" count="7308" uniqueCount="867">
  <si>
    <t>Anos</t>
  </si>
  <si>
    <t>Boletim - Indicadores Pnad Contínua</t>
  </si>
  <si>
    <t>Notas:</t>
  </si>
  <si>
    <t>1º Trimestre</t>
  </si>
  <si>
    <t>2º Trimestre</t>
  </si>
  <si>
    <t>3º Trimestre</t>
  </si>
  <si>
    <t>4º Trimestre</t>
  </si>
  <si>
    <t>Brasil</t>
  </si>
  <si>
    <t>Sudeste Metropolitano</t>
  </si>
  <si>
    <t>RMRJ</t>
  </si>
  <si>
    <t>Cidade do Rio de Janeiro</t>
  </si>
  <si>
    <t>Nota 3: Setor de atividade construído a partir da CNAE 2.0. Disponível a partir de 2006.</t>
  </si>
  <si>
    <t>Nota 2: Microdados do MTE - Caged (disponível de 2009 a 2015) e RAIS (disponível até 2014).</t>
  </si>
  <si>
    <t>Nota 1: Pessoas que procuraram trabalho de maneira efetiva nos 30 dias anteriores ao da entrevista e não exerceram nenhum trabalho nos sete últimos dias.</t>
  </si>
  <si>
    <t>Anual</t>
  </si>
  <si>
    <r>
      <t>RAIS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/>
    </r>
  </si>
  <si>
    <t>2006 e 2014</t>
  </si>
  <si>
    <t>Áreas de planejamento do Rio de Janeiro</t>
  </si>
  <si>
    <t>Área de planejamento: AP1, AP2, AP3, AP4, AP5</t>
  </si>
  <si>
    <t>Setor de atividade: indústria, construção civil, comércio, serviços, administração pública, outras atividades</t>
  </si>
  <si>
    <r>
      <t>Total de empregados por setor de atividade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>: bairros da área de planejamento, 2006 e 2014</t>
    </r>
  </si>
  <si>
    <t>99B</t>
  </si>
  <si>
    <t xml:space="preserve">RMRJ e cidade do Rio de Janeiro </t>
  </si>
  <si>
    <r>
      <t>Total de empregados por setor de atividade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>: Região Metropolitana do Rio de Janeiro e cidade do Rio de Janeiro, 2006 e 2014</t>
    </r>
  </si>
  <si>
    <t>99A</t>
  </si>
  <si>
    <r>
      <t>Composição do emprego formal por setor de atividade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>: bairros da área de planejamento, 2006 e 2014</t>
    </r>
  </si>
  <si>
    <t>98B</t>
  </si>
  <si>
    <t>RMRJ, cidade do Rio de Janeiro e áreas de planejamento</t>
  </si>
  <si>
    <r>
      <t>Total de empresas por setor de atividade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>: Região Metropolitana do Rio de Janeiro e cidade do Rio de Janeiro, 2006 e 2014</t>
    </r>
  </si>
  <si>
    <t>98A</t>
  </si>
  <si>
    <t>2002 a 2014</t>
  </si>
  <si>
    <t>Ano (para empresas e empregados)</t>
  </si>
  <si>
    <t>Total de empresas e empregados: Região Metropolitana do Rio de Janeiro, cidade do Rio de Janeiro e bairros da área de planjemaneto, 2002 a 2014</t>
  </si>
  <si>
    <t>Ano (por tamanho da empresa: até 4, 5-9, 10-19,  20-49, 50-99, 100-249, 250-499, 500-999, 1000 funcionários ou mais)</t>
  </si>
  <si>
    <t>Salário médio do emprego formal por tamanho da empresa: Região Metropolitana do Rio de Janeiro, cidade do Rio de Janeiro e bairros da área de planejamento, 2002 a 2014</t>
  </si>
  <si>
    <t>Ano (por setor de atividade: indústria; indústria: petróleo e gás; indústria: automotiva; indústria: siderurgia; construção civil; comércio; serviços, serviços: educação, serviços: saúde;  serviços: audiovisual; serviços: turismo; administração pública; outras atividades)</t>
  </si>
  <si>
    <t>Salário médio do emprego formal por setor de atividade: Região Metropolitana do Rio de Janeiro, cidade do Rio de Janeiro e bairros da área de planejamento, 2002 a 2014</t>
  </si>
  <si>
    <t>Ano (por grau de instrução: analfabeto, até 5º ano incompleto, 5º ano completo fundamental, 6º ao 9º ano do fundamental, fundamental completo, médio incompleto, médio completo, superior incompleto, superior completo)</t>
  </si>
  <si>
    <t>Salário médio do emprego formal por grau de instrução: Região Metropolitana do Rio de Janeiro, cidade do Rio de Janeiro e bairros da área de planejamento, 2002 a 2014</t>
  </si>
  <si>
    <t>Ano (por faixa etária: 16-17, 18-29, 30-49, 50-64, 65 anos ou mais)</t>
  </si>
  <si>
    <t>Salário médio do emprego formal por faixa etária: Região Metropolitana do Rio de Janeiro, cidade do Rio de Janeiro e bairros da área de planejamento, 2002 a 2014</t>
  </si>
  <si>
    <t>Ano (por cor: branco/não branco)</t>
  </si>
  <si>
    <t>Salário médio do emprego formal por cor: Região Metropolitana do Rio de Janeiro, cidade do Rio de Janeiro e bairros da área de planejamento, 2002 a 2014</t>
  </si>
  <si>
    <r>
      <t>RAIS</t>
    </r>
    <r>
      <rPr>
        <vertAlign val="superscript"/>
        <sz val="10"/>
        <color theme="1"/>
        <rFont val="Calibri"/>
        <family val="2"/>
        <scheme val="minor"/>
      </rPr>
      <t>2</t>
    </r>
  </si>
  <si>
    <t>Ano (Homens/Mulheres)</t>
  </si>
  <si>
    <t>Salário médio do emprego formal por sexo: Região Metropolitana do Rio de Janeiro, cidade do Rio de Janeiro e bairros da área de planejamento, 2002 a 2014</t>
  </si>
  <si>
    <t>Ano</t>
  </si>
  <si>
    <t>Salário médio do emprego formal: Região Metropolitana do Rio de Janeiro, cidade do Rio de Janeiro e bairros da área de planejamento, 2002 a 2014</t>
  </si>
  <si>
    <t>Mensal</t>
  </si>
  <si>
    <r>
      <t>CAGED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/>
    </r>
  </si>
  <si>
    <t>2009 a 2016</t>
  </si>
  <si>
    <t>RMRJ e área de planejamento</t>
  </si>
  <si>
    <t>Razão entre o salário médio de admitidos e desligados: cidade do Rio de Janeiro e bairros da área de planejamento, 2009 a 2016</t>
  </si>
  <si>
    <t>Razão entre o salário médio de admitidos e desligados: Região Metropolitana, 2009 a 2016</t>
  </si>
  <si>
    <t>Tava de rotatividade: Região Metropolitana do Rio de Janeiro, cidade do Rio de Janeiro e bairros da área de planejamento, 2009 a 2016</t>
  </si>
  <si>
    <t>Saldo entre admitidos e desligados: Região Metropolitana do Rio de Janeiro, cidade do Rio de Janeiro e bairros da área de planejamento, 2009 a 2016</t>
  </si>
  <si>
    <r>
      <t>CAGED</t>
    </r>
    <r>
      <rPr>
        <vertAlign val="superscript"/>
        <sz val="10"/>
        <color theme="1"/>
        <rFont val="Calibri"/>
        <family val="2"/>
        <scheme val="minor"/>
      </rPr>
      <t>2</t>
    </r>
  </si>
  <si>
    <t>Total de desligamentos: Região Metropolitana do Rio de Janeiro, cidade do Rio de Janeiro e bairros da área de planejamento, 2009 a 2016</t>
  </si>
  <si>
    <t>Total de adminissões: Região Metropolitana do Rio de janeiro, cidade do Rio de Janeiro e bairros da área de planejamento, 2009 a 2016</t>
  </si>
  <si>
    <t>Setor de atividade:  indústria, construção civil, comércio, serviços, administração pública, outras atividades (por tipo de vínculo: celetista, estatuário, avulso, temporário,  aprendiz, diretor, contrato)</t>
  </si>
  <si>
    <r>
      <t>Composição do emprego formal por setor de atividade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 xml:space="preserve"> e tipo de vínculo: bairros da área de planejamento, 2006 e 2014</t>
    </r>
  </si>
  <si>
    <t>83B</t>
  </si>
  <si>
    <r>
      <t>Composição do emprego formal por setor de atividade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 xml:space="preserve"> e tipo de vínculo: Região Metropolitana do Rio de Janeiro e cidade do Rio de Janeiro, 2006 e 2014</t>
    </r>
  </si>
  <si>
    <t>83A</t>
  </si>
  <si>
    <t>2004 e 2014</t>
  </si>
  <si>
    <t xml:space="preserve">Grau de instrução: analfabeto, até o 5º ano incompleto, 5º ano completo, do 6º ao 9º incompleto, ensino fundamental completo, ensino médio incompleto, ensino médio completo, superior incompleto, superior completo (por tipo de vínculo: celetista, estatuário, avulso, temporário, aprendiz, diretor, contrato) </t>
  </si>
  <si>
    <t>Composição do emprego formal por grau de instrução e tipo de vínculo: bairros da área de planejamento, 2004 e 2014</t>
  </si>
  <si>
    <t>82B</t>
  </si>
  <si>
    <t>Composição do emprego formal por grau de instrução e tipo de vínculo: Região Metropolitana do Rio de Janeiro e cidade do Rio de Janeiro, 2004 e 2014</t>
  </si>
  <si>
    <t>82A</t>
  </si>
  <si>
    <t>Faixas etárias: 16-17, 18-29, 30-49, 50-64, 65 ou mais (por tipo de vínculo: celetista, estatuário, avulso, temporário, aprendiz, diretor, contrato)</t>
  </si>
  <si>
    <t>Composição do emprego formal por faixa etária e tipo de vínculo: bairros da área de planejamento, 2004 e 2014</t>
  </si>
  <si>
    <t>81B</t>
  </si>
  <si>
    <t>Composição do emprego formal por faixa etária e tipo de vínculo: Região Metropolitana do Rio de Janeiro e cidade do Rio de Janeiro, 2004 e 2014</t>
  </si>
  <si>
    <t>81A</t>
  </si>
  <si>
    <t>Homens/Mulheres (por tipo de vínculo: celetista, avulso, temporário, aprendiz, diretor, contrato)</t>
  </si>
  <si>
    <t>Composição do emprego formal por sexo e tipo de vínculo: bairros da área de planejamento, 2004 e 2014</t>
  </si>
  <si>
    <t>80B</t>
  </si>
  <si>
    <t>Composição do emprego formal por cor e tipo de vínculo: Região Metropolitana do Rio de Janeiro, 2006 e 2014</t>
  </si>
  <si>
    <t>80A</t>
  </si>
  <si>
    <t>Homens/Mulheres (por tipo de vínculo: celetista, estatuário, avulso, temporário, aprendiz, diretor, contrato)</t>
  </si>
  <si>
    <t>Composição do emprego formal e tipo de vínculo: bairros da área de planejamento, 2004 e 2014</t>
  </si>
  <si>
    <t>79B</t>
  </si>
  <si>
    <t>Composição do emprego formal por sexo e tipo de vínculo: Região Metropolitana do Rio de janeiro, 2004 e 2014</t>
  </si>
  <si>
    <t>79A</t>
  </si>
  <si>
    <t>Trimestral/Anual</t>
  </si>
  <si>
    <t>PME</t>
  </si>
  <si>
    <t>2003 a 2016</t>
  </si>
  <si>
    <t>6 RM's da PME</t>
  </si>
  <si>
    <t>Trimestre/Ano</t>
  </si>
  <si>
    <t>Regiões Metropolitanas</t>
  </si>
  <si>
    <t>Não foi possível replicar o indicador, pois a questão 96 do questionário da PNAD-C não se encontra no dicionário.</t>
  </si>
  <si>
    <t>Tempo médio de desocupação da população de 55 anos ou mais, 2003 a 2016</t>
  </si>
  <si>
    <t>Tempo médio de desocupação da população de 45 a 54 anos: Regiões Metropolitanas, 2003 a 2016</t>
  </si>
  <si>
    <t>Tempo médio de desocupação da população de 25 a 44 anos: Regiões Metropolitanas, 2003 a 2016</t>
  </si>
  <si>
    <t>Tempo médio de desocupação da população de 18 a 24 anos: Regiões Metropolitanas, 2003 a 2016</t>
  </si>
  <si>
    <t xml:space="preserve">Anos de escolaridade: 0, 1-3, 4, 5-7, 8, 9-10, 11, 12 anos ou mais (por Região Metropolitana) </t>
  </si>
  <si>
    <t>Não é possível replicar o indicador, porque a variável cor não é identificada na PNAD-C</t>
  </si>
  <si>
    <t>Brancos/Não Brancos (por Região Metropolitana)</t>
  </si>
  <si>
    <t>Distribuição percentual da população em idade ativa que nem estuda e nem trabalha segundo cor: Regiões Metropolitanas, 2003 a 2016</t>
  </si>
  <si>
    <t>Homens/Mulheres (por Região Metropolitana)</t>
  </si>
  <si>
    <t>Faixas etárias: 10-14, 15-17, 18-24, 25-44, 45-54, 55 ou mais (por Região Metropolitana)</t>
  </si>
  <si>
    <t>Posição na família: principal responsável, cônjuge, filho, outro parente, outro não parente (por Região Metropolitana)</t>
  </si>
  <si>
    <t>Faixas etárias: 30, 40, 50, 60 (por Região Metropolitana)</t>
  </si>
  <si>
    <t>Regressões</t>
  </si>
  <si>
    <t>Total/Ensino Médio/Ensino Superior (por Região Metropolitana)</t>
  </si>
  <si>
    <t>Desigualdade</t>
  </si>
  <si>
    <t>Não é possível replicar o indicador, porque professores não são identificados na PNAD-C</t>
  </si>
  <si>
    <t>Desigualdade da renda do trabalho entre os ocupados professores (Gini): Regiões Metropolitanas, 2003 a 2016</t>
  </si>
  <si>
    <t>55B</t>
  </si>
  <si>
    <t>55A</t>
  </si>
  <si>
    <t>54B</t>
  </si>
  <si>
    <t>54A</t>
  </si>
  <si>
    <t>Não é possível replicar o indicador, porque a jornada de trabalho não é identificada na PNAD-C</t>
  </si>
  <si>
    <t>Relação com o chefe: chefe, cônjuge, filho, outros</t>
  </si>
  <si>
    <t>Jornada média de trabalho segundo relação com o chefe: Região Metropolitana do Rio de Janeiro, 2003 a 2016</t>
  </si>
  <si>
    <t>Jornada de trabalho</t>
  </si>
  <si>
    <t>Setores de atividade: agrícola, indústria, construção, comércio, serviços, administração pública, outras atividades</t>
  </si>
  <si>
    <t>Jornada média de trabalho por setor de atividades: Região Metropolitana do Rio de Janeiro, 2003 a 2016</t>
  </si>
  <si>
    <t>Com carteira/Sem carteira (por posição na ocupação: trabalhador doméstico, empregado do setor privado, funcionário público federal, estadual, municipal,  contra-própria, empregador)</t>
  </si>
  <si>
    <t>Jornada média de trabalho por posição na ocupação: Região Metropolitana do Rio de Janeiro, 2003 a 2016</t>
  </si>
  <si>
    <t>Anos de escolaridade: 0, 1-3, 4, 5-7, 8, 9-10, 11, 12 anos ou mais</t>
  </si>
  <si>
    <t>Jornada média de trabalho por anos de estudo: Região Metropolitana do Rio de Janeiro, 2003 a 2016</t>
  </si>
  <si>
    <t>Faixas etárias: 15-17/ 18- 29/ 30-49/ 50-64/ 65 ou mais</t>
  </si>
  <si>
    <t>Jornada média de trabalho por faixa etária: Região Metropolitana do Rio de Janeiro, 2003 a 2006</t>
  </si>
  <si>
    <t>Brancos/Não Brancos</t>
  </si>
  <si>
    <t>Jornada média de trabalho por cor: Região Metropolitana do Rio de Janeiro, 2003 a 2016</t>
  </si>
  <si>
    <t>Homens/Mulheres</t>
  </si>
  <si>
    <t>Jornada média de trabalho por sexo: Região Metropolitana do Rio de Janeiro, 2003 a 2016</t>
  </si>
  <si>
    <t>Jornada média de trabalho: Regiões Metropolitanas, 2003 a 2016</t>
  </si>
  <si>
    <t>Formal e informal</t>
  </si>
  <si>
    <t>Considerando apenas ocupados por conta própria</t>
  </si>
  <si>
    <t>Foram considerados como como empregados sem carteira: empregado do setor privado, trabalhador doméstico e empregados públicos federal, estadual e municipal</t>
  </si>
  <si>
    <t>Foram considerados como como empregados com carteira: empregado do setor privado, trabalhador doméstico e empregados públicos federal, estadual e municipal</t>
  </si>
  <si>
    <t>Considerando serviços como: (5) Transporte, armazenamento e correio; alojamento e alimentação; (6) informação, comunicação e atividades financeiras, imobiliárias, profissionais e administrativas; (7)  educação, saúde humana e serviços sociais; (9) outros serviços; (10) e serviços domésticos (11)</t>
  </si>
  <si>
    <t>Rendimentos</t>
  </si>
  <si>
    <t>Rendimento real médio da população por cor: Região  Metropolitana do Rio de Janeiro, 2003 a 2016</t>
  </si>
  <si>
    <t>Tempo de desemprego: menos de 1 mês, 1 mês a menos de 1 ano, 1 ano a menos de 2 anos e 2 anos ou mais</t>
  </si>
  <si>
    <t>Tempo de desemprego: menos de 1 mês, 1-3, 3-6, 6-12, 12 meses ou mais</t>
  </si>
  <si>
    <t>Desemprego</t>
  </si>
  <si>
    <t>Setores de atividade: agrícola, indústria, construção, comércio, serviços, outras atividades</t>
  </si>
  <si>
    <t>Total/Anos de escolaridade: 0, 1-3, 4, 5-7, 8, 9-10, 11, 12 anos ou mais</t>
  </si>
  <si>
    <t>Total/Faixas etárias: 15-17/ 18- 29/ 30-49/ 50-64/ 65 ou mais</t>
  </si>
  <si>
    <t>Total/Brancos/Não Brancos</t>
  </si>
  <si>
    <t>Total/Homens/Mulheres</t>
  </si>
  <si>
    <t>Ocupação</t>
  </si>
  <si>
    <t>Total/Setores de atividade: agrícola, indústria, construção, comércio, serviços, outras atividades</t>
  </si>
  <si>
    <t>Tendências demográficas</t>
  </si>
  <si>
    <t>Faixas etárias: 10-14/15-17/ 18- 29/ 30-49/ 50-64/ 65 ou mais</t>
  </si>
  <si>
    <t>Distribuição percentual da população economicamente ativa (PEA) por cor: Região Metropolitana do Rio de Janeiro, 2003 a 2016</t>
  </si>
  <si>
    <t>(1-replicar, 2-replicar com adaptações, 2-não é possível construir)</t>
  </si>
  <si>
    <t>Quantidade de tabelas</t>
  </si>
  <si>
    <t>Periodicidade</t>
  </si>
  <si>
    <t>Pesquisa/
Fonte</t>
  </si>
  <si>
    <t>Período</t>
  </si>
  <si>
    <t>Universo</t>
  </si>
  <si>
    <t>Colunas</t>
  </si>
  <si>
    <t>Linhas</t>
  </si>
  <si>
    <t>Código
(1-replicar, 2-replicar com adaptações, 2-não é possível construir)</t>
  </si>
  <si>
    <t>Observação</t>
  </si>
  <si>
    <t>Construção do indicador</t>
  </si>
  <si>
    <t>Título da tabela</t>
  </si>
  <si>
    <t>Tabela</t>
  </si>
  <si>
    <t>Tema</t>
  </si>
  <si>
    <t>Grupo</t>
  </si>
  <si>
    <t>Documentação de indicadores para atualização periódica</t>
  </si>
  <si>
    <t>Boletim Rio de Janeiro Trabalho e Sociedade</t>
  </si>
  <si>
    <t>Homens</t>
  </si>
  <si>
    <t>Mulheres</t>
  </si>
  <si>
    <t>Região Metropolitana do Rio de Janeiro</t>
  </si>
  <si>
    <t>BRA</t>
  </si>
  <si>
    <t>SEMT</t>
  </si>
  <si>
    <t>RJ</t>
  </si>
  <si>
    <t>(Total)</t>
  </si>
  <si>
    <t>2012 a 2016</t>
  </si>
  <si>
    <t>Distribuição percentual da população economicamente ativa (PEA) por sexo: Região Metropolitana do Rio de Janeiro, 2012 a 2016</t>
  </si>
  <si>
    <t>Distribuição percentual da população economicamente ativa (PEA) por faixa etária: Região Metropolitana do Rio de Janeiro, 2012 a 2016</t>
  </si>
  <si>
    <t>Distribuição percentual da população economicamente ativa (PEA) por anos de estudo: Região Metropolitana do Rio de Janeiro, 2012 a 2016</t>
  </si>
  <si>
    <t>Distribuição percentual da população economicamente ativa (PEA) por setores de atividade: Região Metropolitana do Rio de Janeiro, 2012 a 2016</t>
  </si>
  <si>
    <t>Rendimento real médio da população por sexo: Região  Metropolitana do Rio de Janeiro, 2012 a 2016</t>
  </si>
  <si>
    <t>Rendimento real médio da população por faixa etária: Região  Metropolitana do Rio de Janeiro, 2012 a 2016</t>
  </si>
  <si>
    <t>Rendimento real médio da população por anos de estudo: Região  Metropolitana do Rio de Janeiro, 2012 a 2016</t>
  </si>
  <si>
    <t>Rendimento real médio da população por setor de atividades: Região  Metropolitana do Rio de Janeiro, 2012 a 2016</t>
  </si>
  <si>
    <t>Rendimento real médio da população segundo relação com o chefe do domicílio: Região  Metropolitana do Rio de Janeiro, 2012 a 2016</t>
  </si>
  <si>
    <t>Razão entre a renda do trabalho dos 90% mais pobres e 10% mais ricos, 2012 a 2016</t>
  </si>
  <si>
    <t>Distribuição percentual da população em idade ativa que nem estuda e nem trabalha segundo faixa etária: Região Metropolitana, 2012 a 2016</t>
  </si>
  <si>
    <t>(%)</t>
  </si>
  <si>
    <t>pea_fem</t>
  </si>
  <si>
    <t>18 a 29 anos</t>
  </si>
  <si>
    <t>30 a 49 anos</t>
  </si>
  <si>
    <t>50 a 64 anos</t>
  </si>
  <si>
    <t>65 anos ou mais</t>
  </si>
  <si>
    <t>pea_1829</t>
  </si>
  <si>
    <t>pea_3049</t>
  </si>
  <si>
    <t>pea_5064</t>
  </si>
  <si>
    <t>pea_65m</t>
  </si>
  <si>
    <t>0 anos de estudo</t>
  </si>
  <si>
    <t>8 anos de estudo</t>
  </si>
  <si>
    <t>9 a 10 anos de estudo</t>
  </si>
  <si>
    <t>11 anos de estudo</t>
  </si>
  <si>
    <t>12 anos de estudo ou mais</t>
  </si>
  <si>
    <t>pea_seminst</t>
  </si>
  <si>
    <t>1 a 7 anos de estudo</t>
  </si>
  <si>
    <t>pea_fund_comp</t>
  </si>
  <si>
    <t>pea_med_incomp</t>
  </si>
  <si>
    <t>pea_med_comp</t>
  </si>
  <si>
    <t>Agrícola</t>
  </si>
  <si>
    <t>Indústria</t>
  </si>
  <si>
    <t>Construção</t>
  </si>
  <si>
    <t>Comércio</t>
  </si>
  <si>
    <t>Serviços</t>
  </si>
  <si>
    <t>Administração Pública</t>
  </si>
  <si>
    <t>Outras atividades</t>
  </si>
  <si>
    <t>pea_agricultura</t>
  </si>
  <si>
    <t>pea_construcao</t>
  </si>
  <si>
    <t>pea_comercio</t>
  </si>
  <si>
    <t>pea_servicos</t>
  </si>
  <si>
    <t>pea_admpublica</t>
  </si>
  <si>
    <t>pea_outras</t>
  </si>
  <si>
    <t>Trabalhador doméstico</t>
  </si>
  <si>
    <t>Empregado do setor privado</t>
  </si>
  <si>
    <t>Conta Própria</t>
  </si>
  <si>
    <t>Empregador</t>
  </si>
  <si>
    <t>Não Remunerado</t>
  </si>
  <si>
    <t>Com carteira</t>
  </si>
  <si>
    <t>Sem carteira</t>
  </si>
  <si>
    <t>Chefe</t>
  </si>
  <si>
    <t>Cônjuge</t>
  </si>
  <si>
    <t>Filho</t>
  </si>
  <si>
    <t>Outros</t>
  </si>
  <si>
    <t xml:space="preserve">Total </t>
  </si>
  <si>
    <t>ano</t>
  </si>
  <si>
    <t>trimestre</t>
  </si>
  <si>
    <t>univ</t>
  </si>
  <si>
    <t>tx_part15m</t>
  </si>
  <si>
    <t>tx_desemp15m</t>
  </si>
  <si>
    <t>pia_nemnem</t>
  </si>
  <si>
    <t>nemnemnem</t>
  </si>
  <si>
    <t>tx_ocup</t>
  </si>
  <si>
    <t>desalento</t>
  </si>
  <si>
    <t>emp_scart_cprop_nctrb</t>
  </si>
  <si>
    <t>emp_scart</t>
  </si>
  <si>
    <t>renda_real</t>
  </si>
  <si>
    <t>emp_carteira</t>
  </si>
  <si>
    <t>emp_scarteira</t>
  </si>
  <si>
    <t>ocup_prop</t>
  </si>
  <si>
    <t>pea_1517</t>
  </si>
  <si>
    <t>pea_fund_incomp</t>
  </si>
  <si>
    <t>pea_sup_incomp_comp</t>
  </si>
  <si>
    <t>tx_part15m_masc</t>
  </si>
  <si>
    <t>tx_part15m_fem</t>
  </si>
  <si>
    <t>tx_part15m_1517</t>
  </si>
  <si>
    <t>tx_part15m_3049</t>
  </si>
  <si>
    <t>tx_part15m_5064</t>
  </si>
  <si>
    <t>tx_part15m_65m</t>
  </si>
  <si>
    <t>tx_part15m_seminst</t>
  </si>
  <si>
    <t>tx_part15m_fund_incomp</t>
  </si>
  <si>
    <t>tx_part15m_fund_comp</t>
  </si>
  <si>
    <t>tx_part15m_med_incomp</t>
  </si>
  <si>
    <t>tx_part15m_med_comp</t>
  </si>
  <si>
    <t>tx_part15m_sup_incomp_comp</t>
  </si>
  <si>
    <t>tx_part15m_agricultura</t>
  </si>
  <si>
    <t>tx_part15m_industria</t>
  </si>
  <si>
    <t>tx_part15m_construcao</t>
  </si>
  <si>
    <t>tx_part15m_servicos</t>
  </si>
  <si>
    <t>tx_part15m_comercio</t>
  </si>
  <si>
    <t>tx_part15m_admpublica</t>
  </si>
  <si>
    <t>tx_part15m_outras</t>
  </si>
  <si>
    <t>ocup15m_masc</t>
  </si>
  <si>
    <t>ocup15m_fem</t>
  </si>
  <si>
    <t>pea_masc</t>
  </si>
  <si>
    <t>tx_part15m_1829</t>
  </si>
  <si>
    <t>ocup15m_1517</t>
  </si>
  <si>
    <t>ocup15m_1829</t>
  </si>
  <si>
    <t>ocup15m_3049</t>
  </si>
  <si>
    <t>ocup15m_5064</t>
  </si>
  <si>
    <t>ocup15m_65m</t>
  </si>
  <si>
    <t>ocup15m_seminst</t>
  </si>
  <si>
    <t>ocup15m_fund_incomp</t>
  </si>
  <si>
    <t>ocup15m_fund_comp</t>
  </si>
  <si>
    <t>ocup15m_med_incomp</t>
  </si>
  <si>
    <t>ocup15m_med_comp</t>
  </si>
  <si>
    <t>ocup15m_sup_incomp_comp</t>
  </si>
  <si>
    <t>ocup15m_agricultura</t>
  </si>
  <si>
    <t>ocup15m_industria</t>
  </si>
  <si>
    <t>ocup15m_construcao</t>
  </si>
  <si>
    <t>ocup15m_comercio</t>
  </si>
  <si>
    <t>ocup15m_servicos</t>
  </si>
  <si>
    <t>ocup15m_admpublica</t>
  </si>
  <si>
    <t>ocup15m_outras</t>
  </si>
  <si>
    <t>ocup15m_trabdom_carteira</t>
  </si>
  <si>
    <t>ocup15m_trabdom_scarteira</t>
  </si>
  <si>
    <t>ocup15m_emppriv_carteira</t>
  </si>
  <si>
    <t>ocup15m_emppriv_scarteira</t>
  </si>
  <si>
    <t>ocup15m_emppub_carteira</t>
  </si>
  <si>
    <t>ocup15m_emppub_scarteira</t>
  </si>
  <si>
    <t>ocup15m_contaprop</t>
  </si>
  <si>
    <t>ocup15m_empregador</t>
  </si>
  <si>
    <t>Empregado do setor público</t>
  </si>
  <si>
    <t>ocup15m_chefe</t>
  </si>
  <si>
    <t>ocup15m_conj</t>
  </si>
  <si>
    <t>ocup15m_filho</t>
  </si>
  <si>
    <t>ocup15m_outros</t>
  </si>
  <si>
    <t>tx_desemp15m_masc</t>
  </si>
  <si>
    <t>tx_desemp15m_fem</t>
  </si>
  <si>
    <t>tx_desemp15m_1517</t>
  </si>
  <si>
    <t>tx_desemp15m_1829</t>
  </si>
  <si>
    <t>tx_desemp15m_3049</t>
  </si>
  <si>
    <t>tx_desemp15m_5064</t>
  </si>
  <si>
    <t>tx_desemp15m_65m</t>
  </si>
  <si>
    <t>tx_desemp15m_seminst</t>
  </si>
  <si>
    <t>tx_desemp15m_fund_incomp</t>
  </si>
  <si>
    <t>tx_desemp15m_fund_comp</t>
  </si>
  <si>
    <t>tx_desemp15m_med_incomp</t>
  </si>
  <si>
    <t>tx_desemp15m_med_comp</t>
  </si>
  <si>
    <t>tx_desemp15m_sup_incomp_comp</t>
  </si>
  <si>
    <t>tx_desemp15m_agricultura</t>
  </si>
  <si>
    <t>tx_desemp15m_industria</t>
  </si>
  <si>
    <t>tx_desemp15m_construcao</t>
  </si>
  <si>
    <t>tx_desemp15m_comercio</t>
  </si>
  <si>
    <t>tx_desemp15m_servicos</t>
  </si>
  <si>
    <t>tx_desemp15m_admpublica</t>
  </si>
  <si>
    <t>tx_desemp15m_outras</t>
  </si>
  <si>
    <t>desemp15m_masc</t>
  </si>
  <si>
    <t>desemp15m_fem</t>
  </si>
  <si>
    <t>desemp15m_1517</t>
  </si>
  <si>
    <t>desemp15m_1829</t>
  </si>
  <si>
    <t>desemp15m_3049</t>
  </si>
  <si>
    <t>desemp15m_5064</t>
  </si>
  <si>
    <t>desemp15m_65m</t>
  </si>
  <si>
    <t>desemp15m_seminst</t>
  </si>
  <si>
    <t>desemp15m_fund_incomp</t>
  </si>
  <si>
    <t>desemp15m_fund_comp</t>
  </si>
  <si>
    <t>desemp15m_med_incomp</t>
  </si>
  <si>
    <t>desemp15m_med_comp</t>
  </si>
  <si>
    <t>desemp15m_sup_incomp_sup_comp</t>
  </si>
  <si>
    <t>desemp15m_agricultura</t>
  </si>
  <si>
    <t>desemp15m_industria</t>
  </si>
  <si>
    <t>desemp15m_construcao</t>
  </si>
  <si>
    <t>desemp15m_outras</t>
  </si>
  <si>
    <t>renda_real_h</t>
  </si>
  <si>
    <t>renda_real_m</t>
  </si>
  <si>
    <t>renda_real_1517</t>
  </si>
  <si>
    <t>renda_real_1829</t>
  </si>
  <si>
    <t>renda_real_3049</t>
  </si>
  <si>
    <t>renda_real_5064</t>
  </si>
  <si>
    <t>renda_real_seminst</t>
  </si>
  <si>
    <t>renda_real_fund_incomp</t>
  </si>
  <si>
    <t>renda_real_fund_comp</t>
  </si>
  <si>
    <t>renda_real_med_incomp</t>
  </si>
  <si>
    <t>renda_real_med_comp</t>
  </si>
  <si>
    <t>renda_real_sup_incomp_comp</t>
  </si>
  <si>
    <t>renda_real_agricultura</t>
  </si>
  <si>
    <t>renda_real_industria</t>
  </si>
  <si>
    <t>renda_real_construcao</t>
  </si>
  <si>
    <t>renda_real_comercio</t>
  </si>
  <si>
    <t>renda_real_servicos</t>
  </si>
  <si>
    <t>renda_real_admpublica</t>
  </si>
  <si>
    <t>renda_real_outras</t>
  </si>
  <si>
    <t>renda_real_chefe</t>
  </si>
  <si>
    <t>renda_real_conj</t>
  </si>
  <si>
    <t>renda_real_filho</t>
  </si>
  <si>
    <t>renda_real_outros</t>
  </si>
  <si>
    <t>renda_real_trabdom_carteira</t>
  </si>
  <si>
    <t>renda_real_trabdom_scarteira</t>
  </si>
  <si>
    <t>renda_real_emppriv_carteira</t>
  </si>
  <si>
    <t>renda_real_emppriv_scarteira</t>
  </si>
  <si>
    <t>renda_real_emppub_carteira</t>
  </si>
  <si>
    <t>renda_real_emppub_scarteira</t>
  </si>
  <si>
    <t>renda_real_contaprop</t>
  </si>
  <si>
    <t>renda_real_empregador</t>
  </si>
  <si>
    <t>Total</t>
  </si>
  <si>
    <t>sum_pea</t>
  </si>
  <si>
    <t>sum_pia</t>
  </si>
  <si>
    <t>sum_ocup15m</t>
  </si>
  <si>
    <t>sum_desemp15m</t>
  </si>
  <si>
    <t>pea_industria</t>
  </si>
  <si>
    <t>desemp15m_comercio</t>
  </si>
  <si>
    <t>desemp15m_servicos</t>
  </si>
  <si>
    <t>desemp15m_admpublica</t>
  </si>
  <si>
    <t>renda_real_65m</t>
  </si>
  <si>
    <t>ren_trab_emp_carteira</t>
  </si>
  <si>
    <t>ren_trab_emp_scarteira</t>
  </si>
  <si>
    <t>ren_trab_prop</t>
  </si>
  <si>
    <t>pea_chefe</t>
  </si>
  <si>
    <t>pea_conj</t>
  </si>
  <si>
    <t>pea_filho</t>
  </si>
  <si>
    <t>pea_outro_parente</t>
  </si>
  <si>
    <t>pea_outro_nao_parente</t>
  </si>
  <si>
    <t>tx_partpea_chefe</t>
  </si>
  <si>
    <t>tx_partpea_conj</t>
  </si>
  <si>
    <t>tx_partpea_filho</t>
  </si>
  <si>
    <t>tx_partpea_outro_parente</t>
  </si>
  <si>
    <t>tx_partpea_outro_nao_parente</t>
  </si>
  <si>
    <t>pia_nemnem_1517</t>
  </si>
  <si>
    <t>pia_nemnem_1829</t>
  </si>
  <si>
    <t>pia_nemnem_3049</t>
  </si>
  <si>
    <t>pia_nemnem_5064</t>
  </si>
  <si>
    <t>pia_nemnem_65m</t>
  </si>
  <si>
    <t>pia_nemnem_fem</t>
  </si>
  <si>
    <t>pia_nemnem_masc</t>
  </si>
  <si>
    <t>pia_nemnem_seminst</t>
  </si>
  <si>
    <t>pia_nemnem_fund_incomp</t>
  </si>
  <si>
    <t>pia_nemnem_fund_comp</t>
  </si>
  <si>
    <t>pia_nemnem_med_incomp</t>
  </si>
  <si>
    <t>pia_nemnem_med_comp</t>
  </si>
  <si>
    <t>pia_nemnem_sup_incomp_comp</t>
  </si>
  <si>
    <t>Taxa de participação da população de 14 anos ou mais no mercado de trabalho segundo sexo: Região Metropolitana do Rio de Janeiro, 2012 a 2016</t>
  </si>
  <si>
    <t>Taxa de participação da população de 14 anos ou mais no mercado de trabalho segundo cor: Região Metropolitana do Rio de Janeiro, 2003 a 2016</t>
  </si>
  <si>
    <t>Taxa de participação da população de 14 anos ou mais no mercado de trabalho segundo faixa etária: Região Metropolitana do Rio de Janeiro, 2012 a 2016</t>
  </si>
  <si>
    <t>Taxa de participação da população de 14 anos ou mais no mercado de trabalho segundo anos de estudo: Região Metropolitana do Rio de Janeiro, 2012 a 2016</t>
  </si>
  <si>
    <t>Taxa de participação da população de 14 anos ou mais no mercado de trabalho segundo setor de atividades: Região Metropolitana do Rio de Janeiro, 2012 a 2016</t>
  </si>
  <si>
    <t>Distribuição percentual dos ocupados de 14 anos ou mais por sexo: Região Metropolitana do Rio de Janeiro, 2012 a 2016</t>
  </si>
  <si>
    <t>Distribuição percentual dos ocupados de 14 anos ou mais por cor: Região Metropolitana do Rio de Janeiro, 2003 a 2016</t>
  </si>
  <si>
    <t>Distribuição percentual dos ocupados de 14 anos ou mais por faixa etária: Região Metropolitana do Rio de Janeiro, 2012 a 2016</t>
  </si>
  <si>
    <t>Distribuição percentual dos ocupados de 14 anos ou mais por anos de estudo: Região Metropolitana do Rio de Janeiro, 2012 a 2016</t>
  </si>
  <si>
    <t>Distribuição percentual dos ocupados de 14 anos ou mais por setor de atividades: Região Metropolitana do Rio de Janeiro, 2012 a 2016</t>
  </si>
  <si>
    <t>Distribuição percentual dos ocupados de 14 anos ou mais por posição na ocupação: Região Metropolitana do Rio de Janeiro, 2012 a 2016</t>
  </si>
  <si>
    <t>Distribuição percentual dos ocupados de 14 anos ou mais por relação com o chefe do domicílio: Região Metropolitana do Rio de Janeiro, 2012 a 2016</t>
  </si>
  <si>
    <t>Taxa de desemprego da população com 14 anos ou mais por sexo: Região Metropolitana do Rio de Janeiro, 2012 a 2016</t>
  </si>
  <si>
    <t>Taxa de desemprego da população com 14 anos ou mais por cor: Região Metropolitana do Rio de Janeiro, 2003 a 2016</t>
  </si>
  <si>
    <t>Taxa de desemprego da população com 14 anos ou mais por faixa etária: Região Metropolitana do Rio de Janeiro, 2012  a 2016</t>
  </si>
  <si>
    <t>Taxa de desemprego da população com 14 anos ou mais por anos de estudo: Região Metropolitana do Rio de Janeiro, 2012 a 2016</t>
  </si>
  <si>
    <t>Taxa de desemprego da população com 14 anos ou mais por setor de atividades: Região Metropolitana do Rio de Janeiro, 2012 a 2016</t>
  </si>
  <si>
    <t>Distribuição percentual da população com 14 anos ou mais desempregada segundo sexo: Região Metropolitana do Rio de Janeiro, 2012 a 2016</t>
  </si>
  <si>
    <t>Distribuição percentual da população com 14 anos ou mais desempregada segundo cor: Região Metropolitana do Rio de Janeiro, 2003 a 2016</t>
  </si>
  <si>
    <t>Distribuição percentual da população com 14 anos ou mais desempregada segundo faixa etária: Região Metropolitana do Rio de Janeiro, 2012 a 2016</t>
  </si>
  <si>
    <t>Distribuição percentual da população com 14 anos ou mais desempregada segundo anos de estudo: Região Metropolitana do Rio de Janeiro, 2012 a 2016</t>
  </si>
  <si>
    <t>Distribuição percentual da população com 14 anos ou mais desempregada segundo setor de atividades: Região Metropolitana do Rio de Janeiro, 2012 a 2016</t>
  </si>
  <si>
    <t>Distribuição percentual da população com 14 anos ou mais desempregada segundo tempo de desemprego: Região Metropolitana do Rio de Janeiro, 2012 a 2016</t>
  </si>
  <si>
    <t>Rendimento real médio da população de 14 anos ou mais ocupada por posição na ocupação: Região  Metropolitana do Rio de Janeiro, 2012 a 2016</t>
  </si>
  <si>
    <t>Desigualdade da renda do trabalho entre os ocupados de 14 anos ou mais (Gini) segundo cor (branco): Regiões Metropolitanas, 2003 a 2016</t>
  </si>
  <si>
    <t>Desigualdade da renda do trabalho entre os ocupados de 14 anos ou mais (Gini) segundo cor (não branco): Regiões Metropolitanas, 2003 a 2016</t>
  </si>
  <si>
    <t>Militar e servidor estatutário</t>
  </si>
  <si>
    <t>(1) Considerando a população de 14 anos ou mais.</t>
  </si>
  <si>
    <t>ocup15m_nremunerado</t>
  </si>
  <si>
    <t>ocup15m_militar</t>
  </si>
  <si>
    <t>renda_real_militar</t>
  </si>
  <si>
    <t>renda_real_nremunerado</t>
  </si>
  <si>
    <t>Indicador</t>
  </si>
  <si>
    <t>pnea</t>
  </si>
  <si>
    <t>Brasil, Sudeste Metropolitano, Região Metropolitana do Rio de Janeiro e cidade do Rio de Janeiro</t>
  </si>
  <si>
    <t xml:space="preserve">Região Metropolitana do Rio de Janeiro e cidade do Rio de Janeiro </t>
  </si>
  <si>
    <t>Região Metropolitana do Rio de Janeiro e cidade do Rio de Janeiro</t>
  </si>
  <si>
    <t>Região Metropolitana do Rio de Janeiro, cidade do Rio de Janeiro e áreas de planejamento</t>
  </si>
  <si>
    <t>Região Metropolitana do Rio de Janeiro e área de planejamento</t>
  </si>
  <si>
    <t>Total da população economicamente ativa (PEA):</t>
  </si>
  <si>
    <t>Rendimento real médio da população:</t>
  </si>
  <si>
    <t>Participação percentual dos empregados com carteira na ocupação total:</t>
  </si>
  <si>
    <t>Participação percentual dos empregados sem carteira na ocupação total:</t>
  </si>
  <si>
    <t>Participação percentual dos ocupados por conta própria na ocupação total:</t>
  </si>
  <si>
    <t>Diferença percentual entre o rendimento do trabalho de empregados com carteira e empregados sem carteira:</t>
  </si>
  <si>
    <t>Diferença percentual entre o rendimento do trabalho de empregados com carteira e trabalhadores por conta própria:</t>
  </si>
  <si>
    <t>Retorno da educação sobre os salários:</t>
  </si>
  <si>
    <t>Retorno da idade sobre os salários:</t>
  </si>
  <si>
    <t>Idade máxima de retorno salarial positivo:</t>
  </si>
  <si>
    <t>Taxa de participação da população economicamente ativa segundo posição na família:</t>
  </si>
  <si>
    <t>Porcentagem da população em idade ativa que nem estuda nem trabalha (Geração Nem-Nem):</t>
  </si>
  <si>
    <t>Distribuição percentual da população em idade ativa que nem estuda e nem trabalha segundo sexo:</t>
  </si>
  <si>
    <t>Distribuição percentual da população em idade ativa que nem estuda e nem trabalha segundo grau de instrução:</t>
  </si>
  <si>
    <t>Porcentagem da população que não procura emprego dentre a população que nem estuda e nem trabalha (Geração Nem-Nem):</t>
  </si>
  <si>
    <t>Taxa de ocupação:</t>
  </si>
  <si>
    <t>Porcentagem da população não economicamente ativa em situação de desalento:</t>
  </si>
  <si>
    <t>Porcentagem de empregados sem carteira e conta própria não contribuintes da previdência dentre os ocupados:</t>
  </si>
  <si>
    <t>Porcentagem de empregados sem carteira dentre o total de empregados:</t>
  </si>
  <si>
    <t>Taxa de participação da população de 14 anos ou mais no mercado de trabalho:</t>
  </si>
  <si>
    <t>Total de ocupados de 14 anos ou mais:</t>
  </si>
  <si>
    <t>Taxa de desemprego da população de 14 anos ou mais:</t>
  </si>
  <si>
    <t>Distribuição percentual da população economicamente ativa por posição na família:</t>
  </si>
  <si>
    <t>sum_pnea</t>
  </si>
  <si>
    <t>Composição da PEA por sexo na RMRJ (%)</t>
  </si>
  <si>
    <t>Composição da PEA por cor na RMRJ (%)</t>
  </si>
  <si>
    <t>Composição da PEA por faixa etária na RMRJ (%)</t>
  </si>
  <si>
    <t>Composição da PEA por grau de instrução na RMRJ (%)</t>
  </si>
  <si>
    <t>Composição da PEA por setores de atividade na RMRJ (%)</t>
  </si>
  <si>
    <t>Taxa de participação por sexo na RMRJ (%)</t>
  </si>
  <si>
    <t>Taxa de participação por cor na RMRJ (%)</t>
  </si>
  <si>
    <t>1.10</t>
  </si>
  <si>
    <t>Taxa de participação por faixa etária na RMRJ (%)</t>
  </si>
  <si>
    <t> Taxa de participação por grau de instrução na RMRJ (%)</t>
  </si>
  <si>
    <t>Taxa de participação por setores de atividade na RMRJ (%)</t>
  </si>
  <si>
    <t>Composição da ocupação por sexo na RMRJ (%)</t>
  </si>
  <si>
    <t>Composição da ocupação por cor na RMRJ (%)</t>
  </si>
  <si>
    <t>Composição da ocupação por faixa etária na RMRJ (%)</t>
  </si>
  <si>
    <t>Composição da ocupação por grau de instrução na RMRJ (%)</t>
  </si>
  <si>
    <t>Composição da ocupação por setor de atividade na RMRJ (%)</t>
  </si>
  <si>
    <t>Composição da ocupação por posição na ocupação na RMRJ (%)</t>
  </si>
  <si>
    <t>4.1</t>
  </si>
  <si>
    <t>4.2</t>
  </si>
  <si>
    <t>Taxa de desemprego por sexo na RMRJ (%)</t>
  </si>
  <si>
    <t>4.3</t>
  </si>
  <si>
    <t>Taxa de desemprego por cor na RMRJ (%)</t>
  </si>
  <si>
    <t>4.4</t>
  </si>
  <si>
    <t>Taxa de desemprego por faixa etária na RMRJ (%)</t>
  </si>
  <si>
    <t>4.5</t>
  </si>
  <si>
    <t>Taxa de desemprego por grau de instrução na RMRJ (%)</t>
  </si>
  <si>
    <t>4.6</t>
  </si>
  <si>
    <t>Taxa de desemprego por setor de atividade na RMRJ (%)</t>
  </si>
  <si>
    <t>4.7</t>
  </si>
  <si>
    <t>Composição do desemprego por sexo na RMRJ (distribuição)</t>
  </si>
  <si>
    <t>4.8</t>
  </si>
  <si>
    <t>Composição do desemprego por cor na RMRJ (distribuição)</t>
  </si>
  <si>
    <t>4.9</t>
  </si>
  <si>
    <t>Composição do desemprego por faixa etária na RMRJ (distribuição)</t>
  </si>
  <si>
    <t>4.10</t>
  </si>
  <si>
    <t>Composição do desemprego por grau de instrução na RMRJ (distribuição)</t>
  </si>
  <si>
    <t>4.11</t>
  </si>
  <si>
    <t>Composição do desemprego por setor de atividade na RMRJ (distribuição)</t>
  </si>
  <si>
    <t>4.12</t>
  </si>
  <si>
    <t>5.1</t>
  </si>
  <si>
    <t>5.2</t>
  </si>
  <si>
    <t>Renda Real Média por sexo na RMRJ (em R$)</t>
  </si>
  <si>
    <t>5.3</t>
  </si>
  <si>
    <t>Renda Real Média por cor na RMRJ (em R$)</t>
  </si>
  <si>
    <t>5.4</t>
  </si>
  <si>
    <t>Renda Real Média por faixa etária na RMRJ (em R$)</t>
  </si>
  <si>
    <t>5.5</t>
  </si>
  <si>
    <t>Renda Real Média por grau de instrução na RMRJ (em R$)</t>
  </si>
  <si>
    <t>5.6</t>
  </si>
  <si>
    <t>Renda Real Média por setor de atividade na RMRJ (em R$)</t>
  </si>
  <si>
    <t>5.7</t>
  </si>
  <si>
    <t>Renda Real Média por posição na ocupação na RMRJ (em R$)</t>
  </si>
  <si>
    <t>5.8</t>
  </si>
  <si>
    <t>Renda Real Média por posição na família na RMRJ (em R$)</t>
  </si>
  <si>
    <t>6.1</t>
  </si>
  <si>
    <t>6.2</t>
  </si>
  <si>
    <t>6.3</t>
  </si>
  <si>
    <t>6.4</t>
  </si>
  <si>
    <t>6.5</t>
  </si>
  <si>
    <t>7.1</t>
  </si>
  <si>
    <t>7.2</t>
  </si>
  <si>
    <t>Jornada de Trabalho Média por sexo na RMRJ</t>
  </si>
  <si>
    <t>7.3</t>
  </si>
  <si>
    <t>Jornada de Trabalho Média por cor na RMRJ</t>
  </si>
  <si>
    <t>7.4</t>
  </si>
  <si>
    <t>Jornada de Trabalho Média por faixa etária na RMRJ</t>
  </si>
  <si>
    <t>7.5</t>
  </si>
  <si>
    <t>Jornada de Trabalho Média por grau de instrução na RMRJ</t>
  </si>
  <si>
    <t>7.6</t>
  </si>
  <si>
    <t>Jornada de Trabalho Média por setor de atividade na RMRJ</t>
  </si>
  <si>
    <t>7.7</t>
  </si>
  <si>
    <t>Jornada de Trabalho Média por posição na ocupação na RMRJ</t>
  </si>
  <si>
    <t>7.8</t>
  </si>
  <si>
    <t>Jornada de Trabalho Média por posição na família na RMRJ</t>
  </si>
  <si>
    <t>10.1</t>
  </si>
  <si>
    <t>10.3</t>
  </si>
  <si>
    <t>Desigualdade de renda (total)</t>
  </si>
  <si>
    <t>10.4</t>
  </si>
  <si>
    <t>10.5</t>
  </si>
  <si>
    <t>Desigualdade de renda dos funcionários públicos</t>
  </si>
  <si>
    <t>Razão 90/10</t>
  </si>
  <si>
    <t>11.1</t>
  </si>
  <si>
    <t>Retorno da educação sobre os salários (o incremento na renda a cada ano de estudo adicional)</t>
  </si>
  <si>
    <t>11.2</t>
  </si>
  <si>
    <t>Retorno da idade sobre os salários (o incremento na renda a cada ano adicional de idade)</t>
  </si>
  <si>
    <t>sim</t>
  </si>
  <si>
    <t>não</t>
  </si>
  <si>
    <t>Composição da ocupação por posição na família na RMRJ (%)</t>
  </si>
  <si>
    <t>Composição do desemprego por Tempo de Desemprego (em meses) na RMRJ</t>
  </si>
  <si>
    <t>Disponibilidade segundo Pnad-C</t>
  </si>
  <si>
    <t>Nota</t>
  </si>
  <si>
    <t>Nível de ocupação por Brasil, Sudeste e RJ Metropolitano e cidade do RJ (nº de ocupados)</t>
  </si>
  <si>
    <t>Taxa de desemprego aberto por Brasil, Sudeste e RJ Metropolitano e cidade do RJ (%)</t>
  </si>
  <si>
    <t>Renda Real Média por Brasil, Sudeste e RJ Metropolitano e cidade do RJ (em R$)</t>
  </si>
  <si>
    <t>Participação dos Empregados com Carteira Assinada na Ocupação Total por Brasil, Sudeste e RJ Metropolitano e cidade do RJ</t>
  </si>
  <si>
    <t>Participação dos Empregados sem Carteira Assinada na Ocupação Total por Brasil, Sudeste e RJ Metropolitano e cidade do RJ</t>
  </si>
  <si>
    <t>Participação dos Trabalhadores por Conta Própria na Ocupação Total por Brasil, Sudeste e RJ Metropolitano e cidade do RJ</t>
  </si>
  <si>
    <t>Diferencial de Rendimentos dos Empregados com e sem Carteira Assinada por Brasil, Sudeste e RJ Metropolitano e cidade do RJ</t>
  </si>
  <si>
    <t xml:space="preserve">Diferencial de Rendimentos dos Trabalhadores com Carteira Assinada e Conta Própria por Brasil, Sudeste e RJ Metropolitano e cidade do RJ </t>
  </si>
  <si>
    <t>Jornada de Trabalho Média por Brasil, Sudeste e RJ Metropolitano e cidade do RJ</t>
  </si>
  <si>
    <t>Considera desempregado quem não estava ocupado na semana de referência, mas procurou trabalho.</t>
  </si>
  <si>
    <t>Variável cor não disponível nos microdados da Pnad-C.</t>
  </si>
  <si>
    <t>Variável de tempo de emprego não disponível nos microdados da Pnad-C.</t>
  </si>
  <si>
    <t>É necessária informação de setor de atividade do trabalho anterior, ainda não disponível nos microdados da Pnad-C.</t>
  </si>
  <si>
    <t>Variável de jornada de trabalho não disponível nos microdados da Pnad-C.</t>
  </si>
  <si>
    <t>1.11</t>
  </si>
  <si>
    <t>1.12</t>
  </si>
  <si>
    <t>1.9</t>
  </si>
  <si>
    <t>1.1</t>
  </si>
  <si>
    <t>1.2</t>
  </si>
  <si>
    <t>1.3</t>
  </si>
  <si>
    <t>1.4</t>
  </si>
  <si>
    <t>1.5</t>
  </si>
  <si>
    <t>1.6</t>
  </si>
  <si>
    <t>1.7</t>
  </si>
  <si>
    <t>1.8</t>
  </si>
  <si>
    <t>2.1</t>
  </si>
  <si>
    <t>2.2</t>
  </si>
  <si>
    <t>2.3</t>
  </si>
  <si>
    <t>2.4</t>
  </si>
  <si>
    <t>2.5</t>
  </si>
  <si>
    <t>2.6</t>
  </si>
  <si>
    <t>2.7</t>
  </si>
  <si>
    <t>2.8</t>
  </si>
  <si>
    <t>PEA: população de 14 anos ou mais na força de trabalho. PIA: população de 14 anos ou mais.</t>
  </si>
  <si>
    <t>Considerando ocupados de 14 anos ou mais.</t>
  </si>
  <si>
    <t>1.13</t>
  </si>
  <si>
    <t>Taxa de participação por Brasil, Sudeste, RJ Metropolitano e cidade do RJ (%)</t>
  </si>
  <si>
    <t>PEA por Brasil, Sudeste, RJ Metropolitano e cidade do RJ (nº da PEA)</t>
  </si>
  <si>
    <t>Total da população em idade ativa (PIA):</t>
  </si>
  <si>
    <t>Regiões</t>
  </si>
  <si>
    <t>gini_hom</t>
  </si>
  <si>
    <t>gini_mul</t>
  </si>
  <si>
    <t>gini</t>
  </si>
  <si>
    <t>gini_fp</t>
  </si>
  <si>
    <t>Rio</t>
  </si>
  <si>
    <t/>
  </si>
  <si>
    <t>renda90</t>
  </si>
  <si>
    <t>renda10</t>
  </si>
  <si>
    <t>Desigualdade da renda do trabalho entre os ocupados de 14 anos ou mais (Gini) segundo sexo (masculino)</t>
  </si>
  <si>
    <t>Desigualdade da renda do trabalho entre os ocupados de 14 anos ou mais (Gini) segundo sexo (feminino)</t>
  </si>
  <si>
    <t>Desigualdade da renda do trabalho entre os ocupados de 14 anos ou mais (Gini)</t>
  </si>
  <si>
    <t>Desigualdade da renda  do trabalho entre os ocupados funcionários públicos (Gini)</t>
  </si>
  <si>
    <t>razao</t>
  </si>
  <si>
    <t>5.9</t>
  </si>
  <si>
    <t>Renda Real Média por posição na ocupação na RMRJ e Brasil (em R$)</t>
  </si>
  <si>
    <t>Composição da ocupação por faixa etária na RMRJ e Brasil (%)</t>
  </si>
  <si>
    <t>2.9</t>
  </si>
  <si>
    <t>2.10</t>
  </si>
  <si>
    <t>2.11</t>
  </si>
  <si>
    <t>2.12</t>
  </si>
  <si>
    <t>Composição da ocupação por grau de instrução na RMRJ e Brasil (%)</t>
  </si>
  <si>
    <t>Composição da ocupação por setor de atividade na RMRJ e Brasil (%)</t>
  </si>
  <si>
    <t>Composição da ocupação por posição na ocupação na RMRJ e Brasil (%)</t>
  </si>
  <si>
    <t>sum_pia_1517</t>
  </si>
  <si>
    <t>sum_pia_1829</t>
  </si>
  <si>
    <t>sum_pia_3049</t>
  </si>
  <si>
    <t>sum_pia_5064</t>
  </si>
  <si>
    <t>sum_pia_65m</t>
  </si>
  <si>
    <t>pia_1517</t>
  </si>
  <si>
    <t>pia_1829</t>
  </si>
  <si>
    <t>pia_3049</t>
  </si>
  <si>
    <t>pia_5064</t>
  </si>
  <si>
    <t>pia_65m</t>
  </si>
  <si>
    <t>ren_hab_prin</t>
  </si>
  <si>
    <t>População em idade ativa (PIA) por Brasil, Sudeste, RJ Metropolitano e cidade do RJ (Total)</t>
  </si>
  <si>
    <t>1.14</t>
  </si>
  <si>
    <t>1.15</t>
  </si>
  <si>
    <t>Composição da população em idade ativa (PIA) por faixa etária RMRJ e Brasil (%)</t>
  </si>
  <si>
    <t>sum_ocup15m_1517</t>
  </si>
  <si>
    <t>sum_ocup15m_1829</t>
  </si>
  <si>
    <t>sum_ocup15m_3049</t>
  </si>
  <si>
    <t>sum_ocup15m_5064</t>
  </si>
  <si>
    <t>sum_ocup15m_65m</t>
  </si>
  <si>
    <t>2.13</t>
  </si>
  <si>
    <t>Nível de ocupação por faixa etária na RMRJ e Brasil (nº de ocupados)</t>
  </si>
  <si>
    <t>12.1</t>
  </si>
  <si>
    <t>12.2</t>
  </si>
  <si>
    <t>Total da população em idade ativa (PIA) por faixa etária RMRJ e Brasil (Total)</t>
  </si>
  <si>
    <t>Região Metropolitana do Rio de Janeiro e Brasil</t>
  </si>
  <si>
    <t>2013 a 2016</t>
  </si>
  <si>
    <t>2014 a 2016</t>
  </si>
  <si>
    <t>Total da população em idade ativa (PIA) por faixa etária: Região Metropolitana do Rio de Janeiro e Brasil, 2012 a 2016</t>
  </si>
  <si>
    <t>Composição da população em idade ativa (PIA) por faixa etária: Região Metropolitana do Rio de Janeiro e Brasil, 2012 a 2016</t>
  </si>
  <si>
    <t>20.1</t>
  </si>
  <si>
    <t>20.2</t>
  </si>
  <si>
    <t>20.3</t>
  </si>
  <si>
    <t>20.4</t>
  </si>
  <si>
    <t>20.5</t>
  </si>
  <si>
    <t>Distribuição percentual dos ocupados de 14 anos ou mais por faixa etária: Região Metropolitana do Rio de Janeiro e Brasil, 2012 a 2016</t>
  </si>
  <si>
    <t>Distribuição percentual dos ocupados de 14 anos ou mais por posição na ocupação: Região Metropolitana do Rio de Janeiro e Brasil, 2012 a 2016</t>
  </si>
  <si>
    <t>Distribuição percentual dos ocupados de 14 anos ou mais por setor de atividade: Região Metropolitana do Rio de Janeiro e Brasil, 2012 a 2016</t>
  </si>
  <si>
    <t>Distribuição percentual dos ocupados de 14 anos ou mais por grau de instrução: Região Metropolitana do Rio de Janeiro e Brasil, 2012 a 2016</t>
  </si>
  <si>
    <t>Total de ocupados de 14 anos ou mais por faixa etária: Região Metropolitana do Rio de Janeiro e Brasil, 2012 a 2016</t>
  </si>
  <si>
    <t>Grau de instrução: analfabeto, até o 5º ano incompleto, 5º ano completo, do 6º ao 9º incompleto, ensino fundamental completo, ensino médio incompleto, ensino médio completo, superior incompleto, superior completo (por tipo de vínculo: celetista, estatuári</t>
  </si>
  <si>
    <t>Com carteira/Sem carteira (por posição na ocupação: trabalhador doméstico, empregado do setor privado, funcionário público, contra-própria, empregador)</t>
  </si>
  <si>
    <t>Brasil e Região Metropolitana do Rio de Janeiro</t>
  </si>
  <si>
    <t>Pnad-C</t>
  </si>
  <si>
    <t>40.1</t>
  </si>
  <si>
    <t>Rendimento real médio da população de 14 anos ou mais ocupada por posição na ocupação: Brasil e Região  Metropolitana do Rio de Janeiro, 2012 a 2016</t>
  </si>
  <si>
    <t>Desigualdade de renda por sexo: feminino</t>
  </si>
  <si>
    <t>Desigualdade de renda por sexo: masculino</t>
  </si>
  <si>
    <t>10.2</t>
  </si>
  <si>
    <t>Lista de Tabelas</t>
  </si>
  <si>
    <t>Nota:</t>
  </si>
  <si>
    <t>(1) Dados de 2016 referentes ao 1º trimestre.</t>
  </si>
  <si>
    <t>Ensino Médio</t>
  </si>
  <si>
    <t>Ensino Superior</t>
  </si>
  <si>
    <t>30 anos</t>
  </si>
  <si>
    <t>40 anos</t>
  </si>
  <si>
    <t>50 anos</t>
  </si>
  <si>
    <t>60 anos</t>
  </si>
  <si>
    <t>11.2a</t>
  </si>
  <si>
    <t>Idade máxima de retorno salarial positivo</t>
  </si>
  <si>
    <t>Considera a remuneração mensal habitual em todos os trabalhos. Ocupados que informaram rendimento ou retirada mensal somente em benefícios ganham a remuneração igual a zero.</t>
  </si>
  <si>
    <t>14 a 17 anos</t>
  </si>
  <si>
    <t>O setor Serviços considera os seguintes grupamentos de atividades: Transporte, armazenagem e correio; Alojamento e alimentacao; Informação, comunicação e atividades financeiras, imobiliárias, profissionais e administrativas; Educação, saúde humana e serviços sociais; Outros serviços; e Serviços domésticos.</t>
  </si>
  <si>
    <t>(4) O setor Serviços considera os seguintes grupamentos de atividades: Transporte, armazenagem e correio; Alojamento e alimentacao; Informação, comunicação e atividades financeiras, imobiliárias, profissionais e administrativas; Educação, saúde humana e serviços sociais; Outros serviços; e Serviços domésticos.</t>
  </si>
  <si>
    <t>var</t>
  </si>
  <si>
    <t>coef</t>
  </si>
  <si>
    <t>stderr</t>
  </si>
  <si>
    <t>tstat</t>
  </si>
  <si>
    <t>pval</t>
  </si>
  <si>
    <t>N</t>
  </si>
  <si>
    <t>r2</t>
  </si>
  <si>
    <t>media</t>
  </si>
  <si>
    <t>_cons</t>
  </si>
  <si>
    <t>edu1</t>
  </si>
  <si>
    <t>edu10</t>
  </si>
  <si>
    <t>edu11</t>
  </si>
  <si>
    <t>edu12</t>
  </si>
  <si>
    <t>edu13</t>
  </si>
  <si>
    <t>edu14</t>
  </si>
  <si>
    <t>edu15</t>
  </si>
  <si>
    <t>edu16</t>
  </si>
  <si>
    <t>edu18</t>
  </si>
  <si>
    <t>edu2</t>
  </si>
  <si>
    <t>edu22</t>
  </si>
  <si>
    <t>edu3</t>
  </si>
  <si>
    <t>edu4</t>
  </si>
  <si>
    <t>edu5</t>
  </si>
  <si>
    <t>edu6</t>
  </si>
  <si>
    <t>edu7</t>
  </si>
  <si>
    <t>edu8</t>
  </si>
  <si>
    <t>edu9</t>
  </si>
  <si>
    <t>hom</t>
  </si>
  <si>
    <t>idade</t>
  </si>
  <si>
    <t>idade2</t>
  </si>
  <si>
    <t>lnrtrabp</t>
  </si>
  <si>
    <t>Boletim - Indicadores PME</t>
  </si>
  <si>
    <t>Variáveis</t>
  </si>
  <si>
    <t>Coeficiente</t>
  </si>
  <si>
    <t>P-valor 
(%)</t>
  </si>
  <si>
    <t>Média</t>
  </si>
  <si>
    <t>Variável dependente</t>
  </si>
  <si>
    <t>-</t>
  </si>
  <si>
    <t>Intercepto</t>
  </si>
  <si>
    <t>Idade</t>
  </si>
  <si>
    <t>Idade ao quadrado</t>
  </si>
  <si>
    <t>Sexo</t>
  </si>
  <si>
    <t>Masculino</t>
  </si>
  <si>
    <t>Escolaridade (anos de estudo)</t>
  </si>
  <si>
    <t>1 ano de estudo</t>
  </si>
  <si>
    <t>2 anos de estudo</t>
  </si>
  <si>
    <t>3 anos de estudo</t>
  </si>
  <si>
    <t>4 anos de estudo</t>
  </si>
  <si>
    <t>5 anos de estudo</t>
  </si>
  <si>
    <t>6 anos de estudo</t>
  </si>
  <si>
    <t>7 anos de estudo</t>
  </si>
  <si>
    <t>9 anos de estudo</t>
  </si>
  <si>
    <t>10 anos de estudo</t>
  </si>
  <si>
    <t>12 anos de estudo</t>
  </si>
  <si>
    <t>13 anos de estudo</t>
  </si>
  <si>
    <t>14 anos de estudo</t>
  </si>
  <si>
    <t>15 anos de estudo</t>
  </si>
  <si>
    <t>16 anos de estudo</t>
  </si>
  <si>
    <t>Número de observações</t>
  </si>
  <si>
    <t>R2</t>
  </si>
  <si>
    <t>2012_1</t>
  </si>
  <si>
    <t>2012_2</t>
  </si>
  <si>
    <t>2012_3</t>
  </si>
  <si>
    <t>2012_4</t>
  </si>
  <si>
    <t>2013_1</t>
  </si>
  <si>
    <t>2013_2</t>
  </si>
  <si>
    <t>2013_3</t>
  </si>
  <si>
    <t>2013_4</t>
  </si>
  <si>
    <t>2014_1</t>
  </si>
  <si>
    <t>2014_2</t>
  </si>
  <si>
    <t>2014_3</t>
  </si>
  <si>
    <t>2014_4</t>
  </si>
  <si>
    <t>2015_1</t>
  </si>
  <si>
    <t>2015_2</t>
  </si>
  <si>
    <t>2015_3</t>
  </si>
  <si>
    <t>2015_4</t>
  </si>
  <si>
    <t>2016_1</t>
  </si>
  <si>
    <t>18 anos de estudo</t>
  </si>
  <si>
    <t>22 anos de estudo</t>
  </si>
  <si>
    <t>Fonte: IETS/ Ope Sociais. Estimativas produzidas com base na Pesquisa Nacional por Amostra de Domicílios Contínua (PNAD-C/IBGE), 2012 a 2016.</t>
  </si>
  <si>
    <t>Rio de Janeiro</t>
  </si>
  <si>
    <t>Coefiente anos de estudo</t>
  </si>
  <si>
    <t>Média anos de estudo</t>
  </si>
  <si>
    <t>Variação coeficiente</t>
  </si>
  <si>
    <t>Soma média</t>
  </si>
  <si>
    <t>Sudeste Metropolitano, 2012 a 2016</t>
  </si>
  <si>
    <t>Rio de Janeiro, 2012 a 2016</t>
  </si>
  <si>
    <t>Região Metropolitana do Rio de Janeiro, 2012 a 2016</t>
  </si>
  <si>
    <t>Brasil, 2012 a 2016</t>
  </si>
  <si>
    <t>Sudeste</t>
  </si>
  <si>
    <t>Fonte: IETS/ Ope Sociais. Estimativas produzidas com base na Pesquisa Nacional de Amostra de Domicílio Contínua (PNAD Contínua/IBGE), 2012 a 2016.</t>
  </si>
  <si>
    <t>(2) Dados de 2016 referentes ao 1º e 2º trimestres.</t>
  </si>
  <si>
    <t>(2) Dados de 2016 referentes ao 1º e 2º  trimestres.</t>
  </si>
  <si>
    <t>(1) Dados de 2016 referentes ao 1º e 2º  trimestres.</t>
  </si>
  <si>
    <t>(2) O setor Serviços considera os seguintes grupamentos de atividades: Transporte, armazenagem e correio; Alojamento e alimentacao; Informação, comunicação e atividades financeiras, imobiliárias, profissionais e administrativas; Educação, saúde humana e serviços sociais; Outros serviços; e Serviços domésticos.</t>
  </si>
  <si>
    <t>(2) Considera a remuneração mensal habitual em todos os trabalhos. Ocupado que informou rendimento ou retirada mensal somente em benefícios ganha remuneração igual a zero.</t>
  </si>
  <si>
    <t>(1) Dados de 2016 referentes ao 1º e 2º trimestres.</t>
  </si>
  <si>
    <t>(R$/maio 2016)</t>
  </si>
  <si>
    <t>(R$/ maio 2016)</t>
  </si>
  <si>
    <t>Coeficiente idade e idade ao quadrado</t>
  </si>
  <si>
    <t>2016_2</t>
  </si>
  <si>
    <t>(1) Dados de 2016 referentes ao primeiro e ao segundo trimestre.</t>
  </si>
  <si>
    <t>Coeficiente anos de estudo</t>
  </si>
  <si>
    <t>(2) Dados de 2016 referentes ao 1º  e 2º trimestres.</t>
  </si>
  <si>
    <t>5.1a</t>
  </si>
  <si>
    <t>5.2a</t>
  </si>
  <si>
    <t>5.3a</t>
  </si>
  <si>
    <t>5.4a</t>
  </si>
  <si>
    <t>5.5a</t>
  </si>
  <si>
    <t>5.6a</t>
  </si>
  <si>
    <t>5.7a</t>
  </si>
  <si>
    <t>5.8a</t>
  </si>
  <si>
    <t>5.9a</t>
  </si>
  <si>
    <t>33a</t>
  </si>
  <si>
    <t>34a</t>
  </si>
  <si>
    <t>35a</t>
  </si>
  <si>
    <t>36a</t>
  </si>
  <si>
    <t>37a</t>
  </si>
  <si>
    <t>38a</t>
  </si>
  <si>
    <t>39a</t>
  </si>
  <si>
    <t>40a</t>
  </si>
  <si>
    <t>40.1a</t>
  </si>
  <si>
    <t>Rendimento real mediano da população:</t>
  </si>
  <si>
    <t>Rendimento real mediano da população por sexo: Região  Metropolitana do Rio de Janeiro, 2012 a 2016</t>
  </si>
  <si>
    <t>Rendimento real mediano da população por cor: Região  Metropolitana do Rio de Janeiro, 2003 a 2016</t>
  </si>
  <si>
    <t>Rendimento real mediano da população por faixa etária: Região  Metropolitana do Rio de Janeiro, 2012 a 2016</t>
  </si>
  <si>
    <t>Rendimento real mediano da população por anos de estudo: Região  Metropolitana do Rio de Janeiro, 2012 a 2016</t>
  </si>
  <si>
    <t>Rendimento real mediano da população por setor de atividades: Região  Metropolitana do Rio de Janeiro, 2012 a 2016</t>
  </si>
  <si>
    <t>Rendimento real mediano da população segundo relação com o chefe do domicílio: Região  Metropolitana do Rio de Janeiro, 2012 a 2016</t>
  </si>
  <si>
    <t>Rendimento real mediano da população de 14 anos ou mais ocupada por posição na ocupação: Região  Metropolitana do Rio de Janeiro, 2012 a 2016</t>
  </si>
  <si>
    <t>Rendimento real mediano da população de 14 anos ou mais ocupada por posição na ocupação: Brasil e Região  Metropolitana do Rio de Janeiro, 2012 a 2016</t>
  </si>
  <si>
    <t>mrenda_real</t>
  </si>
  <si>
    <t>mrenda_real_h</t>
  </si>
  <si>
    <t>mrenda_real_m</t>
  </si>
  <si>
    <t>mrenda_real_1517</t>
  </si>
  <si>
    <t>mrenda_real_1829</t>
  </si>
  <si>
    <t>mrenda_real_3049</t>
  </si>
  <si>
    <t>mrenda_real_5064</t>
  </si>
  <si>
    <t>mrenda_real_65m</t>
  </si>
  <si>
    <t>mrenda_real_seminst</t>
  </si>
  <si>
    <t>mrenda_real_fund_incomp</t>
  </si>
  <si>
    <t>mrenda_real_fund_comp</t>
  </si>
  <si>
    <t>mrenda_real_med_incomp</t>
  </si>
  <si>
    <t>mrenda_real_med_comp</t>
  </si>
  <si>
    <t>mrenda_real_sup_incomp_comp</t>
  </si>
  <si>
    <t>mrenda_real_agricultura</t>
  </si>
  <si>
    <t>mrenda_real_industria</t>
  </si>
  <si>
    <t>mrenda_real_construcao</t>
  </si>
  <si>
    <t>mrenda_real_comercio</t>
  </si>
  <si>
    <t>mrenda_real_servicos</t>
  </si>
  <si>
    <t>mrenda_real_admpublica</t>
  </si>
  <si>
    <t>mrenda_real_outras</t>
  </si>
  <si>
    <t>mrenda_real_trabdom_carteira</t>
  </si>
  <si>
    <t>mrenda_real_trabdom_scarteira</t>
  </si>
  <si>
    <t>mrenda_real_emppriv_carteira</t>
  </si>
  <si>
    <t>mrenda_real_emppriv_scarteira</t>
  </si>
  <si>
    <t>mrenda_real_emppub_carteira</t>
  </si>
  <si>
    <t>mrenda_real_emppub_scarteira</t>
  </si>
  <si>
    <t>mrenda_real_contaprop</t>
  </si>
  <si>
    <t>mrenda_real_militar</t>
  </si>
  <si>
    <t>mrenda_real_empregador</t>
  </si>
  <si>
    <t>mrenda_real_chefe</t>
  </si>
  <si>
    <t>mrenda_real_conj</t>
  </si>
  <si>
    <t>mrenda_real_filho</t>
  </si>
  <si>
    <t>mrenda_real_outros</t>
  </si>
  <si>
    <t>mrenda_real_nremunerado</t>
  </si>
  <si>
    <t>mren_hab_prin</t>
  </si>
  <si>
    <t>mren_trab_emp_carteira</t>
  </si>
  <si>
    <t>mren_trab_emp_scarteira</t>
  </si>
  <si>
    <t>mren_trab_prop</t>
  </si>
  <si>
    <t>Renda Real Mediana por Brasil, Sudeste e RJ Metropolitano e cidade do RJ (em R$)</t>
  </si>
  <si>
    <t>Renda Real Mediana por sexo na RMRJ (em R$)</t>
  </si>
  <si>
    <t>Renda Real Mediana por cor na RMRJ (em R$)</t>
  </si>
  <si>
    <t>Renda Real Mediana por faixa etária na RMRJ (em R$)</t>
  </si>
  <si>
    <t>Renda Real Mediana por grau de instrução na RMRJ (em R$)</t>
  </si>
  <si>
    <t>Renda Real Mediana por setor de atividade na RMRJ (em R$)</t>
  </si>
  <si>
    <t>Renda Real Mediana por posição na ocupação na RMRJ (em R$)</t>
  </si>
  <si>
    <t>Renda Real Mediana por posição na família na RMRJ (em R$)</t>
  </si>
  <si>
    <t>Renda Real Mediana por posição na ocupação na RMRJ e Brasil (em R$)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</si>
</sst>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.0"/>
    <numFmt numFmtId="165" formatCode="#,##0.0"/>
    <numFmt numFmtId="166" formatCode="0.000"/>
    <numFmt numFmtId="167" formatCode="#,##0.000"/>
    <numFmt numFmtId="168" formatCode="0.00000"/>
  </numFmts>
  <fonts count="50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u/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Times New Roman"/>
      <family val="1"/>
    </font>
    <font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sz val="11"/>
      <name val="Calibri"/>
      <family val="2"/>
    </font>
    <font>
      <sz val="10"/>
      <name val="MS Sans Serif"/>
      <family val="32"/>
    </font>
    <font>
      <sz val="10"/>
      <color rgb="FF0000CC"/>
      <name val="Calibri"/>
      <family val="2"/>
      <scheme val="minor"/>
    </font>
    <font>
      <u/>
      <sz val="10"/>
      <color rgb="FF0000CC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u/>
      <sz val="10"/>
      <color rgb="FF0000CC"/>
      <name val="Calibri"/>
      <family val="2"/>
    </font>
    <font>
      <sz val="1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8"/>
      <color rgb="FF002142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8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name val="Calibri"/>
      <family val="2"/>
    </font>
    <font>
      <sz val="8"/>
      <color rgb="FF000000"/>
      <name val="Verdana"/>
      <family val="2"/>
    </font>
  </fonts>
  <fills count="14">
    <fill>
      <patternFill patternType="none"/>
    </fill>
    <fill>
      <patternFill patternType="gray125"/>
    </fill>
    <fill>
      <patternFill patternType="solid">
        <fgColor rgb="FF0021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double">
        <color indexed="64"/>
      </top>
      <bottom style="thin">
        <color theme="0"/>
      </bottom>
      <diagonal/>
    </border>
    <border>
      <left style="hair">
        <color auto="1"/>
      </left>
      <right/>
      <top style="double">
        <color auto="1"/>
      </top>
      <bottom style="thin">
        <color theme="0"/>
      </bottom>
      <diagonal/>
    </border>
    <border>
      <left/>
      <right style="hair">
        <color auto="1"/>
      </right>
      <top style="double">
        <color auto="1"/>
      </top>
      <bottom style="thin">
        <color theme="0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/>
      <top style="double">
        <color auto="1"/>
      </top>
      <bottom/>
      <diagonal/>
    </border>
    <border>
      <left/>
      <right/>
      <top/>
      <bottom style="thin">
        <color theme="0"/>
      </bottom>
      <diagonal/>
    </border>
    <border>
      <left style="hair">
        <color auto="1"/>
      </left>
      <right/>
      <top/>
      <bottom style="thin">
        <color theme="0"/>
      </bottom>
      <diagonal/>
    </border>
    <border>
      <left/>
      <right style="hair">
        <color auto="1"/>
      </right>
      <top/>
      <bottom style="thin">
        <color theme="0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/>
      <bottom style="double">
        <color auto="1"/>
      </bottom>
      <diagonal/>
    </border>
    <border>
      <left/>
      <right style="hair">
        <color auto="1"/>
      </right>
      <top/>
      <bottom style="double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</borders>
  <cellStyleXfs count="12">
    <xf numFmtId="0" fontId="0" fillId="0" borderId="0"/>
    <xf numFmtId="0" fontId="2" fillId="0" borderId="0"/>
    <xf numFmtId="0" fontId="5" fillId="0" borderId="0" applyNumberFormat="0" applyFill="0" applyBorder="0" applyAlignment="0" applyProtection="0"/>
    <xf numFmtId="0" fontId="11" fillId="0" borderId="0"/>
    <xf numFmtId="0" fontId="29" fillId="0" borderId="0"/>
    <xf numFmtId="0" fontId="2" fillId="0" borderId="0"/>
    <xf numFmtId="0" fontId="22" fillId="0" borderId="0"/>
    <xf numFmtId="0" fontId="29" fillId="0" borderId="0"/>
    <xf numFmtId="0" fontId="30" fillId="0" borderId="0"/>
    <xf numFmtId="43" fontId="38" fillId="0" borderId="0" applyFont="0" applyFill="0" applyBorder="0" applyAlignment="0" applyProtection="0"/>
    <xf numFmtId="0" fontId="39" fillId="0" borderId="0"/>
    <xf numFmtId="0" fontId="48" fillId="0" borderId="0"/>
  </cellStyleXfs>
  <cellXfs count="486">
    <xf numFmtId="0" fontId="0" fillId="0" borderId="0" xfId="0"/>
    <xf numFmtId="0" fontId="3" fillId="2" borderId="0" xfId="1" applyFont="1" applyFill="1" applyBorder="1" applyAlignment="1">
      <alignment horizontal="left" vertical="center"/>
    </xf>
    <xf numFmtId="0" fontId="4" fillId="2" borderId="0" xfId="1" applyFont="1" applyFill="1" applyBorder="1" applyAlignment="1">
      <alignment vertical="center" wrapText="1"/>
    </xf>
    <xf numFmtId="0" fontId="4" fillId="2" borderId="0" xfId="1" applyFont="1" applyFill="1" applyBorder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0" fontId="4" fillId="2" borderId="0" xfId="1" applyFont="1" applyFill="1" applyBorder="1" applyAlignment="1">
      <alignment vertical="center"/>
    </xf>
    <xf numFmtId="0" fontId="4" fillId="3" borderId="0" xfId="1" applyFont="1" applyFill="1" applyBorder="1" applyAlignment="1">
      <alignment vertical="center" wrapText="1"/>
    </xf>
    <xf numFmtId="0" fontId="4" fillId="3" borderId="0" xfId="1" applyFont="1" applyFill="1" applyBorder="1" applyAlignment="1">
      <alignment horizontal="center" vertical="center"/>
    </xf>
    <xf numFmtId="0" fontId="6" fillId="3" borderId="0" xfId="2" applyFont="1" applyFill="1" applyBorder="1" applyAlignment="1">
      <alignment horizontal="center" vertical="center"/>
    </xf>
    <xf numFmtId="0" fontId="4" fillId="3" borderId="0" xfId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7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9" fillId="0" borderId="0" xfId="1" applyFont="1" applyBorder="1" applyAlignment="1">
      <alignment vertical="center" wrapText="1"/>
    </xf>
    <xf numFmtId="1" fontId="9" fillId="0" borderId="1" xfId="1" applyNumberFormat="1" applyFont="1" applyBorder="1" applyAlignment="1">
      <alignment horizontal="center" vertical="center"/>
    </xf>
    <xf numFmtId="0" fontId="12" fillId="0" borderId="3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0" fillId="0" borderId="3" xfId="0" applyBorder="1"/>
    <xf numFmtId="0" fontId="15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vertical="center" wrapText="1"/>
    </xf>
    <xf numFmtId="0" fontId="15" fillId="0" borderId="0" xfId="1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2" borderId="0" xfId="1" applyFont="1" applyFill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16" fillId="0" borderId="0" xfId="0" applyFont="1" applyBorder="1" applyAlignment="1">
      <alignment horizontal="left" vertical="center"/>
    </xf>
    <xf numFmtId="0" fontId="16" fillId="0" borderId="0" xfId="0" applyFont="1" applyFill="1" applyAlignment="1">
      <alignment horizontal="left" vertical="center" wrapText="1"/>
    </xf>
    <xf numFmtId="0" fontId="16" fillId="0" borderId="4" xfId="0" applyFont="1" applyFill="1" applyBorder="1" applyAlignment="1">
      <alignment horizontal="left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left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0" fontId="16" fillId="3" borderId="5" xfId="0" applyFont="1" applyFill="1" applyBorder="1" applyAlignment="1">
      <alignment horizontal="left" vertical="center" wrapText="1"/>
    </xf>
    <xf numFmtId="0" fontId="16" fillId="3" borderId="6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left" vertical="center" wrapText="1"/>
    </xf>
    <xf numFmtId="49" fontId="16" fillId="0" borderId="9" xfId="0" applyNumberFormat="1" applyFont="1" applyFill="1" applyBorder="1" applyAlignment="1">
      <alignment horizontal="left" vertical="center" wrapText="1"/>
    </xf>
    <xf numFmtId="0" fontId="16" fillId="3" borderId="9" xfId="0" applyFont="1" applyFill="1" applyBorder="1" applyAlignment="1">
      <alignment horizontal="left" vertical="center" wrapText="1"/>
    </xf>
    <xf numFmtId="0" fontId="16" fillId="3" borderId="10" xfId="0" applyFont="1" applyFill="1" applyBorder="1" applyAlignment="1">
      <alignment horizontal="left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left" vertical="center" wrapText="1"/>
    </xf>
    <xf numFmtId="49" fontId="16" fillId="0" borderId="11" xfId="0" applyNumberFormat="1" applyFont="1" applyFill="1" applyBorder="1" applyAlignment="1">
      <alignment horizontal="left" vertical="center" wrapText="1"/>
    </xf>
    <xf numFmtId="0" fontId="16" fillId="3" borderId="11" xfId="0" applyFont="1" applyFill="1" applyBorder="1" applyAlignment="1">
      <alignment horizontal="left" vertical="center" wrapText="1"/>
    </xf>
    <xf numFmtId="0" fontId="16" fillId="3" borderId="12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left" vertical="center" wrapText="1"/>
    </xf>
    <xf numFmtId="49" fontId="16" fillId="6" borderId="11" xfId="0" applyNumberFormat="1" applyFont="1" applyFill="1" applyBorder="1" applyAlignment="1">
      <alignment horizontal="left" vertical="center" wrapText="1"/>
    </xf>
    <xf numFmtId="0" fontId="16" fillId="7" borderId="11" xfId="0" applyFont="1" applyFill="1" applyBorder="1" applyAlignment="1">
      <alignment horizontal="left" vertical="center" wrapText="1"/>
    </xf>
    <xf numFmtId="0" fontId="16" fillId="0" borderId="12" xfId="0" applyFont="1" applyFill="1" applyBorder="1" applyAlignment="1">
      <alignment horizontal="left" vertical="center" wrapText="1"/>
    </xf>
    <xf numFmtId="0" fontId="9" fillId="8" borderId="11" xfId="0" applyFont="1" applyFill="1" applyBorder="1" applyAlignment="1">
      <alignment horizontal="left" vertical="center" wrapText="1"/>
    </xf>
    <xf numFmtId="0" fontId="16" fillId="8" borderId="11" xfId="0" applyFont="1" applyFill="1" applyBorder="1" applyAlignment="1">
      <alignment horizontal="left" vertical="center" wrapText="1"/>
    </xf>
    <xf numFmtId="0" fontId="9" fillId="6" borderId="11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6" borderId="14" xfId="0" applyFont="1" applyFill="1" applyBorder="1" applyAlignment="1">
      <alignment horizontal="left" vertical="center" wrapText="1"/>
    </xf>
    <xf numFmtId="0" fontId="16" fillId="0" borderId="14" xfId="0" applyFont="1" applyFill="1" applyBorder="1" applyAlignment="1">
      <alignment horizontal="left" vertical="center" wrapText="1"/>
    </xf>
    <xf numFmtId="0" fontId="16" fillId="0" borderId="16" xfId="0" applyFont="1" applyFill="1" applyBorder="1" applyAlignment="1">
      <alignment horizontal="left" vertical="center" wrapText="1"/>
    </xf>
    <xf numFmtId="0" fontId="18" fillId="2" borderId="18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6" fillId="9" borderId="0" xfId="0" applyFont="1" applyFill="1" applyAlignment="1">
      <alignment vertical="center"/>
    </xf>
    <xf numFmtId="0" fontId="16" fillId="9" borderId="0" xfId="0" applyFont="1" applyFill="1" applyBorder="1" applyAlignment="1">
      <alignment horizontal="center" vertical="center"/>
    </xf>
    <xf numFmtId="0" fontId="16" fillId="9" borderId="0" xfId="0" applyFont="1" applyFill="1" applyAlignment="1">
      <alignment horizontal="center" vertical="center"/>
    </xf>
    <xf numFmtId="0" fontId="16" fillId="9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16" fillId="6" borderId="14" xfId="0" applyNumberFormat="1" applyFont="1" applyFill="1" applyBorder="1" applyAlignment="1">
      <alignment horizontal="left" vertical="center" wrapText="1"/>
    </xf>
    <xf numFmtId="0" fontId="16" fillId="6" borderId="11" xfId="0" applyNumberFormat="1" applyFont="1" applyFill="1" applyBorder="1" applyAlignment="1">
      <alignment horizontal="left" vertical="center" wrapText="1"/>
    </xf>
    <xf numFmtId="0" fontId="16" fillId="0" borderId="11" xfId="0" applyNumberFormat="1" applyFont="1" applyFill="1" applyBorder="1" applyAlignment="1">
      <alignment horizontal="left" vertical="center" wrapText="1"/>
    </xf>
    <xf numFmtId="0" fontId="16" fillId="8" borderId="11" xfId="0" applyNumberFormat="1" applyFont="1" applyFill="1" applyBorder="1" applyAlignment="1">
      <alignment horizontal="left" vertical="center" wrapText="1"/>
    </xf>
    <xf numFmtId="0" fontId="16" fillId="7" borderId="11" xfId="0" applyNumberFormat="1" applyFont="1" applyFill="1" applyBorder="1" applyAlignment="1">
      <alignment horizontal="left" vertical="center" wrapText="1"/>
    </xf>
    <xf numFmtId="0" fontId="16" fillId="0" borderId="9" xfId="0" applyNumberFormat="1" applyFont="1" applyFill="1" applyBorder="1" applyAlignment="1">
      <alignment horizontal="left" vertical="center" wrapText="1"/>
    </xf>
    <xf numFmtId="0" fontId="18" fillId="2" borderId="2" xfId="1" applyFont="1" applyFill="1" applyBorder="1" applyAlignment="1">
      <alignment horizontal="left" vertical="center" wrapText="1"/>
    </xf>
    <xf numFmtId="0" fontId="18" fillId="2" borderId="2" xfId="3" applyFont="1" applyFill="1" applyBorder="1" applyAlignment="1">
      <alignment horizontal="center" vertical="center" wrapText="1"/>
    </xf>
    <xf numFmtId="0" fontId="20" fillId="5" borderId="0" xfId="1" applyFont="1" applyFill="1" applyBorder="1" applyAlignment="1">
      <alignment horizontal="left" vertical="center" wrapText="1"/>
    </xf>
    <xf numFmtId="0" fontId="9" fillId="0" borderId="0" xfId="1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15" fillId="0" borderId="0" xfId="1" applyFont="1" applyBorder="1" applyAlignment="1">
      <alignment horizontal="left" vertical="center"/>
    </xf>
    <xf numFmtId="0" fontId="10" fillId="0" borderId="0" xfId="1" applyFont="1" applyAlignment="1">
      <alignment horizontal="right" vertical="center"/>
    </xf>
    <xf numFmtId="0" fontId="10" fillId="0" borderId="0" xfId="1" applyFont="1" applyAlignment="1">
      <alignment horizontal="right"/>
    </xf>
    <xf numFmtId="0" fontId="12" fillId="0" borderId="0" xfId="0" applyFont="1" applyAlignment="1">
      <alignment horizontal="left" vertical="center" indent="1"/>
    </xf>
    <xf numFmtId="0" fontId="23" fillId="0" borderId="0" xfId="0" applyFont="1" applyAlignment="1">
      <alignment horizontal="left" vertical="center" indent="1"/>
    </xf>
    <xf numFmtId="0" fontId="12" fillId="0" borderId="3" xfId="0" applyFont="1" applyFill="1" applyBorder="1" applyAlignment="1">
      <alignment horizontal="left" vertical="center" wrapText="1"/>
    </xf>
    <xf numFmtId="1" fontId="10" fillId="0" borderId="1" xfId="1" applyNumberFormat="1" applyFont="1" applyBorder="1" applyAlignment="1">
      <alignment horizontal="right"/>
    </xf>
    <xf numFmtId="0" fontId="18" fillId="2" borderId="25" xfId="3" applyFont="1" applyFill="1" applyBorder="1" applyAlignment="1">
      <alignment horizontal="center" vertical="center" wrapText="1"/>
    </xf>
    <xf numFmtId="0" fontId="18" fillId="2" borderId="26" xfId="3" applyFont="1" applyFill="1" applyBorder="1" applyAlignment="1">
      <alignment horizontal="center" vertical="center" wrapText="1"/>
    </xf>
    <xf numFmtId="0" fontId="18" fillId="2" borderId="18" xfId="3" applyFont="1" applyFill="1" applyBorder="1" applyAlignment="1">
      <alignment horizontal="center" vertical="center" wrapText="1"/>
    </xf>
    <xf numFmtId="0" fontId="18" fillId="2" borderId="18" xfId="3" applyFont="1" applyFill="1" applyBorder="1" applyAlignment="1">
      <alignment horizontal="center" vertical="center" wrapText="1"/>
    </xf>
    <xf numFmtId="1" fontId="9" fillId="0" borderId="0" xfId="1" applyNumberFormat="1" applyFont="1" applyBorder="1" applyAlignment="1">
      <alignment horizontal="center" vertical="center"/>
    </xf>
    <xf numFmtId="0" fontId="12" fillId="0" borderId="3" xfId="0" applyFont="1" applyFill="1" applyBorder="1" applyAlignment="1">
      <alignment vertical="center" wrapText="1"/>
    </xf>
    <xf numFmtId="0" fontId="18" fillId="2" borderId="18" xfId="3" applyFont="1" applyFill="1" applyBorder="1" applyAlignment="1">
      <alignment horizontal="center" vertical="center" wrapText="1"/>
    </xf>
    <xf numFmtId="0" fontId="18" fillId="2" borderId="25" xfId="3" applyFont="1" applyFill="1" applyBorder="1" applyAlignment="1">
      <alignment horizontal="center" vertical="center" wrapText="1"/>
    </xf>
    <xf numFmtId="0" fontId="18" fillId="2" borderId="2" xfId="1" applyFont="1" applyFill="1" applyBorder="1" applyAlignment="1">
      <alignment horizontal="center" vertical="center" wrapText="1"/>
    </xf>
    <xf numFmtId="2" fontId="21" fillId="5" borderId="0" xfId="0" applyNumberFormat="1" applyFont="1" applyFill="1" applyAlignment="1">
      <alignment horizontal="center" vertical="center"/>
    </xf>
    <xf numFmtId="2" fontId="22" fillId="0" borderId="0" xfId="0" applyNumberFormat="1" applyFont="1" applyAlignment="1">
      <alignment horizontal="center" vertical="center"/>
    </xf>
    <xf numFmtId="164" fontId="21" fillId="5" borderId="0" xfId="0" applyNumberFormat="1" applyFont="1" applyFill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4" fontId="21" fillId="5" borderId="0" xfId="0" applyNumberFormat="1" applyFont="1" applyFill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165" fontId="21" fillId="5" borderId="0" xfId="0" applyNumberFormat="1" applyFont="1" applyFill="1" applyAlignment="1">
      <alignment horizontal="center" vertical="center"/>
    </xf>
    <xf numFmtId="3" fontId="21" fillId="5" borderId="0" xfId="0" applyNumberFormat="1" applyFont="1" applyFill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0" fillId="0" borderId="3" xfId="0" applyBorder="1" applyAlignment="1"/>
    <xf numFmtId="2" fontId="24" fillId="0" borderId="0" xfId="1" applyNumberFormat="1" applyFont="1" applyFill="1" applyBorder="1" applyAlignment="1">
      <alignment horizontal="center" vertical="center" wrapText="1"/>
    </xf>
    <xf numFmtId="2" fontId="25" fillId="5" borderId="0" xfId="1" applyNumberFormat="1" applyFont="1" applyFill="1" applyBorder="1" applyAlignment="1">
      <alignment horizontal="center" vertical="center" wrapText="1"/>
    </xf>
    <xf numFmtId="3" fontId="22" fillId="0" borderId="0" xfId="0" applyNumberFormat="1" applyFont="1" applyAlignment="1">
      <alignment horizontal="center" vertical="center"/>
    </xf>
    <xf numFmtId="164" fontId="24" fillId="0" borderId="0" xfId="1" applyNumberFormat="1" applyFont="1" applyFill="1" applyBorder="1" applyAlignment="1">
      <alignment horizontal="center" vertical="center" wrapText="1"/>
    </xf>
    <xf numFmtId="164" fontId="25" fillId="5" borderId="0" xfId="1" applyNumberFormat="1" applyFont="1" applyFill="1" applyBorder="1" applyAlignment="1">
      <alignment horizontal="center" vertical="center" wrapText="1"/>
    </xf>
    <xf numFmtId="0" fontId="9" fillId="0" borderId="0" xfId="1" applyFont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vertical="center"/>
    </xf>
    <xf numFmtId="0" fontId="7" fillId="0" borderId="0" xfId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5" borderId="0" xfId="1" applyFont="1" applyFill="1" applyBorder="1" applyAlignment="1">
      <alignment horizontal="left" vertical="center"/>
    </xf>
    <xf numFmtId="0" fontId="3" fillId="2" borderId="0" xfId="1" applyNumberFormat="1" applyFont="1" applyFill="1" applyBorder="1" applyAlignment="1">
      <alignment horizontal="left" vertical="center"/>
    </xf>
    <xf numFmtId="0" fontId="3" fillId="3" borderId="0" xfId="1" applyFont="1" applyFill="1" applyBorder="1" applyAlignment="1">
      <alignment horizontal="left" vertical="center"/>
    </xf>
    <xf numFmtId="0" fontId="3" fillId="3" borderId="0" xfId="1" applyNumberFormat="1" applyFont="1" applyFill="1" applyBorder="1" applyAlignment="1">
      <alignment horizontal="left" vertical="center"/>
    </xf>
    <xf numFmtId="1" fontId="3" fillId="0" borderId="0" xfId="1" applyNumberFormat="1" applyFont="1" applyBorder="1" applyAlignment="1">
      <alignment horizontal="center" vertical="center"/>
    </xf>
    <xf numFmtId="0" fontId="7" fillId="0" borderId="0" xfId="1" applyNumberFormat="1" applyFont="1" applyBorder="1" applyAlignment="1">
      <alignment horizontal="center" vertical="center"/>
    </xf>
    <xf numFmtId="0" fontId="7" fillId="0" borderId="0" xfId="1" applyFont="1" applyBorder="1" applyAlignment="1">
      <alignment horizontal="left" vertical="center"/>
    </xf>
    <xf numFmtId="0" fontId="26" fillId="0" borderId="0" xfId="0" applyFont="1" applyAlignment="1">
      <alignment horizontal="left"/>
    </xf>
    <xf numFmtId="0" fontId="1" fillId="0" borderId="0" xfId="0" applyNumberFormat="1" applyFont="1" applyAlignment="1">
      <alignment vertical="center"/>
    </xf>
    <xf numFmtId="0" fontId="7" fillId="0" borderId="0" xfId="1" applyFont="1" applyAlignment="1">
      <alignment horizontal="left" vertical="center"/>
    </xf>
    <xf numFmtId="0" fontId="7" fillId="0" borderId="0" xfId="1" applyNumberFormat="1" applyFont="1" applyAlignment="1">
      <alignment vertical="center"/>
    </xf>
    <xf numFmtId="0" fontId="7" fillId="0" borderId="0" xfId="1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/>
    <xf numFmtId="0" fontId="1" fillId="0" borderId="0" xfId="0" applyFont="1" applyAlignment="1">
      <alignment horizontal="left"/>
    </xf>
    <xf numFmtId="0" fontId="7" fillId="0" borderId="0" xfId="1" applyFont="1" applyBorder="1" applyAlignment="1">
      <alignment vertical="center" wrapText="1"/>
    </xf>
    <xf numFmtId="0" fontId="26" fillId="0" borderId="0" xfId="0" applyFont="1" applyAlignment="1">
      <alignment horizontal="center"/>
    </xf>
    <xf numFmtId="0" fontId="7" fillId="0" borderId="0" xfId="1" applyFont="1" applyBorder="1" applyAlignment="1">
      <alignment horizontal="center" vertical="center"/>
    </xf>
    <xf numFmtId="0" fontId="7" fillId="0" borderId="0" xfId="1" applyFont="1" applyBorder="1" applyAlignment="1">
      <alignment vertical="center"/>
    </xf>
    <xf numFmtId="0" fontId="10" fillId="0" borderId="0" xfId="0" applyFont="1" applyAlignment="1">
      <alignment horizontal="left" vertical="center" indent="1"/>
    </xf>
    <xf numFmtId="0" fontId="10" fillId="0" borderId="0" xfId="0" applyFont="1" applyAlignment="1">
      <alignment vertical="center"/>
    </xf>
    <xf numFmtId="1" fontId="3" fillId="0" borderId="0" xfId="1" applyNumberFormat="1" applyFont="1" applyFill="1" applyBorder="1" applyAlignment="1">
      <alignment horizontal="center" vertical="center"/>
    </xf>
    <xf numFmtId="0" fontId="7" fillId="0" borderId="0" xfId="1" applyNumberFormat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vertical="center" wrapText="1"/>
    </xf>
    <xf numFmtId="0" fontId="7" fillId="0" borderId="0" xfId="1" applyFont="1" applyFill="1" applyBorder="1" applyAlignment="1">
      <alignment vertical="center"/>
    </xf>
    <xf numFmtId="0" fontId="26" fillId="0" borderId="0" xfId="0" applyFont="1" applyFill="1" applyAlignment="1">
      <alignment horizontal="left"/>
    </xf>
    <xf numFmtId="0" fontId="1" fillId="0" borderId="0" xfId="0" applyFont="1" applyFill="1" applyAlignment="1">
      <alignment vertical="center"/>
    </xf>
    <xf numFmtId="0" fontId="12" fillId="0" borderId="0" xfId="0" applyFont="1" applyFill="1" applyBorder="1" applyAlignment="1">
      <alignment vertical="center"/>
    </xf>
    <xf numFmtId="0" fontId="10" fillId="0" borderId="0" xfId="1" applyFont="1" applyFill="1" applyAlignment="1">
      <alignment horizontal="right"/>
    </xf>
    <xf numFmtId="0" fontId="7" fillId="3" borderId="0" xfId="1" applyFont="1" applyFill="1" applyBorder="1" applyAlignment="1">
      <alignment vertical="center"/>
    </xf>
    <xf numFmtId="0" fontId="27" fillId="3" borderId="0" xfId="1" applyFont="1" applyFill="1" applyBorder="1" applyAlignment="1">
      <alignment horizontal="left" vertical="center"/>
    </xf>
    <xf numFmtId="0" fontId="28" fillId="3" borderId="0" xfId="2" applyFont="1" applyFill="1" applyBorder="1" applyAlignment="1">
      <alignment horizontal="center" vertical="center"/>
    </xf>
    <xf numFmtId="0" fontId="20" fillId="5" borderId="0" xfId="0" applyFont="1" applyFill="1" applyBorder="1" applyAlignment="1">
      <alignment horizontal="left" vertical="center" wrapText="1"/>
    </xf>
    <xf numFmtId="0" fontId="16" fillId="0" borderId="0" xfId="0" applyFont="1"/>
    <xf numFmtId="49" fontId="9" fillId="0" borderId="0" xfId="0" applyNumberFormat="1" applyFont="1" applyFill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18" fillId="2" borderId="0" xfId="1" applyFont="1" applyFill="1" applyBorder="1" applyAlignment="1">
      <alignment horizontal="left" vertical="center"/>
    </xf>
    <xf numFmtId="0" fontId="18" fillId="2" borderId="0" xfId="1" applyFont="1" applyFill="1" applyBorder="1" applyAlignment="1">
      <alignment horizontal="center" vertical="center"/>
    </xf>
    <xf numFmtId="0" fontId="18" fillId="2" borderId="0" xfId="1" applyFont="1" applyFill="1" applyBorder="1" applyAlignment="1">
      <alignment horizontal="center" vertical="center" wrapText="1"/>
    </xf>
    <xf numFmtId="0" fontId="31" fillId="5" borderId="0" xfId="1" applyFont="1" applyFill="1" applyBorder="1" applyAlignment="1">
      <alignment horizontal="center" vertical="center"/>
    </xf>
    <xf numFmtId="0" fontId="32" fillId="0" borderId="0" xfId="2" applyFont="1" applyAlignment="1">
      <alignment horizontal="center" vertical="center"/>
    </xf>
    <xf numFmtId="0" fontId="9" fillId="0" borderId="3" xfId="0" applyFont="1" applyFill="1" applyBorder="1" applyAlignment="1">
      <alignment horizontal="left" vertical="center"/>
    </xf>
    <xf numFmtId="0" fontId="33" fillId="0" borderId="3" xfId="0" applyFont="1" applyBorder="1" applyAlignment="1">
      <alignment horizontal="center" vertical="center"/>
    </xf>
    <xf numFmtId="0" fontId="15" fillId="5" borderId="0" xfId="1" applyFont="1" applyFill="1" applyBorder="1" applyAlignment="1">
      <alignment horizontal="left" vertical="center"/>
    </xf>
    <xf numFmtId="0" fontId="6" fillId="2" borderId="0" xfId="2" applyFont="1" applyFill="1" applyBorder="1" applyAlignment="1">
      <alignment horizontal="left" vertical="center"/>
    </xf>
    <xf numFmtId="0" fontId="28" fillId="3" borderId="0" xfId="2" applyFont="1" applyFill="1" applyBorder="1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0" fontId="9" fillId="5" borderId="0" xfId="1" applyFont="1" applyFill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0" fontId="34" fillId="0" borderId="0" xfId="2" applyFont="1" applyAlignment="1">
      <alignment horizontal="center" vertical="center"/>
    </xf>
    <xf numFmtId="0" fontId="9" fillId="5" borderId="0" xfId="1" applyFont="1" applyFill="1" applyBorder="1" applyAlignment="1">
      <alignment horizontal="left" vertical="center" wrapText="1"/>
    </xf>
    <xf numFmtId="0" fontId="26" fillId="0" borderId="0" xfId="0" applyFont="1" applyBorder="1" applyAlignment="1">
      <alignment horizontal="center"/>
    </xf>
    <xf numFmtId="0" fontId="26" fillId="0" borderId="0" xfId="0" applyFont="1" applyBorder="1" applyAlignment="1">
      <alignment horizontal="left"/>
    </xf>
    <xf numFmtId="0" fontId="13" fillId="0" borderId="0" xfId="0" applyFont="1" applyBorder="1" applyAlignment="1">
      <alignment vertical="center"/>
    </xf>
    <xf numFmtId="0" fontId="1" fillId="0" borderId="0" xfId="0" applyNumberFormat="1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9" fillId="0" borderId="0" xfId="1" applyFont="1" applyBorder="1" applyAlignment="1">
      <alignment vertical="center"/>
    </xf>
    <xf numFmtId="0" fontId="7" fillId="0" borderId="0" xfId="1" applyNumberFormat="1" applyFont="1" applyBorder="1" applyAlignment="1">
      <alignment vertical="center"/>
    </xf>
    <xf numFmtId="0" fontId="10" fillId="0" borderId="0" xfId="1" applyFont="1" applyBorder="1" applyAlignment="1">
      <alignment horizontal="right"/>
    </xf>
    <xf numFmtId="0" fontId="1" fillId="0" borderId="0" xfId="0" applyFont="1" applyBorder="1" applyAlignment="1">
      <alignment horizontal="left" vertical="center"/>
    </xf>
    <xf numFmtId="3" fontId="21" fillId="5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3" fontId="22" fillId="0" borderId="0" xfId="0" applyNumberFormat="1" applyFont="1" applyBorder="1" applyAlignment="1">
      <alignment horizontal="center" vertical="center"/>
    </xf>
    <xf numFmtId="0" fontId="1" fillId="0" borderId="0" xfId="0" applyFont="1" applyBorder="1"/>
    <xf numFmtId="0" fontId="1" fillId="0" borderId="0" xfId="0" applyFont="1" applyBorder="1" applyAlignment="1">
      <alignment horizontal="left"/>
    </xf>
    <xf numFmtId="0" fontId="0" fillId="0" borderId="0" xfId="0" applyBorder="1"/>
    <xf numFmtId="0" fontId="12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12" fillId="0" borderId="0" xfId="0" applyFont="1" applyBorder="1" applyAlignment="1">
      <alignment horizontal="left" vertical="center" indent="1"/>
    </xf>
    <xf numFmtId="0" fontId="35" fillId="0" borderId="0" xfId="0" applyFont="1"/>
    <xf numFmtId="166" fontId="21" fillId="5" borderId="0" xfId="0" applyNumberFormat="1" applyFont="1" applyFill="1" applyAlignment="1">
      <alignment horizontal="center" vertical="center"/>
    </xf>
    <xf numFmtId="166" fontId="22" fillId="0" borderId="0" xfId="0" applyNumberFormat="1" applyFont="1" applyFill="1" applyAlignment="1">
      <alignment horizontal="center" vertical="center"/>
    </xf>
    <xf numFmtId="166" fontId="22" fillId="0" borderId="0" xfId="0" applyNumberFormat="1" applyFont="1" applyAlignment="1">
      <alignment horizontal="center" vertical="center"/>
    </xf>
    <xf numFmtId="2" fontId="22" fillId="0" borderId="0" xfId="0" applyNumberFormat="1" applyFont="1" applyFill="1" applyAlignment="1">
      <alignment horizontal="center" vertical="center"/>
    </xf>
    <xf numFmtId="0" fontId="18" fillId="2" borderId="25" xfId="3" applyFont="1" applyFill="1" applyBorder="1" applyAlignment="1">
      <alignment horizontal="center" vertical="center" wrapText="1"/>
    </xf>
    <xf numFmtId="0" fontId="18" fillId="2" borderId="18" xfId="3" applyFont="1" applyFill="1" applyBorder="1" applyAlignment="1">
      <alignment horizontal="center" vertical="center" wrapText="1"/>
    </xf>
    <xf numFmtId="0" fontId="16" fillId="0" borderId="0" xfId="0" applyFont="1" applyFill="1"/>
    <xf numFmtId="0" fontId="0" fillId="0" borderId="0" xfId="0"/>
    <xf numFmtId="0" fontId="9" fillId="0" borderId="0" xfId="1" applyFont="1" applyAlignment="1">
      <alignment vertical="center"/>
    </xf>
    <xf numFmtId="0" fontId="9" fillId="0" borderId="0" xfId="1" applyFont="1" applyBorder="1" applyAlignment="1">
      <alignment vertical="center" wrapText="1"/>
    </xf>
    <xf numFmtId="0" fontId="7" fillId="0" borderId="0" xfId="1" applyFont="1" applyAlignment="1">
      <alignment vertical="center"/>
    </xf>
    <xf numFmtId="0" fontId="9" fillId="0" borderId="0" xfId="1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 indent="1"/>
    </xf>
    <xf numFmtId="0" fontId="18" fillId="2" borderId="0" xfId="3" applyFont="1" applyFill="1" applyBorder="1" applyAlignment="1">
      <alignment horizontal="center" vertical="center" wrapText="1"/>
    </xf>
    <xf numFmtId="0" fontId="18" fillId="2" borderId="3" xfId="3" applyFont="1" applyFill="1" applyBorder="1" applyAlignment="1">
      <alignment horizontal="center" vertical="center" wrapText="1"/>
    </xf>
    <xf numFmtId="1" fontId="4" fillId="0" borderId="0" xfId="5" applyNumberFormat="1" applyFont="1" applyBorder="1" applyAlignment="1">
      <alignment horizontal="center" vertical="center"/>
    </xf>
    <xf numFmtId="0" fontId="18" fillId="2" borderId="19" xfId="3" applyFont="1" applyFill="1" applyBorder="1" applyAlignment="1">
      <alignment horizontal="center" vertical="center" wrapText="1"/>
    </xf>
    <xf numFmtId="0" fontId="0" fillId="0" borderId="0" xfId="0"/>
    <xf numFmtId="0" fontId="3" fillId="2" borderId="0" xfId="1" applyFont="1" applyFill="1" applyBorder="1" applyAlignment="1">
      <alignment horizontal="left" vertical="center"/>
    </xf>
    <xf numFmtId="0" fontId="3" fillId="2" borderId="0" xfId="1" applyNumberFormat="1" applyFont="1" applyFill="1" applyBorder="1" applyAlignment="1">
      <alignment horizontal="left" vertical="center"/>
    </xf>
    <xf numFmtId="0" fontId="4" fillId="2" borderId="0" xfId="1" applyFont="1" applyFill="1" applyBorder="1" applyAlignment="1">
      <alignment vertical="center" wrapText="1"/>
    </xf>
    <xf numFmtId="0" fontId="4" fillId="2" borderId="0" xfId="1" applyFont="1" applyFill="1" applyBorder="1" applyAlignment="1">
      <alignment vertical="center"/>
    </xf>
    <xf numFmtId="0" fontId="6" fillId="2" borderId="0" xfId="2" applyFont="1" applyFill="1" applyBorder="1" applyAlignment="1">
      <alignment horizontal="center" vertical="center"/>
    </xf>
    <xf numFmtId="0" fontId="4" fillId="3" borderId="0" xfId="1" applyFont="1" applyFill="1" applyBorder="1" applyAlignment="1">
      <alignment vertical="center" wrapText="1"/>
    </xf>
    <xf numFmtId="0" fontId="4" fillId="3" borderId="0" xfId="1" applyFont="1" applyFill="1" applyBorder="1" applyAlignment="1">
      <alignment vertical="center"/>
    </xf>
    <xf numFmtId="0" fontId="6" fillId="3" borderId="0" xfId="2" applyFont="1" applyFill="1" applyBorder="1" applyAlignment="1">
      <alignment horizontal="center" vertical="center"/>
    </xf>
    <xf numFmtId="0" fontId="15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vertical="center"/>
    </xf>
    <xf numFmtId="0" fontId="9" fillId="0" borderId="0" xfId="1" applyFont="1" applyAlignment="1">
      <alignment vertical="center"/>
    </xf>
    <xf numFmtId="0" fontId="9" fillId="0" borderId="0" xfId="1" applyFont="1" applyBorder="1" applyAlignment="1">
      <alignment vertical="center" wrapText="1"/>
    </xf>
    <xf numFmtId="0" fontId="7" fillId="0" borderId="0" xfId="1" applyFont="1" applyAlignment="1">
      <alignment vertical="center"/>
    </xf>
    <xf numFmtId="0" fontId="9" fillId="0" borderId="0" xfId="1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7" fillId="0" borderId="0" xfId="1" applyFont="1" applyBorder="1" applyAlignment="1">
      <alignment horizontal="center" vertical="center"/>
    </xf>
    <xf numFmtId="0" fontId="7" fillId="0" borderId="0" xfId="1" applyFont="1" applyBorder="1" applyAlignment="1">
      <alignment vertical="center"/>
    </xf>
    <xf numFmtId="0" fontId="4" fillId="2" borderId="0" xfId="1" applyFont="1" applyFill="1" applyBorder="1" applyAlignment="1">
      <alignment horizontal="center" vertical="center"/>
    </xf>
    <xf numFmtId="0" fontId="4" fillId="3" borderId="0" xfId="1" applyFont="1" applyFill="1" applyBorder="1" applyAlignment="1">
      <alignment horizontal="center" vertical="center"/>
    </xf>
    <xf numFmtId="0" fontId="7" fillId="0" borderId="0" xfId="1" applyFont="1" applyBorder="1" applyAlignment="1">
      <alignment vertical="center" wrapText="1"/>
    </xf>
    <xf numFmtId="0" fontId="1" fillId="0" borderId="0" xfId="0" applyFont="1" applyAlignment="1">
      <alignment vertical="center"/>
    </xf>
    <xf numFmtId="49" fontId="9" fillId="0" borderId="0" xfId="0" applyNumberFormat="1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6" fillId="0" borderId="0" xfId="0" applyFont="1"/>
    <xf numFmtId="0" fontId="16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3" fillId="0" borderId="0" xfId="0" applyFont="1" applyAlignment="1">
      <alignment vertical="center"/>
    </xf>
    <xf numFmtId="0" fontId="3" fillId="3" borderId="0" xfId="1" applyFont="1" applyFill="1" applyBorder="1" applyAlignment="1">
      <alignment horizontal="left" vertical="center"/>
    </xf>
    <xf numFmtId="0" fontId="26" fillId="0" borderId="0" xfId="0" applyFont="1" applyAlignment="1">
      <alignment horizontal="center"/>
    </xf>
    <xf numFmtId="0" fontId="7" fillId="0" borderId="0" xfId="1" applyFont="1" applyAlignment="1">
      <alignment horizontal="center" vertical="center"/>
    </xf>
    <xf numFmtId="0" fontId="7" fillId="0" borderId="0" xfId="1" applyNumberFormat="1" applyFont="1" applyBorder="1" applyAlignment="1">
      <alignment horizontal="center" vertical="center"/>
    </xf>
    <xf numFmtId="0" fontId="3" fillId="3" borderId="0" xfId="1" applyNumberFormat="1" applyFont="1" applyFill="1" applyBorder="1" applyAlignment="1">
      <alignment horizontal="left" vertical="center"/>
    </xf>
    <xf numFmtId="0" fontId="7" fillId="0" borderId="0" xfId="1" applyNumberFormat="1" applyFont="1" applyAlignment="1">
      <alignment horizontal="center" vertical="center"/>
    </xf>
    <xf numFmtId="0" fontId="1" fillId="0" borderId="0" xfId="0" applyNumberFormat="1" applyFont="1" applyAlignment="1">
      <alignment vertical="center"/>
    </xf>
    <xf numFmtId="0" fontId="1" fillId="0" borderId="0" xfId="0" applyFont="1"/>
    <xf numFmtId="0" fontId="7" fillId="0" borderId="0" xfId="1" applyNumberFormat="1" applyFont="1" applyAlignment="1">
      <alignment vertical="center"/>
    </xf>
    <xf numFmtId="0" fontId="26" fillId="0" borderId="0" xfId="0" applyFont="1" applyAlignment="1">
      <alignment horizontal="left"/>
    </xf>
    <xf numFmtId="0" fontId="15" fillId="0" borderId="0" xfId="1" applyFont="1" applyBorder="1" applyAlignment="1">
      <alignment vertical="center" wrapText="1"/>
    </xf>
    <xf numFmtId="0" fontId="18" fillId="2" borderId="22" xfId="3" applyFont="1" applyFill="1" applyBorder="1" applyAlignment="1">
      <alignment horizontal="center" vertical="center" wrapText="1"/>
    </xf>
    <xf numFmtId="0" fontId="18" fillId="2" borderId="3" xfId="1" applyFont="1" applyFill="1" applyBorder="1" applyAlignment="1">
      <alignment horizontal="left" vertical="center" wrapText="1"/>
    </xf>
    <xf numFmtId="1" fontId="23" fillId="0" borderId="0" xfId="5" applyNumberFormat="1" applyFont="1" applyBorder="1" applyAlignment="1">
      <alignment horizontal="center" vertical="center"/>
    </xf>
    <xf numFmtId="0" fontId="39" fillId="0" borderId="0" xfId="10"/>
    <xf numFmtId="0" fontId="3" fillId="2" borderId="0" xfId="5" applyFont="1" applyFill="1" applyBorder="1" applyAlignment="1">
      <alignment horizontal="left" vertical="center"/>
    </xf>
    <xf numFmtId="0" fontId="3" fillId="2" borderId="0" xfId="5" applyNumberFormat="1" applyFont="1" applyFill="1" applyBorder="1" applyAlignment="1">
      <alignment horizontal="left" vertical="center"/>
    </xf>
    <xf numFmtId="0" fontId="40" fillId="2" borderId="0" xfId="2" applyFont="1" applyFill="1" applyBorder="1" applyAlignment="1">
      <alignment horizontal="center" vertical="center"/>
    </xf>
    <xf numFmtId="0" fontId="4" fillId="2" borderId="0" xfId="5" applyFont="1" applyFill="1" applyBorder="1" applyAlignment="1">
      <alignment vertical="center"/>
    </xf>
    <xf numFmtId="0" fontId="41" fillId="3" borderId="0" xfId="5" applyFont="1" applyFill="1" applyBorder="1" applyAlignment="1">
      <alignment horizontal="left" vertical="center"/>
    </xf>
    <xf numFmtId="0" fontId="42" fillId="3" borderId="0" xfId="5" applyFont="1" applyFill="1" applyBorder="1" applyAlignment="1">
      <alignment vertical="center"/>
    </xf>
    <xf numFmtId="0" fontId="19" fillId="11" borderId="0" xfId="6" applyFont="1" applyFill="1" applyAlignment="1">
      <alignment vertical="center"/>
    </xf>
    <xf numFmtId="0" fontId="19" fillId="11" borderId="0" xfId="6" applyFont="1" applyFill="1" applyAlignment="1">
      <alignment vertical="center" wrapText="1"/>
    </xf>
    <xf numFmtId="0" fontId="16" fillId="0" borderId="0" xfId="6" applyFont="1" applyAlignment="1">
      <alignment vertical="center"/>
    </xf>
    <xf numFmtId="0" fontId="16" fillId="11" borderId="0" xfId="6" applyFont="1" applyFill="1" applyAlignment="1">
      <alignment vertical="center"/>
    </xf>
    <xf numFmtId="0" fontId="16" fillId="11" borderId="0" xfId="6" applyFont="1" applyFill="1" applyAlignment="1">
      <alignment horizontal="left" vertical="center"/>
    </xf>
    <xf numFmtId="0" fontId="16" fillId="11" borderId="0" xfId="6" applyFont="1" applyFill="1" applyAlignment="1">
      <alignment horizontal="center" vertical="center"/>
    </xf>
    <xf numFmtId="0" fontId="18" fillId="2" borderId="25" xfId="6" applyFont="1" applyFill="1" applyBorder="1" applyAlignment="1">
      <alignment horizontal="center" vertical="center"/>
    </xf>
    <xf numFmtId="0" fontId="18" fillId="2" borderId="18" xfId="6" applyFont="1" applyFill="1" applyBorder="1" applyAlignment="1">
      <alignment horizontal="center" vertical="center" wrapText="1"/>
    </xf>
    <xf numFmtId="0" fontId="18" fillId="2" borderId="32" xfId="6" applyFont="1" applyFill="1" applyBorder="1" applyAlignment="1">
      <alignment horizontal="center" vertical="center" wrapText="1"/>
    </xf>
    <xf numFmtId="4" fontId="21" fillId="0" borderId="33" xfId="6" applyNumberFormat="1" applyFont="1" applyFill="1" applyBorder="1" applyAlignment="1">
      <alignment horizontal="center" vertical="center"/>
    </xf>
    <xf numFmtId="0" fontId="43" fillId="0" borderId="0" xfId="6" applyFont="1" applyFill="1" applyAlignment="1">
      <alignment vertical="center"/>
    </xf>
    <xf numFmtId="167" fontId="22" fillId="11" borderId="31" xfId="6" applyNumberFormat="1" applyFont="1" applyFill="1" applyBorder="1" applyAlignment="1">
      <alignment horizontal="center" vertical="center"/>
    </xf>
    <xf numFmtId="3" fontId="22" fillId="11" borderId="0" xfId="6" applyNumberFormat="1" applyFont="1" applyFill="1" applyBorder="1" applyAlignment="1">
      <alignment horizontal="center" vertical="center"/>
    </xf>
    <xf numFmtId="4" fontId="22" fillId="11" borderId="0" xfId="6" applyNumberFormat="1" applyFont="1" applyFill="1" applyBorder="1" applyAlignment="1">
      <alignment horizontal="center" vertical="center"/>
    </xf>
    <xf numFmtId="167" fontId="22" fillId="11" borderId="8" xfId="6" applyNumberFormat="1" applyFont="1" applyFill="1" applyBorder="1" applyAlignment="1">
      <alignment horizontal="center" vertical="center"/>
    </xf>
    <xf numFmtId="4" fontId="22" fillId="11" borderId="34" xfId="6" applyNumberFormat="1" applyFont="1" applyFill="1" applyBorder="1" applyAlignment="1">
      <alignment horizontal="center" vertical="center"/>
    </xf>
    <xf numFmtId="165" fontId="22" fillId="11" borderId="34" xfId="6" applyNumberFormat="1" applyFont="1" applyFill="1" applyBorder="1" applyAlignment="1">
      <alignment horizontal="center" vertical="center"/>
    </xf>
    <xf numFmtId="0" fontId="43" fillId="11" borderId="0" xfId="6" applyFont="1" applyFill="1" applyBorder="1" applyAlignment="1">
      <alignment horizontal="left" vertical="center" wrapText="1"/>
    </xf>
    <xf numFmtId="0" fontId="16" fillId="11" borderId="0" xfId="6" applyFont="1" applyFill="1" applyBorder="1" applyAlignment="1">
      <alignment horizontal="left" vertical="center" wrapText="1"/>
    </xf>
    <xf numFmtId="3" fontId="22" fillId="11" borderId="34" xfId="6" applyNumberFormat="1" applyFont="1" applyFill="1" applyBorder="1" applyAlignment="1">
      <alignment horizontal="center" vertical="center"/>
    </xf>
    <xf numFmtId="0" fontId="38" fillId="11" borderId="0" xfId="6" applyFont="1" applyFill="1" applyAlignment="1">
      <alignment horizontal="left" vertical="center" wrapText="1"/>
    </xf>
    <xf numFmtId="0" fontId="38" fillId="11" borderId="0" xfId="6" applyFont="1" applyFill="1" applyAlignment="1">
      <alignment horizontal="left" vertical="center"/>
    </xf>
    <xf numFmtId="0" fontId="44" fillId="11" borderId="0" xfId="5" applyFont="1" applyFill="1" applyBorder="1" applyAlignment="1">
      <alignment horizontal="left" vertical="center"/>
    </xf>
    <xf numFmtId="0" fontId="16" fillId="11" borderId="0" xfId="6" applyFont="1" applyFill="1" applyBorder="1" applyAlignment="1">
      <alignment horizontal="left" vertical="center"/>
    </xf>
    <xf numFmtId="0" fontId="44" fillId="11" borderId="1" xfId="5" applyFont="1" applyFill="1" applyBorder="1" applyAlignment="1">
      <alignment horizontal="left" vertical="center"/>
    </xf>
    <xf numFmtId="0" fontId="10" fillId="4" borderId="0" xfId="3" applyFont="1" applyFill="1" applyAlignment="1">
      <alignment horizontal="left" vertical="center"/>
    </xf>
    <xf numFmtId="0" fontId="12" fillId="11" borderId="3" xfId="6" applyFont="1" applyFill="1" applyBorder="1" applyAlignment="1">
      <alignment horizontal="left" vertical="center"/>
    </xf>
    <xf numFmtId="0" fontId="16" fillId="11" borderId="3" xfId="6" applyFont="1" applyFill="1" applyBorder="1" applyAlignment="1">
      <alignment horizontal="center" vertical="center"/>
    </xf>
    <xf numFmtId="0" fontId="12" fillId="0" borderId="0" xfId="6" applyFont="1" applyFill="1" applyAlignment="1">
      <alignment horizontal="left" vertical="center"/>
    </xf>
    <xf numFmtId="0" fontId="16" fillId="0" borderId="0" xfId="6" applyFont="1" applyFill="1" applyAlignment="1">
      <alignment horizontal="center" vertical="center"/>
    </xf>
    <xf numFmtId="0" fontId="45" fillId="0" borderId="0" xfId="8" applyFont="1" applyAlignment="1">
      <alignment vertical="center"/>
    </xf>
    <xf numFmtId="0" fontId="12" fillId="0" borderId="0" xfId="6" applyFont="1" applyAlignment="1">
      <alignment vertical="center" wrapText="1"/>
    </xf>
    <xf numFmtId="0" fontId="12" fillId="0" borderId="0" xfId="6" applyFont="1" applyAlignment="1">
      <alignment vertical="center"/>
    </xf>
    <xf numFmtId="0" fontId="16" fillId="0" borderId="0" xfId="6" applyFont="1" applyAlignment="1">
      <alignment horizontal="center" vertical="center"/>
    </xf>
    <xf numFmtId="0" fontId="9" fillId="0" borderId="0" xfId="6" applyFont="1" applyAlignment="1">
      <alignment vertical="center"/>
    </xf>
    <xf numFmtId="0" fontId="16" fillId="0" borderId="0" xfId="6" applyFont="1" applyAlignment="1">
      <alignment horizontal="left" vertical="center"/>
    </xf>
    <xf numFmtId="0" fontId="39" fillId="0" borderId="0" xfId="10" applyAlignment="1">
      <alignment horizontal="left"/>
    </xf>
    <xf numFmtId="0" fontId="18" fillId="2" borderId="31" xfId="6" applyFont="1" applyFill="1" applyBorder="1" applyAlignment="1">
      <alignment horizontal="center" vertical="center"/>
    </xf>
    <xf numFmtId="0" fontId="18" fillId="2" borderId="0" xfId="6" applyFont="1" applyFill="1" applyBorder="1" applyAlignment="1">
      <alignment horizontal="center" vertical="center" wrapText="1"/>
    </xf>
    <xf numFmtId="0" fontId="16" fillId="11" borderId="0" xfId="6" applyFont="1" applyFill="1" applyBorder="1" applyAlignment="1">
      <alignment vertical="center"/>
    </xf>
    <xf numFmtId="0" fontId="0" fillId="11" borderId="0" xfId="6" applyFont="1" applyFill="1" applyBorder="1" applyAlignment="1">
      <alignment horizontal="left" vertical="center"/>
    </xf>
    <xf numFmtId="165" fontId="22" fillId="11" borderId="17" xfId="6" applyNumberFormat="1" applyFont="1" applyFill="1" applyBorder="1" applyAlignment="1">
      <alignment horizontal="center" vertical="center"/>
    </xf>
    <xf numFmtId="167" fontId="22" fillId="11" borderId="37" xfId="6" applyNumberFormat="1" applyFont="1" applyFill="1" applyBorder="1" applyAlignment="1">
      <alignment horizontal="center" vertical="center"/>
    </xf>
    <xf numFmtId="3" fontId="22" fillId="11" borderId="34" xfId="6" applyNumberFormat="1" applyFont="1" applyFill="1" applyBorder="1" applyAlignment="1">
      <alignment horizontal="center" vertical="center"/>
    </xf>
    <xf numFmtId="0" fontId="46" fillId="0" borderId="0" xfId="0" applyFont="1"/>
    <xf numFmtId="0" fontId="46" fillId="0" borderId="0" xfId="0" applyFont="1" applyAlignment="1">
      <alignment horizontal="left"/>
    </xf>
    <xf numFmtId="0" fontId="47" fillId="0" borderId="0" xfId="0" applyFont="1"/>
    <xf numFmtId="0" fontId="0" fillId="0" borderId="0" xfId="0" applyFill="1"/>
    <xf numFmtId="0" fontId="47" fillId="0" borderId="0" xfId="0" applyFont="1" applyFill="1"/>
    <xf numFmtId="0" fontId="46" fillId="0" borderId="0" xfId="0" applyFont="1" applyFill="1" applyAlignment="1">
      <alignment horizontal="left"/>
    </xf>
    <xf numFmtId="0" fontId="38" fillId="0" borderId="0" xfId="6" applyFont="1" applyFill="1" applyAlignment="1">
      <alignment horizontal="left" vertical="center" wrapText="1"/>
    </xf>
    <xf numFmtId="0" fontId="38" fillId="0" borderId="0" xfId="6" applyFont="1" applyFill="1" applyAlignment="1">
      <alignment horizontal="left" vertical="center"/>
    </xf>
    <xf numFmtId="0" fontId="38" fillId="0" borderId="0" xfId="6" applyFont="1" applyFill="1" applyBorder="1" applyAlignment="1">
      <alignment horizontal="left" vertical="center"/>
    </xf>
    <xf numFmtId="0" fontId="0" fillId="12" borderId="0" xfId="0" applyFill="1"/>
    <xf numFmtId="0" fontId="46" fillId="12" borderId="0" xfId="0" applyFont="1" applyFill="1" applyAlignment="1">
      <alignment horizontal="left"/>
    </xf>
    <xf numFmtId="0" fontId="46" fillId="12" borderId="0" xfId="0" applyFont="1" applyFill="1"/>
    <xf numFmtId="0" fontId="46" fillId="0" borderId="0" xfId="0" applyFont="1" applyFill="1"/>
    <xf numFmtId="0" fontId="0" fillId="0" borderId="0" xfId="0" applyAlignment="1">
      <alignment horizontal="left"/>
    </xf>
    <xf numFmtId="0" fontId="18" fillId="2" borderId="3" xfId="3" applyFont="1" applyFill="1" applyBorder="1" applyAlignment="1">
      <alignment horizontal="center" vertical="center" wrapText="1"/>
    </xf>
    <xf numFmtId="0" fontId="18" fillId="2" borderId="18" xfId="3" applyFont="1" applyFill="1" applyBorder="1" applyAlignment="1">
      <alignment horizontal="center" vertical="center" wrapText="1"/>
    </xf>
    <xf numFmtId="0" fontId="18" fillId="2" borderId="0" xfId="3" applyFont="1" applyFill="1" applyBorder="1" applyAlignment="1">
      <alignment horizontal="center" vertical="center" wrapText="1"/>
    </xf>
    <xf numFmtId="0" fontId="43" fillId="11" borderId="0" xfId="6" applyFont="1" applyFill="1" applyBorder="1" applyAlignment="1">
      <alignment horizontal="left" vertical="center" wrapText="1"/>
    </xf>
    <xf numFmtId="3" fontId="22" fillId="11" borderId="34" xfId="6" applyNumberFormat="1" applyFont="1" applyFill="1" applyBorder="1" applyAlignment="1">
      <alignment horizontal="center" vertical="center"/>
    </xf>
    <xf numFmtId="0" fontId="0" fillId="0" borderId="0" xfId="6" applyFont="1" applyFill="1" applyBorder="1" applyAlignment="1">
      <alignment horizontal="left" vertical="center"/>
    </xf>
    <xf numFmtId="0" fontId="0" fillId="0" borderId="0" xfId="6" applyFont="1" applyFill="1" applyAlignment="1">
      <alignment horizontal="left" vertical="center" wrapText="1"/>
    </xf>
    <xf numFmtId="0" fontId="0" fillId="0" borderId="0" xfId="6" applyFont="1" applyFill="1" applyAlignment="1">
      <alignment horizontal="left" vertical="center"/>
    </xf>
    <xf numFmtId="164" fontId="22" fillId="0" borderId="0" xfId="0" applyNumberFormat="1" applyFont="1" applyFill="1" applyAlignment="1">
      <alignment horizontal="center" vertical="center"/>
    </xf>
    <xf numFmtId="168" fontId="0" fillId="0" borderId="0" xfId="0" applyNumberFormat="1"/>
    <xf numFmtId="0" fontId="7" fillId="0" borderId="0" xfId="6" applyFont="1" applyFill="1" applyAlignment="1">
      <alignment horizontal="center" vertical="center"/>
    </xf>
    <xf numFmtId="0" fontId="7" fillId="0" borderId="0" xfId="6" applyFont="1" applyAlignment="1">
      <alignment vertical="center"/>
    </xf>
    <xf numFmtId="0" fontId="18" fillId="0" borderId="0" xfId="6" applyFont="1" applyFill="1" applyAlignment="1">
      <alignment vertical="center"/>
    </xf>
    <xf numFmtId="0" fontId="7" fillId="0" borderId="0" xfId="6" applyFont="1" applyAlignment="1">
      <alignment vertical="center" wrapText="1"/>
    </xf>
    <xf numFmtId="0" fontId="0" fillId="0" borderId="0" xfId="0" applyFill="1" applyAlignment="1">
      <alignment horizontal="left" vertical="center"/>
    </xf>
    <xf numFmtId="3" fontId="22" fillId="11" borderId="34" xfId="6" applyNumberFormat="1" applyFont="1" applyFill="1" applyBorder="1" applyAlignment="1">
      <alignment horizontal="center" vertical="center"/>
    </xf>
    <xf numFmtId="0" fontId="29" fillId="0" borderId="0" xfId="4" applyAlignment="1">
      <alignment horizontal="left"/>
    </xf>
    <xf numFmtId="2" fontId="29" fillId="0" borderId="0" xfId="4" applyNumberFormat="1" applyAlignment="1">
      <alignment horizontal="left"/>
    </xf>
    <xf numFmtId="0" fontId="0" fillId="10" borderId="0" xfId="0" applyFill="1" applyAlignment="1">
      <alignment horizontal="left"/>
    </xf>
    <xf numFmtId="2" fontId="0" fillId="0" borderId="0" xfId="0" applyNumberFormat="1" applyAlignment="1">
      <alignment horizontal="left"/>
    </xf>
    <xf numFmtId="0" fontId="10" fillId="2" borderId="0" xfId="5" applyFont="1" applyFill="1" applyBorder="1" applyAlignment="1">
      <alignment vertical="center"/>
    </xf>
    <xf numFmtId="0" fontId="10" fillId="3" borderId="0" xfId="5" applyFont="1" applyFill="1" applyBorder="1" applyAlignment="1">
      <alignment vertical="center"/>
    </xf>
    <xf numFmtId="0" fontId="9" fillId="0" borderId="0" xfId="6" applyFont="1" applyFill="1" applyAlignment="1">
      <alignment horizontal="center" vertical="center"/>
    </xf>
    <xf numFmtId="0" fontId="8" fillId="11" borderId="0" xfId="6" applyFont="1" applyFill="1" applyAlignment="1">
      <alignment vertical="center"/>
    </xf>
    <xf numFmtId="0" fontId="8" fillId="11" borderId="0" xfId="6" applyFont="1" applyFill="1" applyAlignment="1">
      <alignment vertical="center" wrapText="1"/>
    </xf>
    <xf numFmtId="0" fontId="9" fillId="11" borderId="0" xfId="6" applyFont="1" applyFill="1" applyAlignment="1">
      <alignment vertical="center"/>
    </xf>
    <xf numFmtId="0" fontId="9" fillId="11" borderId="0" xfId="6" applyFont="1" applyFill="1" applyAlignment="1">
      <alignment horizontal="left" vertical="center"/>
    </xf>
    <xf numFmtId="0" fontId="9" fillId="11" borderId="0" xfId="6" applyFont="1" applyFill="1" applyAlignment="1">
      <alignment horizontal="center" vertical="center"/>
    </xf>
    <xf numFmtId="0" fontId="20" fillId="2" borderId="25" xfId="6" applyFont="1" applyFill="1" applyBorder="1" applyAlignment="1">
      <alignment horizontal="center" vertical="center"/>
    </xf>
    <xf numFmtId="0" fontId="20" fillId="2" borderId="18" xfId="6" applyFont="1" applyFill="1" applyBorder="1" applyAlignment="1">
      <alignment horizontal="center" vertical="center" wrapText="1"/>
    </xf>
    <xf numFmtId="0" fontId="20" fillId="2" borderId="32" xfId="6" applyFont="1" applyFill="1" applyBorder="1" applyAlignment="1">
      <alignment horizontal="center" vertical="center" wrapText="1"/>
    </xf>
    <xf numFmtId="0" fontId="20" fillId="2" borderId="31" xfId="6" applyFont="1" applyFill="1" applyBorder="1" applyAlignment="1">
      <alignment horizontal="center" vertical="center"/>
    </xf>
    <xf numFmtId="0" fontId="20" fillId="2" borderId="0" xfId="6" applyFont="1" applyFill="1" applyBorder="1" applyAlignment="1">
      <alignment horizontal="center" vertical="center" wrapText="1"/>
    </xf>
    <xf numFmtId="0" fontId="20" fillId="0" borderId="0" xfId="6" applyFont="1" applyFill="1" applyAlignment="1">
      <alignment vertical="center"/>
    </xf>
    <xf numFmtId="4" fontId="25" fillId="0" borderId="33" xfId="6" applyNumberFormat="1" applyFont="1" applyFill="1" applyBorder="1" applyAlignment="1">
      <alignment horizontal="center" vertical="center"/>
    </xf>
    <xf numFmtId="167" fontId="24" fillId="11" borderId="31" xfId="6" applyNumberFormat="1" applyFont="1" applyFill="1" applyBorder="1" applyAlignment="1">
      <alignment horizontal="center" vertical="center"/>
    </xf>
    <xf numFmtId="3" fontId="24" fillId="11" borderId="0" xfId="6" applyNumberFormat="1" applyFont="1" applyFill="1" applyBorder="1" applyAlignment="1">
      <alignment horizontal="center" vertical="center"/>
    </xf>
    <xf numFmtId="4" fontId="24" fillId="11" borderId="0" xfId="6" applyNumberFormat="1" applyFont="1" applyFill="1" applyBorder="1" applyAlignment="1">
      <alignment horizontal="center" vertical="center"/>
    </xf>
    <xf numFmtId="167" fontId="24" fillId="11" borderId="8" xfId="6" applyNumberFormat="1" applyFont="1" applyFill="1" applyBorder="1" applyAlignment="1">
      <alignment horizontal="center" vertical="center"/>
    </xf>
    <xf numFmtId="165" fontId="24" fillId="11" borderId="34" xfId="6" applyNumberFormat="1" applyFont="1" applyFill="1" applyBorder="1" applyAlignment="1">
      <alignment horizontal="center" vertical="center"/>
    </xf>
    <xf numFmtId="4" fontId="24" fillId="11" borderId="34" xfId="6" applyNumberFormat="1" applyFont="1" applyFill="1" applyBorder="1" applyAlignment="1">
      <alignment horizontal="center" vertical="center"/>
    </xf>
    <xf numFmtId="0" fontId="20" fillId="11" borderId="0" xfId="6" applyFont="1" applyFill="1" applyBorder="1" applyAlignment="1">
      <alignment horizontal="left" vertical="center" wrapText="1"/>
    </xf>
    <xf numFmtId="0" fontId="9" fillId="11" borderId="0" xfId="6" applyFont="1" applyFill="1" applyBorder="1" applyAlignment="1">
      <alignment horizontal="left" vertical="center" wrapText="1"/>
    </xf>
    <xf numFmtId="167" fontId="24" fillId="11" borderId="37" xfId="6" applyNumberFormat="1" applyFont="1" applyFill="1" applyBorder="1" applyAlignment="1">
      <alignment horizontal="center" vertical="center"/>
    </xf>
    <xf numFmtId="165" fontId="24" fillId="11" borderId="17" xfId="6" applyNumberFormat="1" applyFont="1" applyFill="1" applyBorder="1" applyAlignment="1">
      <alignment horizontal="center" vertical="center"/>
    </xf>
    <xf numFmtId="3" fontId="24" fillId="11" borderId="34" xfId="6" applyNumberFormat="1" applyFont="1" applyFill="1" applyBorder="1" applyAlignment="1">
      <alignment horizontal="center" vertical="center"/>
    </xf>
    <xf numFmtId="0" fontId="35" fillId="11" borderId="0" xfId="6" applyFont="1" applyFill="1" applyAlignment="1">
      <alignment horizontal="left" vertical="center" wrapText="1"/>
    </xf>
    <xf numFmtId="0" fontId="35" fillId="11" borderId="0" xfId="6" applyFont="1" applyFill="1" applyAlignment="1">
      <alignment horizontal="left" vertical="center"/>
    </xf>
    <xf numFmtId="0" fontId="9" fillId="11" borderId="0" xfId="6" applyFont="1" applyFill="1" applyBorder="1" applyAlignment="1">
      <alignment vertical="center"/>
    </xf>
    <xf numFmtId="0" fontId="35" fillId="11" borderId="0" xfId="6" applyFont="1" applyFill="1" applyBorder="1" applyAlignment="1">
      <alignment horizontal="left" vertical="center"/>
    </xf>
    <xf numFmtId="0" fontId="9" fillId="11" borderId="0" xfId="6" applyFont="1" applyFill="1" applyBorder="1" applyAlignment="1">
      <alignment horizontal="left" vertical="center"/>
    </xf>
    <xf numFmtId="0" fontId="10" fillId="11" borderId="3" xfId="6" applyFont="1" applyFill="1" applyBorder="1" applyAlignment="1">
      <alignment horizontal="left" vertical="center"/>
    </xf>
    <xf numFmtId="0" fontId="9" fillId="11" borderId="3" xfId="6" applyFont="1" applyFill="1" applyBorder="1" applyAlignment="1">
      <alignment horizontal="center" vertical="center"/>
    </xf>
    <xf numFmtId="0" fontId="10" fillId="0" borderId="0" xfId="6" applyFont="1" applyFill="1" applyAlignment="1">
      <alignment horizontal="left" vertical="center"/>
    </xf>
    <xf numFmtId="0" fontId="9" fillId="0" borderId="0" xfId="8" applyFont="1" applyAlignment="1">
      <alignment vertical="center"/>
    </xf>
    <xf numFmtId="0" fontId="10" fillId="0" borderId="0" xfId="6" applyFont="1" applyAlignment="1">
      <alignment vertical="center" wrapText="1"/>
    </xf>
    <xf numFmtId="0" fontId="10" fillId="0" borderId="0" xfId="6" applyFont="1" applyAlignment="1">
      <alignment vertical="center"/>
    </xf>
    <xf numFmtId="0" fontId="9" fillId="0" borderId="0" xfId="6" applyFont="1" applyAlignment="1">
      <alignment horizontal="center" vertical="center"/>
    </xf>
    <xf numFmtId="0" fontId="9" fillId="0" borderId="0" xfId="6" applyFont="1" applyAlignment="1">
      <alignment horizontal="left" vertical="center"/>
    </xf>
    <xf numFmtId="3" fontId="49" fillId="0" borderId="0" xfId="0" applyNumberFormat="1" applyFont="1"/>
    <xf numFmtId="0" fontId="18" fillId="2" borderId="25" xfId="3" applyFont="1" applyFill="1" applyBorder="1" applyAlignment="1">
      <alignment horizontal="center" vertical="center" wrapText="1"/>
    </xf>
    <xf numFmtId="0" fontId="18" fillId="2" borderId="18" xfId="3" applyFont="1" applyFill="1" applyBorder="1" applyAlignment="1">
      <alignment horizontal="center" vertical="center" wrapText="1"/>
    </xf>
    <xf numFmtId="0" fontId="34" fillId="0" borderId="0" xfId="2" applyFont="1" applyFill="1" applyAlignment="1">
      <alignment horizontal="center" vertical="center"/>
    </xf>
    <xf numFmtId="0" fontId="16" fillId="0" borderId="0" xfId="0" applyFont="1" applyFill="1" applyAlignment="1">
      <alignment horizontal="left" vertical="center"/>
    </xf>
    <xf numFmtId="0" fontId="32" fillId="0" borderId="0" xfId="2" applyFont="1" applyFill="1" applyAlignment="1">
      <alignment horizontal="center" vertical="center"/>
    </xf>
    <xf numFmtId="49" fontId="9" fillId="13" borderId="0" xfId="0" applyNumberFormat="1" applyFont="1" applyFill="1" applyBorder="1" applyAlignment="1">
      <alignment horizontal="left" vertical="center" wrapText="1"/>
    </xf>
    <xf numFmtId="0" fontId="9" fillId="13" borderId="0" xfId="0" applyFont="1" applyFill="1" applyBorder="1" applyAlignment="1">
      <alignment horizontal="left" vertical="center"/>
    </xf>
    <xf numFmtId="0" fontId="15" fillId="13" borderId="0" xfId="0" applyFont="1" applyFill="1" applyAlignment="1">
      <alignment horizontal="left" vertical="center" wrapText="1"/>
    </xf>
    <xf numFmtId="0" fontId="16" fillId="13" borderId="0" xfId="0" applyFont="1" applyFill="1" applyAlignment="1">
      <alignment horizontal="left" vertical="center" wrapText="1"/>
    </xf>
    <xf numFmtId="0" fontId="9" fillId="13" borderId="0" xfId="0" applyFont="1" applyFill="1" applyAlignment="1">
      <alignment horizontal="center" vertical="center"/>
    </xf>
    <xf numFmtId="0" fontId="14" fillId="2" borderId="0" xfId="1" applyNumberFormat="1" applyFont="1" applyFill="1" applyBorder="1" applyAlignment="1">
      <alignment horizontal="left" vertical="center"/>
    </xf>
    <xf numFmtId="0" fontId="14" fillId="3" borderId="0" xfId="1" applyNumberFormat="1" applyFont="1" applyFill="1" applyBorder="1" applyAlignment="1">
      <alignment horizontal="left" vertical="center"/>
    </xf>
    <xf numFmtId="0" fontId="13" fillId="0" borderId="0" xfId="0" applyFont="1"/>
    <xf numFmtId="4" fontId="9" fillId="0" borderId="0" xfId="1" applyNumberFormat="1" applyFont="1" applyAlignment="1">
      <alignment vertical="center"/>
    </xf>
    <xf numFmtId="0" fontId="5" fillId="13" borderId="0" xfId="2" applyFill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0" fontId="8" fillId="4" borderId="0" xfId="1" applyFont="1" applyFill="1" applyAlignment="1">
      <alignment horizontal="center" vertical="center" wrapText="1"/>
    </xf>
    <xf numFmtId="0" fontId="12" fillId="0" borderId="3" xfId="0" applyFont="1" applyFill="1" applyBorder="1" applyAlignment="1">
      <alignment horizontal="left" vertical="center" wrapText="1"/>
    </xf>
    <xf numFmtId="0" fontId="8" fillId="4" borderId="0" xfId="1" applyFont="1" applyFill="1" applyBorder="1" applyAlignment="1">
      <alignment horizontal="center" vertical="center" wrapText="1"/>
    </xf>
    <xf numFmtId="0" fontId="18" fillId="2" borderId="3" xfId="1" applyFont="1" applyFill="1" applyBorder="1" applyAlignment="1">
      <alignment horizontal="left" vertical="center" wrapText="1"/>
    </xf>
    <xf numFmtId="0" fontId="18" fillId="2" borderId="18" xfId="1" applyFont="1" applyFill="1" applyBorder="1" applyAlignment="1">
      <alignment horizontal="left" vertical="center" wrapText="1"/>
    </xf>
    <xf numFmtId="1" fontId="18" fillId="2" borderId="22" xfId="1" applyNumberFormat="1" applyFont="1" applyFill="1" applyBorder="1" applyAlignment="1">
      <alignment horizontal="center" vertical="center"/>
    </xf>
    <xf numFmtId="0" fontId="9" fillId="2" borderId="3" xfId="1" applyFont="1" applyFill="1" applyBorder="1" applyAlignment="1">
      <alignment horizontal="center" vertical="center"/>
    </xf>
    <xf numFmtId="0" fontId="9" fillId="2" borderId="18" xfId="1" applyFont="1" applyFill="1" applyBorder="1" applyAlignment="1">
      <alignment horizontal="center" vertical="center"/>
    </xf>
    <xf numFmtId="0" fontId="18" fillId="2" borderId="23" xfId="3" applyFont="1" applyFill="1" applyBorder="1" applyAlignment="1">
      <alignment horizontal="center" vertical="center" wrapText="1"/>
    </xf>
    <xf numFmtId="0" fontId="18" fillId="2" borderId="22" xfId="3" applyFont="1" applyFill="1" applyBorder="1" applyAlignment="1">
      <alignment horizontal="center" vertical="center" wrapText="1"/>
    </xf>
    <xf numFmtId="0" fontId="18" fillId="2" borderId="27" xfId="3" applyFont="1" applyFill="1" applyBorder="1" applyAlignment="1">
      <alignment horizontal="center" vertical="center" wrapText="1"/>
    </xf>
    <xf numFmtId="0" fontId="18" fillId="2" borderId="25" xfId="3" applyFont="1" applyFill="1" applyBorder="1" applyAlignment="1">
      <alignment horizontal="center" vertical="center" wrapText="1"/>
    </xf>
    <xf numFmtId="0" fontId="18" fillId="2" borderId="3" xfId="3" applyFont="1" applyFill="1" applyBorder="1" applyAlignment="1">
      <alignment horizontal="center" vertical="center" wrapText="1"/>
    </xf>
    <xf numFmtId="0" fontId="18" fillId="2" borderId="18" xfId="3" applyFont="1" applyFill="1" applyBorder="1" applyAlignment="1">
      <alignment horizontal="center" vertical="center" wrapText="1"/>
    </xf>
    <xf numFmtId="0" fontId="18" fillId="2" borderId="24" xfId="3" applyFont="1" applyFill="1" applyBorder="1" applyAlignment="1">
      <alignment horizontal="center" vertical="center" wrapText="1"/>
    </xf>
    <xf numFmtId="0" fontId="36" fillId="4" borderId="0" xfId="1" applyFont="1" applyFill="1" applyAlignment="1">
      <alignment horizontal="center" vertical="center" wrapText="1"/>
    </xf>
    <xf numFmtId="0" fontId="12" fillId="0" borderId="0" xfId="0" applyFont="1" applyAlignment="1">
      <alignment horizontal="left" vertical="center" wrapText="1" indent="1"/>
    </xf>
    <xf numFmtId="0" fontId="18" fillId="2" borderId="0" xfId="3" applyFont="1" applyFill="1" applyBorder="1" applyAlignment="1">
      <alignment horizontal="center" vertical="center" wrapText="1"/>
    </xf>
    <xf numFmtId="0" fontId="18" fillId="2" borderId="0" xfId="1" applyFont="1" applyFill="1" applyBorder="1" applyAlignment="1">
      <alignment horizontal="left" vertical="center" wrapText="1"/>
    </xf>
    <xf numFmtId="0" fontId="9" fillId="2" borderId="0" xfId="1" applyFont="1" applyFill="1" applyBorder="1" applyAlignment="1">
      <alignment horizontal="center" vertical="center"/>
    </xf>
    <xf numFmtId="0" fontId="18" fillId="2" borderId="28" xfId="3" applyFont="1" applyFill="1" applyBorder="1" applyAlignment="1">
      <alignment horizontal="center" vertical="center" wrapText="1"/>
    </xf>
    <xf numFmtId="0" fontId="18" fillId="2" borderId="29" xfId="3" applyFont="1" applyFill="1" applyBorder="1" applyAlignment="1">
      <alignment horizontal="center" vertical="center" wrapText="1"/>
    </xf>
    <xf numFmtId="0" fontId="18" fillId="2" borderId="30" xfId="3" applyFont="1" applyFill="1" applyBorder="1" applyAlignment="1">
      <alignment horizontal="center" vertical="center" wrapText="1"/>
    </xf>
    <xf numFmtId="0" fontId="18" fillId="2" borderId="31" xfId="3" applyFont="1" applyFill="1" applyBorder="1" applyAlignment="1">
      <alignment horizontal="center" vertical="center" wrapText="1"/>
    </xf>
    <xf numFmtId="0" fontId="7" fillId="2" borderId="3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center" vertical="center"/>
    </xf>
    <xf numFmtId="0" fontId="7" fillId="2" borderId="18" xfId="1" applyFont="1" applyFill="1" applyBorder="1" applyAlignment="1">
      <alignment horizontal="center" vertical="center"/>
    </xf>
    <xf numFmtId="0" fontId="18" fillId="2" borderId="21" xfId="0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/>
    </xf>
    <xf numFmtId="0" fontId="18" fillId="2" borderId="18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8" fillId="2" borderId="17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center" vertical="center"/>
    </xf>
    <xf numFmtId="1" fontId="8" fillId="4" borderId="0" xfId="1" applyNumberFormat="1" applyFont="1" applyFill="1" applyAlignment="1">
      <alignment horizontal="center" vertical="center" wrapText="1"/>
    </xf>
    <xf numFmtId="0" fontId="20" fillId="2" borderId="23" xfId="6" applyFont="1" applyFill="1" applyBorder="1" applyAlignment="1">
      <alignment horizontal="center" vertical="center"/>
    </xf>
    <xf numFmtId="0" fontId="20" fillId="2" borderId="22" xfId="6" applyFont="1" applyFill="1" applyBorder="1" applyAlignment="1">
      <alignment horizontal="center" vertical="center"/>
    </xf>
    <xf numFmtId="3" fontId="24" fillId="11" borderId="8" xfId="6" applyNumberFormat="1" applyFont="1" applyFill="1" applyBorder="1" applyAlignment="1">
      <alignment horizontal="center" vertical="center"/>
    </xf>
    <xf numFmtId="3" fontId="24" fillId="11" borderId="34" xfId="6" applyNumberFormat="1" applyFont="1" applyFill="1" applyBorder="1" applyAlignment="1">
      <alignment horizontal="center" vertical="center"/>
    </xf>
    <xf numFmtId="3" fontId="24" fillId="11" borderId="10" xfId="6" applyNumberFormat="1" applyFont="1" applyFill="1" applyBorder="1" applyAlignment="1">
      <alignment horizontal="center" vertical="center"/>
    </xf>
    <xf numFmtId="4" fontId="24" fillId="11" borderId="35" xfId="6" applyNumberFormat="1" applyFont="1" applyFill="1" applyBorder="1" applyAlignment="1">
      <alignment horizontal="center" vertical="center"/>
    </xf>
    <xf numFmtId="4" fontId="24" fillId="11" borderId="1" xfId="6" applyNumberFormat="1" applyFont="1" applyFill="1" applyBorder="1" applyAlignment="1">
      <alignment horizontal="center" vertical="center"/>
    </xf>
    <xf numFmtId="4" fontId="24" fillId="11" borderId="36" xfId="6" applyNumberFormat="1" applyFont="1" applyFill="1" applyBorder="1" applyAlignment="1">
      <alignment horizontal="center" vertical="center"/>
    </xf>
    <xf numFmtId="0" fontId="20" fillId="11" borderId="34" xfId="6" applyFont="1" applyFill="1" applyBorder="1" applyAlignment="1">
      <alignment horizontal="left" vertical="center" wrapText="1"/>
    </xf>
    <xf numFmtId="0" fontId="20" fillId="2" borderId="24" xfId="6" applyFont="1" applyFill="1" applyBorder="1" applyAlignment="1">
      <alignment horizontal="center" vertical="center"/>
    </xf>
    <xf numFmtId="0" fontId="20" fillId="0" borderId="33" xfId="6" applyFont="1" applyFill="1" applyBorder="1" applyAlignment="1">
      <alignment horizontal="left" vertical="center" wrapText="1"/>
    </xf>
    <xf numFmtId="0" fontId="20" fillId="11" borderId="0" xfId="6" applyFont="1" applyFill="1" applyBorder="1" applyAlignment="1">
      <alignment horizontal="left" vertical="center" wrapText="1"/>
    </xf>
    <xf numFmtId="0" fontId="20" fillId="2" borderId="3" xfId="6" applyFont="1" applyFill="1" applyBorder="1" applyAlignment="1">
      <alignment horizontal="left" vertical="center"/>
    </xf>
    <xf numFmtId="0" fontId="20" fillId="2" borderId="18" xfId="6" applyFont="1" applyFill="1" applyBorder="1" applyAlignment="1">
      <alignment horizontal="left" vertical="center"/>
    </xf>
    <xf numFmtId="4" fontId="22" fillId="11" borderId="35" xfId="6" applyNumberFormat="1" applyFont="1" applyFill="1" applyBorder="1" applyAlignment="1">
      <alignment horizontal="center" vertical="center"/>
    </xf>
    <xf numFmtId="4" fontId="22" fillId="11" borderId="1" xfId="6" applyNumberFormat="1" applyFont="1" applyFill="1" applyBorder="1" applyAlignment="1">
      <alignment horizontal="center" vertical="center"/>
    </xf>
    <xf numFmtId="4" fontId="22" fillId="11" borderId="36" xfId="6" applyNumberFormat="1" applyFont="1" applyFill="1" applyBorder="1" applyAlignment="1">
      <alignment horizontal="center" vertical="center"/>
    </xf>
    <xf numFmtId="3" fontId="22" fillId="11" borderId="8" xfId="6" applyNumberFormat="1" applyFont="1" applyFill="1" applyBorder="1" applyAlignment="1">
      <alignment horizontal="center" vertical="center"/>
    </xf>
    <xf numFmtId="3" fontId="22" fillId="11" borderId="34" xfId="6" applyNumberFormat="1" applyFont="1" applyFill="1" applyBorder="1" applyAlignment="1">
      <alignment horizontal="center" vertical="center"/>
    </xf>
    <xf numFmtId="3" fontId="22" fillId="11" borderId="10" xfId="6" applyNumberFormat="1" applyFont="1" applyFill="1" applyBorder="1" applyAlignment="1">
      <alignment horizontal="center" vertical="center"/>
    </xf>
    <xf numFmtId="0" fontId="43" fillId="11" borderId="0" xfId="6" applyFont="1" applyFill="1" applyBorder="1" applyAlignment="1">
      <alignment horizontal="left" vertical="center" wrapText="1"/>
    </xf>
    <xf numFmtId="0" fontId="43" fillId="11" borderId="34" xfId="6" applyFont="1" applyFill="1" applyBorder="1" applyAlignment="1">
      <alignment horizontal="left" vertical="center" wrapText="1"/>
    </xf>
    <xf numFmtId="0" fontId="18" fillId="2" borderId="23" xfId="6" applyFont="1" applyFill="1" applyBorder="1" applyAlignment="1">
      <alignment horizontal="center" vertical="center"/>
    </xf>
    <xf numFmtId="0" fontId="18" fillId="2" borderId="22" xfId="6" applyFont="1" applyFill="1" applyBorder="1" applyAlignment="1">
      <alignment horizontal="center" vertical="center"/>
    </xf>
    <xf numFmtId="0" fontId="18" fillId="2" borderId="3" xfId="6" applyFont="1" applyFill="1" applyBorder="1" applyAlignment="1">
      <alignment horizontal="left" vertical="center"/>
    </xf>
    <xf numFmtId="0" fontId="18" fillId="2" borderId="18" xfId="6" applyFont="1" applyFill="1" applyBorder="1" applyAlignment="1">
      <alignment horizontal="left" vertical="center"/>
    </xf>
    <xf numFmtId="0" fontId="18" fillId="2" borderId="24" xfId="6" applyFont="1" applyFill="1" applyBorder="1" applyAlignment="1">
      <alignment horizontal="center" vertical="center"/>
    </xf>
    <xf numFmtId="0" fontId="43" fillId="0" borderId="33" xfId="6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/>
    </xf>
  </cellXfs>
  <cellStyles count="12">
    <cellStyle name="Hiperlink" xfId="2" builtinId="8"/>
    <cellStyle name="Normal" xfId="0" builtinId="0"/>
    <cellStyle name="Normal 2" xfId="4"/>
    <cellStyle name="Normal 2 2" xfId="1"/>
    <cellStyle name="Normal 2 2 2" xfId="5"/>
    <cellStyle name="Normal 2 2 3" xfId="6"/>
    <cellStyle name="Normal 3" xfId="7"/>
    <cellStyle name="Normal 4" xfId="8"/>
    <cellStyle name="Normal 5" xfId="10"/>
    <cellStyle name="Normal 6" xfId="11"/>
    <cellStyle name="Normal_Tabelas I.8,I.8a e I.8b" xfId="3"/>
    <cellStyle name="Vírgula 2" xfId="9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2142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aboratorio01\Google%20Drive\2016\2%20IETS\3%20Boletim\1.%20Comp&#234;ndio\Edi&#231;&#227;o%201&#186;%20Trimestre%202016\IETS%20Compendio%20Indicadores%20PME%20Boletim%20V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de tabelas"/>
      <sheetName val="1.1"/>
      <sheetName val="1.2"/>
      <sheetName val="1.3"/>
      <sheetName val="1.4"/>
      <sheetName val="1.5"/>
      <sheetName val="1.6"/>
      <sheetName val="1.7"/>
      <sheetName val="1.8"/>
      <sheetName val="1.9"/>
      <sheetName val="1.10"/>
      <sheetName val="1.11"/>
      <sheetName val="1.12"/>
      <sheetName val="2.1"/>
      <sheetName val="2.2"/>
      <sheetName val="2.3"/>
      <sheetName val="2.4"/>
      <sheetName val="2.5"/>
      <sheetName val="2.6"/>
      <sheetName val="2.7"/>
      <sheetName val="2.8"/>
      <sheetName val="4.1"/>
      <sheetName val="4.2"/>
      <sheetName val="4.3"/>
      <sheetName val="4.4"/>
      <sheetName val="4.5"/>
      <sheetName val="4.6"/>
      <sheetName val="4.7"/>
      <sheetName val="4.8"/>
      <sheetName val="4.9"/>
      <sheetName val="4.10"/>
      <sheetName val="4.11"/>
      <sheetName val="4.12"/>
      <sheetName val="5.1"/>
      <sheetName val="5.2"/>
      <sheetName val="5.3"/>
      <sheetName val="5.4"/>
      <sheetName val="5.5"/>
      <sheetName val="5.6"/>
      <sheetName val="5.7"/>
      <sheetName val="5.8"/>
      <sheetName val="6.1"/>
      <sheetName val="6.2"/>
      <sheetName val="6.3"/>
      <sheetName val="6.4"/>
      <sheetName val="6.5"/>
      <sheetName val="7.1"/>
      <sheetName val="7.2"/>
      <sheetName val="7.3"/>
      <sheetName val="7.4"/>
      <sheetName val="7.5"/>
      <sheetName val="7.7"/>
      <sheetName val="7.6"/>
      <sheetName val="7.8"/>
      <sheetName val="10.1a"/>
      <sheetName val="10.1b"/>
      <sheetName val="10.2a"/>
      <sheetName val="10.2b"/>
      <sheetName val="10.3"/>
      <sheetName val="10.4"/>
      <sheetName val="10.5"/>
      <sheetName val="10.6"/>
      <sheetName val="11.1"/>
      <sheetName val="11.2"/>
      <sheetName val="11.2a"/>
      <sheetName val="Auxiliares (reg) &gt;&gt;&gt;"/>
      <sheetName val="Aux33"/>
      <sheetName val="Aux35"/>
      <sheetName val="Aux29"/>
      <sheetName val="Aux26"/>
      <sheetName val="Aux31"/>
      <sheetName val="Aux43"/>
      <sheetName val="Aux_id"/>
      <sheetName val="Tab33"/>
      <sheetName val="Tab26"/>
      <sheetName val="Tab29"/>
      <sheetName val="Tab31"/>
      <sheetName val="Tab35"/>
      <sheetName val="Tab43"/>
      <sheetName val="Saídas (reg) &gt;&gt;&gt;"/>
      <sheetName val="Model1_26"/>
      <sheetName val="Model1_29"/>
      <sheetName val="Model1_31"/>
      <sheetName val="Model1_33"/>
      <sheetName val="Model1_35"/>
      <sheetName val="Model1_43"/>
      <sheetName val="Auxiliares &gt;&gt;&gt;"/>
      <sheetName val="AUX_ROTATIVIDADE"/>
      <sheetName val="Aux_1"/>
      <sheetName val="CAGED"/>
      <sheetName val="Result_setor_geral_PME"/>
      <sheetName val="retorno_renda"/>
      <sheetName val="gini"/>
      <sheetName val="Indicadores do boletim"/>
      <sheetName val="Result Boletim Geral PME"/>
      <sheetName val="RAIS-estb"/>
      <sheetName val="Result_razao90_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>
        <row r="1">
          <cell r="B1" t="str">
            <v>ano</v>
          </cell>
          <cell r="C1" t="str">
            <v>var</v>
          </cell>
          <cell r="D1" t="str">
            <v>coef</v>
          </cell>
          <cell r="E1" t="str">
            <v>stderr</v>
          </cell>
          <cell r="F1" t="str">
            <v>tstat</v>
          </cell>
          <cell r="G1" t="str">
            <v>pval</v>
          </cell>
          <cell r="H1" t="str">
            <v>N</v>
          </cell>
          <cell r="I1" t="str">
            <v>r2</v>
          </cell>
          <cell r="J1" t="str">
            <v>media</v>
          </cell>
        </row>
        <row r="2">
          <cell r="A2" t="str">
            <v>2016_cons</v>
          </cell>
          <cell r="B2">
            <v>2016</v>
          </cell>
          <cell r="C2" t="str">
            <v>_cons</v>
          </cell>
          <cell r="D2">
            <v>5.4689407348632813</v>
          </cell>
          <cell r="E2">
            <v>9.1354243457317352E-2</v>
          </cell>
          <cell r="F2">
            <v>59.865207672119141</v>
          </cell>
          <cell r="G2">
            <v>0</v>
          </cell>
          <cell r="H2">
            <v>7008</v>
          </cell>
          <cell r="I2">
            <v>0.43845558166503906</v>
          </cell>
        </row>
        <row r="3">
          <cell r="A3" t="str">
            <v>2016edu1</v>
          </cell>
          <cell r="B3">
            <v>2016</v>
          </cell>
          <cell r="C3" t="str">
            <v>edu1</v>
          </cell>
          <cell r="D3">
            <v>0.16396179795265198</v>
          </cell>
          <cell r="E3">
            <v>0.13857099413871765</v>
          </cell>
          <cell r="F3">
            <v>1.1832331418991089</v>
          </cell>
          <cell r="G3">
            <v>0.23675702512264252</v>
          </cell>
          <cell r="H3">
            <v>7008</v>
          </cell>
          <cell r="I3">
            <v>0.43845558166503906</v>
          </cell>
          <cell r="J3">
            <v>4.7185644507408142E-3</v>
          </cell>
        </row>
        <row r="4">
          <cell r="A4" t="str">
            <v>2016edu10</v>
          </cell>
          <cell r="B4">
            <v>2016</v>
          </cell>
          <cell r="C4" t="str">
            <v>edu10</v>
          </cell>
          <cell r="D4">
            <v>0.30529007315635681</v>
          </cell>
          <cell r="E4">
            <v>7.0639446377754211E-2</v>
          </cell>
          <cell r="F4">
            <v>4.3218073844909668</v>
          </cell>
          <cell r="G4">
            <v>1.5690207874285989E-5</v>
          </cell>
          <cell r="H4">
            <v>7008</v>
          </cell>
          <cell r="I4">
            <v>0.43845558166503906</v>
          </cell>
          <cell r="J4">
            <v>2.4889925494790077E-2</v>
          </cell>
        </row>
        <row r="5">
          <cell r="A5" t="str">
            <v>2016edu11</v>
          </cell>
          <cell r="B5">
            <v>2016</v>
          </cell>
          <cell r="C5" t="str">
            <v>edu11</v>
          </cell>
          <cell r="D5">
            <v>0.52076208591461182</v>
          </cell>
          <cell r="E5">
            <v>5.8804687112569809E-2</v>
          </cell>
          <cell r="F5">
            <v>8.8557920455932617</v>
          </cell>
          <cell r="G5">
            <v>1.0395196335541916E-18</v>
          </cell>
          <cell r="H5">
            <v>7008</v>
          </cell>
          <cell r="I5">
            <v>0.43845558166503906</v>
          </cell>
          <cell r="J5">
            <v>0.38416647911071777</v>
          </cell>
        </row>
        <row r="6">
          <cell r="A6" t="str">
            <v>2016edu12</v>
          </cell>
          <cell r="B6">
            <v>2016</v>
          </cell>
          <cell r="C6" t="str">
            <v>edu12</v>
          </cell>
          <cell r="D6">
            <v>0.6826857328414917</v>
          </cell>
          <cell r="E6">
            <v>7.5942337512969971E-2</v>
          </cell>
          <cell r="F6">
            <v>8.989527702331543</v>
          </cell>
          <cell r="G6">
            <v>3.1488757421968908E-19</v>
          </cell>
          <cell r="H6">
            <v>7008</v>
          </cell>
          <cell r="I6">
            <v>0.43845558166503906</v>
          </cell>
          <cell r="J6">
            <v>2.0425613969564438E-2</v>
          </cell>
        </row>
        <row r="7">
          <cell r="A7" t="str">
            <v>2016edu13</v>
          </cell>
          <cell r="B7">
            <v>2016</v>
          </cell>
          <cell r="C7" t="str">
            <v>edu13</v>
          </cell>
          <cell r="D7">
            <v>0.79994231462478638</v>
          </cell>
          <cell r="E7">
            <v>7.6622925698757172E-2</v>
          </cell>
          <cell r="F7">
            <v>10.439986228942871</v>
          </cell>
          <cell r="G7">
            <v>2.4991700192699912E-25</v>
          </cell>
          <cell r="H7">
            <v>7008</v>
          </cell>
          <cell r="I7">
            <v>0.43845558166503906</v>
          </cell>
          <cell r="J7">
            <v>2.8393322601914406E-2</v>
          </cell>
        </row>
        <row r="8">
          <cell r="A8" t="str">
            <v>2016edu14</v>
          </cell>
          <cell r="B8">
            <v>2016</v>
          </cell>
          <cell r="C8" t="str">
            <v>edu14</v>
          </cell>
          <cell r="D8">
            <v>0.91597664356231689</v>
          </cell>
          <cell r="E8">
            <v>7.4951581656932831E-2</v>
          </cell>
          <cell r="F8">
            <v>12.220911026000977</v>
          </cell>
          <cell r="G8">
            <v>5.3360817596284054E-34</v>
          </cell>
          <cell r="H8">
            <v>7008</v>
          </cell>
          <cell r="I8">
            <v>0.43845558166503906</v>
          </cell>
          <cell r="J8">
            <v>2.7425609529018402E-2</v>
          </cell>
        </row>
        <row r="9">
          <cell r="A9" t="str">
            <v>2016edu15</v>
          </cell>
          <cell r="B9">
            <v>2016</v>
          </cell>
          <cell r="C9" t="str">
            <v>edu15</v>
          </cell>
          <cell r="D9">
            <v>1.2513819932937622</v>
          </cell>
          <cell r="E9">
            <v>6.2486845999956131E-2</v>
          </cell>
          <cell r="F9">
            <v>20.026327133178711</v>
          </cell>
          <cell r="G9">
            <v>0</v>
          </cell>
          <cell r="H9">
            <v>7008</v>
          </cell>
          <cell r="I9">
            <v>0.43845558166503906</v>
          </cell>
          <cell r="J9">
            <v>0.13204470276832581</v>
          </cell>
        </row>
        <row r="10">
          <cell r="A10" t="str">
            <v>2016edu16</v>
          </cell>
          <cell r="B10">
            <v>2016</v>
          </cell>
          <cell r="C10" t="str">
            <v>edu16</v>
          </cell>
          <cell r="D10">
            <v>1.6089333295822144</v>
          </cell>
          <cell r="E10">
            <v>6.7433573305606842E-2</v>
          </cell>
          <cell r="F10">
            <v>23.859529495239258</v>
          </cell>
          <cell r="G10">
            <v>0</v>
          </cell>
          <cell r="H10">
            <v>7008</v>
          </cell>
          <cell r="I10">
            <v>0.43845558166503906</v>
          </cell>
          <cell r="J10">
            <v>6.5903298556804657E-2</v>
          </cell>
        </row>
        <row r="11">
          <cell r="A11" t="str">
            <v>2016edu17</v>
          </cell>
          <cell r="B11">
            <v>2016</v>
          </cell>
          <cell r="C11" t="str">
            <v>edu17</v>
          </cell>
          <cell r="D11">
            <v>1.9420090913772583</v>
          </cell>
          <cell r="E11">
            <v>8.4594741463661194E-2</v>
          </cell>
          <cell r="F11">
            <v>22.95661735534668</v>
          </cell>
          <cell r="G11">
            <v>0</v>
          </cell>
          <cell r="H11">
            <v>7008</v>
          </cell>
          <cell r="I11">
            <v>0.43845558166503906</v>
          </cell>
          <cell r="J11">
            <v>2.4990983307361603E-2</v>
          </cell>
        </row>
        <row r="12">
          <cell r="A12" t="str">
            <v>2016edu2</v>
          </cell>
          <cell r="B12">
            <v>2016</v>
          </cell>
          <cell r="C12" t="str">
            <v>edu2</v>
          </cell>
          <cell r="D12">
            <v>3.4976441413164139E-2</v>
          </cell>
          <cell r="E12">
            <v>0.11224070191383362</v>
          </cell>
          <cell r="F12">
            <v>0.31161993741989136</v>
          </cell>
          <cell r="G12">
            <v>0.75533866882324219</v>
          </cell>
          <cell r="H12">
            <v>7008</v>
          </cell>
          <cell r="I12">
            <v>0.43845558166503906</v>
          </cell>
          <cell r="J12">
            <v>5.4093967191874981E-3</v>
          </cell>
        </row>
        <row r="13">
          <cell r="A13" t="str">
            <v>2016edu3</v>
          </cell>
          <cell r="B13">
            <v>2016</v>
          </cell>
          <cell r="C13" t="str">
            <v>edu3</v>
          </cell>
          <cell r="D13">
            <v>1.5211675316095352E-2</v>
          </cell>
          <cell r="E13">
            <v>8.5810571908950806E-2</v>
          </cell>
          <cell r="F13">
            <v>0.17727041244506836</v>
          </cell>
          <cell r="G13">
            <v>0.85930114984512329</v>
          </cell>
          <cell r="H13">
            <v>7008</v>
          </cell>
          <cell r="I13">
            <v>0.43845558166503906</v>
          </cell>
          <cell r="J13">
            <v>1.1782334186136723E-2</v>
          </cell>
        </row>
        <row r="14">
          <cell r="A14" t="str">
            <v>2016edu4</v>
          </cell>
          <cell r="B14">
            <v>2016</v>
          </cell>
          <cell r="C14" t="str">
            <v>edu4</v>
          </cell>
          <cell r="D14">
            <v>8.16660076379776E-2</v>
          </cell>
          <cell r="E14">
            <v>6.3821151852607727E-2</v>
          </cell>
          <cell r="F14">
            <v>1.2796071767807007</v>
          </cell>
          <cell r="G14">
            <v>0.20072580873966217</v>
          </cell>
          <cell r="H14">
            <v>7008</v>
          </cell>
          <cell r="I14">
            <v>0.43845558166503906</v>
          </cell>
          <cell r="J14">
            <v>5.0032831728458405E-2</v>
          </cell>
        </row>
        <row r="15">
          <cell r="A15" t="str">
            <v>2016edu5</v>
          </cell>
          <cell r="B15">
            <v>2016</v>
          </cell>
          <cell r="C15" t="str">
            <v>edu5</v>
          </cell>
          <cell r="D15">
            <v>0.13221085071563721</v>
          </cell>
          <cell r="E15">
            <v>7.1622364223003387E-2</v>
          </cell>
          <cell r="F15">
            <v>1.8459436893463135</v>
          </cell>
          <cell r="G15">
            <v>6.4942657947540283E-2</v>
          </cell>
          <cell r="H15">
            <v>7008</v>
          </cell>
          <cell r="I15">
            <v>0.43845558166503906</v>
          </cell>
          <cell r="J15">
            <v>2.5560557842254639E-2</v>
          </cell>
        </row>
        <row r="16">
          <cell r="A16" t="str">
            <v>2016edu6</v>
          </cell>
          <cell r="B16">
            <v>2016</v>
          </cell>
          <cell r="C16" t="str">
            <v>edu6</v>
          </cell>
          <cell r="D16">
            <v>0.17998106777667999</v>
          </cell>
          <cell r="E16">
            <v>6.8032674491405487E-2</v>
          </cell>
          <cell r="F16">
            <v>2.6455092430114746</v>
          </cell>
          <cell r="G16">
            <v>8.1750694662332535E-3</v>
          </cell>
          <cell r="H16">
            <v>7008</v>
          </cell>
          <cell r="I16">
            <v>0.43845558166503906</v>
          </cell>
          <cell r="J16">
            <v>1.8602373078465462E-2</v>
          </cell>
        </row>
        <row r="17">
          <cell r="A17" t="str">
            <v>2016edu7</v>
          </cell>
          <cell r="B17">
            <v>2016</v>
          </cell>
          <cell r="C17" t="str">
            <v>edu7</v>
          </cell>
          <cell r="D17">
            <v>0.16964691877365112</v>
          </cell>
          <cell r="E17">
            <v>7.164919376373291E-2</v>
          </cell>
          <cell r="F17">
            <v>2.3677434921264648</v>
          </cell>
          <cell r="G17">
            <v>1.7924016341567039E-2</v>
          </cell>
          <cell r="H17">
            <v>7008</v>
          </cell>
          <cell r="I17">
            <v>0.43845558166503906</v>
          </cell>
          <cell r="J17">
            <v>2.4102620780467987E-2</v>
          </cell>
        </row>
        <row r="18">
          <cell r="A18" t="str">
            <v>2016edu8</v>
          </cell>
          <cell r="B18">
            <v>2016</v>
          </cell>
          <cell r="C18" t="str">
            <v>edu8</v>
          </cell>
          <cell r="D18">
            <v>0.22935616970062256</v>
          </cell>
          <cell r="E18">
            <v>6.0432922095060349E-2</v>
          </cell>
          <cell r="F18">
            <v>3.7952189445495605</v>
          </cell>
          <cell r="G18">
            <v>1.4876054774504155E-4</v>
          </cell>
          <cell r="H18">
            <v>7008</v>
          </cell>
          <cell r="I18">
            <v>0.43845558166503906</v>
          </cell>
          <cell r="J18">
            <v>0.11761840432882309</v>
          </cell>
        </row>
        <row r="19">
          <cell r="A19" t="str">
            <v>2016edu9</v>
          </cell>
          <cell r="B19">
            <v>2016</v>
          </cell>
          <cell r="C19" t="str">
            <v>edu9</v>
          </cell>
          <cell r="D19">
            <v>0.20403501391410828</v>
          </cell>
          <cell r="E19">
            <v>7.6236441731452942E-2</v>
          </cell>
          <cell r="F19">
            <v>2.6763448715209961</v>
          </cell>
          <cell r="G19">
            <v>7.4603715911507607E-3</v>
          </cell>
          <cell r="H19">
            <v>7008</v>
          </cell>
          <cell r="I19">
            <v>0.43845558166503906</v>
          </cell>
          <cell r="J19">
            <v>2.1359078586101532E-2</v>
          </cell>
        </row>
        <row r="20">
          <cell r="A20" t="str">
            <v>2016hom</v>
          </cell>
          <cell r="B20">
            <v>2016</v>
          </cell>
          <cell r="C20" t="str">
            <v>hom</v>
          </cell>
          <cell r="D20">
            <v>0.35232904553413391</v>
          </cell>
          <cell r="E20">
            <v>1.4702699147164822E-2</v>
          </cell>
          <cell r="F20">
            <v>23.96356201171875</v>
          </cell>
          <cell r="G20">
            <v>0</v>
          </cell>
          <cell r="H20">
            <v>7008</v>
          </cell>
          <cell r="I20">
            <v>0.43845558166503906</v>
          </cell>
          <cell r="J20">
            <v>0.54342770576477051</v>
          </cell>
        </row>
        <row r="21">
          <cell r="A21" t="str">
            <v>2016idade</v>
          </cell>
          <cell r="B21">
            <v>2016</v>
          </cell>
          <cell r="C21" t="str">
            <v>idade</v>
          </cell>
          <cell r="D21">
            <v>4.5802384614944458E-2</v>
          </cell>
          <cell r="E21">
            <v>3.8048778660595417E-3</v>
          </cell>
          <cell r="F21">
            <v>12.037806510925293</v>
          </cell>
          <cell r="G21">
            <v>4.7665851442042354E-33</v>
          </cell>
          <cell r="H21">
            <v>7008</v>
          </cell>
          <cell r="I21">
            <v>0.43845558166503906</v>
          </cell>
          <cell r="J21">
            <v>41.697319030761719</v>
          </cell>
        </row>
        <row r="22">
          <cell r="A22" t="str">
            <v>2016idade2</v>
          </cell>
          <cell r="B22">
            <v>2016</v>
          </cell>
          <cell r="C22" t="str">
            <v>idade2</v>
          </cell>
          <cell r="D22">
            <v>-4.140009987168014E-4</v>
          </cell>
          <cell r="E22">
            <v>4.5517699618358165E-5</v>
          </cell>
          <cell r="F22">
            <v>-9.0953845977783203</v>
          </cell>
          <cell r="G22">
            <v>1.2087788039102582E-19</v>
          </cell>
          <cell r="H22">
            <v>7008</v>
          </cell>
          <cell r="I22">
            <v>0.43845558166503906</v>
          </cell>
          <cell r="J22">
            <v>1913.2550048828125</v>
          </cell>
        </row>
        <row r="23">
          <cell r="A23" t="str">
            <v>2016lnrtrabp</v>
          </cell>
          <cell r="B23">
            <v>2016</v>
          </cell>
          <cell r="C23" t="str">
            <v>lnrtrabp</v>
          </cell>
          <cell r="J23">
            <v>7.4147739410400391</v>
          </cell>
        </row>
        <row r="24">
          <cell r="A24" t="str">
            <v>2015_cons</v>
          </cell>
          <cell r="B24">
            <v>2015</v>
          </cell>
          <cell r="C24" t="str">
            <v>_cons</v>
          </cell>
          <cell r="D24">
            <v>5.3751640319824219</v>
          </cell>
          <cell r="E24">
            <v>2.931794710457325E-2</v>
          </cell>
          <cell r="F24">
            <v>183.34039306640625</v>
          </cell>
          <cell r="G24">
            <v>0</v>
          </cell>
          <cell r="H24">
            <v>89323</v>
          </cell>
          <cell r="I24">
            <v>0.45166397094726563</v>
          </cell>
        </row>
        <row r="25">
          <cell r="A25" t="str">
            <v>2015edu1</v>
          </cell>
          <cell r="B25">
            <v>2015</v>
          </cell>
          <cell r="C25" t="str">
            <v>edu1</v>
          </cell>
          <cell r="D25">
            <v>7.613347377628088E-3</v>
          </cell>
          <cell r="E25">
            <v>4.4339679181575775E-2</v>
          </cell>
          <cell r="F25">
            <v>0.17170506715774536</v>
          </cell>
          <cell r="G25">
            <v>0.86366981267929077</v>
          </cell>
          <cell r="H25">
            <v>89323</v>
          </cell>
          <cell r="I25">
            <v>0.45166397094726563</v>
          </cell>
          <cell r="J25">
            <v>3.721525426954031E-3</v>
          </cell>
        </row>
        <row r="26">
          <cell r="A26" t="str">
            <v>2015edu10</v>
          </cell>
          <cell r="B26">
            <v>2015</v>
          </cell>
          <cell r="C26" t="str">
            <v>edu10</v>
          </cell>
          <cell r="D26">
            <v>0.3756566047668457</v>
          </cell>
          <cell r="E26">
            <v>2.280040830373764E-2</v>
          </cell>
          <cell r="F26">
            <v>16.475872039794922</v>
          </cell>
          <cell r="G26">
            <v>0</v>
          </cell>
          <cell r="H26">
            <v>89323</v>
          </cell>
          <cell r="I26">
            <v>0.45166397094726563</v>
          </cell>
          <cell r="J26">
            <v>2.6909265667200089E-2</v>
          </cell>
        </row>
        <row r="27">
          <cell r="A27" t="str">
            <v>2015edu11</v>
          </cell>
          <cell r="B27">
            <v>2015</v>
          </cell>
          <cell r="C27" t="str">
            <v>edu11</v>
          </cell>
          <cell r="D27">
            <v>0.57516932487487793</v>
          </cell>
          <cell r="E27">
            <v>2.0340319722890854E-2</v>
          </cell>
          <cell r="F27">
            <v>28.277299880981445</v>
          </cell>
          <cell r="G27">
            <v>0</v>
          </cell>
          <cell r="H27">
            <v>89323</v>
          </cell>
          <cell r="I27">
            <v>0.45166397094726563</v>
          </cell>
          <cell r="J27">
            <v>0.37436115741729736</v>
          </cell>
        </row>
        <row r="28">
          <cell r="A28" t="str">
            <v>2015edu12</v>
          </cell>
          <cell r="B28">
            <v>2015</v>
          </cell>
          <cell r="C28" t="str">
            <v>edu12</v>
          </cell>
          <cell r="D28">
            <v>0.8148503303527832</v>
          </cell>
          <cell r="E28">
            <v>2.4399140849709511E-2</v>
          </cell>
          <cell r="F28">
            <v>33.396682739257813</v>
          </cell>
          <cell r="G28">
            <v>0</v>
          </cell>
          <cell r="H28">
            <v>89323</v>
          </cell>
          <cell r="I28">
            <v>0.45166397094726563</v>
          </cell>
          <cell r="J28">
            <v>2.1527232602238655E-2</v>
          </cell>
        </row>
        <row r="29">
          <cell r="A29" t="str">
            <v>2015edu13</v>
          </cell>
          <cell r="B29">
            <v>2015</v>
          </cell>
          <cell r="C29" t="str">
            <v>edu13</v>
          </cell>
          <cell r="D29">
            <v>0.89245247840881348</v>
          </cell>
          <cell r="E29">
            <v>2.4291977286338806E-2</v>
          </cell>
          <cell r="F29">
            <v>36.738567352294922</v>
          </cell>
          <cell r="G29">
            <v>0</v>
          </cell>
          <cell r="H29">
            <v>89323</v>
          </cell>
          <cell r="I29">
            <v>0.45166397094726563</v>
          </cell>
          <cell r="J29">
            <v>2.7054080739617348E-2</v>
          </cell>
        </row>
        <row r="30">
          <cell r="A30" t="str">
            <v>2015edu14</v>
          </cell>
          <cell r="B30">
            <v>2015</v>
          </cell>
          <cell r="C30" t="str">
            <v>edu14</v>
          </cell>
          <cell r="D30">
            <v>1.0614702701568604</v>
          </cell>
          <cell r="E30">
            <v>2.4799935519695282E-2</v>
          </cell>
          <cell r="F30">
            <v>42.80133056640625</v>
          </cell>
          <cell r="G30">
            <v>0</v>
          </cell>
          <cell r="H30">
            <v>89323</v>
          </cell>
          <cell r="I30">
            <v>0.45166397094726563</v>
          </cell>
          <cell r="J30">
            <v>2.9829733073711395E-2</v>
          </cell>
        </row>
        <row r="31">
          <cell r="A31" t="str">
            <v>2015edu15</v>
          </cell>
          <cell r="B31">
            <v>2015</v>
          </cell>
          <cell r="C31" t="str">
            <v>edu15</v>
          </cell>
          <cell r="D31">
            <v>1.3033571243286133</v>
          </cell>
          <cell r="E31">
            <v>2.1156692877411842E-2</v>
          </cell>
          <cell r="F31">
            <v>61.604953765869141</v>
          </cell>
          <cell r="G31">
            <v>0</v>
          </cell>
          <cell r="H31">
            <v>89323</v>
          </cell>
          <cell r="I31">
            <v>0.45166397094726563</v>
          </cell>
          <cell r="J31">
            <v>0.13220709562301636</v>
          </cell>
        </row>
        <row r="32">
          <cell r="A32" t="str">
            <v>2015edu16</v>
          </cell>
          <cell r="B32">
            <v>2015</v>
          </cell>
          <cell r="C32" t="str">
            <v>edu16</v>
          </cell>
          <cell r="D32">
            <v>1.7119678258895874</v>
          </cell>
          <cell r="E32">
            <v>2.2883171215653419E-2</v>
          </cell>
          <cell r="F32">
            <v>74.813400268554688</v>
          </cell>
          <cell r="G32">
            <v>0</v>
          </cell>
          <cell r="H32">
            <v>89323</v>
          </cell>
          <cell r="I32">
            <v>0.45166397094726563</v>
          </cell>
          <cell r="J32">
            <v>6.7458957433700562E-2</v>
          </cell>
        </row>
        <row r="33">
          <cell r="A33" t="str">
            <v>2015edu17</v>
          </cell>
          <cell r="B33">
            <v>2015</v>
          </cell>
          <cell r="C33" t="str">
            <v>edu17</v>
          </cell>
          <cell r="D33">
            <v>2.0517847537994385</v>
          </cell>
          <cell r="E33">
            <v>2.6353772729635239E-2</v>
          </cell>
          <cell r="F33">
            <v>77.855445861816406</v>
          </cell>
          <cell r="G33">
            <v>0</v>
          </cell>
          <cell r="H33">
            <v>89323</v>
          </cell>
          <cell r="I33">
            <v>0.45166397094726563</v>
          </cell>
          <cell r="J33">
            <v>2.7664868161082268E-2</v>
          </cell>
        </row>
        <row r="34">
          <cell r="A34" t="str">
            <v>2015edu2</v>
          </cell>
          <cell r="B34">
            <v>2015</v>
          </cell>
          <cell r="C34" t="str">
            <v>edu2</v>
          </cell>
          <cell r="D34">
            <v>2.2580582648515701E-2</v>
          </cell>
          <cell r="E34">
            <v>3.2429896295070648E-2</v>
          </cell>
          <cell r="F34">
            <v>0.6962890625</v>
          </cell>
          <cell r="G34">
            <v>0.48624962568283081</v>
          </cell>
          <cell r="H34">
            <v>89323</v>
          </cell>
          <cell r="I34">
            <v>0.45166397094726563</v>
          </cell>
          <cell r="J34">
            <v>7.010036613792181E-3</v>
          </cell>
        </row>
        <row r="35">
          <cell r="A35" t="str">
            <v>2015edu3</v>
          </cell>
          <cell r="B35">
            <v>2015</v>
          </cell>
          <cell r="C35" t="str">
            <v>edu3</v>
          </cell>
          <cell r="D35">
            <v>6.9276385009288788E-2</v>
          </cell>
          <cell r="E35">
            <v>2.81815305352211E-2</v>
          </cell>
          <cell r="F35">
            <v>2.4582192897796631</v>
          </cell>
          <cell r="G35">
            <v>1.396467350423336E-2</v>
          </cell>
          <cell r="H35">
            <v>89323</v>
          </cell>
          <cell r="I35">
            <v>0.45166397094726563</v>
          </cell>
          <cell r="J35">
            <v>1.2168919667601585E-2</v>
          </cell>
        </row>
        <row r="36">
          <cell r="A36" t="str">
            <v>2015edu4</v>
          </cell>
          <cell r="B36">
            <v>2015</v>
          </cell>
          <cell r="C36" t="str">
            <v>edu4</v>
          </cell>
          <cell r="D36">
            <v>0.10153161734342575</v>
          </cell>
          <cell r="E36">
            <v>2.1451441571116447E-2</v>
          </cell>
          <cell r="F36">
            <v>4.733090877532959</v>
          </cell>
          <cell r="G36">
            <v>2.2146457467897562E-6</v>
          </cell>
          <cell r="H36">
            <v>89323</v>
          </cell>
          <cell r="I36">
            <v>0.45166397094726563</v>
          </cell>
          <cell r="J36">
            <v>6.119363009929657E-2</v>
          </cell>
        </row>
        <row r="37">
          <cell r="A37" t="str">
            <v>2015edu5</v>
          </cell>
          <cell r="B37">
            <v>2015</v>
          </cell>
          <cell r="C37" t="str">
            <v>edu5</v>
          </cell>
          <cell r="D37">
            <v>0.16795115172863007</v>
          </cell>
          <cell r="E37">
            <v>2.2611727938055992E-2</v>
          </cell>
          <cell r="F37">
            <v>7.4276123046875</v>
          </cell>
          <cell r="G37">
            <v>1.1155547920962613E-13</v>
          </cell>
          <cell r="H37">
            <v>89323</v>
          </cell>
          <cell r="I37">
            <v>0.45166397094726563</v>
          </cell>
          <cell r="J37">
            <v>2.575991302728653E-2</v>
          </cell>
        </row>
        <row r="38">
          <cell r="A38" t="str">
            <v>2015edu6</v>
          </cell>
          <cell r="B38">
            <v>2015</v>
          </cell>
          <cell r="C38" t="str">
            <v>edu6</v>
          </cell>
          <cell r="D38">
            <v>0.20482945442199707</v>
          </cell>
          <cell r="E38">
            <v>2.3653959855437279E-2</v>
          </cell>
          <cell r="F38">
            <v>8.6594152450561523</v>
          </cell>
          <cell r="G38">
            <v>4.8191050314874923E-18</v>
          </cell>
          <cell r="H38">
            <v>89323</v>
          </cell>
          <cell r="I38">
            <v>0.45166397094726563</v>
          </cell>
          <cell r="J38">
            <v>1.8323788419365883E-2</v>
          </cell>
        </row>
        <row r="39">
          <cell r="A39" t="str">
            <v>2015edu7</v>
          </cell>
          <cell r="B39">
            <v>2015</v>
          </cell>
          <cell r="C39" t="str">
            <v>edu7</v>
          </cell>
          <cell r="D39">
            <v>0.24621416628360748</v>
          </cell>
          <cell r="E39">
            <v>2.2783024236559868E-2</v>
          </cell>
          <cell r="F39">
            <v>10.806913375854492</v>
          </cell>
          <cell r="G39">
            <v>3.318614183562367E-27</v>
          </cell>
          <cell r="H39">
            <v>89323</v>
          </cell>
          <cell r="I39">
            <v>0.45166397094726563</v>
          </cell>
          <cell r="J39">
            <v>2.5327734649181366E-2</v>
          </cell>
        </row>
        <row r="40">
          <cell r="A40" t="str">
            <v>2015edu8</v>
          </cell>
          <cell r="B40">
            <v>2015</v>
          </cell>
          <cell r="C40" t="str">
            <v>edu8</v>
          </cell>
          <cell r="D40">
            <v>0.26989156007766724</v>
          </cell>
          <cell r="E40">
            <v>2.0695136860013008E-2</v>
          </cell>
          <cell r="F40">
            <v>13.041303634643555</v>
          </cell>
          <cell r="G40">
            <v>7.7301873083307798E-39</v>
          </cell>
          <cell r="H40">
            <v>89323</v>
          </cell>
          <cell r="I40">
            <v>0.45166397094726563</v>
          </cell>
          <cell r="J40">
            <v>0.10578282922506332</v>
          </cell>
        </row>
        <row r="41">
          <cell r="A41" t="str">
            <v>2015edu9</v>
          </cell>
          <cell r="B41">
            <v>2015</v>
          </cell>
          <cell r="C41" t="str">
            <v>edu9</v>
          </cell>
          <cell r="D41">
            <v>0.34864866733551025</v>
          </cell>
          <cell r="E41">
            <v>2.2776464000344276E-2</v>
          </cell>
          <cell r="F41">
            <v>15.307409286499023</v>
          </cell>
          <cell r="G41">
            <v>0</v>
          </cell>
          <cell r="H41">
            <v>89323</v>
          </cell>
          <cell r="I41">
            <v>0.45166397094726563</v>
          </cell>
          <cell r="J41">
            <v>2.2213421761989594E-2</v>
          </cell>
        </row>
        <row r="42">
          <cell r="A42" t="str">
            <v>2015hom</v>
          </cell>
          <cell r="B42">
            <v>2015</v>
          </cell>
          <cell r="C42" t="str">
            <v>hom</v>
          </cell>
          <cell r="D42">
            <v>0.36080721020698547</v>
          </cell>
          <cell r="E42">
            <v>4.2658140882849693E-3</v>
          </cell>
          <cell r="F42">
            <v>84.581092834472656</v>
          </cell>
          <cell r="G42">
            <v>0</v>
          </cell>
          <cell r="H42">
            <v>89323</v>
          </cell>
          <cell r="I42">
            <v>0.45166397094726563</v>
          </cell>
          <cell r="J42">
            <v>0.54588311910629272</v>
          </cell>
        </row>
        <row r="43">
          <cell r="A43" t="str">
            <v>2015idade</v>
          </cell>
          <cell r="B43">
            <v>2015</v>
          </cell>
          <cell r="C43" t="str">
            <v>idade</v>
          </cell>
          <cell r="D43">
            <v>4.7677863389253616E-2</v>
          </cell>
          <cell r="E43">
            <v>1.0764264734461904E-3</v>
          </cell>
          <cell r="F43">
            <v>44.292724609375</v>
          </cell>
          <cell r="G43">
            <v>0</v>
          </cell>
          <cell r="H43">
            <v>89323</v>
          </cell>
          <cell r="I43">
            <v>0.45166397094726563</v>
          </cell>
          <cell r="J43">
            <v>41.211647033691406</v>
          </cell>
        </row>
        <row r="44">
          <cell r="A44" t="str">
            <v>2015idade2</v>
          </cell>
          <cell r="B44">
            <v>2015</v>
          </cell>
          <cell r="C44" t="str">
            <v>idade2</v>
          </cell>
          <cell r="D44">
            <v>-4.3118715984746814E-4</v>
          </cell>
          <cell r="E44">
            <v>1.3044864317635074E-5</v>
          </cell>
          <cell r="F44">
            <v>-33.054168701171875</v>
          </cell>
          <cell r="G44">
            <v>0</v>
          </cell>
          <cell r="H44">
            <v>89323</v>
          </cell>
          <cell r="I44">
            <v>0.45166397094726563</v>
          </cell>
          <cell r="J44">
            <v>1877.9637451171875</v>
          </cell>
        </row>
        <row r="45">
          <cell r="A45" t="str">
            <v>2015lnrtrabp</v>
          </cell>
          <cell r="B45">
            <v>2015</v>
          </cell>
          <cell r="C45" t="str">
            <v>lnrtrabp</v>
          </cell>
          <cell r="J45">
            <v>7.4284472465515137</v>
          </cell>
        </row>
        <row r="46">
          <cell r="A46" t="str">
            <v>2014_cons</v>
          </cell>
          <cell r="B46">
            <v>2014</v>
          </cell>
          <cell r="C46" t="str">
            <v>_cons</v>
          </cell>
          <cell r="D46">
            <v>5.3341436386108398</v>
          </cell>
          <cell r="E46">
            <v>2.6640256866812706E-2</v>
          </cell>
          <cell r="F46">
            <v>200.22868347167969</v>
          </cell>
          <cell r="G46">
            <v>0</v>
          </cell>
          <cell r="H46">
            <v>90863</v>
          </cell>
          <cell r="I46">
            <v>0.47118085622787476</v>
          </cell>
        </row>
        <row r="47">
          <cell r="A47" t="str">
            <v>2014edu1</v>
          </cell>
          <cell r="B47">
            <v>2014</v>
          </cell>
          <cell r="C47" t="str">
            <v>edu1</v>
          </cell>
          <cell r="D47">
            <v>0.14312133193016052</v>
          </cell>
          <cell r="E47">
            <v>3.2914500683546066E-2</v>
          </cell>
          <cell r="F47">
            <v>4.3482761383056641</v>
          </cell>
          <cell r="G47">
            <v>1.3736084838456009E-5</v>
          </cell>
          <cell r="H47">
            <v>90863</v>
          </cell>
          <cell r="I47">
            <v>0.47118085622787476</v>
          </cell>
          <cell r="J47">
            <v>3.6982232704758644E-3</v>
          </cell>
        </row>
        <row r="48">
          <cell r="A48" t="str">
            <v>2014edu10</v>
          </cell>
          <cell r="B48">
            <v>2014</v>
          </cell>
          <cell r="C48" t="str">
            <v>edu10</v>
          </cell>
          <cell r="D48">
            <v>0.43854361772537231</v>
          </cell>
          <cell r="E48">
            <v>2.176586352288723E-2</v>
          </cell>
          <cell r="F48">
            <v>20.148229598999023</v>
          </cell>
          <cell r="G48">
            <v>0</v>
          </cell>
          <cell r="H48">
            <v>90863</v>
          </cell>
          <cell r="I48">
            <v>0.47118085622787476</v>
          </cell>
          <cell r="J48">
            <v>2.4413954466581345E-2</v>
          </cell>
        </row>
        <row r="49">
          <cell r="A49" t="str">
            <v>2014edu11</v>
          </cell>
          <cell r="B49">
            <v>2014</v>
          </cell>
          <cell r="C49" t="str">
            <v>edu11</v>
          </cell>
          <cell r="D49">
            <v>0.62012666463851929</v>
          </cell>
          <cell r="E49">
            <v>1.8850881606340408E-2</v>
          </cell>
          <cell r="F49">
            <v>32.896427154541016</v>
          </cell>
          <cell r="G49">
            <v>0</v>
          </cell>
          <cell r="H49">
            <v>90863</v>
          </cell>
          <cell r="I49">
            <v>0.47118085622787476</v>
          </cell>
          <cell r="J49">
            <v>0.3692944347858429</v>
          </cell>
        </row>
        <row r="50">
          <cell r="A50" t="str">
            <v>2014edu12</v>
          </cell>
          <cell r="B50">
            <v>2014</v>
          </cell>
          <cell r="C50" t="str">
            <v>edu12</v>
          </cell>
          <cell r="D50">
            <v>0.86057931184768677</v>
          </cell>
          <cell r="E50">
            <v>2.3192903026938438E-2</v>
          </cell>
          <cell r="F50">
            <v>37.10528564453125</v>
          </cell>
          <cell r="G50">
            <v>0</v>
          </cell>
          <cell r="H50">
            <v>90863</v>
          </cell>
          <cell r="I50">
            <v>0.47118085622787476</v>
          </cell>
          <cell r="J50">
            <v>2.1581782028079033E-2</v>
          </cell>
        </row>
        <row r="51">
          <cell r="A51" t="str">
            <v>2014edu13</v>
          </cell>
          <cell r="B51">
            <v>2014</v>
          </cell>
          <cell r="C51" t="str">
            <v>edu13</v>
          </cell>
          <cell r="D51">
            <v>0.9806329607963562</v>
          </cell>
          <cell r="E51">
            <v>2.320733480155468E-2</v>
          </cell>
          <cell r="F51">
            <v>42.255302429199219</v>
          </cell>
          <cell r="G51">
            <v>0</v>
          </cell>
          <cell r="H51">
            <v>90863</v>
          </cell>
          <cell r="I51">
            <v>0.47118085622787476</v>
          </cell>
          <cell r="J51">
            <v>2.8172977268695831E-2</v>
          </cell>
        </row>
        <row r="52">
          <cell r="A52" t="str">
            <v>2014edu14</v>
          </cell>
          <cell r="B52">
            <v>2014</v>
          </cell>
          <cell r="C52" t="str">
            <v>edu14</v>
          </cell>
          <cell r="D52">
            <v>1.0963262319564819</v>
          </cell>
          <cell r="E52">
            <v>2.3117747157812119E-2</v>
          </cell>
          <cell r="F52">
            <v>47.423576354980469</v>
          </cell>
          <cell r="G52">
            <v>0</v>
          </cell>
          <cell r="H52">
            <v>90863</v>
          </cell>
          <cell r="I52">
            <v>0.47118085622787476</v>
          </cell>
          <cell r="J52">
            <v>3.0640965327620506E-2</v>
          </cell>
        </row>
        <row r="53">
          <cell r="A53" t="str">
            <v>2014edu15</v>
          </cell>
          <cell r="B53">
            <v>2014</v>
          </cell>
          <cell r="C53" t="str">
            <v>edu15</v>
          </cell>
          <cell r="D53">
            <v>1.3768438100814819</v>
          </cell>
          <cell r="E53">
            <v>1.9801376387476921E-2</v>
          </cell>
          <cell r="F53">
            <v>69.532730102539063</v>
          </cell>
          <cell r="G53">
            <v>0</v>
          </cell>
          <cell r="H53">
            <v>90863</v>
          </cell>
          <cell r="I53">
            <v>0.47118085622787476</v>
          </cell>
          <cell r="J53">
            <v>0.12821242213249207</v>
          </cell>
        </row>
        <row r="54">
          <cell r="A54" t="str">
            <v>2014edu16</v>
          </cell>
          <cell r="B54">
            <v>2014</v>
          </cell>
          <cell r="C54" t="str">
            <v>edu16</v>
          </cell>
          <cell r="D54">
            <v>1.7674863338470459</v>
          </cell>
          <cell r="E54">
            <v>2.1527005359530449E-2</v>
          </cell>
          <cell r="F54">
            <v>82.105537414550781</v>
          </cell>
          <cell r="G54">
            <v>0</v>
          </cell>
          <cell r="H54">
            <v>90863</v>
          </cell>
          <cell r="I54">
            <v>0.47118085622787476</v>
          </cell>
          <cell r="J54">
            <v>6.1455253511667252E-2</v>
          </cell>
        </row>
        <row r="55">
          <cell r="A55" t="str">
            <v>2014edu17</v>
          </cell>
          <cell r="B55">
            <v>2014</v>
          </cell>
          <cell r="C55" t="str">
            <v>edu17</v>
          </cell>
          <cell r="D55">
            <v>2.1669423580169678</v>
          </cell>
          <cell r="E55">
            <v>2.4306179955601692E-2</v>
          </cell>
          <cell r="F55">
            <v>89.151908874511719</v>
          </cell>
          <cell r="G55">
            <v>0</v>
          </cell>
          <cell r="H55">
            <v>90863</v>
          </cell>
          <cell r="I55">
            <v>0.47118085622787476</v>
          </cell>
          <cell r="J55">
            <v>2.9774326831102371E-2</v>
          </cell>
        </row>
        <row r="56">
          <cell r="A56" t="str">
            <v>2014edu2</v>
          </cell>
          <cell r="B56">
            <v>2014</v>
          </cell>
          <cell r="C56" t="str">
            <v>edu2</v>
          </cell>
          <cell r="D56">
            <v>7.7112436294555664E-2</v>
          </cell>
          <cell r="E56">
            <v>2.722475491464138E-2</v>
          </cell>
          <cell r="F56">
            <v>2.8324382305145264</v>
          </cell>
          <cell r="G56">
            <v>4.620465449988842E-3</v>
          </cell>
          <cell r="H56">
            <v>90863</v>
          </cell>
          <cell r="I56">
            <v>0.47118085622787476</v>
          </cell>
          <cell r="J56">
            <v>7.7159292995929718E-3</v>
          </cell>
        </row>
        <row r="57">
          <cell r="A57" t="str">
            <v>2014edu3</v>
          </cell>
          <cell r="B57">
            <v>2014</v>
          </cell>
          <cell r="C57" t="str">
            <v>edu3</v>
          </cell>
          <cell r="D57">
            <v>0.11599330604076385</v>
          </cell>
          <cell r="E57">
            <v>2.5488667190074921E-2</v>
          </cell>
          <cell r="F57">
            <v>4.5507793426513672</v>
          </cell>
          <cell r="G57">
            <v>5.3516682783083525E-6</v>
          </cell>
          <cell r="H57">
            <v>90863</v>
          </cell>
          <cell r="I57">
            <v>0.47118085622787476</v>
          </cell>
          <cell r="J57">
            <v>1.289463322609663E-2</v>
          </cell>
        </row>
        <row r="58">
          <cell r="A58" t="str">
            <v>2014edu4</v>
          </cell>
          <cell r="B58">
            <v>2014</v>
          </cell>
          <cell r="C58" t="str">
            <v>edu4</v>
          </cell>
          <cell r="D58">
            <v>0.15930387377738953</v>
          </cell>
          <cell r="E58">
            <v>1.9602559506893158E-2</v>
          </cell>
          <cell r="F58">
            <v>8.1266870498657227</v>
          </cell>
          <cell r="G58">
            <v>4.4666868987224798E-16</v>
          </cell>
          <cell r="H58">
            <v>90863</v>
          </cell>
          <cell r="I58">
            <v>0.47118085622787476</v>
          </cell>
          <cell r="J58">
            <v>6.916334480047226E-2</v>
          </cell>
        </row>
        <row r="59">
          <cell r="A59" t="str">
            <v>2014edu5</v>
          </cell>
          <cell r="B59">
            <v>2014</v>
          </cell>
          <cell r="C59" t="str">
            <v>edu5</v>
          </cell>
          <cell r="D59">
            <v>0.22103014588356018</v>
          </cell>
          <cell r="E59">
            <v>2.1056488156318665E-2</v>
          </cell>
          <cell r="F59">
            <v>10.49700927734375</v>
          </cell>
          <cell r="G59">
            <v>9.2242892317052869E-26</v>
          </cell>
          <cell r="H59">
            <v>90863</v>
          </cell>
          <cell r="I59">
            <v>0.47118085622787476</v>
          </cell>
          <cell r="J59">
            <v>2.593662403523922E-2</v>
          </cell>
        </row>
        <row r="60">
          <cell r="A60" t="str">
            <v>2014edu6</v>
          </cell>
          <cell r="B60">
            <v>2014</v>
          </cell>
          <cell r="C60" t="str">
            <v>edu6</v>
          </cell>
          <cell r="D60">
            <v>0.25112399458885193</v>
          </cell>
          <cell r="E60">
            <v>2.1715475246310234E-2</v>
          </cell>
          <cell r="F60">
            <v>11.564287185668945</v>
          </cell>
          <cell r="G60">
            <v>6.5706734681303294E-31</v>
          </cell>
          <cell r="H60">
            <v>90863</v>
          </cell>
          <cell r="I60">
            <v>0.47118085622787476</v>
          </cell>
          <cell r="J60">
            <v>1.9410427659749985E-2</v>
          </cell>
        </row>
        <row r="61">
          <cell r="A61" t="str">
            <v>2014edu7</v>
          </cell>
          <cell r="B61">
            <v>2014</v>
          </cell>
          <cell r="C61" t="str">
            <v>edu7</v>
          </cell>
          <cell r="D61">
            <v>0.26634112000465393</v>
          </cell>
          <cell r="E61">
            <v>2.0973991602659225E-2</v>
          </cell>
          <cell r="F61">
            <v>12.698637962341309</v>
          </cell>
          <cell r="G61">
            <v>6.4682964051579929E-37</v>
          </cell>
          <cell r="H61">
            <v>90863</v>
          </cell>
          <cell r="I61">
            <v>0.47118085622787476</v>
          </cell>
          <cell r="J61">
            <v>2.5489354506134987E-2</v>
          </cell>
        </row>
        <row r="62">
          <cell r="A62" t="str">
            <v>2014edu8</v>
          </cell>
          <cell r="B62">
            <v>2014</v>
          </cell>
          <cell r="C62" t="str">
            <v>edu8</v>
          </cell>
          <cell r="D62">
            <v>0.31722614169120789</v>
          </cell>
          <cell r="E62">
            <v>1.9184572622179985E-2</v>
          </cell>
          <cell r="F62">
            <v>16.535480499267578</v>
          </cell>
          <cell r="G62">
            <v>0</v>
          </cell>
          <cell r="H62">
            <v>90863</v>
          </cell>
          <cell r="I62">
            <v>0.47118085622787476</v>
          </cell>
          <cell r="J62">
            <v>0.10932160168886185</v>
          </cell>
        </row>
        <row r="63">
          <cell r="A63" t="str">
            <v>2014edu9</v>
          </cell>
          <cell r="B63">
            <v>2014</v>
          </cell>
          <cell r="C63" t="str">
            <v>edu9</v>
          </cell>
          <cell r="D63">
            <v>0.37817645072937012</v>
          </cell>
          <cell r="E63">
            <v>2.174428291618824E-2</v>
          </cell>
          <cell r="F63">
            <v>17.391994476318359</v>
          </cell>
          <cell r="G63">
            <v>0</v>
          </cell>
          <cell r="H63">
            <v>90863</v>
          </cell>
          <cell r="I63">
            <v>0.47118085622787476</v>
          </cell>
          <cell r="J63">
            <v>2.0339613780379295E-2</v>
          </cell>
        </row>
        <row r="64">
          <cell r="A64" t="str">
            <v>2014hom</v>
          </cell>
          <cell r="B64">
            <v>2014</v>
          </cell>
          <cell r="C64" t="str">
            <v>hom</v>
          </cell>
          <cell r="D64">
            <v>0.35859674215316772</v>
          </cell>
          <cell r="E64">
            <v>4.1014011949300766E-3</v>
          </cell>
          <cell r="F64">
            <v>87.4327392578125</v>
          </cell>
          <cell r="G64">
            <v>0</v>
          </cell>
          <cell r="H64">
            <v>90863</v>
          </cell>
          <cell r="I64">
            <v>0.47118085622787476</v>
          </cell>
          <cell r="J64">
            <v>0.54868435859680176</v>
          </cell>
        </row>
        <row r="65">
          <cell r="A65" t="str">
            <v>2014idade</v>
          </cell>
          <cell r="B65">
            <v>2014</v>
          </cell>
          <cell r="C65" t="str">
            <v>idade</v>
          </cell>
          <cell r="D65">
            <v>4.9067884683609009E-2</v>
          </cell>
          <cell r="E65">
            <v>9.8072667606174946E-4</v>
          </cell>
          <cell r="F65">
            <v>50.032169342041016</v>
          </cell>
          <cell r="G65">
            <v>0</v>
          </cell>
          <cell r="H65">
            <v>90863</v>
          </cell>
          <cell r="I65">
            <v>0.47118085622787476</v>
          </cell>
          <cell r="J65">
            <v>40.790874481201172</v>
          </cell>
        </row>
        <row r="66">
          <cell r="A66" t="str">
            <v>2014idade2</v>
          </cell>
          <cell r="B66">
            <v>2014</v>
          </cell>
          <cell r="C66" t="str">
            <v>idade2</v>
          </cell>
          <cell r="D66">
            <v>-4.4756464194506407E-4</v>
          </cell>
          <cell r="E66">
            <v>1.1906667168659624E-5</v>
          </cell>
          <cell r="F66">
            <v>-37.589412689208984</v>
          </cell>
          <cell r="G66">
            <v>0</v>
          </cell>
          <cell r="H66">
            <v>90863</v>
          </cell>
          <cell r="I66">
            <v>0.47118085622787476</v>
          </cell>
          <cell r="J66">
            <v>1838.365234375</v>
          </cell>
        </row>
        <row r="67">
          <cell r="A67" t="str">
            <v>2014lnrtrabp</v>
          </cell>
          <cell r="B67">
            <v>2014</v>
          </cell>
          <cell r="C67" t="str">
            <v>lnrtrabp</v>
          </cell>
          <cell r="J67">
            <v>7.4522180557250977</v>
          </cell>
        </row>
        <row r="68">
          <cell r="A68" t="str">
            <v>2013_cons</v>
          </cell>
          <cell r="B68">
            <v>2013</v>
          </cell>
          <cell r="C68" t="str">
            <v>_cons</v>
          </cell>
          <cell r="D68">
            <v>5.3371372222900391</v>
          </cell>
          <cell r="E68">
            <v>2.5948666036128998E-2</v>
          </cell>
          <cell r="F68">
            <v>205.68060302734375</v>
          </cell>
          <cell r="G68">
            <v>0</v>
          </cell>
          <cell r="H68">
            <v>92165</v>
          </cell>
          <cell r="I68">
            <v>0.45378950238227844</v>
          </cell>
        </row>
        <row r="69">
          <cell r="A69" t="str">
            <v>2013edu1</v>
          </cell>
          <cell r="B69">
            <v>2013</v>
          </cell>
          <cell r="C69" t="str">
            <v>edu1</v>
          </cell>
          <cell r="D69">
            <v>4.3090984225273132E-2</v>
          </cell>
          <cell r="E69">
            <v>2.9946606606245041E-2</v>
          </cell>
          <cell r="F69">
            <v>1.438927173614502</v>
          </cell>
          <cell r="G69">
            <v>0.15017455816268921</v>
          </cell>
          <cell r="H69">
            <v>92165</v>
          </cell>
          <cell r="I69">
            <v>0.45378950238227844</v>
          </cell>
          <cell r="J69">
            <v>4.9904864281415939E-3</v>
          </cell>
        </row>
        <row r="70">
          <cell r="A70" t="str">
            <v>2013edu10</v>
          </cell>
          <cell r="B70">
            <v>2013</v>
          </cell>
          <cell r="C70" t="str">
            <v>edu10</v>
          </cell>
          <cell r="D70">
            <v>0.35643741488456726</v>
          </cell>
          <cell r="E70">
            <v>1.9668225198984146E-2</v>
          </cell>
          <cell r="F70">
            <v>18.122499465942383</v>
          </cell>
          <cell r="G70">
            <v>0</v>
          </cell>
          <cell r="H70">
            <v>92165</v>
          </cell>
          <cell r="I70">
            <v>0.45378950238227844</v>
          </cell>
          <cell r="J70">
            <v>2.6049764826893806E-2</v>
          </cell>
        </row>
        <row r="71">
          <cell r="A71" t="str">
            <v>2013edu11</v>
          </cell>
          <cell r="B71">
            <v>2013</v>
          </cell>
          <cell r="C71" t="str">
            <v>edu11</v>
          </cell>
          <cell r="D71">
            <v>0.58957093954086304</v>
          </cell>
          <cell r="E71">
            <v>1.671227440237999E-2</v>
          </cell>
          <cell r="F71">
            <v>35.277721405029297</v>
          </cell>
          <cell r="G71">
            <v>0</v>
          </cell>
          <cell r="H71">
            <v>92165</v>
          </cell>
          <cell r="I71">
            <v>0.45378950238227844</v>
          </cell>
          <cell r="J71">
            <v>0.3538554310798645</v>
          </cell>
        </row>
        <row r="72">
          <cell r="A72" t="str">
            <v>2013edu12</v>
          </cell>
          <cell r="B72">
            <v>2013</v>
          </cell>
          <cell r="C72" t="str">
            <v>edu12</v>
          </cell>
          <cell r="D72">
            <v>0.7662043571472168</v>
          </cell>
          <cell r="E72">
            <v>2.1907877177000046E-2</v>
          </cell>
          <cell r="F72">
            <v>34.973918914794922</v>
          </cell>
          <cell r="G72">
            <v>0</v>
          </cell>
          <cell r="H72">
            <v>92165</v>
          </cell>
          <cell r="I72">
            <v>0.45378950238227844</v>
          </cell>
          <cell r="J72">
            <v>1.9722448661923409E-2</v>
          </cell>
        </row>
        <row r="73">
          <cell r="A73" t="str">
            <v>2013edu13</v>
          </cell>
          <cell r="B73">
            <v>2013</v>
          </cell>
          <cell r="C73" t="str">
            <v>edu13</v>
          </cell>
          <cell r="D73">
            <v>0.92864525318145752</v>
          </cell>
          <cell r="E73">
            <v>2.2352177649736404E-2</v>
          </cell>
          <cell r="F73">
            <v>41.546073913574219</v>
          </cell>
          <cell r="G73">
            <v>0</v>
          </cell>
          <cell r="H73">
            <v>92165</v>
          </cell>
          <cell r="I73">
            <v>0.45378950238227844</v>
          </cell>
          <cell r="J73">
            <v>2.5446312502026558E-2</v>
          </cell>
        </row>
        <row r="74">
          <cell r="A74" t="str">
            <v>2013edu14</v>
          </cell>
          <cell r="B74">
            <v>2013</v>
          </cell>
          <cell r="C74" t="str">
            <v>edu14</v>
          </cell>
          <cell r="D74">
            <v>1.0432635545730591</v>
          </cell>
          <cell r="E74">
            <v>2.1576397120952606E-2</v>
          </cell>
          <cell r="F74">
            <v>48.352073669433594</v>
          </cell>
          <cell r="G74">
            <v>0</v>
          </cell>
          <cell r="H74">
            <v>92165</v>
          </cell>
          <cell r="I74">
            <v>0.45378950238227844</v>
          </cell>
          <cell r="J74">
            <v>3.0492426827549934E-2</v>
          </cell>
        </row>
        <row r="75">
          <cell r="A75" t="str">
            <v>2013edu15</v>
          </cell>
          <cell r="B75">
            <v>2013</v>
          </cell>
          <cell r="C75" t="str">
            <v>edu15</v>
          </cell>
          <cell r="D75">
            <v>1.3658634424209595</v>
          </cell>
          <cell r="E75">
            <v>1.7887601628899574E-2</v>
          </cell>
          <cell r="F75">
            <v>76.358108520507813</v>
          </cell>
          <cell r="G75">
            <v>0</v>
          </cell>
          <cell r="H75">
            <v>92165</v>
          </cell>
          <cell r="I75">
            <v>0.45378950238227844</v>
          </cell>
          <cell r="J75">
            <v>0.13150393962860107</v>
          </cell>
        </row>
        <row r="76">
          <cell r="A76" t="str">
            <v>2013edu16</v>
          </cell>
          <cell r="B76">
            <v>2013</v>
          </cell>
          <cell r="C76" t="str">
            <v>edu16</v>
          </cell>
          <cell r="D76">
            <v>1.7324366569519043</v>
          </cell>
          <cell r="E76">
            <v>2.0101360976696014E-2</v>
          </cell>
          <cell r="F76">
            <v>86.185043334960938</v>
          </cell>
          <cell r="G76">
            <v>0</v>
          </cell>
          <cell r="H76">
            <v>92165</v>
          </cell>
          <cell r="I76">
            <v>0.45378950238227844</v>
          </cell>
          <cell r="J76">
            <v>5.1704030483961105E-2</v>
          </cell>
        </row>
        <row r="77">
          <cell r="A77" t="str">
            <v>2013edu17</v>
          </cell>
          <cell r="B77">
            <v>2013</v>
          </cell>
          <cell r="C77" t="str">
            <v>edu17</v>
          </cell>
          <cell r="D77">
            <v>2.0750732421875</v>
          </cell>
          <cell r="E77">
            <v>2.2956795990467072E-2</v>
          </cell>
          <cell r="F77">
            <v>90.390365600585938</v>
          </cell>
          <cell r="G77">
            <v>0</v>
          </cell>
          <cell r="H77">
            <v>92165</v>
          </cell>
          <cell r="I77">
            <v>0.45378950238227844</v>
          </cell>
          <cell r="J77">
            <v>2.5374837219715118E-2</v>
          </cell>
        </row>
        <row r="78">
          <cell r="A78" t="str">
            <v>2013edu2</v>
          </cell>
          <cell r="B78">
            <v>2013</v>
          </cell>
          <cell r="C78" t="str">
            <v>edu2</v>
          </cell>
          <cell r="D78">
            <v>-3.4154206514358521E-2</v>
          </cell>
          <cell r="E78">
            <v>2.5465035811066628E-2</v>
          </cell>
          <cell r="F78">
            <v>-1.3412196636199951</v>
          </cell>
          <cell r="G78">
            <v>0.17985245585441589</v>
          </cell>
          <cell r="H78">
            <v>92165</v>
          </cell>
          <cell r="I78">
            <v>0.45378950238227844</v>
          </cell>
          <cell r="J78">
            <v>9.3285264447331429E-3</v>
          </cell>
        </row>
        <row r="79">
          <cell r="A79" t="str">
            <v>2013edu3</v>
          </cell>
          <cell r="B79">
            <v>2013</v>
          </cell>
          <cell r="C79" t="str">
            <v>edu3</v>
          </cell>
          <cell r="D79">
            <v>7.7581754885613918E-3</v>
          </cell>
          <cell r="E79">
            <v>2.3127337917685509E-2</v>
          </cell>
          <cell r="F79">
            <v>0.33545476198196411</v>
          </cell>
          <cell r="G79">
            <v>0.73728281259536743</v>
          </cell>
          <cell r="H79">
            <v>92165</v>
          </cell>
          <cell r="I79">
            <v>0.45378950238227844</v>
          </cell>
          <cell r="J79">
            <v>1.4322028495371342E-2</v>
          </cell>
        </row>
        <row r="80">
          <cell r="A80" t="str">
            <v>2013edu4</v>
          </cell>
          <cell r="B80">
            <v>2013</v>
          </cell>
          <cell r="C80" t="str">
            <v>edu4</v>
          </cell>
          <cell r="D80">
            <v>0.11220669001340866</v>
          </cell>
          <cell r="E80">
            <v>1.749228872358799E-2</v>
          </cell>
          <cell r="F80">
            <v>6.414637565612793</v>
          </cell>
          <cell r="G80">
            <v>1.4183934582412405E-10</v>
          </cell>
          <cell r="H80">
            <v>92165</v>
          </cell>
          <cell r="I80">
            <v>0.45378950238227844</v>
          </cell>
          <cell r="J80">
            <v>7.2768911719322205E-2</v>
          </cell>
        </row>
        <row r="81">
          <cell r="A81" t="str">
            <v>2013edu5</v>
          </cell>
          <cell r="B81">
            <v>2013</v>
          </cell>
          <cell r="C81" t="str">
            <v>edu5</v>
          </cell>
          <cell r="D81">
            <v>0.16512583196163177</v>
          </cell>
          <cell r="E81">
            <v>1.8565434962511063E-2</v>
          </cell>
          <cell r="F81">
            <v>8.894261360168457</v>
          </cell>
          <cell r="G81">
            <v>5.9841130304472301E-19</v>
          </cell>
          <cell r="H81">
            <v>92165</v>
          </cell>
          <cell r="I81">
            <v>0.45378950238227844</v>
          </cell>
          <cell r="J81">
            <v>3.0707905068993568E-2</v>
          </cell>
        </row>
        <row r="82">
          <cell r="A82" t="str">
            <v>2013edu6</v>
          </cell>
          <cell r="B82">
            <v>2013</v>
          </cell>
          <cell r="C82" t="str">
            <v>edu6</v>
          </cell>
          <cell r="D82">
            <v>0.24586693942546844</v>
          </cell>
          <cell r="E82">
            <v>1.9927697256207466E-2</v>
          </cell>
          <cell r="F82">
            <v>12.337950706481934</v>
          </cell>
          <cell r="G82">
            <v>6.0294290797448107E-35</v>
          </cell>
          <cell r="H82">
            <v>92165</v>
          </cell>
          <cell r="I82">
            <v>0.45378950238227844</v>
          </cell>
          <cell r="J82">
            <v>2.1545872092247009E-2</v>
          </cell>
        </row>
        <row r="83">
          <cell r="A83" t="str">
            <v>2013edu7</v>
          </cell>
          <cell r="B83">
            <v>2013</v>
          </cell>
          <cell r="C83" t="str">
            <v>edu7</v>
          </cell>
          <cell r="D83">
            <v>0.22165735065937042</v>
          </cell>
          <cell r="E83">
            <v>1.9067754969000816E-2</v>
          </cell>
          <cell r="F83">
            <v>11.624721527099609</v>
          </cell>
          <cell r="G83">
            <v>3.2449389899081955E-31</v>
          </cell>
          <cell r="H83">
            <v>92165</v>
          </cell>
          <cell r="I83">
            <v>0.45378950238227844</v>
          </cell>
          <cell r="J83">
            <v>2.9196429997682571E-2</v>
          </cell>
        </row>
        <row r="84">
          <cell r="A84" t="str">
            <v>2013edu8</v>
          </cell>
          <cell r="B84">
            <v>2013</v>
          </cell>
          <cell r="C84" t="str">
            <v>edu8</v>
          </cell>
          <cell r="D84">
            <v>0.30297425389289856</v>
          </cell>
          <cell r="E84">
            <v>1.7115678638219833E-2</v>
          </cell>
          <cell r="F84">
            <v>17.701562881469727</v>
          </cell>
          <cell r="G84">
            <v>0</v>
          </cell>
          <cell r="H84">
            <v>92165</v>
          </cell>
          <cell r="I84">
            <v>0.45378950238227844</v>
          </cell>
          <cell r="J84">
            <v>0.11664342135190964</v>
          </cell>
        </row>
        <row r="85">
          <cell r="A85" t="str">
            <v>2013edu9</v>
          </cell>
          <cell r="B85">
            <v>2013</v>
          </cell>
          <cell r="C85" t="str">
            <v>edu9</v>
          </cell>
          <cell r="D85">
            <v>0.34859997034072876</v>
          </cell>
          <cell r="E85">
            <v>1.9576393067836761E-2</v>
          </cell>
          <cell r="F85">
            <v>17.807159423828125</v>
          </cell>
          <cell r="G85">
            <v>0</v>
          </cell>
          <cell r="H85">
            <v>92165</v>
          </cell>
          <cell r="I85">
            <v>0.45378950238227844</v>
          </cell>
          <cell r="J85">
            <v>2.1768577396869659E-2</v>
          </cell>
        </row>
        <row r="86">
          <cell r="A86" t="str">
            <v>2013hom</v>
          </cell>
          <cell r="B86">
            <v>2013</v>
          </cell>
          <cell r="C86" t="str">
            <v>hom</v>
          </cell>
          <cell r="D86">
            <v>0.37925857305526733</v>
          </cell>
          <cell r="E86">
            <v>4.1701160371303558E-3</v>
          </cell>
          <cell r="F86">
            <v>90.946769714355469</v>
          </cell>
          <cell r="G86">
            <v>0</v>
          </cell>
          <cell r="H86">
            <v>92165</v>
          </cell>
          <cell r="I86">
            <v>0.45378950238227844</v>
          </cell>
          <cell r="J86">
            <v>0.54942470788955688</v>
          </cell>
        </row>
        <row r="87">
          <cell r="A87" t="str">
            <v>2013idade</v>
          </cell>
          <cell r="B87">
            <v>2013</v>
          </cell>
          <cell r="C87" t="str">
            <v>idade</v>
          </cell>
          <cell r="D87">
            <v>4.9365472048521042E-2</v>
          </cell>
          <cell r="E87">
            <v>1.0558177018538117E-3</v>
          </cell>
          <cell r="F87">
            <v>46.75567626953125</v>
          </cell>
          <cell r="G87">
            <v>0</v>
          </cell>
          <cell r="H87">
            <v>92165</v>
          </cell>
          <cell r="I87">
            <v>0.45378950238227844</v>
          </cell>
          <cell r="J87">
            <v>40.624267578125</v>
          </cell>
        </row>
        <row r="88">
          <cell r="A88" t="str">
            <v>2013idade2</v>
          </cell>
          <cell r="B88">
            <v>2013</v>
          </cell>
          <cell r="C88" t="str">
            <v>idade2</v>
          </cell>
          <cell r="D88">
            <v>-4.5967759797349572E-4</v>
          </cell>
          <cell r="E88">
            <v>1.2932610843563452E-5</v>
          </cell>
          <cell r="F88">
            <v>-35.5440673828125</v>
          </cell>
          <cell r="G88">
            <v>0</v>
          </cell>
          <cell r="H88">
            <v>92165</v>
          </cell>
          <cell r="I88">
            <v>0.45378950238227844</v>
          </cell>
          <cell r="J88">
            <v>1823.219970703125</v>
          </cell>
        </row>
        <row r="89">
          <cell r="A89" t="str">
            <v>2013lnrtrabp</v>
          </cell>
          <cell r="B89">
            <v>2013</v>
          </cell>
          <cell r="C89" t="str">
            <v>lnrtrabp</v>
          </cell>
          <cell r="J89">
            <v>7.3911018371582031</v>
          </cell>
        </row>
        <row r="90">
          <cell r="A90" t="str">
            <v>2012_cons</v>
          </cell>
          <cell r="B90">
            <v>2012</v>
          </cell>
          <cell r="C90" t="str">
            <v>_cons</v>
          </cell>
          <cell r="D90">
            <v>5.2365479469299316</v>
          </cell>
          <cell r="E90">
            <v>2.5769947096705437E-2</v>
          </cell>
          <cell r="F90">
            <v>203.20367431640625</v>
          </cell>
          <cell r="G90">
            <v>0</v>
          </cell>
          <cell r="H90">
            <v>93821</v>
          </cell>
          <cell r="I90">
            <v>0.42638933658599854</v>
          </cell>
        </row>
        <row r="91">
          <cell r="A91" t="str">
            <v>2012edu1</v>
          </cell>
          <cell r="B91">
            <v>2012</v>
          </cell>
          <cell r="C91" t="str">
            <v>edu1</v>
          </cell>
          <cell r="D91">
            <v>7.6467171311378479E-2</v>
          </cell>
          <cell r="E91">
            <v>2.643638476729393E-2</v>
          </cell>
          <cell r="F91">
            <v>2.8924973011016846</v>
          </cell>
          <cell r="G91">
            <v>3.8228032644838095E-3</v>
          </cell>
          <cell r="H91">
            <v>93821</v>
          </cell>
          <cell r="I91">
            <v>0.42638933658599854</v>
          </cell>
          <cell r="J91">
            <v>6.1491499654948711E-3</v>
          </cell>
        </row>
        <row r="92">
          <cell r="A92" t="str">
            <v>2012edu10</v>
          </cell>
          <cell r="B92">
            <v>2012</v>
          </cell>
          <cell r="C92" t="str">
            <v>edu10</v>
          </cell>
          <cell r="D92">
            <v>0.39600011706352234</v>
          </cell>
          <cell r="E92">
            <v>1.8598210066556931E-2</v>
          </cell>
          <cell r="F92">
            <v>21.292377471923828</v>
          </cell>
          <cell r="G92">
            <v>0</v>
          </cell>
          <cell r="H92">
            <v>93821</v>
          </cell>
          <cell r="I92">
            <v>0.42638933658599854</v>
          </cell>
          <cell r="J92">
            <v>2.6909928768873215E-2</v>
          </cell>
        </row>
        <row r="93">
          <cell r="A93" t="str">
            <v>2012edu11</v>
          </cell>
          <cell r="B93">
            <v>2012</v>
          </cell>
          <cell r="C93" t="str">
            <v>edu11</v>
          </cell>
          <cell r="D93">
            <v>0.62638378143310547</v>
          </cell>
          <cell r="E93">
            <v>1.594923622906208E-2</v>
          </cell>
          <cell r="F93">
            <v>39.273590087890625</v>
          </cell>
          <cell r="G93">
            <v>0</v>
          </cell>
          <cell r="H93">
            <v>93821</v>
          </cell>
          <cell r="I93">
            <v>0.42638933658599854</v>
          </cell>
          <cell r="J93">
            <v>0.34623503684997559</v>
          </cell>
        </row>
        <row r="94">
          <cell r="A94" t="str">
            <v>2012edu12</v>
          </cell>
          <cell r="B94">
            <v>2012</v>
          </cell>
          <cell r="C94" t="str">
            <v>edu12</v>
          </cell>
          <cell r="D94">
            <v>0.84299683570861816</v>
          </cell>
          <cell r="E94">
            <v>2.3591509088873863E-2</v>
          </cell>
          <cell r="F94">
            <v>35.733062744140625</v>
          </cell>
          <cell r="G94">
            <v>0</v>
          </cell>
          <cell r="H94">
            <v>93821</v>
          </cell>
          <cell r="I94">
            <v>0.42638933658599854</v>
          </cell>
          <cell r="J94">
            <v>1.8306644633412361E-2</v>
          </cell>
        </row>
        <row r="95">
          <cell r="A95" t="str">
            <v>2012edu13</v>
          </cell>
          <cell r="B95">
            <v>2012</v>
          </cell>
          <cell r="C95" t="str">
            <v>edu13</v>
          </cell>
          <cell r="D95">
            <v>0.95199012756347656</v>
          </cell>
          <cell r="E95">
            <v>2.1131318062543869E-2</v>
          </cell>
          <cell r="F95">
            <v>45.0511474609375</v>
          </cell>
          <cell r="G95">
            <v>0</v>
          </cell>
          <cell r="H95">
            <v>93821</v>
          </cell>
          <cell r="I95">
            <v>0.42638933658599854</v>
          </cell>
          <cell r="J95">
            <v>2.3667566478252411E-2</v>
          </cell>
        </row>
        <row r="96">
          <cell r="A96" t="str">
            <v>2012edu14</v>
          </cell>
          <cell r="B96">
            <v>2012</v>
          </cell>
          <cell r="C96" t="str">
            <v>edu14</v>
          </cell>
          <cell r="D96">
            <v>1.0958251953125</v>
          </cell>
          <cell r="E96">
            <v>2.2315219044685364E-2</v>
          </cell>
          <cell r="F96">
            <v>49.10662841796875</v>
          </cell>
          <cell r="G96">
            <v>0</v>
          </cell>
          <cell r="H96">
            <v>93821</v>
          </cell>
          <cell r="I96">
            <v>0.42638933658599854</v>
          </cell>
          <cell r="J96">
            <v>2.7416002005338669E-2</v>
          </cell>
        </row>
        <row r="97">
          <cell r="A97" t="str">
            <v>2012edu15</v>
          </cell>
          <cell r="B97">
            <v>2012</v>
          </cell>
          <cell r="C97" t="str">
            <v>edu15</v>
          </cell>
          <cell r="D97">
            <v>1.427808403968811</v>
          </cell>
          <cell r="E97">
            <v>1.754816435277462E-2</v>
          </cell>
          <cell r="F97">
            <v>81.3651123046875</v>
          </cell>
          <cell r="G97">
            <v>0</v>
          </cell>
          <cell r="H97">
            <v>93821</v>
          </cell>
          <cell r="I97">
            <v>0.42638933658599854</v>
          </cell>
          <cell r="J97">
            <v>0.12974618375301361</v>
          </cell>
        </row>
        <row r="98">
          <cell r="A98" t="str">
            <v>2012edu16</v>
          </cell>
          <cell r="B98">
            <v>2012</v>
          </cell>
          <cell r="C98" t="str">
            <v>edu16</v>
          </cell>
          <cell r="D98">
            <v>1.749489426612854</v>
          </cell>
          <cell r="E98">
            <v>2.2299319505691528E-2</v>
          </cell>
          <cell r="F98">
            <v>78.454833984375</v>
          </cell>
          <cell r="G98">
            <v>0</v>
          </cell>
          <cell r="H98">
            <v>93821</v>
          </cell>
          <cell r="I98">
            <v>0.42638933658599854</v>
          </cell>
          <cell r="J98">
            <v>4.8044871538877487E-2</v>
          </cell>
        </row>
        <row r="99">
          <cell r="A99" t="str">
            <v>2012edu17</v>
          </cell>
          <cell r="B99">
            <v>2012</v>
          </cell>
          <cell r="C99" t="str">
            <v>edu17</v>
          </cell>
          <cell r="D99">
            <v>2.1691184043884277</v>
          </cell>
          <cell r="E99">
            <v>2.9601598158478737E-2</v>
          </cell>
          <cell r="F99">
            <v>73.277069091796875</v>
          </cell>
          <cell r="G99">
            <v>0</v>
          </cell>
          <cell r="H99">
            <v>93821</v>
          </cell>
          <cell r="I99">
            <v>0.42638933658599854</v>
          </cell>
          <cell r="J99">
            <v>1.8937200307846069E-2</v>
          </cell>
        </row>
        <row r="100">
          <cell r="A100" t="str">
            <v>2012edu2</v>
          </cell>
          <cell r="B100">
            <v>2012</v>
          </cell>
          <cell r="C100" t="str">
            <v>edu2</v>
          </cell>
          <cell r="D100">
            <v>9.4795888289809227E-3</v>
          </cell>
          <cell r="E100">
            <v>2.4231549352407455E-2</v>
          </cell>
          <cell r="F100">
            <v>0.39120852947235107</v>
          </cell>
          <cell r="G100">
            <v>0.69564402103424072</v>
          </cell>
          <cell r="H100">
            <v>93821</v>
          </cell>
          <cell r="I100">
            <v>0.42638933658599854</v>
          </cell>
          <cell r="J100">
            <v>1.0030752047896385E-2</v>
          </cell>
        </row>
        <row r="101">
          <cell r="A101" t="str">
            <v>2012edu3</v>
          </cell>
          <cell r="B101">
            <v>2012</v>
          </cell>
          <cell r="C101" t="str">
            <v>edu3</v>
          </cell>
          <cell r="D101">
            <v>0.10450924932956696</v>
          </cell>
          <cell r="E101">
            <v>2.0879907533526421E-2</v>
          </cell>
          <cell r="F101">
            <v>5.0052542686462402</v>
          </cell>
          <cell r="G101">
            <v>5.5889074701553909E-7</v>
          </cell>
          <cell r="H101">
            <v>93821</v>
          </cell>
          <cell r="I101">
            <v>0.42638933658599854</v>
          </cell>
          <cell r="J101">
            <v>1.7472628504037857E-2</v>
          </cell>
        </row>
        <row r="102">
          <cell r="A102" t="str">
            <v>2012edu4</v>
          </cell>
          <cell r="B102">
            <v>2012</v>
          </cell>
          <cell r="C102" t="str">
            <v>edu4</v>
          </cell>
          <cell r="D102">
            <v>0.12991198897361755</v>
          </cell>
          <cell r="E102">
            <v>1.6552519053220749E-2</v>
          </cell>
          <cell r="F102">
            <v>7.8484725952148438</v>
          </cell>
          <cell r="G102">
            <v>4.2555193615104962E-15</v>
          </cell>
          <cell r="H102">
            <v>93821</v>
          </cell>
          <cell r="I102">
            <v>0.42638933658599854</v>
          </cell>
          <cell r="J102">
            <v>7.9875297844409943E-2</v>
          </cell>
        </row>
        <row r="103">
          <cell r="A103" t="str">
            <v>2012edu5</v>
          </cell>
          <cell r="B103">
            <v>2012</v>
          </cell>
          <cell r="C103" t="str">
            <v>edu5</v>
          </cell>
          <cell r="D103">
            <v>0.17357213795185089</v>
          </cell>
          <cell r="E103">
            <v>1.7768356949090958E-2</v>
          </cell>
          <cell r="F103">
            <v>9.7686090469360352</v>
          </cell>
          <cell r="G103">
            <v>1.5739472687827221E-22</v>
          </cell>
          <cell r="H103">
            <v>93821</v>
          </cell>
          <cell r="I103">
            <v>0.42638933658599854</v>
          </cell>
          <cell r="J103">
            <v>3.2975777983665466E-2</v>
          </cell>
        </row>
        <row r="104">
          <cell r="A104" t="str">
            <v>2012edu6</v>
          </cell>
          <cell r="B104">
            <v>2012</v>
          </cell>
          <cell r="C104" t="str">
            <v>edu6</v>
          </cell>
          <cell r="D104">
            <v>0.26398018002510071</v>
          </cell>
          <cell r="E104">
            <v>1.8941372632980347E-2</v>
          </cell>
          <cell r="F104">
            <v>13.936697006225586</v>
          </cell>
          <cell r="G104">
            <v>0</v>
          </cell>
          <cell r="H104">
            <v>93821</v>
          </cell>
          <cell r="I104">
            <v>0.42638933658599854</v>
          </cell>
          <cell r="J104">
            <v>2.285580150783062E-2</v>
          </cell>
        </row>
        <row r="105">
          <cell r="A105" t="str">
            <v>2012edu7</v>
          </cell>
          <cell r="B105">
            <v>2012</v>
          </cell>
          <cell r="C105" t="str">
            <v>edu7</v>
          </cell>
          <cell r="D105">
            <v>0.24349065124988556</v>
          </cell>
          <cell r="E105">
            <v>1.8644800409674644E-2</v>
          </cell>
          <cell r="F105">
            <v>13.059439659118652</v>
          </cell>
          <cell r="G105">
            <v>6.0714044550816706E-39</v>
          </cell>
          <cell r="H105">
            <v>93821</v>
          </cell>
          <cell r="I105">
            <v>0.42638933658599854</v>
          </cell>
          <cell r="J105">
            <v>2.8593381866812706E-2</v>
          </cell>
        </row>
        <row r="106">
          <cell r="A106" t="str">
            <v>2012edu8</v>
          </cell>
          <cell r="B106">
            <v>2012</v>
          </cell>
          <cell r="C106" t="str">
            <v>edu8</v>
          </cell>
          <cell r="D106">
            <v>0.33305194973945618</v>
          </cell>
          <cell r="E106">
            <v>1.6218224540352821E-2</v>
          </cell>
          <cell r="F106">
            <v>20.535659790039063</v>
          </cell>
          <cell r="G106">
            <v>0</v>
          </cell>
          <cell r="H106">
            <v>93821</v>
          </cell>
          <cell r="I106">
            <v>0.42638933658599854</v>
          </cell>
          <cell r="J106">
            <v>0.1226470097899437</v>
          </cell>
        </row>
        <row r="107">
          <cell r="A107" t="str">
            <v>2012edu9</v>
          </cell>
          <cell r="B107">
            <v>2012</v>
          </cell>
          <cell r="C107" t="str">
            <v>edu9</v>
          </cell>
          <cell r="D107">
            <v>0.34828370809555054</v>
          </cell>
          <cell r="E107">
            <v>1.8847424536943436E-2</v>
          </cell>
          <cell r="F107">
            <v>18.479114532470703</v>
          </cell>
          <cell r="G107">
            <v>0</v>
          </cell>
          <cell r="H107">
            <v>93821</v>
          </cell>
          <cell r="I107">
            <v>0.42638933658599854</v>
          </cell>
          <cell r="J107">
            <v>2.3929378017783165E-2</v>
          </cell>
        </row>
        <row r="108">
          <cell r="A108" t="str">
            <v>2012hom</v>
          </cell>
          <cell r="B108">
            <v>2012</v>
          </cell>
          <cell r="C108" t="str">
            <v>hom</v>
          </cell>
          <cell r="D108">
            <v>0.38026303052902222</v>
          </cell>
          <cell r="E108">
            <v>4.4581214897334576E-3</v>
          </cell>
          <cell r="F108">
            <v>85.29669189453125</v>
          </cell>
          <cell r="G108">
            <v>0</v>
          </cell>
          <cell r="H108">
            <v>93821</v>
          </cell>
          <cell r="I108">
            <v>0.42638933658599854</v>
          </cell>
          <cell r="J108">
            <v>0.55490577220916748</v>
          </cell>
        </row>
        <row r="109">
          <cell r="A109" t="str">
            <v>2012idade</v>
          </cell>
          <cell r="B109">
            <v>2012</v>
          </cell>
          <cell r="C109" t="str">
            <v>idade</v>
          </cell>
          <cell r="D109">
            <v>5.0057921558618546E-2</v>
          </cell>
          <cell r="E109">
            <v>1.1366945691406727E-3</v>
          </cell>
          <cell r="F109">
            <v>44.03814697265625</v>
          </cell>
          <cell r="G109">
            <v>0</v>
          </cell>
          <cell r="H109">
            <v>93821</v>
          </cell>
          <cell r="I109">
            <v>0.42638933658599854</v>
          </cell>
          <cell r="J109">
            <v>40.117626190185547</v>
          </cell>
        </row>
        <row r="110">
          <cell r="A110" t="str">
            <v>2012idade2</v>
          </cell>
          <cell r="B110">
            <v>2012</v>
          </cell>
          <cell r="C110" t="str">
            <v>idade2</v>
          </cell>
          <cell r="D110">
            <v>-4.5616822899319232E-4</v>
          </cell>
          <cell r="E110">
            <v>1.417584644514136E-5</v>
          </cell>
          <cell r="F110">
            <v>-32.17926025390625</v>
          </cell>
          <cell r="G110">
            <v>0</v>
          </cell>
          <cell r="H110">
            <v>93821</v>
          </cell>
          <cell r="I110">
            <v>0.42638933658599854</v>
          </cell>
          <cell r="J110">
            <v>1780.64892578125</v>
          </cell>
        </row>
        <row r="111">
          <cell r="A111" t="str">
            <v>2012lnrtrabp</v>
          </cell>
          <cell r="B111">
            <v>2012</v>
          </cell>
          <cell r="C111" t="str">
            <v>lnrtrabp</v>
          </cell>
          <cell r="J111">
            <v>7.3300800323486328</v>
          </cell>
        </row>
        <row r="112">
          <cell r="A112" t="str">
            <v>2011_cons</v>
          </cell>
          <cell r="B112">
            <v>2011</v>
          </cell>
          <cell r="C112" t="str">
            <v>_cons</v>
          </cell>
          <cell r="D112">
            <v>5.1782903671264648</v>
          </cell>
          <cell r="E112">
            <v>2.3511501029133797E-2</v>
          </cell>
          <cell r="F112">
            <v>220.2449951171875</v>
          </cell>
          <cell r="G112">
            <v>0</v>
          </cell>
          <cell r="H112">
            <v>93775</v>
          </cell>
          <cell r="I112">
            <v>0.47986045479774475</v>
          </cell>
        </row>
        <row r="113">
          <cell r="A113" t="str">
            <v>2011edu1</v>
          </cell>
          <cell r="B113">
            <v>2011</v>
          </cell>
          <cell r="C113" t="str">
            <v>edu1</v>
          </cell>
          <cell r="D113">
            <v>-4.2656634002923965E-2</v>
          </cell>
          <cell r="E113">
            <v>2.9578035697340965E-2</v>
          </cell>
          <cell r="F113">
            <v>-1.442172646522522</v>
          </cell>
          <cell r="G113">
            <v>0.14925701916217804</v>
          </cell>
          <cell r="H113">
            <v>93775</v>
          </cell>
          <cell r="I113">
            <v>0.47986045479774475</v>
          </cell>
          <cell r="J113">
            <v>6.0324082151055336E-3</v>
          </cell>
        </row>
        <row r="114">
          <cell r="A114" t="str">
            <v>2011edu10</v>
          </cell>
          <cell r="B114">
            <v>2011</v>
          </cell>
          <cell r="C114" t="str">
            <v>edu10</v>
          </cell>
          <cell r="D114">
            <v>0.38986408710479736</v>
          </cell>
          <cell r="E114">
            <v>1.7196860164403915E-2</v>
          </cell>
          <cell r="F114">
            <v>22.670654296875</v>
          </cell>
          <cell r="G114">
            <v>0</v>
          </cell>
          <cell r="H114">
            <v>93775</v>
          </cell>
          <cell r="I114">
            <v>0.47986045479774475</v>
          </cell>
          <cell r="J114">
            <v>2.505846694111824E-2</v>
          </cell>
        </row>
        <row r="115">
          <cell r="A115" t="str">
            <v>2011edu11</v>
          </cell>
          <cell r="B115">
            <v>2011</v>
          </cell>
          <cell r="C115" t="str">
            <v>edu11</v>
          </cell>
          <cell r="D115">
            <v>0.64167696237564087</v>
          </cell>
          <cell r="E115">
            <v>1.4217742718756199E-2</v>
          </cell>
          <cell r="F115">
            <v>45.132125854492188</v>
          </cell>
          <cell r="G115">
            <v>0</v>
          </cell>
          <cell r="H115">
            <v>93775</v>
          </cell>
          <cell r="I115">
            <v>0.47986045479774475</v>
          </cell>
          <cell r="J115">
            <v>0.33667060732841492</v>
          </cell>
        </row>
        <row r="116">
          <cell r="A116" t="str">
            <v>2011edu12</v>
          </cell>
          <cell r="B116">
            <v>2011</v>
          </cell>
          <cell r="C116" t="str">
            <v>edu12</v>
          </cell>
          <cell r="D116">
            <v>0.89397388696670532</v>
          </cell>
          <cell r="E116">
            <v>2.1083543077111244E-2</v>
          </cell>
          <cell r="F116">
            <v>42.401500701904297</v>
          </cell>
          <cell r="G116">
            <v>0</v>
          </cell>
          <cell r="H116">
            <v>93775</v>
          </cell>
          <cell r="I116">
            <v>0.47986045479774475</v>
          </cell>
          <cell r="J116">
            <v>1.7639337107539177E-2</v>
          </cell>
        </row>
        <row r="117">
          <cell r="A117" t="str">
            <v>2011edu13</v>
          </cell>
          <cell r="B117">
            <v>2011</v>
          </cell>
          <cell r="C117" t="str">
            <v>edu13</v>
          </cell>
          <cell r="D117">
            <v>0.98058098554611206</v>
          </cell>
          <cell r="E117">
            <v>1.9926540553569794E-2</v>
          </cell>
          <cell r="F117">
            <v>49.209796905517578</v>
          </cell>
          <cell r="G117">
            <v>0</v>
          </cell>
          <cell r="H117">
            <v>93775</v>
          </cell>
          <cell r="I117">
            <v>0.47986045479774475</v>
          </cell>
          <cell r="J117">
            <v>2.3015813902020454E-2</v>
          </cell>
        </row>
        <row r="118">
          <cell r="A118" t="str">
            <v>2011edu14</v>
          </cell>
          <cell r="B118">
            <v>2011</v>
          </cell>
          <cell r="C118" t="str">
            <v>edu14</v>
          </cell>
          <cell r="D118">
            <v>1.1374982595443726</v>
          </cell>
          <cell r="E118">
            <v>2.0942596718668938E-2</v>
          </cell>
          <cell r="F118">
            <v>54.315052032470703</v>
          </cell>
          <cell r="G118">
            <v>0</v>
          </cell>
          <cell r="H118">
            <v>93775</v>
          </cell>
          <cell r="I118">
            <v>0.47986045479774475</v>
          </cell>
          <cell r="J118">
            <v>2.6326382532715797E-2</v>
          </cell>
        </row>
        <row r="119">
          <cell r="A119" t="str">
            <v>2011edu15</v>
          </cell>
          <cell r="B119">
            <v>2011</v>
          </cell>
          <cell r="C119" t="str">
            <v>edu15</v>
          </cell>
          <cell r="D119">
            <v>1.4829466342926025</v>
          </cell>
          <cell r="E119">
            <v>1.5573298558592796E-2</v>
          </cell>
          <cell r="F119">
            <v>95.223670959472656</v>
          </cell>
          <cell r="G119">
            <v>0</v>
          </cell>
          <cell r="H119">
            <v>93775</v>
          </cell>
          <cell r="I119">
            <v>0.47986045479774475</v>
          </cell>
          <cell r="J119">
            <v>0.12893617153167725</v>
          </cell>
        </row>
        <row r="120">
          <cell r="A120" t="str">
            <v>2011edu16</v>
          </cell>
          <cell r="B120">
            <v>2011</v>
          </cell>
          <cell r="C120" t="str">
            <v>edu16</v>
          </cell>
          <cell r="D120">
            <v>1.8803012371063232</v>
          </cell>
          <cell r="E120">
            <v>1.929047517478466E-2</v>
          </cell>
          <cell r="F120">
            <v>97.473037719726563</v>
          </cell>
          <cell r="G120">
            <v>0</v>
          </cell>
          <cell r="H120">
            <v>93775</v>
          </cell>
          <cell r="I120">
            <v>0.47986045479774475</v>
          </cell>
          <cell r="J120">
            <v>4.4833239167928696E-2</v>
          </cell>
        </row>
        <row r="121">
          <cell r="A121" t="str">
            <v>2011edu17</v>
          </cell>
          <cell r="B121">
            <v>2011</v>
          </cell>
          <cell r="C121" t="str">
            <v>edu17</v>
          </cell>
          <cell r="D121">
            <v>2.2617118358612061</v>
          </cell>
          <cell r="E121">
            <v>2.3052358999848366E-2</v>
          </cell>
          <cell r="F121">
            <v>98.111946105957031</v>
          </cell>
          <cell r="G121">
            <v>0</v>
          </cell>
          <cell r="H121">
            <v>93775</v>
          </cell>
          <cell r="I121">
            <v>0.47986045479774475</v>
          </cell>
          <cell r="J121">
            <v>1.7270699143409729E-2</v>
          </cell>
        </row>
        <row r="122">
          <cell r="A122" t="str">
            <v>2011edu2</v>
          </cell>
          <cell r="B122">
            <v>2011</v>
          </cell>
          <cell r="C122" t="str">
            <v>edu2</v>
          </cell>
          <cell r="D122">
            <v>4.5759681612253189E-2</v>
          </cell>
          <cell r="E122">
            <v>2.176872082054615E-2</v>
          </cell>
          <cell r="F122">
            <v>2.1020841598510742</v>
          </cell>
          <cell r="G122">
            <v>3.5548564046621323E-2</v>
          </cell>
          <cell r="H122">
            <v>93775</v>
          </cell>
          <cell r="I122">
            <v>0.47986045479774475</v>
          </cell>
          <cell r="J122">
            <v>1.0611887089908123E-2</v>
          </cell>
        </row>
        <row r="123">
          <cell r="A123" t="str">
            <v>2011edu3</v>
          </cell>
          <cell r="B123">
            <v>2011</v>
          </cell>
          <cell r="C123" t="str">
            <v>edu3</v>
          </cell>
          <cell r="D123">
            <v>0.11318089067935944</v>
          </cell>
          <cell r="E123">
            <v>1.9680919125676155E-2</v>
          </cell>
          <cell r="F123">
            <v>5.7507929801940918</v>
          </cell>
          <cell r="G123">
            <v>8.9100726796687013E-9</v>
          </cell>
          <cell r="H123">
            <v>93775</v>
          </cell>
          <cell r="I123">
            <v>0.47986045479774475</v>
          </cell>
          <cell r="J123">
            <v>1.9295891746878624E-2</v>
          </cell>
        </row>
        <row r="124">
          <cell r="A124" t="str">
            <v>2011edu4</v>
          </cell>
          <cell r="B124">
            <v>2011</v>
          </cell>
          <cell r="C124" t="str">
            <v>edu4</v>
          </cell>
          <cell r="D124">
            <v>0.14114853739738464</v>
          </cell>
          <cell r="E124">
            <v>1.4929358847439289E-2</v>
          </cell>
          <cell r="F124">
            <v>9.4544277191162109</v>
          </cell>
          <cell r="G124">
            <v>3.3194069337737179E-21</v>
          </cell>
          <cell r="H124">
            <v>93775</v>
          </cell>
          <cell r="I124">
            <v>0.47986045479774475</v>
          </cell>
          <cell r="J124">
            <v>8.5053183138370514E-2</v>
          </cell>
        </row>
        <row r="125">
          <cell r="A125" t="str">
            <v>2011edu5</v>
          </cell>
          <cell r="B125">
            <v>2011</v>
          </cell>
          <cell r="C125" t="str">
            <v>edu5</v>
          </cell>
          <cell r="D125">
            <v>0.19815210998058319</v>
          </cell>
          <cell r="E125">
            <v>1.5957886353135109E-2</v>
          </cell>
          <cell r="F125">
            <v>12.417190551757813</v>
          </cell>
          <cell r="G125">
            <v>2.2480287700566706E-35</v>
          </cell>
          <cell r="H125">
            <v>93775</v>
          </cell>
          <cell r="I125">
            <v>0.47986045479774475</v>
          </cell>
          <cell r="J125">
            <v>3.3339899033308029E-2</v>
          </cell>
        </row>
        <row r="126">
          <cell r="A126" t="str">
            <v>2011edu6</v>
          </cell>
          <cell r="B126">
            <v>2011</v>
          </cell>
          <cell r="C126" t="str">
            <v>edu6</v>
          </cell>
          <cell r="D126">
            <v>0.23018960654735565</v>
          </cell>
          <cell r="E126">
            <v>1.7378630116581917E-2</v>
          </cell>
          <cell r="F126">
            <v>13.24555492401123</v>
          </cell>
          <cell r="G126">
            <v>0</v>
          </cell>
          <cell r="H126">
            <v>93775</v>
          </cell>
          <cell r="I126">
            <v>0.47986045479774475</v>
          </cell>
          <cell r="J126">
            <v>2.4055974557995796E-2</v>
          </cell>
        </row>
        <row r="127">
          <cell r="A127" t="str">
            <v>2011edu7</v>
          </cell>
          <cell r="B127">
            <v>2011</v>
          </cell>
          <cell r="C127" t="str">
            <v>edu7</v>
          </cell>
          <cell r="D127">
            <v>0.28527361154556274</v>
          </cell>
          <cell r="E127">
            <v>1.7269372940063477E-2</v>
          </cell>
          <cell r="F127">
            <v>16.519048690795898</v>
          </cell>
          <cell r="G127">
            <v>0</v>
          </cell>
          <cell r="H127">
            <v>93775</v>
          </cell>
          <cell r="I127">
            <v>0.47986045479774475</v>
          </cell>
          <cell r="J127">
            <v>2.7570998296141624E-2</v>
          </cell>
        </row>
        <row r="128">
          <cell r="A128" t="str">
            <v>2011edu8</v>
          </cell>
          <cell r="B128">
            <v>2011</v>
          </cell>
          <cell r="C128" t="str">
            <v>edu8</v>
          </cell>
          <cell r="D128">
            <v>0.3470458984375</v>
          </cell>
          <cell r="E128">
            <v>1.443255040794611E-2</v>
          </cell>
          <cell r="F128">
            <v>24.046054840087891</v>
          </cell>
          <cell r="G128">
            <v>0</v>
          </cell>
          <cell r="H128">
            <v>93775</v>
          </cell>
          <cell r="I128">
            <v>0.47986045479774475</v>
          </cell>
          <cell r="J128">
            <v>0.13192693889141083</v>
          </cell>
        </row>
        <row r="129">
          <cell r="A129" t="str">
            <v>2011edu9</v>
          </cell>
          <cell r="B129">
            <v>2011</v>
          </cell>
          <cell r="C129" t="str">
            <v>edu9</v>
          </cell>
          <cell r="D129">
            <v>0.35463923215866089</v>
          </cell>
          <cell r="E129">
            <v>1.8312372267246246E-2</v>
          </cell>
          <cell r="F129">
            <v>19.366100311279297</v>
          </cell>
          <cell r="G129">
            <v>0</v>
          </cell>
          <cell r="H129">
            <v>93775</v>
          </cell>
          <cell r="I129">
            <v>0.47986045479774475</v>
          </cell>
          <cell r="J129">
            <v>2.2275000810623169E-2</v>
          </cell>
        </row>
        <row r="130">
          <cell r="A130" t="str">
            <v>2011hom</v>
          </cell>
          <cell r="B130">
            <v>2011</v>
          </cell>
          <cell r="C130" t="str">
            <v>hom</v>
          </cell>
          <cell r="D130">
            <v>0.40249857306480408</v>
          </cell>
          <cell r="E130">
            <v>4.1543664410710335E-3</v>
          </cell>
          <cell r="F130">
            <v>96.885665893554688</v>
          </cell>
          <cell r="G130">
            <v>0</v>
          </cell>
          <cell r="H130">
            <v>93775</v>
          </cell>
          <cell r="I130">
            <v>0.47986045479774475</v>
          </cell>
          <cell r="J130">
            <v>0.55961614847183228</v>
          </cell>
        </row>
        <row r="131">
          <cell r="A131" t="str">
            <v>2011idade</v>
          </cell>
          <cell r="B131">
            <v>2011</v>
          </cell>
          <cell r="C131" t="str">
            <v>idade</v>
          </cell>
          <cell r="D131">
            <v>4.9949433654546738E-2</v>
          </cell>
          <cell r="E131">
            <v>1.0193868074566126E-3</v>
          </cell>
          <cell r="F131">
            <v>48.999488830566406</v>
          </cell>
          <cell r="G131">
            <v>0</v>
          </cell>
          <cell r="H131">
            <v>93775</v>
          </cell>
          <cell r="I131">
            <v>0.47986045479774475</v>
          </cell>
          <cell r="J131">
            <v>39.895126342773438</v>
          </cell>
        </row>
        <row r="132">
          <cell r="A132" t="str">
            <v>2011idade2</v>
          </cell>
          <cell r="B132">
            <v>2011</v>
          </cell>
          <cell r="C132" t="str">
            <v>idade2</v>
          </cell>
          <cell r="D132">
            <v>-4.5572937233373523E-4</v>
          </cell>
          <cell r="E132">
            <v>1.2649287782551255E-5</v>
          </cell>
          <cell r="F132">
            <v>-36.028064727783203</v>
          </cell>
          <cell r="G132">
            <v>0</v>
          </cell>
          <cell r="H132">
            <v>93775</v>
          </cell>
          <cell r="I132">
            <v>0.47986045479774475</v>
          </cell>
          <cell r="J132">
            <v>1759.5296630859375</v>
          </cell>
        </row>
        <row r="133">
          <cell r="A133" t="str">
            <v>2011lnrtrabp</v>
          </cell>
          <cell r="B133">
            <v>2011</v>
          </cell>
          <cell r="C133" t="str">
            <v>lnrtrabp</v>
          </cell>
          <cell r="J133">
            <v>7.2911696434020996</v>
          </cell>
        </row>
        <row r="134">
          <cell r="A134" t="str">
            <v>2010_cons</v>
          </cell>
          <cell r="B134">
            <v>2010</v>
          </cell>
          <cell r="C134" t="str">
            <v>_cons</v>
          </cell>
          <cell r="D134">
            <v>5.0196108818054199</v>
          </cell>
          <cell r="E134">
            <v>2.3931272327899933E-2</v>
          </cell>
          <cell r="F134">
            <v>209.75111389160156</v>
          </cell>
          <cell r="G134">
            <v>0</v>
          </cell>
          <cell r="H134">
            <v>93298</v>
          </cell>
          <cell r="I134">
            <v>0.48008397221565247</v>
          </cell>
        </row>
        <row r="135">
          <cell r="A135" t="str">
            <v>2010edu1</v>
          </cell>
          <cell r="B135">
            <v>2010</v>
          </cell>
          <cell r="C135" t="str">
            <v>edu1</v>
          </cell>
          <cell r="D135">
            <v>8.7581560015678406E-2</v>
          </cell>
          <cell r="E135">
            <v>2.8166100382804871E-2</v>
          </cell>
          <cell r="F135">
            <v>3.1094670295715332</v>
          </cell>
          <cell r="G135">
            <v>1.8748161382973194E-3</v>
          </cell>
          <cell r="H135">
            <v>93298</v>
          </cell>
          <cell r="I135">
            <v>0.48008397221565247</v>
          </cell>
          <cell r="J135">
            <v>6.9877770729362965E-3</v>
          </cell>
        </row>
        <row r="136">
          <cell r="A136" t="str">
            <v>2010edu10</v>
          </cell>
          <cell r="B136">
            <v>2010</v>
          </cell>
          <cell r="C136" t="str">
            <v>edu10</v>
          </cell>
          <cell r="D136">
            <v>0.44495204091072083</v>
          </cell>
          <cell r="E136">
            <v>1.8765794113278389E-2</v>
          </cell>
          <cell r="F136">
            <v>23.71080207824707</v>
          </cell>
          <cell r="G136">
            <v>0</v>
          </cell>
          <cell r="H136">
            <v>93298</v>
          </cell>
          <cell r="I136">
            <v>0.48008397221565247</v>
          </cell>
          <cell r="J136">
            <v>2.4941124022006989E-2</v>
          </cell>
        </row>
        <row r="137">
          <cell r="A137" t="str">
            <v>2010edu11</v>
          </cell>
          <cell r="B137">
            <v>2010</v>
          </cell>
          <cell r="C137" t="str">
            <v>edu11</v>
          </cell>
          <cell r="D137">
            <v>0.72106117010116577</v>
          </cell>
          <cell r="E137">
            <v>1.5281706117093563E-2</v>
          </cell>
          <cell r="F137">
            <v>47.184597015380859</v>
          </cell>
          <cell r="G137">
            <v>0</v>
          </cell>
          <cell r="H137">
            <v>93298</v>
          </cell>
          <cell r="I137">
            <v>0.48008397221565247</v>
          </cell>
          <cell r="J137">
            <v>0.3334488570690155</v>
          </cell>
        </row>
        <row r="138">
          <cell r="A138" t="str">
            <v>2010edu12</v>
          </cell>
          <cell r="B138">
            <v>2010</v>
          </cell>
          <cell r="C138" t="str">
            <v>edu12</v>
          </cell>
          <cell r="D138">
            <v>0.97183090448379517</v>
          </cell>
          <cell r="E138">
            <v>2.2008404135704041E-2</v>
          </cell>
          <cell r="F138">
            <v>44.157264709472656</v>
          </cell>
          <cell r="G138">
            <v>0</v>
          </cell>
          <cell r="H138">
            <v>93298</v>
          </cell>
          <cell r="I138">
            <v>0.48008397221565247</v>
          </cell>
          <cell r="J138">
            <v>1.6390029340982437E-2</v>
          </cell>
        </row>
        <row r="139">
          <cell r="A139" t="str">
            <v>2010edu13</v>
          </cell>
          <cell r="B139">
            <v>2010</v>
          </cell>
          <cell r="C139" t="str">
            <v>edu13</v>
          </cell>
          <cell r="D139">
            <v>1.0589878559112549</v>
          </cell>
          <cell r="E139">
            <v>2.1011609584093094E-2</v>
          </cell>
          <cell r="F139">
            <v>50.400131225585938</v>
          </cell>
          <cell r="G139">
            <v>0</v>
          </cell>
          <cell r="H139">
            <v>93298</v>
          </cell>
          <cell r="I139">
            <v>0.48008397221565247</v>
          </cell>
          <cell r="J139">
            <v>2.324320562183857E-2</v>
          </cell>
        </row>
        <row r="140">
          <cell r="A140" t="str">
            <v>2010edu14</v>
          </cell>
          <cell r="B140">
            <v>2010</v>
          </cell>
          <cell r="C140" t="str">
            <v>edu14</v>
          </cell>
          <cell r="D140">
            <v>1.1879369020462036</v>
          </cell>
          <cell r="E140">
            <v>2.1719397976994514E-2</v>
          </cell>
          <cell r="F140">
            <v>54.694744110107422</v>
          </cell>
          <cell r="G140">
            <v>0</v>
          </cell>
          <cell r="H140">
            <v>93298</v>
          </cell>
          <cell r="I140">
            <v>0.48008397221565247</v>
          </cell>
          <cell r="J140">
            <v>2.5358354672789574E-2</v>
          </cell>
        </row>
        <row r="141">
          <cell r="A141" t="str">
            <v>2010edu15</v>
          </cell>
          <cell r="B141">
            <v>2010</v>
          </cell>
          <cell r="C141" t="str">
            <v>edu15</v>
          </cell>
          <cell r="D141">
            <v>1.5652170181274414</v>
          </cell>
          <cell r="E141">
            <v>1.6456315293908119E-2</v>
          </cell>
          <cell r="F141">
            <v>95.113456726074219</v>
          </cell>
          <cell r="G141">
            <v>0</v>
          </cell>
          <cell r="H141">
            <v>93298</v>
          </cell>
          <cell r="I141">
            <v>0.48008397221565247</v>
          </cell>
          <cell r="J141">
            <v>0.12662835419178009</v>
          </cell>
        </row>
        <row r="142">
          <cell r="A142" t="str">
            <v>2010edu16</v>
          </cell>
          <cell r="B142">
            <v>2010</v>
          </cell>
          <cell r="C142" t="str">
            <v>edu16</v>
          </cell>
          <cell r="D142">
            <v>1.9212769269943237</v>
          </cell>
          <cell r="E142">
            <v>1.9978752359747887E-2</v>
          </cell>
          <cell r="F142">
            <v>96.166007995605469</v>
          </cell>
          <cell r="G142">
            <v>0</v>
          </cell>
          <cell r="H142">
            <v>93298</v>
          </cell>
          <cell r="I142">
            <v>0.48008397221565247</v>
          </cell>
          <cell r="J142">
            <v>4.1539289057254791E-2</v>
          </cell>
        </row>
        <row r="143">
          <cell r="A143" t="str">
            <v>2010edu17</v>
          </cell>
          <cell r="B143">
            <v>2010</v>
          </cell>
          <cell r="C143" t="str">
            <v>edu17</v>
          </cell>
          <cell r="D143">
            <v>2.320608377456665</v>
          </cell>
          <cell r="E143">
            <v>2.5746531784534454E-2</v>
          </cell>
          <cell r="F143">
            <v>90.132850646972656</v>
          </cell>
          <cell r="G143">
            <v>0</v>
          </cell>
          <cell r="H143">
            <v>93298</v>
          </cell>
          <cell r="I143">
            <v>0.48008397221565247</v>
          </cell>
          <cell r="J143">
            <v>1.5130034647881985E-2</v>
          </cell>
        </row>
        <row r="144">
          <cell r="A144" t="str">
            <v>2010edu2</v>
          </cell>
          <cell r="B144">
            <v>2010</v>
          </cell>
          <cell r="C144" t="str">
            <v>edu2</v>
          </cell>
          <cell r="D144">
            <v>8.9083969593048096E-2</v>
          </cell>
          <cell r="E144">
            <v>2.2611219435930252E-2</v>
          </cell>
          <cell r="F144">
            <v>3.9398126602172852</v>
          </cell>
          <cell r="G144">
            <v>8.1604579463601112E-5</v>
          </cell>
          <cell r="H144">
            <v>93298</v>
          </cell>
          <cell r="I144">
            <v>0.48008397221565247</v>
          </cell>
          <cell r="J144">
            <v>1.1940797790884972E-2</v>
          </cell>
        </row>
        <row r="145">
          <cell r="A145" t="str">
            <v>2010edu3</v>
          </cell>
          <cell r="B145">
            <v>2010</v>
          </cell>
          <cell r="C145" t="str">
            <v>edu3</v>
          </cell>
          <cell r="D145">
            <v>0.16507852077484131</v>
          </cell>
          <cell r="E145">
            <v>1.9406983628869057E-2</v>
          </cell>
          <cell r="F145">
            <v>8.5061397552490234</v>
          </cell>
          <cell r="G145">
            <v>1.8243001879991545E-17</v>
          </cell>
          <cell r="H145">
            <v>93298</v>
          </cell>
          <cell r="I145">
            <v>0.48008397221565247</v>
          </cell>
          <cell r="J145">
            <v>2.2169265896081924E-2</v>
          </cell>
        </row>
        <row r="146">
          <cell r="A146" t="str">
            <v>2010edu4</v>
          </cell>
          <cell r="B146">
            <v>2010</v>
          </cell>
          <cell r="C146" t="str">
            <v>edu4</v>
          </cell>
          <cell r="D146">
            <v>0.19287855923175812</v>
          </cell>
          <cell r="E146">
            <v>1.5739712864160538E-2</v>
          </cell>
          <cell r="F146">
            <v>12.25426197052002</v>
          </cell>
          <cell r="G146">
            <v>1.6944927850433379E-34</v>
          </cell>
          <cell r="H146">
            <v>93298</v>
          </cell>
          <cell r="I146">
            <v>0.48008397221565247</v>
          </cell>
          <cell r="J146">
            <v>8.9680559933185577E-2</v>
          </cell>
        </row>
        <row r="147">
          <cell r="A147" t="str">
            <v>2010edu5</v>
          </cell>
          <cell r="B147">
            <v>2010</v>
          </cell>
          <cell r="C147" t="str">
            <v>edu5</v>
          </cell>
          <cell r="D147">
            <v>0.27314144372940063</v>
          </cell>
          <cell r="E147">
            <v>1.6914203763008118E-2</v>
          </cell>
          <cell r="F147">
            <v>16.148643493652344</v>
          </cell>
          <cell r="G147">
            <v>0</v>
          </cell>
          <cell r="H147">
            <v>93298</v>
          </cell>
          <cell r="I147">
            <v>0.48008397221565247</v>
          </cell>
          <cell r="J147">
            <v>3.393857553601265E-2</v>
          </cell>
        </row>
        <row r="148">
          <cell r="A148" t="str">
            <v>2010edu6</v>
          </cell>
          <cell r="B148">
            <v>2010</v>
          </cell>
          <cell r="C148" t="str">
            <v>edu6</v>
          </cell>
          <cell r="D148">
            <v>0.29182043671607971</v>
          </cell>
          <cell r="E148">
            <v>1.8336955457925797E-2</v>
          </cell>
          <cell r="F148">
            <v>15.914334297180176</v>
          </cell>
          <cell r="G148">
            <v>0</v>
          </cell>
          <cell r="H148">
            <v>93298</v>
          </cell>
          <cell r="I148">
            <v>0.48008397221565247</v>
          </cell>
          <cell r="J148">
            <v>2.5732690468430519E-2</v>
          </cell>
        </row>
        <row r="149">
          <cell r="A149" t="str">
            <v>2010edu7</v>
          </cell>
          <cell r="B149">
            <v>2010</v>
          </cell>
          <cell r="C149" t="str">
            <v>edu7</v>
          </cell>
          <cell r="D149">
            <v>0.34797531366348267</v>
          </cell>
          <cell r="E149">
            <v>1.8106451258063316E-2</v>
          </cell>
          <cell r="F149">
            <v>19.218305587768555</v>
          </cell>
          <cell r="G149">
            <v>0</v>
          </cell>
          <cell r="H149">
            <v>93298</v>
          </cell>
          <cell r="I149">
            <v>0.48008397221565247</v>
          </cell>
          <cell r="J149">
            <v>3.0031884089112282E-2</v>
          </cell>
        </row>
        <row r="150">
          <cell r="A150" t="str">
            <v>2010edu8</v>
          </cell>
          <cell r="B150">
            <v>2010</v>
          </cell>
          <cell r="C150" t="str">
            <v>edu8</v>
          </cell>
          <cell r="D150">
            <v>0.41210383176803589</v>
          </cell>
          <cell r="E150">
            <v>1.5507898293435574E-2</v>
          </cell>
          <cell r="F150">
            <v>26.573802947998047</v>
          </cell>
          <cell r="G150">
            <v>0</v>
          </cell>
          <cell r="H150">
            <v>93298</v>
          </cell>
          <cell r="I150">
            <v>0.48008397221565247</v>
          </cell>
          <cell r="J150">
            <v>0.13628196716308594</v>
          </cell>
        </row>
        <row r="151">
          <cell r="A151" t="str">
            <v>2010edu9</v>
          </cell>
          <cell r="B151">
            <v>2010</v>
          </cell>
          <cell r="C151" t="str">
            <v>edu9</v>
          </cell>
          <cell r="D151">
            <v>0.43824371695518494</v>
          </cell>
          <cell r="E151">
            <v>1.9433921203017235E-2</v>
          </cell>
          <cell r="F151">
            <v>22.550453186035156</v>
          </cell>
          <cell r="G151">
            <v>0</v>
          </cell>
          <cell r="H151">
            <v>93298</v>
          </cell>
          <cell r="I151">
            <v>0.48008397221565247</v>
          </cell>
          <cell r="J151">
            <v>2.0000481978058815E-2</v>
          </cell>
        </row>
        <row r="152">
          <cell r="A152" t="str">
            <v>2010hom</v>
          </cell>
          <cell r="B152">
            <v>2010</v>
          </cell>
          <cell r="C152" t="str">
            <v>hom</v>
          </cell>
          <cell r="D152">
            <v>0.41144886612892151</v>
          </cell>
          <cell r="E152">
            <v>4.1186860762536526E-3</v>
          </cell>
          <cell r="F152">
            <v>99.898086547851563</v>
          </cell>
          <cell r="G152">
            <v>0</v>
          </cell>
          <cell r="H152">
            <v>93298</v>
          </cell>
          <cell r="I152">
            <v>0.48008397221565247</v>
          </cell>
          <cell r="J152">
            <v>0.55769497156143188</v>
          </cell>
        </row>
        <row r="153">
          <cell r="A153" t="str">
            <v>2010idade</v>
          </cell>
          <cell r="B153">
            <v>2010</v>
          </cell>
          <cell r="C153" t="str">
            <v>idade</v>
          </cell>
          <cell r="D153">
            <v>5.2345603704452515E-2</v>
          </cell>
          <cell r="E153">
            <v>9.7887753508985043E-4</v>
          </cell>
          <cell r="F153">
            <v>53.475131988525391</v>
          </cell>
          <cell r="G153">
            <v>0</v>
          </cell>
          <cell r="H153">
            <v>93298</v>
          </cell>
          <cell r="I153">
            <v>0.48008397221565247</v>
          </cell>
          <cell r="J153">
            <v>39.755031585693359</v>
          </cell>
        </row>
        <row r="154">
          <cell r="A154" t="str">
            <v>2010idade2</v>
          </cell>
          <cell r="B154">
            <v>2010</v>
          </cell>
          <cell r="C154" t="str">
            <v>idade2</v>
          </cell>
          <cell r="D154">
            <v>-4.6979100443422794E-4</v>
          </cell>
          <cell r="E154">
            <v>1.1966943930019625E-5</v>
          </cell>
          <cell r="F154">
            <v>-39.257392883300781</v>
          </cell>
          <cell r="G154">
            <v>0</v>
          </cell>
          <cell r="H154">
            <v>93298</v>
          </cell>
          <cell r="I154">
            <v>0.48008397221565247</v>
          </cell>
          <cell r="J154">
            <v>1747.11474609375</v>
          </cell>
        </row>
        <row r="155">
          <cell r="A155" t="str">
            <v>2010lnrtrabp</v>
          </cell>
          <cell r="B155">
            <v>2010</v>
          </cell>
          <cell r="C155" t="str">
            <v>lnrtrabp</v>
          </cell>
          <cell r="J155">
            <v>7.2594075202941895</v>
          </cell>
        </row>
        <row r="156">
          <cell r="A156" t="str">
            <v>2009_cons</v>
          </cell>
          <cell r="B156">
            <v>2009</v>
          </cell>
          <cell r="C156" t="str">
            <v>_cons</v>
          </cell>
          <cell r="D156">
            <v>4.9744234085083008</v>
          </cell>
          <cell r="E156">
            <v>2.4225678294897079E-2</v>
          </cell>
          <cell r="F156">
            <v>205.33680725097656</v>
          </cell>
          <cell r="G156">
            <v>0</v>
          </cell>
          <cell r="H156">
            <v>90836</v>
          </cell>
          <cell r="I156">
            <v>0.48225751519203186</v>
          </cell>
        </row>
        <row r="157">
          <cell r="A157" t="str">
            <v>2009edu1</v>
          </cell>
          <cell r="B157">
            <v>2009</v>
          </cell>
          <cell r="C157" t="str">
            <v>edu1</v>
          </cell>
          <cell r="D157">
            <v>0.14172227680683136</v>
          </cell>
          <cell r="E157">
            <v>2.3300433531403542E-2</v>
          </cell>
          <cell r="F157">
            <v>6.0823879241943359</v>
          </cell>
          <cell r="G157">
            <v>1.1887644202346337E-9</v>
          </cell>
          <cell r="H157">
            <v>90836</v>
          </cell>
          <cell r="I157">
            <v>0.48225751519203186</v>
          </cell>
          <cell r="J157">
            <v>8.4979543462395668E-3</v>
          </cell>
        </row>
        <row r="158">
          <cell r="A158" t="str">
            <v>2009edu10</v>
          </cell>
          <cell r="B158">
            <v>2009</v>
          </cell>
          <cell r="C158" t="str">
            <v>edu10</v>
          </cell>
          <cell r="D158">
            <v>0.41845917701721191</v>
          </cell>
          <cell r="E158">
            <v>1.831590011715889E-2</v>
          </cell>
          <cell r="F158">
            <v>22.846771240234375</v>
          </cell>
          <cell r="G158">
            <v>0</v>
          </cell>
          <cell r="H158">
            <v>90836</v>
          </cell>
          <cell r="I158">
            <v>0.48225751519203186</v>
          </cell>
          <cell r="J158">
            <v>2.6937104761600494E-2</v>
          </cell>
        </row>
        <row r="159">
          <cell r="A159" t="str">
            <v>2009edu11</v>
          </cell>
          <cell r="B159">
            <v>2009</v>
          </cell>
          <cell r="C159" t="str">
            <v>edu11</v>
          </cell>
          <cell r="D159">
            <v>0.67343288660049438</v>
          </cell>
          <cell r="E159">
            <v>1.5057029202580452E-2</v>
          </cell>
          <cell r="F159">
            <v>44.725482940673828</v>
          </cell>
          <cell r="G159">
            <v>0</v>
          </cell>
          <cell r="H159">
            <v>90836</v>
          </cell>
          <cell r="I159">
            <v>0.48225751519203186</v>
          </cell>
          <cell r="J159">
            <v>0.32237929105758667</v>
          </cell>
        </row>
        <row r="160">
          <cell r="A160" t="str">
            <v>2009edu12</v>
          </cell>
          <cell r="B160">
            <v>2009</v>
          </cell>
          <cell r="C160" t="str">
            <v>edu12</v>
          </cell>
          <cell r="D160">
            <v>0.87361621856689453</v>
          </cell>
          <cell r="E160">
            <v>2.1288588643074036E-2</v>
          </cell>
          <cell r="F160">
            <v>41.036830902099609</v>
          </cell>
          <cell r="G160">
            <v>0</v>
          </cell>
          <cell r="H160">
            <v>90836</v>
          </cell>
          <cell r="I160">
            <v>0.48225751519203186</v>
          </cell>
          <cell r="J160">
            <v>1.7134156078100204E-2</v>
          </cell>
        </row>
        <row r="161">
          <cell r="A161" t="str">
            <v>2009edu13</v>
          </cell>
          <cell r="B161">
            <v>2009</v>
          </cell>
          <cell r="C161" t="str">
            <v>edu13</v>
          </cell>
          <cell r="D161">
            <v>1.0309096574783325</v>
          </cell>
          <cell r="E161">
            <v>2.1419364959001541E-2</v>
          </cell>
          <cell r="F161">
            <v>48.129795074462891</v>
          </cell>
          <cell r="G161">
            <v>0</v>
          </cell>
          <cell r="H161">
            <v>90836</v>
          </cell>
          <cell r="I161">
            <v>0.48225751519203186</v>
          </cell>
          <cell r="J161">
            <v>2.2713184356689453E-2</v>
          </cell>
        </row>
        <row r="162">
          <cell r="A162" t="str">
            <v>2009edu14</v>
          </cell>
          <cell r="B162">
            <v>2009</v>
          </cell>
          <cell r="C162" t="str">
            <v>edu14</v>
          </cell>
          <cell r="D162">
            <v>1.1051006317138672</v>
          </cell>
          <cell r="E162">
            <v>2.2176658734679222E-2</v>
          </cell>
          <cell r="F162">
            <v>49.831699371337891</v>
          </cell>
          <cell r="G162">
            <v>0</v>
          </cell>
          <cell r="H162">
            <v>90836</v>
          </cell>
          <cell r="I162">
            <v>0.48225751519203186</v>
          </cell>
          <cell r="J162">
            <v>2.2246420383453369E-2</v>
          </cell>
        </row>
        <row r="163">
          <cell r="A163" t="str">
            <v>2009edu15</v>
          </cell>
          <cell r="B163">
            <v>2009</v>
          </cell>
          <cell r="C163" t="str">
            <v>edu15</v>
          </cell>
          <cell r="D163">
            <v>1.5353720188140869</v>
          </cell>
          <cell r="E163">
            <v>1.6356572508811951E-2</v>
          </cell>
          <cell r="F163">
            <v>93.868812561035156</v>
          </cell>
          <cell r="G163">
            <v>0</v>
          </cell>
          <cell r="H163">
            <v>90836</v>
          </cell>
          <cell r="I163">
            <v>0.48225751519203186</v>
          </cell>
          <cell r="J163">
            <v>0.11910530924797058</v>
          </cell>
        </row>
        <row r="164">
          <cell r="A164" t="str">
            <v>2009edu16</v>
          </cell>
          <cell r="B164">
            <v>2009</v>
          </cell>
          <cell r="C164" t="str">
            <v>edu16</v>
          </cell>
          <cell r="D164">
            <v>1.8986674547195435</v>
          </cell>
          <cell r="E164">
            <v>2.0520482212305069E-2</v>
          </cell>
          <cell r="F164">
            <v>92.525482177734375</v>
          </cell>
          <cell r="G164">
            <v>0</v>
          </cell>
          <cell r="H164">
            <v>90836</v>
          </cell>
          <cell r="I164">
            <v>0.48225751519203186</v>
          </cell>
          <cell r="J164">
            <v>4.0806740522384644E-2</v>
          </cell>
        </row>
        <row r="165">
          <cell r="A165" t="str">
            <v>2009edu17</v>
          </cell>
          <cell r="B165">
            <v>2009</v>
          </cell>
          <cell r="C165" t="str">
            <v>edu17</v>
          </cell>
          <cell r="D165">
            <v>2.2397181987762451</v>
          </cell>
          <cell r="E165">
            <v>2.5689393281936646E-2</v>
          </cell>
          <cell r="F165">
            <v>87.184547424316406</v>
          </cell>
          <cell r="G165">
            <v>0</v>
          </cell>
          <cell r="H165">
            <v>90836</v>
          </cell>
          <cell r="I165">
            <v>0.48225751519203186</v>
          </cell>
          <cell r="J165">
            <v>1.5229249373078346E-2</v>
          </cell>
        </row>
        <row r="166">
          <cell r="A166" t="str">
            <v>2009edu2</v>
          </cell>
          <cell r="B166">
            <v>2009</v>
          </cell>
          <cell r="C166" t="str">
            <v>edu2</v>
          </cell>
          <cell r="D166">
            <v>4.611118882894516E-2</v>
          </cell>
          <cell r="E166">
            <v>2.1071750670671463E-2</v>
          </cell>
          <cell r="F166">
            <v>2.1882941722869873</v>
          </cell>
          <cell r="G166">
            <v>2.8650719672441483E-2</v>
          </cell>
          <cell r="H166">
            <v>90836</v>
          </cell>
          <cell r="I166">
            <v>0.48225751519203186</v>
          </cell>
          <cell r="J166">
            <v>1.437273807823658E-2</v>
          </cell>
        </row>
        <row r="167">
          <cell r="A167" t="str">
            <v>2009edu3</v>
          </cell>
          <cell r="B167">
            <v>2009</v>
          </cell>
          <cell r="C167" t="str">
            <v>edu3</v>
          </cell>
          <cell r="D167">
            <v>0.1591012179851532</v>
          </cell>
          <cell r="E167">
            <v>1.9446924328804016E-2</v>
          </cell>
          <cell r="F167">
            <v>8.181304931640625</v>
          </cell>
          <cell r="G167">
            <v>2.8437307436248577E-16</v>
          </cell>
          <cell r="H167">
            <v>90836</v>
          </cell>
          <cell r="I167">
            <v>0.48225751519203186</v>
          </cell>
          <cell r="J167">
            <v>2.1895479410886765E-2</v>
          </cell>
        </row>
        <row r="168">
          <cell r="A168" t="str">
            <v>2009edu4</v>
          </cell>
          <cell r="B168">
            <v>2009</v>
          </cell>
          <cell r="C168" t="str">
            <v>edu4</v>
          </cell>
          <cell r="D168">
            <v>0.15321026742458344</v>
          </cell>
          <cell r="E168">
            <v>1.5493046492338181E-2</v>
          </cell>
          <cell r="F168">
            <v>9.8889694213867188</v>
          </cell>
          <cell r="G168">
            <v>4.774331033259762E-23</v>
          </cell>
          <cell r="H168">
            <v>90836</v>
          </cell>
          <cell r="I168">
            <v>0.48225751519203186</v>
          </cell>
          <cell r="J168">
            <v>9.9120989441871643E-2</v>
          </cell>
        </row>
        <row r="169">
          <cell r="A169" t="str">
            <v>2009edu5</v>
          </cell>
          <cell r="B169">
            <v>2009</v>
          </cell>
          <cell r="C169" t="str">
            <v>edu5</v>
          </cell>
          <cell r="D169">
            <v>0.22071288526058197</v>
          </cell>
          <cell r="E169">
            <v>1.7105353996157646E-2</v>
          </cell>
          <cell r="F169">
            <v>12.903146743774414</v>
          </cell>
          <cell r="G169">
            <v>4.6673033938282039E-38</v>
          </cell>
          <cell r="H169">
            <v>90836</v>
          </cell>
          <cell r="I169">
            <v>0.48225751519203186</v>
          </cell>
          <cell r="J169">
            <v>3.548743948340416E-2</v>
          </cell>
        </row>
        <row r="170">
          <cell r="A170" t="str">
            <v>2009edu6</v>
          </cell>
          <cell r="B170">
            <v>2009</v>
          </cell>
          <cell r="C170" t="str">
            <v>edu6</v>
          </cell>
          <cell r="D170">
            <v>0.25382381677627563</v>
          </cell>
          <cell r="E170">
            <v>1.8037719652056694E-2</v>
          </cell>
          <cell r="F170">
            <v>14.071835517883301</v>
          </cell>
          <cell r="G170">
            <v>0</v>
          </cell>
          <cell r="H170">
            <v>90836</v>
          </cell>
          <cell r="I170">
            <v>0.48225751519203186</v>
          </cell>
          <cell r="J170">
            <v>2.6975261047482491E-2</v>
          </cell>
        </row>
        <row r="171">
          <cell r="A171" t="str">
            <v>2009edu7</v>
          </cell>
          <cell r="B171">
            <v>2009</v>
          </cell>
          <cell r="C171" t="str">
            <v>edu7</v>
          </cell>
          <cell r="D171">
            <v>0.27636688947677612</v>
          </cell>
          <cell r="E171">
            <v>1.7287112772464752E-2</v>
          </cell>
          <cell r="F171">
            <v>15.986873626708984</v>
          </cell>
          <cell r="G171">
            <v>0</v>
          </cell>
          <cell r="H171">
            <v>90836</v>
          </cell>
          <cell r="I171">
            <v>0.48225751519203186</v>
          </cell>
          <cell r="J171">
            <v>3.1964503228664398E-2</v>
          </cell>
        </row>
        <row r="172">
          <cell r="A172" t="str">
            <v>2009edu8</v>
          </cell>
          <cell r="B172">
            <v>2009</v>
          </cell>
          <cell r="C172" t="str">
            <v>edu8</v>
          </cell>
          <cell r="D172">
            <v>0.35697466135025024</v>
          </cell>
          <cell r="E172">
            <v>1.531896460801363E-2</v>
          </cell>
          <cell r="F172">
            <v>23.302793502807617</v>
          </cell>
          <cell r="G172">
            <v>0</v>
          </cell>
          <cell r="H172">
            <v>90836</v>
          </cell>
          <cell r="I172">
            <v>0.48225751519203186</v>
          </cell>
          <cell r="J172">
            <v>0.13605751097202301</v>
          </cell>
        </row>
        <row r="173">
          <cell r="A173" t="str">
            <v>2009edu9</v>
          </cell>
          <cell r="B173">
            <v>2009</v>
          </cell>
          <cell r="C173" t="str">
            <v>edu9</v>
          </cell>
          <cell r="D173">
            <v>0.37145426869392395</v>
          </cell>
          <cell r="E173">
            <v>1.8891269341111183E-2</v>
          </cell>
          <cell r="F173">
            <v>19.662748336791992</v>
          </cell>
          <cell r="G173">
            <v>0</v>
          </cell>
          <cell r="H173">
            <v>90836</v>
          </cell>
          <cell r="I173">
            <v>0.48225751519203186</v>
          </cell>
          <cell r="J173">
            <v>2.1313291043043137E-2</v>
          </cell>
        </row>
        <row r="174">
          <cell r="A174" t="str">
            <v>2009hom</v>
          </cell>
          <cell r="B174">
            <v>2009</v>
          </cell>
          <cell r="C174" t="str">
            <v>hom</v>
          </cell>
          <cell r="D174">
            <v>0.41571691632270813</v>
          </cell>
          <cell r="E174">
            <v>4.2483936995267868E-3</v>
          </cell>
          <cell r="F174">
            <v>97.852729797363281</v>
          </cell>
          <cell r="G174">
            <v>0</v>
          </cell>
          <cell r="H174">
            <v>90836</v>
          </cell>
          <cell r="I174">
            <v>0.48225751519203186</v>
          </cell>
          <cell r="J174">
            <v>0.55901622772216797</v>
          </cell>
        </row>
        <row r="175">
          <cell r="A175" t="str">
            <v>2009idade</v>
          </cell>
          <cell r="B175">
            <v>2009</v>
          </cell>
          <cell r="C175" t="str">
            <v>idade</v>
          </cell>
          <cell r="D175">
            <v>5.5043131113052368E-2</v>
          </cell>
          <cell r="E175">
            <v>1.0149999288842082E-3</v>
          </cell>
          <cell r="F175">
            <v>54.229690551757813</v>
          </cell>
          <cell r="G175">
            <v>0</v>
          </cell>
          <cell r="H175">
            <v>90836</v>
          </cell>
          <cell r="I175">
            <v>0.48225751519203186</v>
          </cell>
          <cell r="J175">
            <v>39.744438171386719</v>
          </cell>
        </row>
        <row r="176">
          <cell r="A176" t="str">
            <v>2009idade2</v>
          </cell>
          <cell r="B176">
            <v>2009</v>
          </cell>
          <cell r="C176" t="str">
            <v>idade2</v>
          </cell>
          <cell r="D176">
            <v>-5.0646020099520683E-4</v>
          </cell>
          <cell r="E176">
            <v>1.2441070794011466E-5</v>
          </cell>
          <cell r="F176">
            <v>-40.708732604980469</v>
          </cell>
          <cell r="G176">
            <v>0</v>
          </cell>
          <cell r="H176">
            <v>90836</v>
          </cell>
          <cell r="I176">
            <v>0.48225751519203186</v>
          </cell>
          <cell r="J176">
            <v>1746.49853515625</v>
          </cell>
        </row>
        <row r="177">
          <cell r="A177" t="str">
            <v>2009lnrtrabp</v>
          </cell>
          <cell r="B177">
            <v>2009</v>
          </cell>
          <cell r="C177" t="str">
            <v>lnrtrabp</v>
          </cell>
          <cell r="J177">
            <v>7.1962785720825195</v>
          </cell>
        </row>
        <row r="178">
          <cell r="A178" t="str">
            <v>2008_cons</v>
          </cell>
          <cell r="B178">
            <v>2008</v>
          </cell>
          <cell r="C178" t="str">
            <v>_cons</v>
          </cell>
          <cell r="D178">
            <v>4.7581477165222168</v>
          </cell>
          <cell r="E178">
            <v>2.3495730012655258E-2</v>
          </cell>
          <cell r="F178">
            <v>202.51116943359375</v>
          </cell>
          <cell r="G178">
            <v>0</v>
          </cell>
          <cell r="H178">
            <v>93608</v>
          </cell>
          <cell r="I178">
            <v>0.47993496060371399</v>
          </cell>
        </row>
        <row r="179">
          <cell r="A179" t="str">
            <v>2008edu1</v>
          </cell>
          <cell r="B179">
            <v>2008</v>
          </cell>
          <cell r="C179" t="str">
            <v>edu1</v>
          </cell>
          <cell r="D179">
            <v>0.1381097137928009</v>
          </cell>
          <cell r="E179">
            <v>2.4198347702622414E-2</v>
          </cell>
          <cell r="F179">
            <v>5.7074027061462402</v>
          </cell>
          <cell r="G179">
            <v>1.1505846941872733E-8</v>
          </cell>
          <cell r="H179">
            <v>93608</v>
          </cell>
          <cell r="I179">
            <v>0.47993496060371399</v>
          </cell>
          <cell r="J179">
            <v>7.9963533207774162E-3</v>
          </cell>
        </row>
        <row r="180">
          <cell r="A180" t="str">
            <v>2008edu10</v>
          </cell>
          <cell r="B180">
            <v>2008</v>
          </cell>
          <cell r="C180" t="str">
            <v>edu10</v>
          </cell>
          <cell r="D180">
            <v>0.46916791796684265</v>
          </cell>
          <cell r="E180">
            <v>1.6971420496702194E-2</v>
          </cell>
          <cell r="F180">
            <v>27.644586563110352</v>
          </cell>
          <cell r="G180">
            <v>0</v>
          </cell>
          <cell r="H180">
            <v>93608</v>
          </cell>
          <cell r="I180">
            <v>0.47993496060371399</v>
          </cell>
          <cell r="J180">
            <v>2.8785910457372665E-2</v>
          </cell>
        </row>
        <row r="181">
          <cell r="A181" t="str">
            <v>2008edu11</v>
          </cell>
          <cell r="B181">
            <v>2008</v>
          </cell>
          <cell r="C181" t="str">
            <v>edu11</v>
          </cell>
          <cell r="D181">
            <v>0.7360273003578186</v>
          </cell>
          <cell r="E181">
            <v>1.4035124331712723E-2</v>
          </cell>
          <cell r="F181">
            <v>52.441806793212891</v>
          </cell>
          <cell r="G181">
            <v>0</v>
          </cell>
          <cell r="H181">
            <v>93608</v>
          </cell>
          <cell r="I181">
            <v>0.47993496060371399</v>
          </cell>
          <cell r="J181">
            <v>0.31357270479202271</v>
          </cell>
        </row>
        <row r="182">
          <cell r="A182" t="str">
            <v>2008edu12</v>
          </cell>
          <cell r="B182">
            <v>2008</v>
          </cell>
          <cell r="C182" t="str">
            <v>edu12</v>
          </cell>
          <cell r="D182">
            <v>0.98522734642028809</v>
          </cell>
          <cell r="E182">
            <v>2.1384453400969505E-2</v>
          </cell>
          <cell r="F182">
            <v>46.072132110595703</v>
          </cell>
          <cell r="G182">
            <v>0</v>
          </cell>
          <cell r="H182">
            <v>93608</v>
          </cell>
          <cell r="I182">
            <v>0.47993496060371399</v>
          </cell>
          <cell r="J182">
            <v>1.6379091888666153E-2</v>
          </cell>
        </row>
        <row r="183">
          <cell r="A183" t="str">
            <v>2008edu13</v>
          </cell>
          <cell r="B183">
            <v>2008</v>
          </cell>
          <cell r="C183" t="str">
            <v>edu13</v>
          </cell>
          <cell r="D183">
            <v>1.1037184000015259</v>
          </cell>
          <cell r="E183">
            <v>2.0504290238022804E-2</v>
          </cell>
          <cell r="F183">
            <v>53.828655242919922</v>
          </cell>
          <cell r="G183">
            <v>0</v>
          </cell>
          <cell r="H183">
            <v>93608</v>
          </cell>
          <cell r="I183">
            <v>0.47993496060371399</v>
          </cell>
          <cell r="J183">
            <v>2.1668806672096252E-2</v>
          </cell>
        </row>
        <row r="184">
          <cell r="A184" t="str">
            <v>2008edu14</v>
          </cell>
          <cell r="B184">
            <v>2008</v>
          </cell>
          <cell r="C184" t="str">
            <v>edu14</v>
          </cell>
          <cell r="D184">
            <v>1.2053819894790649</v>
          </cell>
          <cell r="E184">
            <v>2.1364988759160042E-2</v>
          </cell>
          <cell r="F184">
            <v>56.418563842773438</v>
          </cell>
          <cell r="G184">
            <v>0</v>
          </cell>
          <cell r="H184">
            <v>93608</v>
          </cell>
          <cell r="I184">
            <v>0.47993496060371399</v>
          </cell>
          <cell r="J184">
            <v>2.3751405999064445E-2</v>
          </cell>
        </row>
        <row r="185">
          <cell r="A185" t="str">
            <v>2008edu15</v>
          </cell>
          <cell r="B185">
            <v>2008</v>
          </cell>
          <cell r="C185" t="str">
            <v>edu15</v>
          </cell>
          <cell r="D185">
            <v>1.5820913314819336</v>
          </cell>
          <cell r="E185">
            <v>1.5428531914949417E-2</v>
          </cell>
          <cell r="F185">
            <v>102.54322052001953</v>
          </cell>
          <cell r="G185">
            <v>0</v>
          </cell>
          <cell r="H185">
            <v>93608</v>
          </cell>
          <cell r="I185">
            <v>0.47993496060371399</v>
          </cell>
          <cell r="J185">
            <v>0.1151387095451355</v>
          </cell>
        </row>
        <row r="186">
          <cell r="A186" t="str">
            <v>2008edu16</v>
          </cell>
          <cell r="B186">
            <v>2008</v>
          </cell>
          <cell r="C186" t="str">
            <v>edu16</v>
          </cell>
          <cell r="D186">
            <v>1.9474393129348755</v>
          </cell>
          <cell r="E186">
            <v>1.9626427441835403E-2</v>
          </cell>
          <cell r="F186">
            <v>99.225357055664063</v>
          </cell>
          <cell r="G186">
            <v>0</v>
          </cell>
          <cell r="H186">
            <v>93608</v>
          </cell>
          <cell r="I186">
            <v>0.47993496060371399</v>
          </cell>
          <cell r="J186">
            <v>3.7734679877758026E-2</v>
          </cell>
        </row>
        <row r="187">
          <cell r="A187" t="str">
            <v>2008edu17</v>
          </cell>
          <cell r="B187">
            <v>2008</v>
          </cell>
          <cell r="C187" t="str">
            <v>edu17</v>
          </cell>
          <cell r="D187">
            <v>2.3355720043182373</v>
          </cell>
          <cell r="E187">
            <v>2.5664709508419037E-2</v>
          </cell>
          <cell r="F187">
            <v>91.003250122070313</v>
          </cell>
          <cell r="G187">
            <v>0</v>
          </cell>
          <cell r="H187">
            <v>93608</v>
          </cell>
          <cell r="I187">
            <v>0.47993496060371399</v>
          </cell>
          <cell r="J187">
            <v>1.474339235574007E-2</v>
          </cell>
        </row>
        <row r="188">
          <cell r="A188" t="str">
            <v>2008edu2</v>
          </cell>
          <cell r="B188">
            <v>2008</v>
          </cell>
          <cell r="C188" t="str">
            <v>edu2</v>
          </cell>
          <cell r="D188">
            <v>9.0913556516170502E-2</v>
          </cell>
          <cell r="E188">
            <v>1.931169256567955E-2</v>
          </cell>
          <cell r="F188">
            <v>4.7076950073242188</v>
          </cell>
          <cell r="G188">
            <v>2.5089166229008697E-6</v>
          </cell>
          <cell r="H188">
            <v>93608</v>
          </cell>
          <cell r="I188">
            <v>0.47993496060371399</v>
          </cell>
          <cell r="J188">
            <v>1.4656102284789085E-2</v>
          </cell>
        </row>
        <row r="189">
          <cell r="A189" t="str">
            <v>2008edu3</v>
          </cell>
          <cell r="B189">
            <v>2008</v>
          </cell>
          <cell r="C189" t="str">
            <v>edu3</v>
          </cell>
          <cell r="D189">
            <v>0.20975413918495178</v>
          </cell>
          <cell r="E189">
            <v>1.7690671607851982E-2</v>
          </cell>
          <cell r="F189">
            <v>11.856764793395996</v>
          </cell>
          <cell r="G189">
            <v>2.0940419465389406E-32</v>
          </cell>
          <cell r="H189">
            <v>93608</v>
          </cell>
          <cell r="I189">
            <v>0.47993496060371399</v>
          </cell>
          <cell r="J189">
            <v>2.3616086691617966E-2</v>
          </cell>
        </row>
        <row r="190">
          <cell r="A190" t="str">
            <v>2008edu4</v>
          </cell>
          <cell r="B190">
            <v>2008</v>
          </cell>
          <cell r="C190" t="str">
            <v>edu4</v>
          </cell>
          <cell r="D190">
            <v>0.20794671773910522</v>
          </cell>
          <cell r="E190">
            <v>1.4419678598642349E-2</v>
          </cell>
          <cell r="F190">
            <v>14.421036720275879</v>
          </cell>
          <cell r="G190">
            <v>0</v>
          </cell>
          <cell r="H190">
            <v>93608</v>
          </cell>
          <cell r="I190">
            <v>0.47993496060371399</v>
          </cell>
          <cell r="J190">
            <v>0.10972381383180618</v>
          </cell>
        </row>
        <row r="191">
          <cell r="A191" t="str">
            <v>2008edu5</v>
          </cell>
          <cell r="B191">
            <v>2008</v>
          </cell>
          <cell r="C191" t="str">
            <v>edu5</v>
          </cell>
          <cell r="D191">
            <v>0.2773481011390686</v>
          </cell>
          <cell r="E191">
            <v>1.6067842021584511E-2</v>
          </cell>
          <cell r="F191">
            <v>17.261066436767578</v>
          </cell>
          <cell r="G191">
            <v>0</v>
          </cell>
          <cell r="H191">
            <v>93608</v>
          </cell>
          <cell r="I191">
            <v>0.47993496060371399</v>
          </cell>
          <cell r="J191">
            <v>3.4569725394248962E-2</v>
          </cell>
        </row>
        <row r="192">
          <cell r="A192" t="str">
            <v>2008edu6</v>
          </cell>
          <cell r="B192">
            <v>2008</v>
          </cell>
          <cell r="C192" t="str">
            <v>edu6</v>
          </cell>
          <cell r="D192">
            <v>0.30026170611381531</v>
          </cell>
          <cell r="E192">
            <v>1.640639454126358E-2</v>
          </cell>
          <cell r="F192">
            <v>18.301504135131836</v>
          </cell>
          <cell r="G192">
            <v>0</v>
          </cell>
          <cell r="H192">
            <v>93608</v>
          </cell>
          <cell r="I192">
            <v>0.47993496060371399</v>
          </cell>
          <cell r="J192">
            <v>2.8164701536297798E-2</v>
          </cell>
        </row>
        <row r="193">
          <cell r="A193" t="str">
            <v>2008edu7</v>
          </cell>
          <cell r="B193">
            <v>2008</v>
          </cell>
          <cell r="C193" t="str">
            <v>edu7</v>
          </cell>
          <cell r="D193">
            <v>0.36553013324737549</v>
          </cell>
          <cell r="E193">
            <v>1.6423240303993225E-2</v>
          </cell>
          <cell r="F193">
            <v>22.25688362121582</v>
          </cell>
          <cell r="G193">
            <v>0</v>
          </cell>
          <cell r="H193">
            <v>93608</v>
          </cell>
          <cell r="I193">
            <v>0.47993496060371399</v>
          </cell>
          <cell r="J193">
            <v>3.4328315407037735E-2</v>
          </cell>
        </row>
        <row r="194">
          <cell r="A194" t="str">
            <v>2008edu8</v>
          </cell>
          <cell r="B194">
            <v>2008</v>
          </cell>
          <cell r="C194" t="str">
            <v>edu8</v>
          </cell>
          <cell r="D194">
            <v>0.42679393291473389</v>
          </cell>
          <cell r="E194">
            <v>1.4280044473707676E-2</v>
          </cell>
          <cell r="F194">
            <v>29.88743782043457</v>
          </cell>
          <cell r="G194">
            <v>0</v>
          </cell>
          <cell r="H194">
            <v>93608</v>
          </cell>
          <cell r="I194">
            <v>0.47993496060371399</v>
          </cell>
          <cell r="J194">
            <v>0.13505513966083527</v>
          </cell>
        </row>
        <row r="195">
          <cell r="A195" t="str">
            <v>2008edu9</v>
          </cell>
          <cell r="B195">
            <v>2008</v>
          </cell>
          <cell r="C195" t="str">
            <v>edu9</v>
          </cell>
          <cell r="D195">
            <v>0.39289551973342896</v>
          </cell>
          <cell r="E195">
            <v>1.8155952915549278E-2</v>
          </cell>
          <cell r="F195">
            <v>21.640037536621094</v>
          </cell>
          <cell r="G195">
            <v>0</v>
          </cell>
          <cell r="H195">
            <v>93608</v>
          </cell>
          <cell r="I195">
            <v>0.47993496060371399</v>
          </cell>
          <cell r="J195">
            <v>2.2561028599739075E-2</v>
          </cell>
        </row>
        <row r="196">
          <cell r="A196" t="str">
            <v>2008hom</v>
          </cell>
          <cell r="B196">
            <v>2008</v>
          </cell>
          <cell r="C196" t="str">
            <v>hom</v>
          </cell>
          <cell r="D196">
            <v>0.41765546798706055</v>
          </cell>
          <cell r="E196">
            <v>4.1680526919662952E-3</v>
          </cell>
          <cell r="F196">
            <v>100.2039794921875</v>
          </cell>
          <cell r="G196">
            <v>0</v>
          </cell>
          <cell r="H196">
            <v>93608</v>
          </cell>
          <cell r="I196">
            <v>0.47993496060371399</v>
          </cell>
          <cell r="J196">
            <v>0.5660254955291748</v>
          </cell>
        </row>
        <row r="197">
          <cell r="A197" t="str">
            <v>2008idade</v>
          </cell>
          <cell r="B197">
            <v>2008</v>
          </cell>
          <cell r="C197" t="str">
            <v>idade</v>
          </cell>
          <cell r="D197">
            <v>5.5040273815393448E-2</v>
          </cell>
          <cell r="E197">
            <v>1.0428029345348477E-3</v>
          </cell>
          <cell r="F197">
            <v>52.781089782714844</v>
          </cell>
          <cell r="G197">
            <v>0</v>
          </cell>
          <cell r="H197">
            <v>93608</v>
          </cell>
          <cell r="I197">
            <v>0.47993496060371399</v>
          </cell>
          <cell r="J197">
            <v>39.507930755615234</v>
          </cell>
        </row>
        <row r="198">
          <cell r="A198" t="str">
            <v>2008idade2</v>
          </cell>
          <cell r="B198">
            <v>2008</v>
          </cell>
          <cell r="C198" t="str">
            <v>idade2</v>
          </cell>
          <cell r="D198">
            <v>-5.02280134242028E-4</v>
          </cell>
          <cell r="E198">
            <v>1.2998054444324225E-5</v>
          </cell>
          <cell r="F198">
            <v>-38.642715454101563</v>
          </cell>
          <cell r="G198">
            <v>0</v>
          </cell>
          <cell r="H198">
            <v>93608</v>
          </cell>
          <cell r="I198">
            <v>0.47993496060371399</v>
          </cell>
          <cell r="J198">
            <v>1727.6473388671875</v>
          </cell>
        </row>
        <row r="199">
          <cell r="A199" t="str">
            <v>2008lnrtrabp</v>
          </cell>
          <cell r="B199">
            <v>2008</v>
          </cell>
          <cell r="C199" t="str">
            <v>lnrtrabp</v>
          </cell>
          <cell r="J199">
            <v>7.0316872596740723</v>
          </cell>
        </row>
        <row r="200">
          <cell r="A200" t="str">
            <v>2007_cons</v>
          </cell>
          <cell r="B200">
            <v>2007</v>
          </cell>
          <cell r="C200" t="str">
            <v>_cons</v>
          </cell>
          <cell r="D200">
            <v>4.6762304306030273</v>
          </cell>
          <cell r="E200">
            <v>2.3048738017678261E-2</v>
          </cell>
          <cell r="F200">
            <v>202.88444519042969</v>
          </cell>
          <cell r="G200">
            <v>0</v>
          </cell>
          <cell r="H200">
            <v>90509</v>
          </cell>
          <cell r="I200">
            <v>0.48221170902252197</v>
          </cell>
        </row>
        <row r="201">
          <cell r="A201" t="str">
            <v>2007edu1</v>
          </cell>
          <cell r="B201">
            <v>2007</v>
          </cell>
          <cell r="C201" t="str">
            <v>edu1</v>
          </cell>
          <cell r="D201">
            <v>6.7702025175094604E-2</v>
          </cell>
          <cell r="E201">
            <v>2.2001245990395546E-2</v>
          </cell>
          <cell r="F201">
            <v>3.0771903991699219</v>
          </cell>
          <cell r="G201">
            <v>2.0902417600154877E-3</v>
          </cell>
          <cell r="H201">
            <v>90509</v>
          </cell>
          <cell r="I201">
            <v>0.48221170902252197</v>
          </cell>
          <cell r="J201">
            <v>8.3331959322094917E-3</v>
          </cell>
        </row>
        <row r="202">
          <cell r="A202" t="str">
            <v>2007edu10</v>
          </cell>
          <cell r="B202">
            <v>2007</v>
          </cell>
          <cell r="C202" t="str">
            <v>edu10</v>
          </cell>
          <cell r="D202">
            <v>0.47890251874923706</v>
          </cell>
          <cell r="E202">
            <v>1.7101716250181198E-2</v>
          </cell>
          <cell r="F202">
            <v>28.003185272216797</v>
          </cell>
          <cell r="G202">
            <v>0</v>
          </cell>
          <cell r="H202">
            <v>90509</v>
          </cell>
          <cell r="I202">
            <v>0.48221170902252197</v>
          </cell>
          <cell r="J202">
            <v>2.8871903195977211E-2</v>
          </cell>
        </row>
        <row r="203">
          <cell r="A203" t="str">
            <v>2007edu11</v>
          </cell>
          <cell r="B203">
            <v>2007</v>
          </cell>
          <cell r="C203" t="str">
            <v>edu11</v>
          </cell>
          <cell r="D203">
            <v>0.73343628644943237</v>
          </cell>
          <cell r="E203">
            <v>1.3488836586475372E-2</v>
          </cell>
          <cell r="F203">
            <v>54.373577117919922</v>
          </cell>
          <cell r="G203">
            <v>0</v>
          </cell>
          <cell r="H203">
            <v>90509</v>
          </cell>
          <cell r="I203">
            <v>0.48221170902252197</v>
          </cell>
          <cell r="J203">
            <v>0.30436435341835022</v>
          </cell>
        </row>
        <row r="204">
          <cell r="A204" t="str">
            <v>2007edu12</v>
          </cell>
          <cell r="B204">
            <v>2007</v>
          </cell>
          <cell r="C204" t="str">
            <v>edu12</v>
          </cell>
          <cell r="D204">
            <v>0.9850725531578064</v>
          </cell>
          <cell r="E204">
            <v>2.1275989711284637E-2</v>
          </cell>
          <cell r="F204">
            <v>46.299728393554688</v>
          </cell>
          <cell r="G204">
            <v>0</v>
          </cell>
          <cell r="H204">
            <v>90509</v>
          </cell>
          <cell r="I204">
            <v>0.48221170902252197</v>
          </cell>
          <cell r="J204">
            <v>1.5031177550554276E-2</v>
          </cell>
        </row>
        <row r="205">
          <cell r="A205" t="str">
            <v>2007edu13</v>
          </cell>
          <cell r="B205">
            <v>2007</v>
          </cell>
          <cell r="C205" t="str">
            <v>edu13</v>
          </cell>
          <cell r="D205">
            <v>1.1665682792663574</v>
          </cell>
          <cell r="E205">
            <v>2.0114941522479057E-2</v>
          </cell>
          <cell r="F205">
            <v>57.995113372802734</v>
          </cell>
          <cell r="G205">
            <v>0</v>
          </cell>
          <cell r="H205">
            <v>90509</v>
          </cell>
          <cell r="I205">
            <v>0.48221170902252197</v>
          </cell>
          <cell r="J205">
            <v>2.4026818573474884E-2</v>
          </cell>
        </row>
        <row r="206">
          <cell r="A206" t="str">
            <v>2007edu14</v>
          </cell>
          <cell r="B206">
            <v>2007</v>
          </cell>
          <cell r="C206" t="str">
            <v>edu14</v>
          </cell>
          <cell r="D206">
            <v>1.2401114702224731</v>
          </cell>
          <cell r="E206">
            <v>2.0566515624523163E-2</v>
          </cell>
          <cell r="F206">
            <v>60.297595977783203</v>
          </cell>
          <cell r="G206">
            <v>0</v>
          </cell>
          <cell r="H206">
            <v>90509</v>
          </cell>
          <cell r="I206">
            <v>0.48221170902252197</v>
          </cell>
          <cell r="J206">
            <v>2.2241102531552315E-2</v>
          </cell>
        </row>
        <row r="207">
          <cell r="A207" t="str">
            <v>2007edu15</v>
          </cell>
          <cell r="B207">
            <v>2007</v>
          </cell>
          <cell r="C207" t="str">
            <v>edu15</v>
          </cell>
          <cell r="D207">
            <v>1.5604617595672607</v>
          </cell>
          <cell r="E207">
            <v>1.4971893280744553E-2</v>
          </cell>
          <cell r="F207">
            <v>104.22608184814453</v>
          </cell>
          <cell r="G207">
            <v>0</v>
          </cell>
          <cell r="H207">
            <v>90509</v>
          </cell>
          <cell r="I207">
            <v>0.48221170902252197</v>
          </cell>
          <cell r="J207">
            <v>0.10400160402059555</v>
          </cell>
        </row>
        <row r="208">
          <cell r="A208" t="str">
            <v>2007edu16</v>
          </cell>
          <cell r="B208">
            <v>2007</v>
          </cell>
          <cell r="C208" t="str">
            <v>edu16</v>
          </cell>
          <cell r="D208">
            <v>1.9616391658782959</v>
          </cell>
          <cell r="E208">
            <v>1.9134214147925377E-2</v>
          </cell>
          <cell r="F208">
            <v>102.51997375488281</v>
          </cell>
          <cell r="G208">
            <v>0</v>
          </cell>
          <cell r="H208">
            <v>90509</v>
          </cell>
          <cell r="I208">
            <v>0.48221170902252197</v>
          </cell>
          <cell r="J208">
            <v>3.5357363522052765E-2</v>
          </cell>
        </row>
        <row r="209">
          <cell r="A209" t="str">
            <v>2007edu17</v>
          </cell>
          <cell r="B209">
            <v>2007</v>
          </cell>
          <cell r="C209" t="str">
            <v>edu17</v>
          </cell>
          <cell r="D209">
            <v>2.3231194019317627</v>
          </cell>
          <cell r="E209">
            <v>2.6222018525004387E-2</v>
          </cell>
          <cell r="F209">
            <v>88.594223022460938</v>
          </cell>
          <cell r="G209">
            <v>0</v>
          </cell>
          <cell r="H209">
            <v>90509</v>
          </cell>
          <cell r="I209">
            <v>0.48221170902252197</v>
          </cell>
          <cell r="J209">
            <v>1.3845237903296947E-2</v>
          </cell>
        </row>
        <row r="210">
          <cell r="A210" t="str">
            <v>2007edu2</v>
          </cell>
          <cell r="B210">
            <v>2007</v>
          </cell>
          <cell r="C210" t="str">
            <v>edu2</v>
          </cell>
          <cell r="D210">
            <v>3.5689078271389008E-2</v>
          </cell>
          <cell r="E210">
            <v>1.9833311438560486E-2</v>
          </cell>
          <cell r="F210">
            <v>1.7994513511657715</v>
          </cell>
          <cell r="G210">
            <v>7.1950644254684448E-2</v>
          </cell>
          <cell r="H210">
            <v>90509</v>
          </cell>
          <cell r="I210">
            <v>0.48221170902252197</v>
          </cell>
          <cell r="J210">
            <v>1.5123725868761539E-2</v>
          </cell>
        </row>
        <row r="211">
          <cell r="A211" t="str">
            <v>2007edu3</v>
          </cell>
          <cell r="B211">
            <v>2007</v>
          </cell>
          <cell r="C211" t="str">
            <v>edu3</v>
          </cell>
          <cell r="D211">
            <v>0.14790773391723633</v>
          </cell>
          <cell r="E211">
            <v>1.6790874302387238E-2</v>
          </cell>
          <cell r="F211">
            <v>8.8088169097900391</v>
          </cell>
          <cell r="G211">
            <v>1.2864860893580503E-18</v>
          </cell>
          <cell r="H211">
            <v>90509</v>
          </cell>
          <cell r="I211">
            <v>0.48221170902252197</v>
          </cell>
          <cell r="J211">
            <v>2.5579575449228287E-2</v>
          </cell>
        </row>
        <row r="212">
          <cell r="A212" t="str">
            <v>2007edu4</v>
          </cell>
          <cell r="B212">
            <v>2007</v>
          </cell>
          <cell r="C212" t="str">
            <v>edu4</v>
          </cell>
          <cell r="D212">
            <v>0.20770139992237091</v>
          </cell>
          <cell r="E212">
            <v>1.3726930133998394E-2</v>
          </cell>
          <cell r="F212">
            <v>15.130943298339844</v>
          </cell>
          <cell r="G212">
            <v>0</v>
          </cell>
          <cell r="H212">
            <v>90509</v>
          </cell>
          <cell r="I212">
            <v>0.48221170902252197</v>
          </cell>
          <cell r="J212">
            <v>0.11840081959962845</v>
          </cell>
        </row>
        <row r="213">
          <cell r="A213" t="str">
            <v>2007edu5</v>
          </cell>
          <cell r="B213">
            <v>2007</v>
          </cell>
          <cell r="C213" t="str">
            <v>edu5</v>
          </cell>
          <cell r="D213">
            <v>0.25846675038337708</v>
          </cell>
          <cell r="E213">
            <v>1.56977828592062E-2</v>
          </cell>
          <cell r="F213">
            <v>16.465175628662109</v>
          </cell>
          <cell r="G213">
            <v>0</v>
          </cell>
          <cell r="H213">
            <v>90509</v>
          </cell>
          <cell r="I213">
            <v>0.48221170902252197</v>
          </cell>
          <cell r="J213">
            <v>3.5783518105745316E-2</v>
          </cell>
        </row>
        <row r="214">
          <cell r="A214" t="str">
            <v>2007edu6</v>
          </cell>
          <cell r="B214">
            <v>2007</v>
          </cell>
          <cell r="C214" t="str">
            <v>edu6</v>
          </cell>
          <cell r="D214">
            <v>0.3167281448841095</v>
          </cell>
          <cell r="E214">
            <v>1.6408676281571388E-2</v>
          </cell>
          <cell r="F214">
            <v>19.302480697631836</v>
          </cell>
          <cell r="G214">
            <v>0</v>
          </cell>
          <cell r="H214">
            <v>90509</v>
          </cell>
          <cell r="I214">
            <v>0.48221170902252197</v>
          </cell>
          <cell r="J214">
            <v>2.8970284387469292E-2</v>
          </cell>
        </row>
        <row r="215">
          <cell r="A215" t="str">
            <v>2007edu7</v>
          </cell>
          <cell r="B215">
            <v>2007</v>
          </cell>
          <cell r="C215" t="str">
            <v>edu7</v>
          </cell>
          <cell r="D215">
            <v>0.3085666298866272</v>
          </cell>
          <cell r="E215">
            <v>1.6073450446128845E-2</v>
          </cell>
          <cell r="F215">
            <v>19.197286605834961</v>
          </cell>
          <cell r="G215">
            <v>0</v>
          </cell>
          <cell r="H215">
            <v>90509</v>
          </cell>
          <cell r="I215">
            <v>0.48221170902252197</v>
          </cell>
          <cell r="J215">
            <v>3.4985139966011047E-2</v>
          </cell>
        </row>
        <row r="216">
          <cell r="A216" t="str">
            <v>2007edu8</v>
          </cell>
          <cell r="B216">
            <v>2007</v>
          </cell>
          <cell r="C216" t="str">
            <v>edu8</v>
          </cell>
          <cell r="D216">
            <v>0.41313466429710388</v>
          </cell>
          <cell r="E216">
            <v>1.3789641670882702E-2</v>
          </cell>
          <cell r="F216">
            <v>29.959781646728516</v>
          </cell>
          <cell r="G216">
            <v>0</v>
          </cell>
          <cell r="H216">
            <v>90509</v>
          </cell>
          <cell r="I216">
            <v>0.48221170902252197</v>
          </cell>
          <cell r="J216">
            <v>0.13951098918914795</v>
          </cell>
        </row>
        <row r="217">
          <cell r="A217" t="str">
            <v>2007edu9</v>
          </cell>
          <cell r="B217">
            <v>2007</v>
          </cell>
          <cell r="C217" t="str">
            <v>edu9</v>
          </cell>
          <cell r="D217">
            <v>0.42620876431465149</v>
          </cell>
          <cell r="E217">
            <v>1.7868872731924057E-2</v>
          </cell>
          <cell r="F217">
            <v>23.852022171020508</v>
          </cell>
          <cell r="G217">
            <v>0</v>
          </cell>
          <cell r="H217">
            <v>90509</v>
          </cell>
          <cell r="I217">
            <v>0.48221170902252197</v>
          </cell>
          <cell r="J217">
            <v>2.2734005004167557E-2</v>
          </cell>
        </row>
        <row r="218">
          <cell r="A218" t="str">
            <v>2007hom</v>
          </cell>
          <cell r="B218">
            <v>2007</v>
          </cell>
          <cell r="C218" t="str">
            <v>hom</v>
          </cell>
          <cell r="D218">
            <v>0.40892291069030762</v>
          </cell>
          <cell r="E218">
            <v>4.1583501733839512E-3</v>
          </cell>
          <cell r="F218">
            <v>98.337776184082031</v>
          </cell>
          <cell r="G218">
            <v>0</v>
          </cell>
          <cell r="H218">
            <v>90509</v>
          </cell>
          <cell r="I218">
            <v>0.48221170902252197</v>
          </cell>
          <cell r="J218">
            <v>0.56824171543121338</v>
          </cell>
        </row>
        <row r="219">
          <cell r="A219" t="str">
            <v>2007idade</v>
          </cell>
          <cell r="B219">
            <v>2007</v>
          </cell>
          <cell r="C219" t="str">
            <v>idade</v>
          </cell>
          <cell r="D219">
            <v>5.8661624789237976E-2</v>
          </cell>
          <cell r="E219">
            <v>1.0418999008834362E-3</v>
          </cell>
          <cell r="F219">
            <v>56.302555084228516</v>
          </cell>
          <cell r="G219">
            <v>0</v>
          </cell>
          <cell r="H219">
            <v>90509</v>
          </cell>
          <cell r="I219">
            <v>0.48221170902252197</v>
          </cell>
          <cell r="J219">
            <v>39.273227691650391</v>
          </cell>
        </row>
        <row r="220">
          <cell r="A220" t="str">
            <v>2007idade2</v>
          </cell>
          <cell r="B220">
            <v>2007</v>
          </cell>
          <cell r="C220" t="str">
            <v>idade2</v>
          </cell>
          <cell r="D220">
            <v>-5.4125068709254265E-4</v>
          </cell>
          <cell r="E220">
            <v>1.2958065781276673E-5</v>
          </cell>
          <cell r="F220">
            <v>-41.769405364990234</v>
          </cell>
          <cell r="G220">
            <v>0</v>
          </cell>
          <cell r="H220">
            <v>90509</v>
          </cell>
          <cell r="I220">
            <v>0.48221170902252197</v>
          </cell>
          <cell r="J220">
            <v>1705.468994140625</v>
          </cell>
        </row>
        <row r="221">
          <cell r="A221" t="str">
            <v>2007lnrtrabp</v>
          </cell>
          <cell r="B221">
            <v>2007</v>
          </cell>
          <cell r="C221" t="str">
            <v>lnrtrabp</v>
          </cell>
          <cell r="J221">
            <v>6.9866571426391602</v>
          </cell>
        </row>
        <row r="222">
          <cell r="A222" t="str">
            <v>2006_cons</v>
          </cell>
          <cell r="B222">
            <v>2006</v>
          </cell>
          <cell r="C222" t="str">
            <v>_cons</v>
          </cell>
          <cell r="D222">
            <v>4.6079268455505371</v>
          </cell>
          <cell r="E222">
            <v>2.304779551923275E-2</v>
          </cell>
          <cell r="F222">
            <v>199.92918395996094</v>
          </cell>
          <cell r="G222">
            <v>0</v>
          </cell>
          <cell r="H222">
            <v>89218</v>
          </cell>
          <cell r="I222">
            <v>0.47545170783996582</v>
          </cell>
        </row>
        <row r="223">
          <cell r="A223" t="str">
            <v>2006edu1</v>
          </cell>
          <cell r="B223">
            <v>2006</v>
          </cell>
          <cell r="C223" t="str">
            <v>edu1</v>
          </cell>
          <cell r="D223">
            <v>9.4540856778621674E-2</v>
          </cell>
          <cell r="E223">
            <v>2.3183552548289299E-2</v>
          </cell>
          <cell r="F223">
            <v>4.0779280662536621</v>
          </cell>
          <cell r="G223">
            <v>4.547820208244957E-5</v>
          </cell>
          <cell r="H223">
            <v>89218</v>
          </cell>
          <cell r="I223">
            <v>0.47545170783996582</v>
          </cell>
          <cell r="J223">
            <v>9.8879383876919746E-3</v>
          </cell>
        </row>
        <row r="224">
          <cell r="A224" t="str">
            <v>2006edu10</v>
          </cell>
          <cell r="B224">
            <v>2006</v>
          </cell>
          <cell r="C224" t="str">
            <v>edu10</v>
          </cell>
          <cell r="D224">
            <v>0.51208150386810303</v>
          </cell>
          <cell r="E224">
            <v>1.6814501956105232E-2</v>
          </cell>
          <cell r="F224">
            <v>30.454753875732422</v>
          </cell>
          <cell r="G224">
            <v>0</v>
          </cell>
          <cell r="H224">
            <v>89218</v>
          </cell>
          <cell r="I224">
            <v>0.47545170783996582</v>
          </cell>
          <cell r="J224">
            <v>2.9574999585747719E-2</v>
          </cell>
        </row>
        <row r="225">
          <cell r="A225" t="str">
            <v>2006edu11</v>
          </cell>
          <cell r="B225">
            <v>2006</v>
          </cell>
          <cell r="C225" t="str">
            <v>edu11</v>
          </cell>
          <cell r="D225">
            <v>0.76004219055175781</v>
          </cell>
          <cell r="E225">
            <v>1.3408031314611435E-2</v>
          </cell>
          <cell r="F225">
            <v>56.685592651367188</v>
          </cell>
          <cell r="G225">
            <v>0</v>
          </cell>
          <cell r="H225">
            <v>89218</v>
          </cell>
          <cell r="I225">
            <v>0.47545170783996582</v>
          </cell>
          <cell r="J225">
            <v>0.29137706756591797</v>
          </cell>
        </row>
        <row r="226">
          <cell r="A226" t="str">
            <v>2006edu12</v>
          </cell>
          <cell r="B226">
            <v>2006</v>
          </cell>
          <cell r="C226" t="str">
            <v>edu12</v>
          </cell>
          <cell r="D226">
            <v>1.0383974313735962</v>
          </cell>
          <cell r="E226">
            <v>2.1048510447144508E-2</v>
          </cell>
          <cell r="F226">
            <v>49.333534240722656</v>
          </cell>
          <cell r="G226">
            <v>0</v>
          </cell>
          <cell r="H226">
            <v>89218</v>
          </cell>
          <cell r="I226">
            <v>0.47545170783996582</v>
          </cell>
          <cell r="J226">
            <v>1.6636280342936516E-2</v>
          </cell>
        </row>
        <row r="227">
          <cell r="A227" t="str">
            <v>2006edu13</v>
          </cell>
          <cell r="B227">
            <v>2006</v>
          </cell>
          <cell r="C227" t="str">
            <v>edu13</v>
          </cell>
          <cell r="D227">
            <v>1.1884946823120117</v>
          </cell>
          <cell r="E227">
            <v>1.9855903461575508E-2</v>
          </cell>
          <cell r="F227">
            <v>59.855987548828125</v>
          </cell>
          <cell r="G227">
            <v>0</v>
          </cell>
          <cell r="H227">
            <v>89218</v>
          </cell>
          <cell r="I227">
            <v>0.47545170783996582</v>
          </cell>
          <cell r="J227">
            <v>2.2021858021616936E-2</v>
          </cell>
        </row>
        <row r="228">
          <cell r="A228" t="str">
            <v>2006edu14</v>
          </cell>
          <cell r="B228">
            <v>2006</v>
          </cell>
          <cell r="C228" t="str">
            <v>edu14</v>
          </cell>
          <cell r="D228">
            <v>1.2470402717590332</v>
          </cell>
          <cell r="E228">
            <v>2.2453345358371735E-2</v>
          </cell>
          <cell r="F228">
            <v>55.539173126220703</v>
          </cell>
          <cell r="G228">
            <v>0</v>
          </cell>
          <cell r="H228">
            <v>89218</v>
          </cell>
          <cell r="I228">
            <v>0.47545170783996582</v>
          </cell>
          <cell r="J228">
            <v>1.9707238301634789E-2</v>
          </cell>
        </row>
        <row r="229">
          <cell r="A229" t="str">
            <v>2006edu15</v>
          </cell>
          <cell r="B229">
            <v>2006</v>
          </cell>
          <cell r="C229" t="str">
            <v>edu15</v>
          </cell>
          <cell r="D229">
            <v>1.5961134433746338</v>
          </cell>
          <cell r="E229">
            <v>1.5173763036727905E-2</v>
          </cell>
          <cell r="F229">
            <v>105.18903350830078</v>
          </cell>
          <cell r="G229">
            <v>0</v>
          </cell>
          <cell r="H229">
            <v>89218</v>
          </cell>
          <cell r="I229">
            <v>0.47545170783996582</v>
          </cell>
          <cell r="J229">
            <v>9.4450801610946655E-2</v>
          </cell>
        </row>
        <row r="230">
          <cell r="A230" t="str">
            <v>2006edu16</v>
          </cell>
          <cell r="B230">
            <v>2006</v>
          </cell>
          <cell r="C230" t="str">
            <v>edu16</v>
          </cell>
          <cell r="D230">
            <v>1.9389933347702026</v>
          </cell>
          <cell r="E230">
            <v>1.8865795806050301E-2</v>
          </cell>
          <cell r="F230">
            <v>102.77824401855469</v>
          </cell>
          <cell r="G230">
            <v>0</v>
          </cell>
          <cell r="H230">
            <v>89218</v>
          </cell>
          <cell r="I230">
            <v>0.47545170783996582</v>
          </cell>
          <cell r="J230">
            <v>3.5139832645654678E-2</v>
          </cell>
        </row>
        <row r="231">
          <cell r="A231" t="str">
            <v>2006edu17</v>
          </cell>
          <cell r="B231">
            <v>2006</v>
          </cell>
          <cell r="C231" t="str">
            <v>edu17</v>
          </cell>
          <cell r="D231">
            <v>2.2877578735351563</v>
          </cell>
          <cell r="E231">
            <v>2.7386132627725601E-2</v>
          </cell>
          <cell r="F231">
            <v>83.537094116210938</v>
          </cell>
          <cell r="G231">
            <v>0</v>
          </cell>
          <cell r="H231">
            <v>89218</v>
          </cell>
          <cell r="I231">
            <v>0.47545170783996582</v>
          </cell>
          <cell r="J231">
            <v>1.3896976597607136E-2</v>
          </cell>
        </row>
        <row r="232">
          <cell r="A232" t="str">
            <v>2006edu2</v>
          </cell>
          <cell r="B232">
            <v>2006</v>
          </cell>
          <cell r="C232" t="str">
            <v>edu2</v>
          </cell>
          <cell r="D232">
            <v>7.6068751513957977E-2</v>
          </cell>
          <cell r="E232">
            <v>1.8888005986809731E-2</v>
          </cell>
          <cell r="F232">
            <v>4.0273575782775879</v>
          </cell>
          <cell r="G232">
            <v>5.6453842262271792E-5</v>
          </cell>
          <cell r="H232">
            <v>89218</v>
          </cell>
          <cell r="I232">
            <v>0.47545170783996582</v>
          </cell>
          <cell r="J232">
            <v>1.7369139939546585E-2</v>
          </cell>
        </row>
        <row r="233">
          <cell r="A233" t="str">
            <v>2006edu3</v>
          </cell>
          <cell r="B233">
            <v>2006</v>
          </cell>
          <cell r="C233" t="str">
            <v>edu3</v>
          </cell>
          <cell r="D233">
            <v>9.8857015371322632E-2</v>
          </cell>
          <cell r="E233">
            <v>1.7079934477806091E-2</v>
          </cell>
          <cell r="F233">
            <v>5.7879037857055664</v>
          </cell>
          <cell r="G233">
            <v>7.1507946231008646E-9</v>
          </cell>
          <cell r="H233">
            <v>89218</v>
          </cell>
          <cell r="I233">
            <v>0.47545170783996582</v>
          </cell>
          <cell r="J233">
            <v>2.9048172757029533E-2</v>
          </cell>
        </row>
        <row r="234">
          <cell r="A234" t="str">
            <v>2006edu4</v>
          </cell>
          <cell r="B234">
            <v>2006</v>
          </cell>
          <cell r="C234" t="str">
            <v>edu4</v>
          </cell>
          <cell r="D234">
            <v>0.22252367436885834</v>
          </cell>
          <cell r="E234">
            <v>1.3566340319812298E-2</v>
          </cell>
          <cell r="F234">
            <v>16.402631759643555</v>
          </cell>
          <cell r="G234">
            <v>0</v>
          </cell>
          <cell r="H234">
            <v>89218</v>
          </cell>
          <cell r="I234">
            <v>0.47545170783996582</v>
          </cell>
          <cell r="J234">
            <v>0.12474268674850464</v>
          </cell>
        </row>
        <row r="235">
          <cell r="A235" t="str">
            <v>2006edu5</v>
          </cell>
          <cell r="B235">
            <v>2006</v>
          </cell>
          <cell r="C235" t="str">
            <v>edu5</v>
          </cell>
          <cell r="D235">
            <v>0.27041366696357727</v>
          </cell>
          <cell r="E235">
            <v>1.5784438699483871E-2</v>
          </cell>
          <cell r="F235">
            <v>17.131662368774414</v>
          </cell>
          <cell r="G235">
            <v>0</v>
          </cell>
          <cell r="H235">
            <v>89218</v>
          </cell>
          <cell r="I235">
            <v>0.47545170783996582</v>
          </cell>
          <cell r="J235">
            <v>3.765907883644104E-2</v>
          </cell>
        </row>
        <row r="236">
          <cell r="A236" t="str">
            <v>2006edu6</v>
          </cell>
          <cell r="B236">
            <v>2006</v>
          </cell>
          <cell r="C236" t="str">
            <v>edu6</v>
          </cell>
          <cell r="D236">
            <v>0.28175878524780273</v>
          </cell>
          <cell r="E236">
            <v>1.6727346926927567E-2</v>
          </cell>
          <cell r="F236">
            <v>16.844200134277344</v>
          </cell>
          <cell r="G236">
            <v>0</v>
          </cell>
          <cell r="H236">
            <v>89218</v>
          </cell>
          <cell r="I236">
            <v>0.47545170783996582</v>
          </cell>
          <cell r="J236">
            <v>3.0024029314517975E-2</v>
          </cell>
        </row>
        <row r="237">
          <cell r="A237" t="str">
            <v>2006edu7</v>
          </cell>
          <cell r="B237">
            <v>2006</v>
          </cell>
          <cell r="C237" t="str">
            <v>edu7</v>
          </cell>
          <cell r="D237">
            <v>0.32876467704772949</v>
          </cell>
          <cell r="E237">
            <v>1.584700308740139E-2</v>
          </cell>
          <cell r="F237">
            <v>20.746173858642578</v>
          </cell>
          <cell r="G237">
            <v>0</v>
          </cell>
          <cell r="H237">
            <v>89218</v>
          </cell>
          <cell r="I237">
            <v>0.47545170783996582</v>
          </cell>
          <cell r="J237">
            <v>3.3625118434429169E-2</v>
          </cell>
        </row>
        <row r="238">
          <cell r="A238" t="str">
            <v>2006edu8</v>
          </cell>
          <cell r="B238">
            <v>2006</v>
          </cell>
          <cell r="C238" t="str">
            <v>edu8</v>
          </cell>
          <cell r="D238">
            <v>0.42562678456306458</v>
          </cell>
          <cell r="E238">
            <v>1.3662128709256649E-2</v>
          </cell>
          <cell r="F238">
            <v>31.153768539428711</v>
          </cell>
          <cell r="G238">
            <v>0</v>
          </cell>
          <cell r="H238">
            <v>89218</v>
          </cell>
          <cell r="I238">
            <v>0.47545170783996582</v>
          </cell>
          <cell r="J238">
            <v>0.14325100183486938</v>
          </cell>
        </row>
        <row r="239">
          <cell r="A239" t="str">
            <v>2006edu9</v>
          </cell>
          <cell r="B239">
            <v>2006</v>
          </cell>
          <cell r="C239" t="str">
            <v>edu9</v>
          </cell>
          <cell r="D239">
            <v>0.41921311616897583</v>
          </cell>
          <cell r="E239">
            <v>1.8065523356199265E-2</v>
          </cell>
          <cell r="F239">
            <v>23.205146789550781</v>
          </cell>
          <cell r="G239">
            <v>0</v>
          </cell>
          <cell r="H239">
            <v>89218</v>
          </cell>
          <cell r="I239">
            <v>0.47545170783996582</v>
          </cell>
          <cell r="J239">
            <v>2.3919694125652313E-2</v>
          </cell>
        </row>
        <row r="240">
          <cell r="A240" t="str">
            <v>2006hom</v>
          </cell>
          <cell r="B240">
            <v>2006</v>
          </cell>
          <cell r="C240" t="str">
            <v>hom</v>
          </cell>
          <cell r="D240">
            <v>0.41846796870231628</v>
          </cell>
          <cell r="E240">
            <v>4.2607346549630165E-3</v>
          </cell>
          <cell r="F240">
            <v>98.214981079101563</v>
          </cell>
          <cell r="G240">
            <v>0</v>
          </cell>
          <cell r="H240">
            <v>89218</v>
          </cell>
          <cell r="I240">
            <v>0.47545170783996582</v>
          </cell>
          <cell r="J240">
            <v>0.57114338874816895</v>
          </cell>
        </row>
        <row r="241">
          <cell r="A241" t="str">
            <v>2006idade</v>
          </cell>
          <cell r="B241">
            <v>2006</v>
          </cell>
          <cell r="C241" t="str">
            <v>idade</v>
          </cell>
          <cell r="D241">
            <v>5.9636559337377548E-2</v>
          </cell>
          <cell r="E241">
            <v>1.0212432825937867E-3</v>
          </cell>
          <cell r="F241">
            <v>58.396034240722656</v>
          </cell>
          <cell r="G241">
            <v>0</v>
          </cell>
          <cell r="H241">
            <v>89218</v>
          </cell>
          <cell r="I241">
            <v>0.47545170783996582</v>
          </cell>
          <cell r="J241">
            <v>38.998409271240234</v>
          </cell>
        </row>
        <row r="242">
          <cell r="A242" t="str">
            <v>2006idade2</v>
          </cell>
          <cell r="B242">
            <v>2006</v>
          </cell>
          <cell r="C242" t="str">
            <v>idade2</v>
          </cell>
          <cell r="D242">
            <v>-5.5508187506347895E-4</v>
          </cell>
          <cell r="E242">
            <v>1.2611269994522445E-5</v>
          </cell>
          <cell r="F242">
            <v>-44.014747619628906</v>
          </cell>
          <cell r="G242">
            <v>0</v>
          </cell>
          <cell r="H242">
            <v>89218</v>
          </cell>
          <cell r="I242">
            <v>0.47545170783996582</v>
          </cell>
          <cell r="J242">
            <v>1684.176513671875</v>
          </cell>
        </row>
        <row r="243">
          <cell r="A243" t="str">
            <v>2006lnrtrabp</v>
          </cell>
          <cell r="B243">
            <v>2006</v>
          </cell>
          <cell r="C243" t="str">
            <v>lnrtrabp</v>
          </cell>
          <cell r="J243">
            <v>6.9267001152038574</v>
          </cell>
        </row>
        <row r="244">
          <cell r="A244" t="str">
            <v>2005_cons</v>
          </cell>
          <cell r="B244">
            <v>2005</v>
          </cell>
          <cell r="C244" t="str">
            <v>_cons</v>
          </cell>
          <cell r="D244">
            <v>4.4991745948791504</v>
          </cell>
          <cell r="E244">
            <v>2.3237753659486771E-2</v>
          </cell>
          <cell r="F244">
            <v>193.6148681640625</v>
          </cell>
          <cell r="G244">
            <v>0</v>
          </cell>
          <cell r="H244">
            <v>87465</v>
          </cell>
          <cell r="I244">
            <v>0.47948840260505676</v>
          </cell>
        </row>
        <row r="245">
          <cell r="A245" t="str">
            <v>2005edu1</v>
          </cell>
          <cell r="B245">
            <v>2005</v>
          </cell>
          <cell r="C245" t="str">
            <v>edu1</v>
          </cell>
          <cell r="D245">
            <v>0.10052762180566788</v>
          </cell>
          <cell r="E245">
            <v>2.2625565528869629E-2</v>
          </cell>
          <cell r="F245">
            <v>4.4430985450744629</v>
          </cell>
          <cell r="G245">
            <v>8.878120752342511E-6</v>
          </cell>
          <cell r="H245">
            <v>87465</v>
          </cell>
          <cell r="I245">
            <v>0.47948840260505676</v>
          </cell>
          <cell r="J245">
            <v>9.3969721347093582E-3</v>
          </cell>
        </row>
        <row r="246">
          <cell r="A246" t="str">
            <v>2005edu10</v>
          </cell>
          <cell r="B246">
            <v>2005</v>
          </cell>
          <cell r="C246" t="str">
            <v>edu10</v>
          </cell>
          <cell r="D246">
            <v>0.50937384366989136</v>
          </cell>
          <cell r="E246">
            <v>1.5961017459630966E-2</v>
          </cell>
          <cell r="F246">
            <v>31.913619995117188</v>
          </cell>
          <cell r="G246">
            <v>0</v>
          </cell>
          <cell r="H246">
            <v>87465</v>
          </cell>
          <cell r="I246">
            <v>0.47948840260505676</v>
          </cell>
          <cell r="J246">
            <v>3.1684275716543198E-2</v>
          </cell>
        </row>
        <row r="247">
          <cell r="A247" t="str">
            <v>2005edu11</v>
          </cell>
          <cell r="B247">
            <v>2005</v>
          </cell>
          <cell r="C247" t="str">
            <v>edu11</v>
          </cell>
          <cell r="D247">
            <v>0.78114300966262817</v>
          </cell>
          <cell r="E247">
            <v>1.2271963991224766E-2</v>
          </cell>
          <cell r="F247">
            <v>63.65264892578125</v>
          </cell>
          <cell r="G247">
            <v>0</v>
          </cell>
          <cell r="H247">
            <v>87465</v>
          </cell>
          <cell r="I247">
            <v>0.47948840260505676</v>
          </cell>
          <cell r="J247">
            <v>0.280072420835495</v>
          </cell>
        </row>
        <row r="248">
          <cell r="A248" t="str">
            <v>2005edu12</v>
          </cell>
          <cell r="B248">
            <v>2005</v>
          </cell>
          <cell r="C248" t="str">
            <v>edu12</v>
          </cell>
          <cell r="D248">
            <v>1.0914369821548462</v>
          </cell>
          <cell r="E248">
            <v>2.1921256557106972E-2</v>
          </cell>
          <cell r="F248">
            <v>49.788978576660156</v>
          </cell>
          <cell r="G248">
            <v>0</v>
          </cell>
          <cell r="H248">
            <v>87465</v>
          </cell>
          <cell r="I248">
            <v>0.47948840260505676</v>
          </cell>
          <cell r="J248">
            <v>1.6187440603971481E-2</v>
          </cell>
        </row>
        <row r="249">
          <cell r="A249" t="str">
            <v>2005edu13</v>
          </cell>
          <cell r="B249">
            <v>2005</v>
          </cell>
          <cell r="C249" t="str">
            <v>edu13</v>
          </cell>
          <cell r="D249">
            <v>1.2133899927139282</v>
          </cell>
          <cell r="E249">
            <v>1.929401233792305E-2</v>
          </cell>
          <cell r="F249">
            <v>62.889457702636719</v>
          </cell>
          <cell r="G249">
            <v>0</v>
          </cell>
          <cell r="H249">
            <v>87465</v>
          </cell>
          <cell r="I249">
            <v>0.47948840260505676</v>
          </cell>
          <cell r="J249">
            <v>2.215120941400528E-2</v>
          </cell>
        </row>
        <row r="250">
          <cell r="A250" t="str">
            <v>2005edu14</v>
          </cell>
          <cell r="B250">
            <v>2005</v>
          </cell>
          <cell r="C250" t="str">
            <v>edu14</v>
          </cell>
          <cell r="D250">
            <v>1.2712270021438599</v>
          </cell>
          <cell r="E250">
            <v>2.229425311088562E-2</v>
          </cell>
          <cell r="F250">
            <v>57.020389556884766</v>
          </cell>
          <cell r="G250">
            <v>0</v>
          </cell>
          <cell r="H250">
            <v>87465</v>
          </cell>
          <cell r="I250">
            <v>0.47948840260505676</v>
          </cell>
          <cell r="J250">
            <v>1.8566736951470375E-2</v>
          </cell>
        </row>
        <row r="251">
          <cell r="A251" t="str">
            <v>2005edu15</v>
          </cell>
          <cell r="B251">
            <v>2005</v>
          </cell>
          <cell r="C251" t="str">
            <v>edu15</v>
          </cell>
          <cell r="D251">
            <v>1.6340466737747192</v>
          </cell>
          <cell r="E251">
            <v>1.4449172653257847E-2</v>
          </cell>
          <cell r="F251">
            <v>113.08928680419922</v>
          </cell>
          <cell r="G251">
            <v>0</v>
          </cell>
          <cell r="H251">
            <v>87465</v>
          </cell>
          <cell r="I251">
            <v>0.47948840260505676</v>
          </cell>
          <cell r="J251">
            <v>8.9905783534049988E-2</v>
          </cell>
        </row>
        <row r="252">
          <cell r="A252" t="str">
            <v>2005edu16</v>
          </cell>
          <cell r="B252">
            <v>2005</v>
          </cell>
          <cell r="C252" t="str">
            <v>edu16</v>
          </cell>
          <cell r="D252">
            <v>1.9538103342056274</v>
          </cell>
          <cell r="E252">
            <v>1.8965739756822586E-2</v>
          </cell>
          <cell r="F252">
            <v>103.01788330078125</v>
          </cell>
          <cell r="G252">
            <v>0</v>
          </cell>
          <cell r="H252">
            <v>87465</v>
          </cell>
          <cell r="I252">
            <v>0.47948840260505676</v>
          </cell>
          <cell r="J252">
            <v>3.4792214632034302E-2</v>
          </cell>
        </row>
        <row r="253">
          <cell r="A253" t="str">
            <v>2005edu17</v>
          </cell>
          <cell r="B253">
            <v>2005</v>
          </cell>
          <cell r="C253" t="str">
            <v>edu17</v>
          </cell>
          <cell r="D253">
            <v>2.2624781131744385</v>
          </cell>
          <cell r="E253">
            <v>2.5816105306148529E-2</v>
          </cell>
          <cell r="F253">
            <v>87.63824462890625</v>
          </cell>
          <cell r="G253">
            <v>0</v>
          </cell>
          <cell r="H253">
            <v>87465</v>
          </cell>
          <cell r="I253">
            <v>0.47948840260505676</v>
          </cell>
          <cell r="J253">
            <v>1.4394934289157391E-2</v>
          </cell>
        </row>
        <row r="254">
          <cell r="A254" t="str">
            <v>2005edu2</v>
          </cell>
          <cell r="B254">
            <v>2005</v>
          </cell>
          <cell r="C254" t="str">
            <v>edu2</v>
          </cell>
          <cell r="D254">
            <v>9.4775892794132233E-2</v>
          </cell>
          <cell r="E254">
            <v>1.7898743972182274E-2</v>
          </cell>
          <cell r="F254">
            <v>5.2951140403747559</v>
          </cell>
          <cell r="G254">
            <v>1.1922857368062978E-7</v>
          </cell>
          <cell r="H254">
            <v>87465</v>
          </cell>
          <cell r="I254">
            <v>0.47948840260505676</v>
          </cell>
          <cell r="J254">
            <v>1.9441904500126839E-2</v>
          </cell>
        </row>
        <row r="255">
          <cell r="A255" t="str">
            <v>2005edu3</v>
          </cell>
          <cell r="B255">
            <v>2005</v>
          </cell>
          <cell r="C255" t="str">
            <v>edu3</v>
          </cell>
          <cell r="D255">
            <v>9.8095089197158813E-2</v>
          </cell>
          <cell r="E255">
            <v>1.574261486530304E-2</v>
          </cell>
          <cell r="F255">
            <v>6.2311816215515137</v>
          </cell>
          <cell r="G255">
            <v>4.6503115247453763E-10</v>
          </cell>
          <cell r="H255">
            <v>87465</v>
          </cell>
          <cell r="I255">
            <v>0.47948840260505676</v>
          </cell>
          <cell r="J255">
            <v>2.953965961933136E-2</v>
          </cell>
        </row>
        <row r="256">
          <cell r="A256" t="str">
            <v>2005edu4</v>
          </cell>
          <cell r="B256">
            <v>2005</v>
          </cell>
          <cell r="C256" t="str">
            <v>edu4</v>
          </cell>
          <cell r="D256">
            <v>0.21136125922203064</v>
          </cell>
          <cell r="E256">
            <v>1.2398731894791126E-2</v>
          </cell>
          <cell r="F256">
            <v>17.047006607055664</v>
          </cell>
          <cell r="G256">
            <v>0</v>
          </cell>
          <cell r="H256">
            <v>87465</v>
          </cell>
          <cell r="I256">
            <v>0.47948840260505676</v>
          </cell>
          <cell r="J256">
            <v>0.13340967893600464</v>
          </cell>
        </row>
        <row r="257">
          <cell r="A257" t="str">
            <v>2005edu5</v>
          </cell>
          <cell r="B257">
            <v>2005</v>
          </cell>
          <cell r="C257" t="str">
            <v>edu5</v>
          </cell>
          <cell r="D257">
            <v>0.27131059765815735</v>
          </cell>
          <cell r="E257">
            <v>1.4466268010437489E-2</v>
          </cell>
          <cell r="F257">
            <v>18.754705429077148</v>
          </cell>
          <cell r="G257">
            <v>0</v>
          </cell>
          <cell r="H257">
            <v>87465</v>
          </cell>
          <cell r="I257">
            <v>0.47948840260505676</v>
          </cell>
          <cell r="J257">
            <v>3.8438349962234497E-2</v>
          </cell>
        </row>
        <row r="258">
          <cell r="A258" t="str">
            <v>2005edu6</v>
          </cell>
          <cell r="B258">
            <v>2005</v>
          </cell>
          <cell r="C258" t="str">
            <v>edu6</v>
          </cell>
          <cell r="D258">
            <v>0.29857993125915527</v>
          </cell>
          <cell r="E258">
            <v>1.5456969849765301E-2</v>
          </cell>
          <cell r="F258">
            <v>19.31684684753418</v>
          </cell>
          <cell r="G258">
            <v>0</v>
          </cell>
          <cell r="H258">
            <v>87465</v>
          </cell>
          <cell r="I258">
            <v>0.47948840260505676</v>
          </cell>
          <cell r="J258">
            <v>3.1310368329286575E-2</v>
          </cell>
        </row>
        <row r="259">
          <cell r="A259" t="str">
            <v>2005edu7</v>
          </cell>
          <cell r="B259">
            <v>2005</v>
          </cell>
          <cell r="C259" t="str">
            <v>edu7</v>
          </cell>
          <cell r="D259">
            <v>0.32830435037612915</v>
          </cell>
          <cell r="E259">
            <v>1.5548489987850189E-2</v>
          </cell>
          <cell r="F259">
            <v>21.114870071411133</v>
          </cell>
          <cell r="G259">
            <v>0</v>
          </cell>
          <cell r="H259">
            <v>87465</v>
          </cell>
          <cell r="I259">
            <v>0.47948840260505676</v>
          </cell>
          <cell r="J259">
            <v>3.266632929444313E-2</v>
          </cell>
        </row>
        <row r="260">
          <cell r="A260" t="str">
            <v>2005edu8</v>
          </cell>
          <cell r="B260">
            <v>2005</v>
          </cell>
          <cell r="C260" t="str">
            <v>edu8</v>
          </cell>
          <cell r="D260">
            <v>0.4120965301990509</v>
          </cell>
          <cell r="E260">
            <v>1.2435482814908028E-2</v>
          </cell>
          <cell r="F260">
            <v>33.138763427734375</v>
          </cell>
          <cell r="G260">
            <v>0</v>
          </cell>
          <cell r="H260">
            <v>87465</v>
          </cell>
          <cell r="I260">
            <v>0.47948840260505676</v>
          </cell>
          <cell r="J260">
            <v>0.14873163402080536</v>
          </cell>
        </row>
        <row r="261">
          <cell r="A261" t="str">
            <v>2005edu9</v>
          </cell>
          <cell r="B261">
            <v>2005</v>
          </cell>
          <cell r="C261" t="str">
            <v>edu9</v>
          </cell>
          <cell r="D261">
            <v>0.40227699279785156</v>
          </cell>
          <cell r="E261">
            <v>1.7269086092710495E-2</v>
          </cell>
          <cell r="F261">
            <v>23.294631958007813</v>
          </cell>
          <cell r="G261">
            <v>0</v>
          </cell>
          <cell r="H261">
            <v>87465</v>
          </cell>
          <cell r="I261">
            <v>0.47948840260505676</v>
          </cell>
          <cell r="J261">
            <v>2.201450988650322E-2</v>
          </cell>
        </row>
        <row r="262">
          <cell r="A262" t="str">
            <v>2005hom</v>
          </cell>
          <cell r="B262">
            <v>2005</v>
          </cell>
          <cell r="C262" t="str">
            <v>hom</v>
          </cell>
          <cell r="D262">
            <v>0.4125097393989563</v>
          </cell>
          <cell r="E262">
            <v>4.3304730206727982E-3</v>
          </cell>
          <cell r="F262">
            <v>95.257431030273438</v>
          </cell>
          <cell r="G262">
            <v>0</v>
          </cell>
          <cell r="H262">
            <v>87465</v>
          </cell>
          <cell r="I262">
            <v>0.47948840260505676</v>
          </cell>
          <cell r="J262">
            <v>0.57617044448852539</v>
          </cell>
        </row>
        <row r="263">
          <cell r="A263" t="str">
            <v>2005idade</v>
          </cell>
          <cell r="B263">
            <v>2005</v>
          </cell>
          <cell r="C263" t="str">
            <v>idade</v>
          </cell>
          <cell r="D263">
            <v>6.3122682273387909E-2</v>
          </cell>
          <cell r="E263">
            <v>1.0828068479895592E-3</v>
          </cell>
          <cell r="F263">
            <v>58.295421600341797</v>
          </cell>
          <cell r="G263">
            <v>0</v>
          </cell>
          <cell r="H263">
            <v>87465</v>
          </cell>
          <cell r="I263">
            <v>0.47948840260505676</v>
          </cell>
          <cell r="J263">
            <v>38.822101593017578</v>
          </cell>
        </row>
        <row r="264">
          <cell r="A264" t="str">
            <v>2005idade2</v>
          </cell>
          <cell r="B264">
            <v>2005</v>
          </cell>
          <cell r="C264" t="str">
            <v>idade2</v>
          </cell>
          <cell r="D264">
            <v>-6.0049589956179261E-4</v>
          </cell>
          <cell r="E264">
            <v>1.3526999282476027E-5</v>
          </cell>
          <cell r="F264">
            <v>-44.39239501953125</v>
          </cell>
          <cell r="G264">
            <v>0</v>
          </cell>
          <cell r="H264">
            <v>87465</v>
          </cell>
          <cell r="I264">
            <v>0.47948840260505676</v>
          </cell>
          <cell r="J264">
            <v>1669.5062255859375</v>
          </cell>
        </row>
        <row r="265">
          <cell r="A265" t="str">
            <v>2005lnrtrabp</v>
          </cell>
          <cell r="B265">
            <v>2005</v>
          </cell>
          <cell r="C265" t="str">
            <v>lnrtrabp</v>
          </cell>
          <cell r="J265">
            <v>6.8699264526367188</v>
          </cell>
        </row>
        <row r="266">
          <cell r="A266" t="str">
            <v>2004_cons</v>
          </cell>
          <cell r="B266">
            <v>2004</v>
          </cell>
          <cell r="C266" t="str">
            <v>_cons</v>
          </cell>
          <cell r="D266">
            <v>4.6083502769470215</v>
          </cell>
          <cell r="E266">
            <v>2.5925405323505402E-2</v>
          </cell>
          <cell r="F266">
            <v>177.75422668457031</v>
          </cell>
          <cell r="G266">
            <v>0</v>
          </cell>
          <cell r="H266">
            <v>85062</v>
          </cell>
          <cell r="I266">
            <v>0.4691716730594635</v>
          </cell>
        </row>
        <row r="267">
          <cell r="A267" t="str">
            <v>2004edu1</v>
          </cell>
          <cell r="B267">
            <v>2004</v>
          </cell>
          <cell r="C267" t="str">
            <v>edu1</v>
          </cell>
          <cell r="D267">
            <v>0.11634247750043869</v>
          </cell>
          <cell r="E267">
            <v>2.513449639081955E-2</v>
          </cell>
          <cell r="F267">
            <v>4.6287970542907715</v>
          </cell>
          <cell r="G267">
            <v>3.6833821468462702E-6</v>
          </cell>
          <cell r="H267">
            <v>85062</v>
          </cell>
          <cell r="I267">
            <v>0.4691716730594635</v>
          </cell>
          <cell r="J267">
            <v>9.0664951130747795E-3</v>
          </cell>
        </row>
        <row r="268">
          <cell r="A268" t="str">
            <v>2004edu10</v>
          </cell>
          <cell r="B268">
            <v>2004</v>
          </cell>
          <cell r="C268" t="str">
            <v>edu10</v>
          </cell>
          <cell r="D268">
            <v>0.47232314944267273</v>
          </cell>
          <cell r="E268">
            <v>1.7913045361638069E-2</v>
          </cell>
          <cell r="F268">
            <v>26.367551803588867</v>
          </cell>
          <cell r="G268">
            <v>0</v>
          </cell>
          <cell r="H268">
            <v>85062</v>
          </cell>
          <cell r="I268">
            <v>0.4691716730594635</v>
          </cell>
          <cell r="J268">
            <v>3.1324870884418488E-2</v>
          </cell>
        </row>
        <row r="269">
          <cell r="A269" t="str">
            <v>2004edu11</v>
          </cell>
          <cell r="B269">
            <v>2004</v>
          </cell>
          <cell r="C269" t="str">
            <v>edu11</v>
          </cell>
          <cell r="D269">
            <v>0.7632291316986084</v>
          </cell>
          <cell r="E269">
            <v>1.4236967079341412E-2</v>
          </cell>
          <cell r="F269">
            <v>53.608970642089844</v>
          </cell>
          <cell r="G269">
            <v>0</v>
          </cell>
          <cell r="H269">
            <v>85062</v>
          </cell>
          <cell r="I269">
            <v>0.4691716730594635</v>
          </cell>
          <cell r="J269">
            <v>0.27069765329360962</v>
          </cell>
        </row>
        <row r="270">
          <cell r="A270" t="str">
            <v>2004edu12</v>
          </cell>
          <cell r="B270">
            <v>2004</v>
          </cell>
          <cell r="C270" t="str">
            <v>edu12</v>
          </cell>
          <cell r="D270">
            <v>1.0507479906082153</v>
          </cell>
          <cell r="E270">
            <v>2.1752946078777313E-2</v>
          </cell>
          <cell r="F270">
            <v>48.3037109375</v>
          </cell>
          <cell r="G270">
            <v>0</v>
          </cell>
          <cell r="H270">
            <v>85062</v>
          </cell>
          <cell r="I270">
            <v>0.4691716730594635</v>
          </cell>
          <cell r="J270">
            <v>1.6896622255444527E-2</v>
          </cell>
        </row>
        <row r="271">
          <cell r="A271" t="str">
            <v>2004edu13</v>
          </cell>
          <cell r="B271">
            <v>2004</v>
          </cell>
          <cell r="C271" t="str">
            <v>edu13</v>
          </cell>
          <cell r="D271">
            <v>1.1634855270385742</v>
          </cell>
          <cell r="E271">
            <v>2.1588727831840515E-2</v>
          </cell>
          <cell r="F271">
            <v>53.893196105957031</v>
          </cell>
          <cell r="G271">
            <v>0</v>
          </cell>
          <cell r="H271">
            <v>85062</v>
          </cell>
          <cell r="I271">
            <v>0.4691716730594635</v>
          </cell>
          <cell r="J271">
            <v>1.9789204001426697E-2</v>
          </cell>
        </row>
        <row r="272">
          <cell r="A272" t="str">
            <v>2004edu14</v>
          </cell>
          <cell r="B272">
            <v>2004</v>
          </cell>
          <cell r="C272" t="str">
            <v>edu14</v>
          </cell>
          <cell r="D272">
            <v>1.2698187828063965</v>
          </cell>
          <cell r="E272">
            <v>2.4173293262720108E-2</v>
          </cell>
          <cell r="F272">
            <v>52.529823303222656</v>
          </cell>
          <cell r="G272">
            <v>0</v>
          </cell>
          <cell r="H272">
            <v>85062</v>
          </cell>
          <cell r="I272">
            <v>0.4691716730594635</v>
          </cell>
          <cell r="J272">
            <v>1.8551187589764595E-2</v>
          </cell>
        </row>
        <row r="273">
          <cell r="A273" t="str">
            <v>2004edu15</v>
          </cell>
          <cell r="B273">
            <v>2004</v>
          </cell>
          <cell r="C273" t="str">
            <v>edu15</v>
          </cell>
          <cell r="D273">
            <v>1.6642439365386963</v>
          </cell>
          <cell r="E273">
            <v>1.6356939449906349E-2</v>
          </cell>
          <cell r="F273">
            <v>101.74543762207031</v>
          </cell>
          <cell r="G273">
            <v>0</v>
          </cell>
          <cell r="H273">
            <v>85062</v>
          </cell>
          <cell r="I273">
            <v>0.4691716730594635</v>
          </cell>
          <cell r="J273">
            <v>8.4084123373031616E-2</v>
          </cell>
        </row>
        <row r="274">
          <cell r="A274" t="str">
            <v>2004edu16</v>
          </cell>
          <cell r="B274">
            <v>2004</v>
          </cell>
          <cell r="C274" t="str">
            <v>edu16</v>
          </cell>
          <cell r="D274">
            <v>1.9340847730636597</v>
          </cell>
          <cell r="E274">
            <v>2.1039005368947983E-2</v>
          </cell>
          <cell r="F274">
            <v>91.92852783203125</v>
          </cell>
          <cell r="G274">
            <v>0</v>
          </cell>
          <cell r="H274">
            <v>85062</v>
          </cell>
          <cell r="I274">
            <v>0.4691716730594635</v>
          </cell>
          <cell r="J274">
            <v>3.2686270773410797E-2</v>
          </cell>
        </row>
        <row r="275">
          <cell r="A275" t="str">
            <v>2004edu17</v>
          </cell>
          <cell r="B275">
            <v>2004</v>
          </cell>
          <cell r="C275" t="str">
            <v>edu17</v>
          </cell>
          <cell r="D275">
            <v>2.3311614990234375</v>
          </cell>
          <cell r="E275">
            <v>2.5750285014510155E-2</v>
          </cell>
          <cell r="F275">
            <v>90.529541015625</v>
          </cell>
          <cell r="G275">
            <v>0</v>
          </cell>
          <cell r="H275">
            <v>85062</v>
          </cell>
          <cell r="I275">
            <v>0.4691716730594635</v>
          </cell>
          <cell r="J275">
            <v>1.4065262861549854E-2</v>
          </cell>
        </row>
        <row r="276">
          <cell r="A276" t="str">
            <v>2004edu2</v>
          </cell>
          <cell r="B276">
            <v>2004</v>
          </cell>
          <cell r="C276" t="str">
            <v>edu2</v>
          </cell>
          <cell r="D276">
            <v>5.670228973031044E-2</v>
          </cell>
          <cell r="E276">
            <v>2.0052198320627213E-2</v>
          </cell>
          <cell r="F276">
            <v>2.8277342319488525</v>
          </cell>
          <cell r="G276">
            <v>4.6889656223356724E-3</v>
          </cell>
          <cell r="H276">
            <v>85062</v>
          </cell>
          <cell r="I276">
            <v>0.4691716730594635</v>
          </cell>
          <cell r="J276">
            <v>1.8763335421681404E-2</v>
          </cell>
        </row>
        <row r="277">
          <cell r="A277" t="str">
            <v>2004edu3</v>
          </cell>
          <cell r="B277">
            <v>2004</v>
          </cell>
          <cell r="C277" t="str">
            <v>edu3</v>
          </cell>
          <cell r="D277">
            <v>9.4530090689659119E-2</v>
          </cell>
          <cell r="E277">
            <v>1.7341282218694687E-2</v>
          </cell>
          <cell r="F277">
            <v>5.4511590003967285</v>
          </cell>
          <cell r="G277">
            <v>5.0181288457906703E-8</v>
          </cell>
          <cell r="H277">
            <v>85062</v>
          </cell>
          <cell r="I277">
            <v>0.4691716730594635</v>
          </cell>
          <cell r="J277">
            <v>3.3337775617837906E-2</v>
          </cell>
        </row>
        <row r="278">
          <cell r="A278" t="str">
            <v>2004edu4</v>
          </cell>
          <cell r="B278">
            <v>2004</v>
          </cell>
          <cell r="C278" t="str">
            <v>edu4</v>
          </cell>
          <cell r="D278">
            <v>0.21569342911243439</v>
          </cell>
          <cell r="E278">
            <v>1.4377187006175518E-2</v>
          </cell>
          <cell r="F278">
            <v>15.002477645874023</v>
          </cell>
          <cell r="G278">
            <v>0</v>
          </cell>
          <cell r="H278">
            <v>85062</v>
          </cell>
          <cell r="I278">
            <v>0.4691716730594635</v>
          </cell>
          <cell r="J278">
            <v>0.13874655961990356</v>
          </cell>
        </row>
        <row r="279">
          <cell r="A279" t="str">
            <v>2004edu5</v>
          </cell>
          <cell r="B279">
            <v>2004</v>
          </cell>
          <cell r="C279" t="str">
            <v>edu5</v>
          </cell>
          <cell r="D279">
            <v>0.25683259963989258</v>
          </cell>
          <cell r="E279">
            <v>1.6657417640089989E-2</v>
          </cell>
          <cell r="F279">
            <v>15.418512344360352</v>
          </cell>
          <cell r="G279">
            <v>0</v>
          </cell>
          <cell r="H279">
            <v>85062</v>
          </cell>
          <cell r="I279">
            <v>0.4691716730594635</v>
          </cell>
          <cell r="J279">
            <v>4.0052536875009537E-2</v>
          </cell>
        </row>
        <row r="280">
          <cell r="A280" t="str">
            <v>2004edu6</v>
          </cell>
          <cell r="B280">
            <v>2004</v>
          </cell>
          <cell r="C280" t="str">
            <v>edu6</v>
          </cell>
          <cell r="D280">
            <v>0.27485871315002441</v>
          </cell>
          <cell r="E280">
            <v>1.7349589616060257E-2</v>
          </cell>
          <cell r="F280">
            <v>15.842375755310059</v>
          </cell>
          <cell r="G280">
            <v>0</v>
          </cell>
          <cell r="H280">
            <v>85062</v>
          </cell>
          <cell r="I280">
            <v>0.4691716730594635</v>
          </cell>
          <cell r="J280">
            <v>3.225162997841835E-2</v>
          </cell>
        </row>
        <row r="281">
          <cell r="A281" t="str">
            <v>2004edu7</v>
          </cell>
          <cell r="B281">
            <v>2004</v>
          </cell>
          <cell r="C281" t="str">
            <v>edu7</v>
          </cell>
          <cell r="D281">
            <v>0.27559348940849304</v>
          </cell>
          <cell r="E281">
            <v>1.6974033787846565E-2</v>
          </cell>
          <cell r="F281">
            <v>16.236181259155273</v>
          </cell>
          <cell r="G281">
            <v>0</v>
          </cell>
          <cell r="H281">
            <v>85062</v>
          </cell>
          <cell r="I281">
            <v>0.4691716730594635</v>
          </cell>
          <cell r="J281">
            <v>3.5499900579452515E-2</v>
          </cell>
        </row>
        <row r="282">
          <cell r="A282" t="str">
            <v>2004edu8</v>
          </cell>
          <cell r="B282">
            <v>2004</v>
          </cell>
          <cell r="C282" t="str">
            <v>edu8</v>
          </cell>
          <cell r="D282">
            <v>0.40440353751182556</v>
          </cell>
          <cell r="E282">
            <v>1.4359015971422195E-2</v>
          </cell>
          <cell r="F282">
            <v>28.163736343383789</v>
          </cell>
          <cell r="G282">
            <v>0</v>
          </cell>
          <cell r="H282">
            <v>85062</v>
          </cell>
          <cell r="I282">
            <v>0.4691716730594635</v>
          </cell>
          <cell r="J282">
            <v>0.1520540863275528</v>
          </cell>
        </row>
        <row r="283">
          <cell r="A283" t="str">
            <v>2004edu9</v>
          </cell>
          <cell r="B283">
            <v>2004</v>
          </cell>
          <cell r="C283" t="str">
            <v>edu9</v>
          </cell>
          <cell r="D283">
            <v>0.41131925582885742</v>
          </cell>
          <cell r="E283">
            <v>1.9221022725105286E-2</v>
          </cell>
          <cell r="F283">
            <v>21.399446487426758</v>
          </cell>
          <cell r="G283">
            <v>0</v>
          </cell>
          <cell r="H283">
            <v>85062</v>
          </cell>
          <cell r="I283">
            <v>0.4691716730594635</v>
          </cell>
          <cell r="J283">
            <v>2.2579455748200417E-2</v>
          </cell>
        </row>
        <row r="284">
          <cell r="A284" t="str">
            <v>2004hom</v>
          </cell>
          <cell r="B284">
            <v>2004</v>
          </cell>
          <cell r="C284" t="str">
            <v>hom</v>
          </cell>
          <cell r="D284">
            <v>0.43797239661216736</v>
          </cell>
          <cell r="E284">
            <v>4.5143812894821167E-3</v>
          </cell>
          <cell r="F284">
            <v>97.01715087890625</v>
          </cell>
          <cell r="G284">
            <v>0</v>
          </cell>
          <cell r="H284">
            <v>85062</v>
          </cell>
          <cell r="I284">
            <v>0.4691716730594635</v>
          </cell>
          <cell r="J284">
            <v>0.57667249441146851</v>
          </cell>
        </row>
        <row r="285">
          <cell r="A285" t="str">
            <v>2004idade</v>
          </cell>
          <cell r="B285">
            <v>2004</v>
          </cell>
          <cell r="C285" t="str">
            <v>idade</v>
          </cell>
          <cell r="D285">
            <v>5.8527562767267227E-2</v>
          </cell>
          <cell r="E285">
            <v>1.1271939147263765E-3</v>
          </cell>
          <cell r="F285">
            <v>51.923240661621094</v>
          </cell>
          <cell r="G285">
            <v>0</v>
          </cell>
          <cell r="H285">
            <v>85062</v>
          </cell>
          <cell r="I285">
            <v>0.4691716730594635</v>
          </cell>
          <cell r="J285">
            <v>38.528484344482422</v>
          </cell>
        </row>
        <row r="286">
          <cell r="A286" t="str">
            <v>2004idade2</v>
          </cell>
          <cell r="B286">
            <v>2004</v>
          </cell>
          <cell r="C286" t="str">
            <v>idade2</v>
          </cell>
          <cell r="D286">
            <v>-5.6847621453925967E-4</v>
          </cell>
          <cell r="E286">
            <v>1.3724372365686577E-5</v>
          </cell>
          <cell r="F286">
            <v>-41.420925140380859</v>
          </cell>
          <cell r="G286">
            <v>0</v>
          </cell>
          <cell r="H286">
            <v>85062</v>
          </cell>
          <cell r="I286">
            <v>0.4691716730594635</v>
          </cell>
          <cell r="J286">
            <v>1649.733642578125</v>
          </cell>
        </row>
        <row r="287">
          <cell r="A287" t="str">
            <v>2004lnrtrabp</v>
          </cell>
          <cell r="B287">
            <v>2004</v>
          </cell>
          <cell r="C287" t="str">
            <v>lnrtrabp</v>
          </cell>
          <cell r="J287">
            <v>6.8346490859985352</v>
          </cell>
        </row>
        <row r="288">
          <cell r="A288" t="str">
            <v>2003_cons</v>
          </cell>
          <cell r="B288">
            <v>2003</v>
          </cell>
          <cell r="C288" t="str">
            <v>_cons</v>
          </cell>
          <cell r="D288">
            <v>4.7027287483215332</v>
          </cell>
          <cell r="E288">
            <v>2.6406304910778999E-2</v>
          </cell>
          <cell r="F288">
            <v>178.09112548828125</v>
          </cell>
          <cell r="G288">
            <v>0</v>
          </cell>
          <cell r="H288">
            <v>78326</v>
          </cell>
          <cell r="I288">
            <v>0.45345023274421692</v>
          </cell>
        </row>
        <row r="289">
          <cell r="A289" t="str">
            <v>2003edu1</v>
          </cell>
          <cell r="B289">
            <v>2003</v>
          </cell>
          <cell r="C289" t="str">
            <v>edu1</v>
          </cell>
          <cell r="D289">
            <v>2.5272991508245468E-2</v>
          </cell>
          <cell r="E289">
            <v>2.6716167107224464E-2</v>
          </cell>
          <cell r="F289">
            <v>0.94598120450973511</v>
          </cell>
          <cell r="G289">
            <v>0.34416109323501587</v>
          </cell>
          <cell r="H289">
            <v>78326</v>
          </cell>
          <cell r="I289">
            <v>0.45345023274421692</v>
          </cell>
          <cell r="J289">
            <v>1.0340802371501923E-2</v>
          </cell>
        </row>
        <row r="290">
          <cell r="A290" t="str">
            <v>2003edu10</v>
          </cell>
          <cell r="B290">
            <v>2003</v>
          </cell>
          <cell r="C290" t="str">
            <v>edu10</v>
          </cell>
          <cell r="D290">
            <v>0.43172299861907959</v>
          </cell>
          <cell r="E290">
            <v>1.9130196422338486E-2</v>
          </cell>
          <cell r="F290">
            <v>22.567619323730469</v>
          </cell>
          <cell r="G290">
            <v>0</v>
          </cell>
          <cell r="H290">
            <v>78326</v>
          </cell>
          <cell r="I290">
            <v>0.45345023274421692</v>
          </cell>
          <cell r="J290">
            <v>3.0064897611737251E-2</v>
          </cell>
        </row>
        <row r="291">
          <cell r="A291" t="str">
            <v>2003edu11</v>
          </cell>
          <cell r="B291">
            <v>2003</v>
          </cell>
          <cell r="C291" t="str">
            <v>edu11</v>
          </cell>
          <cell r="D291">
            <v>0.74353516101837158</v>
          </cell>
          <cell r="E291">
            <v>1.4713418669998646E-2</v>
          </cell>
          <cell r="F291">
            <v>50.534492492675781</v>
          </cell>
          <cell r="G291">
            <v>0</v>
          </cell>
          <cell r="H291">
            <v>78326</v>
          </cell>
          <cell r="I291">
            <v>0.45345023274421692</v>
          </cell>
          <cell r="J291">
            <v>0.26798427104949951</v>
          </cell>
        </row>
        <row r="292">
          <cell r="A292" t="str">
            <v>2003edu12</v>
          </cell>
          <cell r="B292">
            <v>2003</v>
          </cell>
          <cell r="C292" t="str">
            <v>edu12</v>
          </cell>
          <cell r="D292">
            <v>1.0390520095825195</v>
          </cell>
          <cell r="E292">
            <v>2.4872560054063797E-2</v>
          </cell>
          <cell r="F292">
            <v>41.775032043457031</v>
          </cell>
          <cell r="G292">
            <v>0</v>
          </cell>
          <cell r="H292">
            <v>78326</v>
          </cell>
          <cell r="I292">
            <v>0.45345023274421692</v>
          </cell>
          <cell r="J292">
            <v>1.5290306881070137E-2</v>
          </cell>
        </row>
        <row r="293">
          <cell r="A293" t="str">
            <v>2003edu13</v>
          </cell>
          <cell r="B293">
            <v>2003</v>
          </cell>
          <cell r="C293" t="str">
            <v>edu13</v>
          </cell>
          <cell r="D293">
            <v>1.0736145973205566</v>
          </cell>
          <cell r="E293">
            <v>2.46318019926548E-2</v>
          </cell>
          <cell r="F293">
            <v>43.586521148681641</v>
          </cell>
          <cell r="G293">
            <v>0</v>
          </cell>
          <cell r="H293">
            <v>78326</v>
          </cell>
          <cell r="I293">
            <v>0.45345023274421692</v>
          </cell>
          <cell r="J293">
            <v>1.7715035006403923E-2</v>
          </cell>
        </row>
        <row r="294">
          <cell r="A294" t="str">
            <v>2003edu14</v>
          </cell>
          <cell r="B294">
            <v>2003</v>
          </cell>
          <cell r="C294" t="str">
            <v>edu14</v>
          </cell>
          <cell r="D294">
            <v>1.1872284412384033</v>
          </cell>
          <cell r="E294">
            <v>2.7577102184295654E-2</v>
          </cell>
          <cell r="F294">
            <v>43.051239013671875</v>
          </cell>
          <cell r="G294">
            <v>0</v>
          </cell>
          <cell r="H294">
            <v>78326</v>
          </cell>
          <cell r="I294">
            <v>0.45345023274421692</v>
          </cell>
          <cell r="J294">
            <v>1.5571723692119122E-2</v>
          </cell>
        </row>
        <row r="295">
          <cell r="A295" t="str">
            <v>2003edu15</v>
          </cell>
          <cell r="B295">
            <v>2003</v>
          </cell>
          <cell r="C295" t="str">
            <v>edu15</v>
          </cell>
          <cell r="D295">
            <v>1.6388475894927979</v>
          </cell>
          <cell r="E295">
            <v>1.7246222123503685E-2</v>
          </cell>
          <cell r="F295">
            <v>95.026466369628906</v>
          </cell>
          <cell r="G295">
            <v>0</v>
          </cell>
          <cell r="H295">
            <v>78326</v>
          </cell>
          <cell r="I295">
            <v>0.45345023274421692</v>
          </cell>
          <cell r="J295">
            <v>8.3810403943061829E-2</v>
          </cell>
        </row>
        <row r="296">
          <cell r="A296" t="str">
            <v>2003edu16</v>
          </cell>
          <cell r="B296">
            <v>2003</v>
          </cell>
          <cell r="C296" t="str">
            <v>edu16</v>
          </cell>
          <cell r="D296">
            <v>1.8221014738082886</v>
          </cell>
          <cell r="E296">
            <v>2.2101365029811859E-2</v>
          </cell>
          <cell r="F296">
            <v>82.442939758300781</v>
          </cell>
          <cell r="G296">
            <v>0</v>
          </cell>
          <cell r="H296">
            <v>78326</v>
          </cell>
          <cell r="I296">
            <v>0.45345023274421692</v>
          </cell>
          <cell r="J296">
            <v>2.9371971264481544E-2</v>
          </cell>
        </row>
        <row r="297">
          <cell r="A297" t="str">
            <v>2003edu17</v>
          </cell>
          <cell r="B297">
            <v>2003</v>
          </cell>
          <cell r="C297" t="str">
            <v>edu17</v>
          </cell>
          <cell r="D297">
            <v>2.2081983089447021</v>
          </cell>
          <cell r="E297">
            <v>3.0712654814124107E-2</v>
          </cell>
          <cell r="F297">
            <v>71.898643493652344</v>
          </cell>
          <cell r="G297">
            <v>0</v>
          </cell>
          <cell r="H297">
            <v>78326</v>
          </cell>
          <cell r="I297">
            <v>0.45345023274421692</v>
          </cell>
          <cell r="J297">
            <v>1.3291693292558193E-2</v>
          </cell>
        </row>
        <row r="298">
          <cell r="A298" t="str">
            <v>2003edu2</v>
          </cell>
          <cell r="B298">
            <v>2003</v>
          </cell>
          <cell r="C298" t="str">
            <v>edu2</v>
          </cell>
          <cell r="D298">
            <v>-2.6934240013360977E-2</v>
          </cell>
          <cell r="E298">
            <v>2.1487917751073837E-2</v>
          </cell>
          <cell r="F298">
            <v>-1.2534596920013428</v>
          </cell>
          <cell r="G298">
            <v>0.21004220843315125</v>
          </cell>
          <cell r="H298">
            <v>78326</v>
          </cell>
          <cell r="I298">
            <v>0.45345023274421692</v>
          </cell>
          <cell r="J298">
            <v>1.9952360540628433E-2</v>
          </cell>
        </row>
        <row r="299">
          <cell r="A299" t="str">
            <v>2003edu3</v>
          </cell>
          <cell r="B299">
            <v>2003</v>
          </cell>
          <cell r="C299" t="str">
            <v>edu3</v>
          </cell>
          <cell r="D299">
            <v>0.10827319324016571</v>
          </cell>
          <cell r="E299">
            <v>1.8069809302687645E-2</v>
          </cell>
          <cell r="F299">
            <v>5.9919390678405762</v>
          </cell>
          <cell r="G299">
            <v>2.0825565716364736E-9</v>
          </cell>
          <cell r="H299">
            <v>78326</v>
          </cell>
          <cell r="I299">
            <v>0.45345023274421692</v>
          </cell>
          <cell r="J299">
            <v>3.4465808421373367E-2</v>
          </cell>
        </row>
        <row r="300">
          <cell r="A300" t="str">
            <v>2003edu4</v>
          </cell>
          <cell r="B300">
            <v>2003</v>
          </cell>
          <cell r="C300" t="str">
            <v>edu4</v>
          </cell>
          <cell r="D300">
            <v>0.17575077712535858</v>
          </cell>
          <cell r="E300">
            <v>1.4787180349230766E-2</v>
          </cell>
          <cell r="F300">
            <v>11.885347366333008</v>
          </cell>
          <cell r="G300">
            <v>1.5044939137823371E-32</v>
          </cell>
          <cell r="H300">
            <v>78326</v>
          </cell>
          <cell r="I300">
            <v>0.45345023274421692</v>
          </cell>
          <cell r="J300">
            <v>0.14392909407615662</v>
          </cell>
        </row>
        <row r="301">
          <cell r="A301" t="str">
            <v>2003edu5</v>
          </cell>
          <cell r="B301">
            <v>2003</v>
          </cell>
          <cell r="C301" t="str">
            <v>edu5</v>
          </cell>
          <cell r="D301">
            <v>0.20235118269920349</v>
          </cell>
          <cell r="E301">
            <v>1.7132621258497238E-2</v>
          </cell>
          <cell r="F301">
            <v>11.810871124267578</v>
          </cell>
          <cell r="G301">
            <v>3.6527061664902212E-32</v>
          </cell>
          <cell r="H301">
            <v>78326</v>
          </cell>
          <cell r="I301">
            <v>0.45345023274421692</v>
          </cell>
          <cell r="J301">
            <v>3.8614377379417419E-2</v>
          </cell>
        </row>
        <row r="302">
          <cell r="A302" t="str">
            <v>2003edu6</v>
          </cell>
          <cell r="B302">
            <v>2003</v>
          </cell>
          <cell r="C302" t="str">
            <v>edu6</v>
          </cell>
          <cell r="D302">
            <v>0.22555209696292877</v>
          </cell>
          <cell r="E302">
            <v>1.7573041841387749E-2</v>
          </cell>
          <cell r="F302">
            <v>12.83512020111084</v>
          </cell>
          <cell r="G302">
            <v>1.1378137714282246E-37</v>
          </cell>
          <cell r="H302">
            <v>78326</v>
          </cell>
          <cell r="I302">
            <v>0.45345023274421692</v>
          </cell>
          <cell r="J302">
            <v>3.4501064568758011E-2</v>
          </cell>
        </row>
        <row r="303">
          <cell r="A303" t="str">
            <v>2003edu7</v>
          </cell>
          <cell r="B303">
            <v>2003</v>
          </cell>
          <cell r="C303" t="str">
            <v>edu7</v>
          </cell>
          <cell r="D303">
            <v>0.23238620162010193</v>
          </cell>
          <cell r="E303">
            <v>1.7739130184054375E-2</v>
          </cell>
          <cell r="F303">
            <v>13.100202560424805</v>
          </cell>
          <cell r="G303">
            <v>0</v>
          </cell>
          <cell r="H303">
            <v>78326</v>
          </cell>
          <cell r="I303">
            <v>0.45345023274421692</v>
          </cell>
          <cell r="J303">
            <v>3.4838221967220306E-2</v>
          </cell>
        </row>
        <row r="304">
          <cell r="A304" t="str">
            <v>2003edu8</v>
          </cell>
          <cell r="B304">
            <v>2003</v>
          </cell>
          <cell r="C304" t="str">
            <v>edu8</v>
          </cell>
          <cell r="D304">
            <v>0.36703178286552429</v>
          </cell>
          <cell r="E304">
            <v>1.4821269549429417E-2</v>
          </cell>
          <cell r="F304">
            <v>24.76385498046875</v>
          </cell>
          <cell r="G304">
            <v>0</v>
          </cell>
          <cell r="H304">
            <v>78326</v>
          </cell>
          <cell r="I304">
            <v>0.45345023274421692</v>
          </cell>
          <cell r="J304">
            <v>0.1536022424697876</v>
          </cell>
        </row>
        <row r="305">
          <cell r="A305" t="str">
            <v>2003edu9</v>
          </cell>
          <cell r="B305">
            <v>2003</v>
          </cell>
          <cell r="C305" t="str">
            <v>edu9</v>
          </cell>
          <cell r="D305">
            <v>0.35906091332435608</v>
          </cell>
          <cell r="E305">
            <v>2.0261013880372047E-2</v>
          </cell>
          <cell r="F305">
            <v>17.721763610839844</v>
          </cell>
          <cell r="G305">
            <v>0</v>
          </cell>
          <cell r="H305">
            <v>78326</v>
          </cell>
          <cell r="I305">
            <v>0.45345023274421692</v>
          </cell>
          <cell r="J305">
            <v>2.264866977930069E-2</v>
          </cell>
        </row>
        <row r="306">
          <cell r="A306" t="str">
            <v>2003hom</v>
          </cell>
          <cell r="B306">
            <v>2003</v>
          </cell>
          <cell r="C306" t="str">
            <v>hom</v>
          </cell>
          <cell r="D306">
            <v>0.42959097027778625</v>
          </cell>
          <cell r="E306">
            <v>4.8428131267428398E-3</v>
          </cell>
          <cell r="F306">
            <v>88.7069091796875</v>
          </cell>
          <cell r="G306">
            <v>0</v>
          </cell>
          <cell r="H306">
            <v>78326</v>
          </cell>
          <cell r="I306">
            <v>0.45345023274421692</v>
          </cell>
          <cell r="J306">
            <v>0.57975131273269653</v>
          </cell>
        </row>
        <row r="307">
          <cell r="A307" t="str">
            <v>2003idade</v>
          </cell>
          <cell r="B307">
            <v>2003</v>
          </cell>
          <cell r="C307" t="str">
            <v>idade</v>
          </cell>
          <cell r="D307">
            <v>5.8220628648996353E-2</v>
          </cell>
          <cell r="E307">
            <v>1.1784238740801811E-3</v>
          </cell>
          <cell r="F307">
            <v>49.405506134033203</v>
          </cell>
          <cell r="G307">
            <v>0</v>
          </cell>
          <cell r="H307">
            <v>78326</v>
          </cell>
          <cell r="I307">
            <v>0.45345023274421692</v>
          </cell>
          <cell r="J307">
            <v>38.259906768798828</v>
          </cell>
        </row>
        <row r="308">
          <cell r="A308" t="str">
            <v>2003idade2</v>
          </cell>
          <cell r="B308">
            <v>2003</v>
          </cell>
          <cell r="C308" t="str">
            <v>idade2</v>
          </cell>
          <cell r="D308">
            <v>-5.7154515525326133E-4</v>
          </cell>
          <cell r="E308">
            <v>1.4424562323256396E-5</v>
          </cell>
          <cell r="F308">
            <v>-39.623050689697266</v>
          </cell>
          <cell r="G308">
            <v>0</v>
          </cell>
          <cell r="H308">
            <v>78326</v>
          </cell>
          <cell r="I308">
            <v>0.45345023274421692</v>
          </cell>
          <cell r="J308">
            <v>1628.3951416015625</v>
          </cell>
        </row>
        <row r="309">
          <cell r="A309" t="str">
            <v>2003lnrtrabp</v>
          </cell>
          <cell r="B309">
            <v>2003</v>
          </cell>
          <cell r="C309" t="str">
            <v>lnrtrabp</v>
          </cell>
          <cell r="J309">
            <v>6.8514022827148438</v>
          </cell>
        </row>
        <row r="310">
          <cell r="A310" t="str">
            <v/>
          </cell>
          <cell r="C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/>
          </cell>
        </row>
        <row r="1002">
          <cell r="A1002" t="str">
            <v/>
          </cell>
        </row>
        <row r="1003">
          <cell r="A1003" t="str">
            <v/>
          </cell>
        </row>
        <row r="1004">
          <cell r="A1004" t="str">
            <v/>
          </cell>
        </row>
        <row r="1005">
          <cell r="A1005" t="str">
            <v/>
          </cell>
        </row>
        <row r="1006">
          <cell r="A1006" t="str">
            <v/>
          </cell>
        </row>
        <row r="1007">
          <cell r="A1007" t="str">
            <v/>
          </cell>
        </row>
        <row r="1008">
          <cell r="A1008" t="str">
            <v/>
          </cell>
        </row>
        <row r="1009">
          <cell r="A1009" t="str">
            <v/>
          </cell>
        </row>
        <row r="1010">
          <cell r="A1010" t="str">
            <v/>
          </cell>
        </row>
        <row r="1011">
          <cell r="A1011" t="str">
            <v/>
          </cell>
        </row>
        <row r="1012">
          <cell r="A1012" t="str">
            <v/>
          </cell>
        </row>
        <row r="1013">
          <cell r="A1013" t="str">
            <v/>
          </cell>
        </row>
        <row r="1014">
          <cell r="A1014" t="str">
            <v/>
          </cell>
        </row>
        <row r="1015">
          <cell r="A1015" t="str">
            <v/>
          </cell>
        </row>
        <row r="1016">
          <cell r="A1016" t="str">
            <v/>
          </cell>
        </row>
        <row r="1017">
          <cell r="A1017" t="str">
            <v/>
          </cell>
        </row>
        <row r="1018">
          <cell r="A1018" t="str">
            <v/>
          </cell>
        </row>
        <row r="1019">
          <cell r="A1019" t="str">
            <v/>
          </cell>
        </row>
        <row r="1020">
          <cell r="A1020" t="str">
            <v/>
          </cell>
        </row>
        <row r="1021">
          <cell r="A1021" t="str">
            <v/>
          </cell>
        </row>
        <row r="1022">
          <cell r="A1022" t="str">
            <v/>
          </cell>
        </row>
        <row r="1023">
          <cell r="A1023" t="str">
            <v/>
          </cell>
        </row>
        <row r="1024">
          <cell r="A1024" t="str">
            <v/>
          </cell>
        </row>
        <row r="1025">
          <cell r="A1025" t="str">
            <v/>
          </cell>
        </row>
        <row r="1026">
          <cell r="A1026" t="str">
            <v/>
          </cell>
        </row>
        <row r="1027">
          <cell r="A1027" t="str">
            <v/>
          </cell>
        </row>
        <row r="1028">
          <cell r="A1028" t="str">
            <v/>
          </cell>
        </row>
        <row r="1029">
          <cell r="A1029" t="str">
            <v/>
          </cell>
        </row>
        <row r="1030">
          <cell r="A1030" t="str">
            <v/>
          </cell>
        </row>
        <row r="1031">
          <cell r="A1031" t="str">
            <v/>
          </cell>
        </row>
        <row r="1032">
          <cell r="A1032" t="str">
            <v/>
          </cell>
        </row>
        <row r="1033">
          <cell r="A1033" t="str">
            <v/>
          </cell>
        </row>
        <row r="1034">
          <cell r="A1034" t="str">
            <v/>
          </cell>
        </row>
        <row r="1035">
          <cell r="A1035" t="str">
            <v/>
          </cell>
        </row>
        <row r="1036">
          <cell r="A1036" t="str">
            <v/>
          </cell>
        </row>
        <row r="1037">
          <cell r="A1037" t="str">
            <v/>
          </cell>
        </row>
        <row r="1038">
          <cell r="A1038" t="str">
            <v/>
          </cell>
        </row>
        <row r="1039">
          <cell r="A1039" t="str">
            <v/>
          </cell>
        </row>
        <row r="1040">
          <cell r="A1040" t="str">
            <v/>
          </cell>
        </row>
        <row r="1041">
          <cell r="A1041" t="str">
            <v/>
          </cell>
        </row>
        <row r="1042">
          <cell r="A1042" t="str">
            <v/>
          </cell>
        </row>
        <row r="1043">
          <cell r="A1043" t="str">
            <v/>
          </cell>
        </row>
        <row r="1044">
          <cell r="A1044" t="str">
            <v/>
          </cell>
        </row>
        <row r="1045">
          <cell r="A1045" t="str">
            <v/>
          </cell>
        </row>
        <row r="1046">
          <cell r="A1046" t="str">
            <v/>
          </cell>
        </row>
        <row r="1047">
          <cell r="A1047" t="str">
            <v/>
          </cell>
        </row>
        <row r="1048">
          <cell r="A1048" t="str">
            <v/>
          </cell>
        </row>
        <row r="1049">
          <cell r="A1049" t="str">
            <v/>
          </cell>
        </row>
        <row r="1050">
          <cell r="A1050" t="str">
            <v/>
          </cell>
        </row>
        <row r="1051">
          <cell r="A1051" t="str">
            <v/>
          </cell>
        </row>
        <row r="1052">
          <cell r="A1052" t="str">
            <v/>
          </cell>
        </row>
        <row r="1053">
          <cell r="A1053" t="str">
            <v/>
          </cell>
        </row>
        <row r="1054">
          <cell r="A1054" t="str">
            <v/>
          </cell>
        </row>
        <row r="1055">
          <cell r="A1055" t="str">
            <v/>
          </cell>
        </row>
        <row r="1056">
          <cell r="A1056" t="str">
            <v/>
          </cell>
        </row>
        <row r="1057">
          <cell r="A1057" t="str">
            <v/>
          </cell>
        </row>
        <row r="1058">
          <cell r="A1058" t="str">
            <v/>
          </cell>
        </row>
        <row r="1059">
          <cell r="A1059" t="str">
            <v/>
          </cell>
        </row>
        <row r="1060">
          <cell r="A1060" t="str">
            <v/>
          </cell>
        </row>
        <row r="1061">
          <cell r="A1061" t="str">
            <v/>
          </cell>
        </row>
        <row r="1062">
          <cell r="A1062" t="str">
            <v/>
          </cell>
        </row>
        <row r="1063">
          <cell r="A1063" t="str">
            <v/>
          </cell>
        </row>
        <row r="1064">
          <cell r="A1064" t="str">
            <v/>
          </cell>
        </row>
        <row r="1065">
          <cell r="A1065" t="str">
            <v/>
          </cell>
        </row>
        <row r="1066">
          <cell r="A1066" t="str">
            <v/>
          </cell>
        </row>
        <row r="1067">
          <cell r="A1067" t="str">
            <v/>
          </cell>
        </row>
        <row r="1068">
          <cell r="A1068" t="str">
            <v/>
          </cell>
        </row>
        <row r="1069">
          <cell r="A1069" t="str">
            <v/>
          </cell>
        </row>
        <row r="1070">
          <cell r="A1070" t="str">
            <v/>
          </cell>
        </row>
        <row r="1071">
          <cell r="A1071" t="str">
            <v/>
          </cell>
        </row>
        <row r="1072">
          <cell r="A1072" t="str">
            <v/>
          </cell>
        </row>
        <row r="1073">
          <cell r="A1073" t="str">
            <v/>
          </cell>
        </row>
        <row r="1074">
          <cell r="A1074" t="str">
            <v/>
          </cell>
        </row>
        <row r="1075">
          <cell r="A1075" t="str">
            <v/>
          </cell>
        </row>
        <row r="1076">
          <cell r="A1076" t="str">
            <v/>
          </cell>
        </row>
        <row r="1077">
          <cell r="A1077" t="str">
            <v/>
          </cell>
        </row>
        <row r="1078">
          <cell r="A1078" t="str">
            <v/>
          </cell>
        </row>
        <row r="1079">
          <cell r="A1079" t="str">
            <v/>
          </cell>
        </row>
        <row r="1080">
          <cell r="A1080" t="str">
            <v/>
          </cell>
        </row>
        <row r="1081">
          <cell r="A1081" t="str">
            <v/>
          </cell>
        </row>
        <row r="1082">
          <cell r="A1082" t="str">
            <v/>
          </cell>
        </row>
        <row r="1083">
          <cell r="A1083" t="str">
            <v/>
          </cell>
        </row>
        <row r="1084">
          <cell r="A1084" t="str">
            <v/>
          </cell>
        </row>
        <row r="1085">
          <cell r="A1085" t="str">
            <v/>
          </cell>
        </row>
        <row r="1086">
          <cell r="A1086" t="str">
            <v/>
          </cell>
        </row>
        <row r="1087">
          <cell r="A1087" t="str">
            <v/>
          </cell>
        </row>
        <row r="1088">
          <cell r="A1088" t="str">
            <v/>
          </cell>
        </row>
        <row r="1089">
          <cell r="A1089" t="str">
            <v/>
          </cell>
        </row>
        <row r="1090">
          <cell r="A1090" t="str">
            <v/>
          </cell>
        </row>
        <row r="1091">
          <cell r="A1091" t="str">
            <v/>
          </cell>
        </row>
        <row r="1092">
          <cell r="A1092" t="str">
            <v/>
          </cell>
        </row>
        <row r="1093">
          <cell r="A1093" t="str">
            <v/>
          </cell>
        </row>
        <row r="1094">
          <cell r="A1094" t="str">
            <v/>
          </cell>
        </row>
        <row r="1095">
          <cell r="A1095" t="str">
            <v/>
          </cell>
        </row>
        <row r="1096">
          <cell r="A1096" t="str">
            <v/>
          </cell>
        </row>
        <row r="1097">
          <cell r="A1097" t="str">
            <v/>
          </cell>
        </row>
        <row r="1098">
          <cell r="A1098" t="str">
            <v/>
          </cell>
        </row>
        <row r="1099">
          <cell r="A1099" t="str">
            <v/>
          </cell>
        </row>
        <row r="1100">
          <cell r="A1100" t="str">
            <v/>
          </cell>
        </row>
        <row r="1101">
          <cell r="A1101" t="str">
            <v/>
          </cell>
        </row>
        <row r="1102">
          <cell r="A1102" t="str">
            <v/>
          </cell>
        </row>
        <row r="1103">
          <cell r="A1103" t="str">
            <v/>
          </cell>
        </row>
        <row r="1104">
          <cell r="A1104" t="str">
            <v/>
          </cell>
        </row>
        <row r="1105">
          <cell r="A1105" t="str">
            <v/>
          </cell>
        </row>
        <row r="1106">
          <cell r="A1106" t="str">
            <v/>
          </cell>
        </row>
        <row r="1107">
          <cell r="A1107" t="str">
            <v/>
          </cell>
        </row>
        <row r="1108">
          <cell r="A1108" t="str">
            <v/>
          </cell>
        </row>
        <row r="1109">
          <cell r="A1109" t="str">
            <v/>
          </cell>
        </row>
        <row r="1110">
          <cell r="A1110" t="str">
            <v/>
          </cell>
        </row>
        <row r="1111">
          <cell r="A1111" t="str">
            <v/>
          </cell>
        </row>
        <row r="1112">
          <cell r="A1112" t="str">
            <v/>
          </cell>
        </row>
        <row r="1113">
          <cell r="A1113" t="str">
            <v/>
          </cell>
        </row>
        <row r="1114">
          <cell r="A1114" t="str">
            <v/>
          </cell>
        </row>
        <row r="1115">
          <cell r="A1115" t="str">
            <v/>
          </cell>
        </row>
        <row r="1116">
          <cell r="A1116" t="str">
            <v/>
          </cell>
        </row>
        <row r="1117">
          <cell r="A1117" t="str">
            <v/>
          </cell>
        </row>
        <row r="1118">
          <cell r="A1118" t="str">
            <v/>
          </cell>
        </row>
        <row r="1119">
          <cell r="A1119" t="str">
            <v/>
          </cell>
        </row>
        <row r="1120">
          <cell r="A1120" t="str">
            <v/>
          </cell>
        </row>
        <row r="1121">
          <cell r="A1121" t="str">
            <v/>
          </cell>
        </row>
        <row r="1122">
          <cell r="A1122" t="str">
            <v/>
          </cell>
        </row>
        <row r="1123">
          <cell r="A1123" t="str">
            <v/>
          </cell>
        </row>
        <row r="1124">
          <cell r="A1124" t="str">
            <v/>
          </cell>
        </row>
        <row r="1125">
          <cell r="A1125" t="str">
            <v/>
          </cell>
        </row>
        <row r="1126">
          <cell r="A1126" t="str">
            <v/>
          </cell>
        </row>
        <row r="1127">
          <cell r="A1127" t="str">
            <v/>
          </cell>
        </row>
        <row r="1128">
          <cell r="A1128" t="str">
            <v/>
          </cell>
        </row>
        <row r="1129">
          <cell r="A1129" t="str">
            <v/>
          </cell>
        </row>
        <row r="1130">
          <cell r="A1130" t="str">
            <v/>
          </cell>
        </row>
        <row r="1131">
          <cell r="A1131" t="str">
            <v/>
          </cell>
        </row>
        <row r="1132">
          <cell r="A1132" t="str">
            <v/>
          </cell>
        </row>
        <row r="1133">
          <cell r="A1133" t="str">
            <v/>
          </cell>
        </row>
        <row r="1134">
          <cell r="A1134" t="str">
            <v/>
          </cell>
        </row>
        <row r="1135">
          <cell r="A1135" t="str">
            <v/>
          </cell>
        </row>
        <row r="1136">
          <cell r="A1136" t="str">
            <v/>
          </cell>
        </row>
        <row r="1137">
          <cell r="A1137" t="str">
            <v/>
          </cell>
        </row>
        <row r="1138">
          <cell r="A1138" t="str">
            <v/>
          </cell>
        </row>
        <row r="1139">
          <cell r="A1139" t="str">
            <v/>
          </cell>
        </row>
        <row r="1140">
          <cell r="A1140" t="str">
            <v/>
          </cell>
        </row>
        <row r="1141">
          <cell r="A1141" t="str">
            <v/>
          </cell>
        </row>
        <row r="1142">
          <cell r="A1142" t="str">
            <v/>
          </cell>
        </row>
        <row r="1143">
          <cell r="A1143" t="str">
            <v/>
          </cell>
        </row>
        <row r="1144">
          <cell r="A1144" t="str">
            <v/>
          </cell>
        </row>
        <row r="1145">
          <cell r="A1145" t="str">
            <v/>
          </cell>
        </row>
        <row r="1146">
          <cell r="A1146" t="str">
            <v/>
          </cell>
        </row>
        <row r="1147">
          <cell r="A1147" t="str">
            <v/>
          </cell>
        </row>
        <row r="1148">
          <cell r="A1148" t="str">
            <v/>
          </cell>
        </row>
        <row r="1149">
          <cell r="A1149" t="str">
            <v/>
          </cell>
        </row>
        <row r="1150">
          <cell r="A1150" t="str">
            <v/>
          </cell>
        </row>
        <row r="1151">
          <cell r="A1151" t="str">
            <v/>
          </cell>
        </row>
        <row r="1152">
          <cell r="A1152" t="str">
            <v/>
          </cell>
        </row>
        <row r="1153">
          <cell r="A1153" t="str">
            <v/>
          </cell>
        </row>
        <row r="1154">
          <cell r="A1154" t="str">
            <v/>
          </cell>
        </row>
        <row r="1155">
          <cell r="A1155" t="str">
            <v/>
          </cell>
        </row>
        <row r="1156">
          <cell r="A1156" t="str">
            <v/>
          </cell>
        </row>
        <row r="1157">
          <cell r="A1157" t="str">
            <v/>
          </cell>
        </row>
        <row r="1158">
          <cell r="A1158" t="str">
            <v/>
          </cell>
        </row>
        <row r="1159">
          <cell r="A1159" t="str">
            <v/>
          </cell>
        </row>
        <row r="1160">
          <cell r="A1160" t="str">
            <v/>
          </cell>
        </row>
        <row r="1161">
          <cell r="A1161" t="str">
            <v/>
          </cell>
        </row>
        <row r="1162">
          <cell r="A1162" t="str">
            <v/>
          </cell>
        </row>
        <row r="1163">
          <cell r="A1163" t="str">
            <v/>
          </cell>
        </row>
        <row r="1164">
          <cell r="A1164" t="str">
            <v/>
          </cell>
        </row>
        <row r="1165">
          <cell r="A1165" t="str">
            <v/>
          </cell>
        </row>
        <row r="1166">
          <cell r="A1166" t="str">
            <v/>
          </cell>
        </row>
        <row r="1167">
          <cell r="A1167" t="str">
            <v/>
          </cell>
        </row>
        <row r="1168">
          <cell r="A1168" t="str">
            <v/>
          </cell>
        </row>
        <row r="1169">
          <cell r="A1169" t="str">
            <v/>
          </cell>
        </row>
        <row r="1170">
          <cell r="A1170" t="str">
            <v/>
          </cell>
        </row>
        <row r="1171">
          <cell r="A1171" t="str">
            <v/>
          </cell>
        </row>
        <row r="1172">
          <cell r="A1172" t="str">
            <v/>
          </cell>
        </row>
        <row r="1173">
          <cell r="A1173" t="str">
            <v/>
          </cell>
        </row>
        <row r="1174">
          <cell r="A1174" t="str">
            <v/>
          </cell>
        </row>
        <row r="1175">
          <cell r="A1175" t="str">
            <v/>
          </cell>
        </row>
        <row r="1176">
          <cell r="A1176" t="str">
            <v/>
          </cell>
        </row>
        <row r="1177">
          <cell r="A1177" t="str">
            <v/>
          </cell>
        </row>
        <row r="1178">
          <cell r="A1178" t="str">
            <v/>
          </cell>
        </row>
        <row r="1179">
          <cell r="A1179" t="str">
            <v/>
          </cell>
        </row>
        <row r="1180">
          <cell r="A1180" t="str">
            <v/>
          </cell>
        </row>
        <row r="1181">
          <cell r="A1181" t="str">
            <v/>
          </cell>
        </row>
        <row r="1182">
          <cell r="A1182" t="str">
            <v/>
          </cell>
        </row>
        <row r="1183">
          <cell r="A1183" t="str">
            <v/>
          </cell>
        </row>
        <row r="1184">
          <cell r="A1184" t="str">
            <v/>
          </cell>
        </row>
        <row r="1185">
          <cell r="A1185" t="str">
            <v/>
          </cell>
        </row>
        <row r="1186">
          <cell r="A1186" t="str">
            <v/>
          </cell>
        </row>
        <row r="1187">
          <cell r="A1187" t="str">
            <v/>
          </cell>
        </row>
        <row r="1188">
          <cell r="A1188" t="str">
            <v/>
          </cell>
        </row>
        <row r="1189">
          <cell r="A1189" t="str">
            <v/>
          </cell>
        </row>
        <row r="1190">
          <cell r="A1190" t="str">
            <v/>
          </cell>
        </row>
        <row r="1191">
          <cell r="A1191" t="str">
            <v/>
          </cell>
        </row>
        <row r="1192">
          <cell r="A1192" t="str">
            <v/>
          </cell>
        </row>
        <row r="1193">
          <cell r="A1193" t="str">
            <v/>
          </cell>
        </row>
        <row r="1194">
          <cell r="A1194" t="str">
            <v/>
          </cell>
        </row>
        <row r="1195">
          <cell r="A1195" t="str">
            <v/>
          </cell>
        </row>
        <row r="1196">
          <cell r="A1196" t="str">
            <v/>
          </cell>
        </row>
        <row r="1197">
          <cell r="A1197" t="str">
            <v/>
          </cell>
        </row>
        <row r="1198">
          <cell r="A1198" t="str">
            <v/>
          </cell>
        </row>
        <row r="1199">
          <cell r="A1199" t="str">
            <v/>
          </cell>
        </row>
        <row r="1200">
          <cell r="A1200" t="str">
            <v/>
          </cell>
        </row>
        <row r="1201">
          <cell r="A1201" t="str">
            <v/>
          </cell>
        </row>
        <row r="1202">
          <cell r="A1202" t="str">
            <v/>
          </cell>
        </row>
        <row r="1203">
          <cell r="A1203" t="str">
            <v/>
          </cell>
        </row>
        <row r="1204">
          <cell r="A1204" t="str">
            <v/>
          </cell>
        </row>
        <row r="1205">
          <cell r="A1205" t="str">
            <v/>
          </cell>
        </row>
        <row r="1206">
          <cell r="A1206" t="str">
            <v/>
          </cell>
        </row>
        <row r="1207">
          <cell r="A1207" t="str">
            <v/>
          </cell>
        </row>
        <row r="1208">
          <cell r="A1208" t="str">
            <v/>
          </cell>
        </row>
        <row r="1209">
          <cell r="A1209" t="str">
            <v/>
          </cell>
        </row>
        <row r="1210">
          <cell r="A1210" t="str">
            <v/>
          </cell>
        </row>
        <row r="1211">
          <cell r="A1211" t="str">
            <v/>
          </cell>
        </row>
        <row r="1212">
          <cell r="A1212" t="str">
            <v/>
          </cell>
        </row>
        <row r="1213">
          <cell r="A1213" t="str">
            <v/>
          </cell>
        </row>
        <row r="1214">
          <cell r="A1214" t="str">
            <v/>
          </cell>
        </row>
        <row r="1215">
          <cell r="A1215" t="str">
            <v/>
          </cell>
        </row>
        <row r="1216">
          <cell r="A1216" t="str">
            <v/>
          </cell>
        </row>
        <row r="1217">
          <cell r="A1217" t="str">
            <v/>
          </cell>
        </row>
        <row r="1218">
          <cell r="A1218" t="str">
            <v/>
          </cell>
        </row>
        <row r="1219">
          <cell r="A1219" t="str">
            <v/>
          </cell>
        </row>
        <row r="1220">
          <cell r="A1220" t="str">
            <v/>
          </cell>
        </row>
        <row r="1221">
          <cell r="A1221" t="str">
            <v/>
          </cell>
        </row>
        <row r="1222">
          <cell r="A1222" t="str">
            <v/>
          </cell>
        </row>
        <row r="1223">
          <cell r="A1223" t="str">
            <v/>
          </cell>
        </row>
        <row r="1224">
          <cell r="A1224" t="str">
            <v/>
          </cell>
        </row>
        <row r="1225">
          <cell r="A1225" t="str">
            <v/>
          </cell>
        </row>
        <row r="1226">
          <cell r="A1226" t="str">
            <v/>
          </cell>
        </row>
        <row r="1227">
          <cell r="A1227" t="str">
            <v/>
          </cell>
        </row>
        <row r="1228">
          <cell r="A1228" t="str">
            <v/>
          </cell>
        </row>
        <row r="1229">
          <cell r="A1229" t="str">
            <v/>
          </cell>
        </row>
        <row r="1230">
          <cell r="A1230" t="str">
            <v/>
          </cell>
        </row>
        <row r="1231">
          <cell r="A1231" t="str">
            <v/>
          </cell>
        </row>
        <row r="1232">
          <cell r="A1232" t="str">
            <v/>
          </cell>
        </row>
        <row r="1233">
          <cell r="A1233" t="str">
            <v/>
          </cell>
        </row>
        <row r="1234">
          <cell r="A1234" t="str">
            <v/>
          </cell>
        </row>
        <row r="1235">
          <cell r="A1235" t="str">
            <v/>
          </cell>
        </row>
        <row r="1236">
          <cell r="A1236" t="str">
            <v/>
          </cell>
        </row>
        <row r="1237">
          <cell r="A1237" t="str">
            <v/>
          </cell>
        </row>
        <row r="1238">
          <cell r="A1238" t="str">
            <v/>
          </cell>
        </row>
        <row r="1239">
          <cell r="A1239" t="str">
            <v/>
          </cell>
        </row>
        <row r="1240">
          <cell r="A1240" t="str">
            <v/>
          </cell>
        </row>
        <row r="1241">
          <cell r="A1241" t="str">
            <v/>
          </cell>
        </row>
        <row r="1242">
          <cell r="A1242" t="str">
            <v/>
          </cell>
        </row>
        <row r="1243">
          <cell r="A1243" t="str">
            <v/>
          </cell>
        </row>
        <row r="1244">
          <cell r="A1244" t="str">
            <v/>
          </cell>
        </row>
        <row r="1245">
          <cell r="A1245" t="str">
            <v/>
          </cell>
        </row>
        <row r="1246">
          <cell r="A1246" t="str">
            <v/>
          </cell>
        </row>
        <row r="1247">
          <cell r="A1247" t="str">
            <v/>
          </cell>
        </row>
        <row r="1248">
          <cell r="A1248" t="str">
            <v/>
          </cell>
        </row>
        <row r="1249">
          <cell r="A1249" t="str">
            <v/>
          </cell>
        </row>
        <row r="1250">
          <cell r="A1250" t="str">
            <v/>
          </cell>
        </row>
        <row r="1251">
          <cell r="A1251" t="str">
            <v/>
          </cell>
        </row>
        <row r="1252">
          <cell r="A1252" t="str">
            <v/>
          </cell>
        </row>
        <row r="1253">
          <cell r="A1253" t="str">
            <v/>
          </cell>
        </row>
        <row r="1254">
          <cell r="A1254" t="str">
            <v/>
          </cell>
        </row>
        <row r="1255">
          <cell r="A1255" t="str">
            <v/>
          </cell>
        </row>
        <row r="1256">
          <cell r="A1256" t="str">
            <v/>
          </cell>
        </row>
        <row r="1257">
          <cell r="A1257" t="str">
            <v/>
          </cell>
        </row>
        <row r="1258">
          <cell r="A1258" t="str">
            <v/>
          </cell>
        </row>
        <row r="1259">
          <cell r="A1259" t="str">
            <v/>
          </cell>
        </row>
        <row r="1260">
          <cell r="A1260" t="str">
            <v/>
          </cell>
        </row>
        <row r="1261">
          <cell r="A1261" t="str">
            <v/>
          </cell>
        </row>
        <row r="1262">
          <cell r="A1262" t="str">
            <v/>
          </cell>
        </row>
        <row r="1263">
          <cell r="A1263" t="str">
            <v/>
          </cell>
        </row>
        <row r="1264">
          <cell r="A1264" t="str">
            <v/>
          </cell>
        </row>
        <row r="1265">
          <cell r="A1265" t="str">
            <v/>
          </cell>
        </row>
        <row r="1266">
          <cell r="A1266" t="str">
            <v/>
          </cell>
        </row>
        <row r="1267">
          <cell r="A1267" t="str">
            <v/>
          </cell>
        </row>
        <row r="1268">
          <cell r="A1268" t="str">
            <v/>
          </cell>
        </row>
        <row r="1269">
          <cell r="A1269" t="str">
            <v/>
          </cell>
        </row>
        <row r="1270">
          <cell r="A1270" t="str">
            <v/>
          </cell>
        </row>
        <row r="1271">
          <cell r="A1271" t="str">
            <v/>
          </cell>
        </row>
        <row r="1272">
          <cell r="A1272" t="str">
            <v/>
          </cell>
        </row>
        <row r="1273">
          <cell r="A1273" t="str">
            <v/>
          </cell>
        </row>
        <row r="1274">
          <cell r="A1274" t="str">
            <v/>
          </cell>
        </row>
        <row r="1275">
          <cell r="A1275" t="str">
            <v/>
          </cell>
        </row>
        <row r="1276">
          <cell r="A1276" t="str">
            <v/>
          </cell>
        </row>
        <row r="1277">
          <cell r="A1277" t="str">
            <v/>
          </cell>
        </row>
        <row r="1278">
          <cell r="A1278" t="str">
            <v/>
          </cell>
        </row>
        <row r="1279">
          <cell r="A1279" t="str">
            <v/>
          </cell>
        </row>
        <row r="1280">
          <cell r="A1280" t="str">
            <v/>
          </cell>
        </row>
        <row r="1281">
          <cell r="A1281" t="str">
            <v/>
          </cell>
        </row>
        <row r="1282">
          <cell r="A1282" t="str">
            <v/>
          </cell>
        </row>
        <row r="1283">
          <cell r="A1283" t="str">
            <v/>
          </cell>
        </row>
        <row r="1284">
          <cell r="A1284" t="str">
            <v/>
          </cell>
        </row>
        <row r="1285">
          <cell r="A1285" t="str">
            <v/>
          </cell>
        </row>
        <row r="1286">
          <cell r="A1286" t="str">
            <v/>
          </cell>
        </row>
        <row r="1287">
          <cell r="A1287" t="str">
            <v/>
          </cell>
        </row>
        <row r="1288">
          <cell r="A1288" t="str">
            <v/>
          </cell>
        </row>
        <row r="1289">
          <cell r="A1289" t="str">
            <v/>
          </cell>
        </row>
        <row r="1290">
          <cell r="A1290" t="str">
            <v/>
          </cell>
        </row>
        <row r="1291">
          <cell r="A1291" t="str">
            <v/>
          </cell>
        </row>
        <row r="1292">
          <cell r="A1292" t="str">
            <v/>
          </cell>
        </row>
        <row r="1293">
          <cell r="A1293" t="str">
            <v/>
          </cell>
        </row>
        <row r="1294">
          <cell r="A1294" t="str">
            <v/>
          </cell>
        </row>
        <row r="1295">
          <cell r="A1295" t="str">
            <v/>
          </cell>
        </row>
        <row r="1296">
          <cell r="A1296" t="str">
            <v/>
          </cell>
        </row>
        <row r="1297">
          <cell r="A1297" t="str">
            <v/>
          </cell>
        </row>
        <row r="1298">
          <cell r="A1298" t="str">
            <v/>
          </cell>
        </row>
        <row r="1299">
          <cell r="A1299" t="str">
            <v/>
          </cell>
        </row>
        <row r="1300">
          <cell r="A1300" t="str">
            <v/>
          </cell>
        </row>
        <row r="1301">
          <cell r="A1301" t="str">
            <v/>
          </cell>
        </row>
        <row r="1302">
          <cell r="A1302" t="str">
            <v/>
          </cell>
        </row>
        <row r="1303">
          <cell r="A1303" t="str">
            <v/>
          </cell>
        </row>
        <row r="1304">
          <cell r="A1304" t="str">
            <v/>
          </cell>
        </row>
        <row r="1305">
          <cell r="A1305" t="str">
            <v/>
          </cell>
        </row>
        <row r="1306">
          <cell r="A1306" t="str">
            <v/>
          </cell>
        </row>
        <row r="1307">
          <cell r="A1307" t="str">
            <v/>
          </cell>
        </row>
        <row r="1308">
          <cell r="A1308" t="str">
            <v/>
          </cell>
        </row>
        <row r="1309">
          <cell r="A1309" t="str">
            <v/>
          </cell>
        </row>
        <row r="1310">
          <cell r="A1310" t="str">
            <v/>
          </cell>
        </row>
        <row r="1311">
          <cell r="A1311" t="str">
            <v/>
          </cell>
        </row>
        <row r="1312">
          <cell r="A1312" t="str">
            <v/>
          </cell>
        </row>
        <row r="1313">
          <cell r="A1313" t="str">
            <v/>
          </cell>
        </row>
        <row r="1314">
          <cell r="A1314" t="str">
            <v/>
          </cell>
        </row>
        <row r="1315">
          <cell r="A1315" t="str">
            <v/>
          </cell>
        </row>
        <row r="1316">
          <cell r="A1316" t="str">
            <v/>
          </cell>
        </row>
        <row r="1317">
          <cell r="A1317" t="str">
            <v/>
          </cell>
        </row>
        <row r="1318">
          <cell r="A1318" t="str">
            <v/>
          </cell>
        </row>
        <row r="1319">
          <cell r="A1319" t="str">
            <v/>
          </cell>
        </row>
        <row r="1320">
          <cell r="A1320" t="str">
            <v/>
          </cell>
        </row>
        <row r="1321">
          <cell r="A1321" t="str">
            <v/>
          </cell>
        </row>
        <row r="1322">
          <cell r="A1322" t="str">
            <v/>
          </cell>
        </row>
        <row r="1323">
          <cell r="A1323" t="str">
            <v/>
          </cell>
        </row>
        <row r="1324">
          <cell r="A1324" t="str">
            <v/>
          </cell>
        </row>
        <row r="1325">
          <cell r="A1325" t="str">
            <v/>
          </cell>
        </row>
        <row r="1326">
          <cell r="A1326" t="str">
            <v/>
          </cell>
        </row>
        <row r="1327">
          <cell r="A1327" t="str">
            <v/>
          </cell>
        </row>
        <row r="1328">
          <cell r="A1328" t="str">
            <v/>
          </cell>
        </row>
        <row r="1329">
          <cell r="A1329" t="str">
            <v/>
          </cell>
        </row>
        <row r="1330">
          <cell r="A1330" t="str">
            <v/>
          </cell>
        </row>
        <row r="1331">
          <cell r="A1331" t="str">
            <v/>
          </cell>
        </row>
        <row r="1332">
          <cell r="A1332" t="str">
            <v/>
          </cell>
        </row>
        <row r="1333">
          <cell r="A1333" t="str">
            <v/>
          </cell>
        </row>
        <row r="1334">
          <cell r="A1334" t="str">
            <v/>
          </cell>
        </row>
        <row r="1335">
          <cell r="A1335" t="str">
            <v/>
          </cell>
        </row>
        <row r="1336">
          <cell r="A1336" t="str">
            <v/>
          </cell>
        </row>
        <row r="1337">
          <cell r="A1337" t="str">
            <v/>
          </cell>
        </row>
        <row r="1338">
          <cell r="A1338" t="str">
            <v/>
          </cell>
        </row>
        <row r="1339">
          <cell r="A1339" t="str">
            <v/>
          </cell>
        </row>
        <row r="1340">
          <cell r="A1340" t="str">
            <v/>
          </cell>
        </row>
        <row r="1341">
          <cell r="A1341" t="str">
            <v/>
          </cell>
        </row>
        <row r="1342">
          <cell r="A1342" t="str">
            <v/>
          </cell>
        </row>
        <row r="1343">
          <cell r="A1343" t="str">
            <v/>
          </cell>
        </row>
        <row r="1344">
          <cell r="A1344" t="str">
            <v/>
          </cell>
        </row>
        <row r="1345">
          <cell r="A1345" t="str">
            <v/>
          </cell>
        </row>
        <row r="1346">
          <cell r="A1346" t="str">
            <v/>
          </cell>
        </row>
        <row r="1347">
          <cell r="A1347" t="str">
            <v/>
          </cell>
        </row>
        <row r="1348">
          <cell r="A1348" t="str">
            <v/>
          </cell>
        </row>
        <row r="1349">
          <cell r="A1349" t="str">
            <v/>
          </cell>
        </row>
        <row r="1350">
          <cell r="A1350" t="str">
            <v/>
          </cell>
        </row>
        <row r="1351">
          <cell r="A1351" t="str">
            <v/>
          </cell>
        </row>
        <row r="1352">
          <cell r="A1352" t="str">
            <v/>
          </cell>
        </row>
        <row r="1353">
          <cell r="A1353" t="str">
            <v/>
          </cell>
        </row>
        <row r="1354">
          <cell r="A1354" t="str">
            <v/>
          </cell>
        </row>
        <row r="1355">
          <cell r="A1355" t="str">
            <v/>
          </cell>
        </row>
        <row r="1356">
          <cell r="A1356" t="str">
            <v/>
          </cell>
        </row>
        <row r="1357">
          <cell r="A1357" t="str">
            <v/>
          </cell>
        </row>
        <row r="1358">
          <cell r="A1358" t="str">
            <v/>
          </cell>
        </row>
        <row r="1359">
          <cell r="A1359" t="str">
            <v/>
          </cell>
        </row>
        <row r="1360">
          <cell r="A1360" t="str">
            <v/>
          </cell>
        </row>
        <row r="1361">
          <cell r="A1361" t="str">
            <v/>
          </cell>
        </row>
        <row r="1362">
          <cell r="A1362" t="str">
            <v/>
          </cell>
        </row>
        <row r="1363">
          <cell r="A1363" t="str">
            <v/>
          </cell>
        </row>
        <row r="1364">
          <cell r="A1364" t="str">
            <v/>
          </cell>
        </row>
        <row r="1365">
          <cell r="A1365" t="str">
            <v/>
          </cell>
        </row>
        <row r="1366">
          <cell r="A1366" t="str">
            <v/>
          </cell>
        </row>
        <row r="1367">
          <cell r="A1367" t="str">
            <v/>
          </cell>
        </row>
        <row r="1368">
          <cell r="A1368" t="str">
            <v/>
          </cell>
        </row>
        <row r="1369">
          <cell r="A1369" t="str">
            <v/>
          </cell>
        </row>
        <row r="1370">
          <cell r="A1370" t="str">
            <v/>
          </cell>
        </row>
        <row r="1371">
          <cell r="A1371" t="str">
            <v/>
          </cell>
        </row>
        <row r="1372">
          <cell r="A1372" t="str">
            <v/>
          </cell>
        </row>
        <row r="1373">
          <cell r="A1373" t="str">
            <v/>
          </cell>
        </row>
        <row r="1374">
          <cell r="A1374" t="str">
            <v/>
          </cell>
        </row>
        <row r="1375">
          <cell r="A1375" t="str">
            <v/>
          </cell>
        </row>
        <row r="1376">
          <cell r="A1376" t="str">
            <v/>
          </cell>
        </row>
        <row r="1377">
          <cell r="A1377" t="str">
            <v/>
          </cell>
        </row>
        <row r="1378">
          <cell r="A1378" t="str">
            <v/>
          </cell>
        </row>
        <row r="1379">
          <cell r="A1379" t="str">
            <v/>
          </cell>
        </row>
        <row r="1380">
          <cell r="A1380" t="str">
            <v/>
          </cell>
        </row>
        <row r="1381">
          <cell r="A1381" t="str">
            <v/>
          </cell>
        </row>
        <row r="1382">
          <cell r="A1382" t="str">
            <v/>
          </cell>
        </row>
        <row r="1383">
          <cell r="A1383" t="str">
            <v/>
          </cell>
        </row>
        <row r="1384">
          <cell r="A1384" t="str">
            <v/>
          </cell>
        </row>
        <row r="1385">
          <cell r="A1385" t="str">
            <v/>
          </cell>
        </row>
        <row r="1386">
          <cell r="A1386" t="str">
            <v/>
          </cell>
        </row>
        <row r="1387">
          <cell r="A1387" t="str">
            <v/>
          </cell>
        </row>
        <row r="1388">
          <cell r="A1388" t="str">
            <v/>
          </cell>
        </row>
        <row r="1389">
          <cell r="A1389" t="str">
            <v/>
          </cell>
        </row>
        <row r="1390">
          <cell r="A1390" t="str">
            <v/>
          </cell>
        </row>
        <row r="1391">
          <cell r="A1391" t="str">
            <v/>
          </cell>
        </row>
        <row r="1392">
          <cell r="A1392" t="str">
            <v/>
          </cell>
        </row>
        <row r="1393">
          <cell r="A1393" t="str">
            <v/>
          </cell>
        </row>
        <row r="1394">
          <cell r="A1394" t="str">
            <v/>
          </cell>
        </row>
        <row r="1395">
          <cell r="A1395" t="str">
            <v/>
          </cell>
        </row>
        <row r="1396">
          <cell r="A1396" t="str">
            <v/>
          </cell>
        </row>
        <row r="1397">
          <cell r="A1397" t="str">
            <v/>
          </cell>
        </row>
        <row r="1398">
          <cell r="A1398" t="str">
            <v/>
          </cell>
        </row>
        <row r="1399">
          <cell r="A1399" t="str">
            <v/>
          </cell>
        </row>
        <row r="1400">
          <cell r="A1400" t="str">
            <v/>
          </cell>
        </row>
        <row r="1401">
          <cell r="A1401" t="str">
            <v/>
          </cell>
        </row>
        <row r="1402">
          <cell r="A1402" t="str">
            <v/>
          </cell>
        </row>
        <row r="1403">
          <cell r="A1403" t="str">
            <v/>
          </cell>
        </row>
        <row r="1404">
          <cell r="A1404" t="str">
            <v/>
          </cell>
        </row>
        <row r="1405">
          <cell r="A1405" t="str">
            <v/>
          </cell>
        </row>
        <row r="1406">
          <cell r="A1406" t="str">
            <v/>
          </cell>
        </row>
        <row r="1407">
          <cell r="A1407" t="str">
            <v/>
          </cell>
        </row>
        <row r="1408">
          <cell r="A1408" t="str">
            <v/>
          </cell>
        </row>
        <row r="1409">
          <cell r="A1409" t="str">
            <v/>
          </cell>
        </row>
        <row r="1410">
          <cell r="A1410" t="str">
            <v/>
          </cell>
        </row>
        <row r="1411">
          <cell r="A1411" t="str">
            <v/>
          </cell>
        </row>
        <row r="1412">
          <cell r="A1412" t="str">
            <v/>
          </cell>
        </row>
        <row r="1413">
          <cell r="A1413" t="str">
            <v/>
          </cell>
        </row>
        <row r="1414">
          <cell r="A1414" t="str">
            <v/>
          </cell>
        </row>
        <row r="1415">
          <cell r="A1415" t="str">
            <v/>
          </cell>
        </row>
        <row r="1416">
          <cell r="A1416" t="str">
            <v/>
          </cell>
        </row>
        <row r="1417">
          <cell r="A1417" t="str">
            <v/>
          </cell>
        </row>
        <row r="1418">
          <cell r="A1418" t="str">
            <v/>
          </cell>
        </row>
        <row r="1419">
          <cell r="A1419" t="str">
            <v/>
          </cell>
        </row>
        <row r="1420">
          <cell r="A1420" t="str">
            <v/>
          </cell>
        </row>
        <row r="1421">
          <cell r="A1421" t="str">
            <v/>
          </cell>
        </row>
        <row r="1422">
          <cell r="A1422" t="str">
            <v/>
          </cell>
        </row>
        <row r="1423">
          <cell r="A1423" t="str">
            <v/>
          </cell>
        </row>
        <row r="1424">
          <cell r="A1424" t="str">
            <v/>
          </cell>
        </row>
        <row r="1425">
          <cell r="A1425" t="str">
            <v/>
          </cell>
        </row>
        <row r="1426">
          <cell r="A1426" t="str">
            <v/>
          </cell>
        </row>
        <row r="1427">
          <cell r="A1427" t="str">
            <v/>
          </cell>
        </row>
        <row r="1428">
          <cell r="A1428" t="str">
            <v/>
          </cell>
        </row>
        <row r="1429">
          <cell r="A1429" t="str">
            <v/>
          </cell>
        </row>
        <row r="1430">
          <cell r="A1430" t="str">
            <v/>
          </cell>
        </row>
        <row r="1431">
          <cell r="A1431" t="str">
            <v/>
          </cell>
        </row>
        <row r="1432">
          <cell r="A1432" t="str">
            <v/>
          </cell>
        </row>
        <row r="1433">
          <cell r="A1433" t="str">
            <v/>
          </cell>
        </row>
        <row r="1434">
          <cell r="A1434" t="str">
            <v/>
          </cell>
        </row>
        <row r="1435">
          <cell r="A1435" t="str">
            <v/>
          </cell>
        </row>
        <row r="1436">
          <cell r="A1436" t="str">
            <v/>
          </cell>
        </row>
        <row r="1437">
          <cell r="A1437" t="str">
            <v/>
          </cell>
        </row>
        <row r="1438">
          <cell r="A1438" t="str">
            <v/>
          </cell>
        </row>
        <row r="1439">
          <cell r="A1439" t="str">
            <v/>
          </cell>
        </row>
        <row r="1440">
          <cell r="A1440" t="str">
            <v/>
          </cell>
        </row>
        <row r="1441">
          <cell r="A1441" t="str">
            <v/>
          </cell>
        </row>
        <row r="1442">
          <cell r="A1442" t="str">
            <v/>
          </cell>
        </row>
        <row r="1443">
          <cell r="A1443" t="str">
            <v/>
          </cell>
        </row>
        <row r="1444">
          <cell r="A1444" t="str">
            <v/>
          </cell>
        </row>
        <row r="1445">
          <cell r="A1445" t="str">
            <v/>
          </cell>
        </row>
        <row r="1446">
          <cell r="A1446" t="str">
            <v/>
          </cell>
        </row>
        <row r="1447">
          <cell r="A1447" t="str">
            <v/>
          </cell>
        </row>
        <row r="1448">
          <cell r="A1448" t="str">
            <v/>
          </cell>
        </row>
        <row r="1449">
          <cell r="A1449" t="str">
            <v/>
          </cell>
        </row>
        <row r="1450">
          <cell r="A1450" t="str">
            <v/>
          </cell>
        </row>
        <row r="1451">
          <cell r="A1451" t="str">
            <v/>
          </cell>
        </row>
        <row r="1452">
          <cell r="A1452" t="str">
            <v/>
          </cell>
        </row>
        <row r="1453">
          <cell r="A1453" t="str">
            <v/>
          </cell>
        </row>
        <row r="1454">
          <cell r="A1454" t="str">
            <v/>
          </cell>
        </row>
        <row r="1455">
          <cell r="A1455" t="str">
            <v/>
          </cell>
        </row>
        <row r="1456">
          <cell r="A1456" t="str">
            <v/>
          </cell>
        </row>
        <row r="1457">
          <cell r="A1457" t="str">
            <v/>
          </cell>
        </row>
        <row r="1458">
          <cell r="A1458" t="str">
            <v/>
          </cell>
        </row>
        <row r="1459">
          <cell r="A1459" t="str">
            <v/>
          </cell>
        </row>
        <row r="1460">
          <cell r="A1460" t="str">
            <v/>
          </cell>
        </row>
        <row r="1461">
          <cell r="A1461" t="str">
            <v/>
          </cell>
        </row>
        <row r="1462">
          <cell r="A1462" t="str">
            <v/>
          </cell>
        </row>
        <row r="1463">
          <cell r="A1463" t="str">
            <v/>
          </cell>
        </row>
        <row r="1464">
          <cell r="A1464" t="str">
            <v/>
          </cell>
        </row>
        <row r="1465">
          <cell r="A1465" t="str">
            <v/>
          </cell>
        </row>
        <row r="1466">
          <cell r="A1466" t="str">
            <v/>
          </cell>
        </row>
        <row r="1467">
          <cell r="A1467" t="str">
            <v/>
          </cell>
        </row>
        <row r="1468">
          <cell r="A1468" t="str">
            <v/>
          </cell>
        </row>
        <row r="1469">
          <cell r="A1469" t="str">
            <v/>
          </cell>
        </row>
        <row r="1470">
          <cell r="A1470" t="str">
            <v/>
          </cell>
        </row>
        <row r="1471">
          <cell r="A1471" t="str">
            <v/>
          </cell>
        </row>
        <row r="1472">
          <cell r="A1472" t="str">
            <v/>
          </cell>
        </row>
        <row r="1473">
          <cell r="A1473" t="str">
            <v/>
          </cell>
        </row>
        <row r="1474">
          <cell r="A1474" t="str">
            <v/>
          </cell>
        </row>
        <row r="1475">
          <cell r="A1475" t="str">
            <v/>
          </cell>
        </row>
        <row r="1476">
          <cell r="A1476" t="str">
            <v/>
          </cell>
        </row>
        <row r="1477">
          <cell r="A1477" t="str">
            <v/>
          </cell>
        </row>
        <row r="1478">
          <cell r="A1478" t="str">
            <v/>
          </cell>
        </row>
        <row r="1479">
          <cell r="A1479" t="str">
            <v/>
          </cell>
        </row>
        <row r="1480">
          <cell r="A1480" t="str">
            <v/>
          </cell>
        </row>
        <row r="1481">
          <cell r="A1481" t="str">
            <v/>
          </cell>
        </row>
        <row r="1482">
          <cell r="A1482" t="str">
            <v/>
          </cell>
        </row>
        <row r="1483">
          <cell r="A1483" t="str">
            <v/>
          </cell>
        </row>
        <row r="1484">
          <cell r="A1484" t="str">
            <v/>
          </cell>
        </row>
        <row r="1485">
          <cell r="A1485" t="str">
            <v/>
          </cell>
        </row>
        <row r="1486">
          <cell r="A1486" t="str">
            <v/>
          </cell>
        </row>
        <row r="1487">
          <cell r="A1487" t="str">
            <v/>
          </cell>
        </row>
        <row r="1488">
          <cell r="A1488" t="str">
            <v/>
          </cell>
        </row>
        <row r="1489">
          <cell r="A1489" t="str">
            <v/>
          </cell>
        </row>
        <row r="1490">
          <cell r="A1490" t="str">
            <v/>
          </cell>
        </row>
        <row r="1491">
          <cell r="A1491" t="str">
            <v/>
          </cell>
        </row>
        <row r="1492">
          <cell r="A1492" t="str">
            <v/>
          </cell>
        </row>
        <row r="1493">
          <cell r="A1493" t="str">
            <v/>
          </cell>
        </row>
        <row r="1494">
          <cell r="A1494" t="str">
            <v/>
          </cell>
        </row>
        <row r="1495">
          <cell r="A1495" t="str">
            <v/>
          </cell>
        </row>
        <row r="1496">
          <cell r="A1496" t="str">
            <v/>
          </cell>
        </row>
        <row r="1497">
          <cell r="A1497" t="str">
            <v/>
          </cell>
        </row>
        <row r="1498">
          <cell r="A1498" t="str">
            <v/>
          </cell>
        </row>
        <row r="1499">
          <cell r="A1499" t="str">
            <v/>
          </cell>
        </row>
        <row r="1500">
          <cell r="A1500" t="str">
            <v/>
          </cell>
        </row>
        <row r="1501">
          <cell r="A1501" t="str">
            <v/>
          </cell>
        </row>
        <row r="1502">
          <cell r="A1502" t="str">
            <v/>
          </cell>
        </row>
        <row r="1503">
          <cell r="A1503" t="str">
            <v/>
          </cell>
        </row>
        <row r="1504">
          <cell r="A1504" t="str">
            <v/>
          </cell>
        </row>
        <row r="1505">
          <cell r="A1505" t="str">
            <v/>
          </cell>
        </row>
        <row r="1506">
          <cell r="A1506" t="str">
            <v/>
          </cell>
        </row>
        <row r="1507">
          <cell r="A1507" t="str">
            <v/>
          </cell>
        </row>
        <row r="1508">
          <cell r="A1508" t="str">
            <v/>
          </cell>
        </row>
        <row r="1509">
          <cell r="A1509" t="str">
            <v/>
          </cell>
        </row>
        <row r="1510">
          <cell r="A1510" t="str">
            <v/>
          </cell>
        </row>
        <row r="1511">
          <cell r="A1511" t="str">
            <v/>
          </cell>
        </row>
        <row r="1512">
          <cell r="A1512" t="str">
            <v/>
          </cell>
        </row>
        <row r="1513">
          <cell r="A1513" t="str">
            <v/>
          </cell>
        </row>
        <row r="1514">
          <cell r="A1514" t="str">
            <v/>
          </cell>
        </row>
        <row r="1515">
          <cell r="A1515" t="str">
            <v/>
          </cell>
        </row>
        <row r="1516">
          <cell r="A1516" t="str">
            <v/>
          </cell>
        </row>
        <row r="1517">
          <cell r="A1517" t="str">
            <v/>
          </cell>
        </row>
        <row r="1518">
          <cell r="A1518" t="str">
            <v/>
          </cell>
        </row>
        <row r="1519">
          <cell r="A1519" t="str">
            <v/>
          </cell>
        </row>
        <row r="1520">
          <cell r="A1520" t="str">
            <v/>
          </cell>
        </row>
        <row r="1521">
          <cell r="A1521" t="str">
            <v/>
          </cell>
        </row>
        <row r="1522">
          <cell r="A1522" t="str">
            <v/>
          </cell>
        </row>
        <row r="1523">
          <cell r="A1523" t="str">
            <v/>
          </cell>
        </row>
        <row r="1524">
          <cell r="A1524" t="str">
            <v/>
          </cell>
        </row>
        <row r="1525">
          <cell r="A1525" t="str">
            <v/>
          </cell>
        </row>
        <row r="1526">
          <cell r="A1526" t="str">
            <v/>
          </cell>
        </row>
        <row r="1527">
          <cell r="A1527" t="str">
            <v/>
          </cell>
        </row>
        <row r="1528">
          <cell r="A1528" t="str">
            <v/>
          </cell>
        </row>
        <row r="1529">
          <cell r="A1529" t="str">
            <v/>
          </cell>
        </row>
        <row r="1530">
          <cell r="A1530" t="str">
            <v/>
          </cell>
        </row>
        <row r="1531">
          <cell r="A1531" t="str">
            <v/>
          </cell>
        </row>
        <row r="1532">
          <cell r="A1532" t="str">
            <v/>
          </cell>
        </row>
        <row r="1533">
          <cell r="A1533" t="str">
            <v/>
          </cell>
        </row>
        <row r="1534">
          <cell r="A1534" t="str">
            <v/>
          </cell>
        </row>
        <row r="1535">
          <cell r="A1535" t="str">
            <v/>
          </cell>
        </row>
        <row r="1536">
          <cell r="A1536" t="str">
            <v/>
          </cell>
        </row>
        <row r="1537">
          <cell r="A1537" t="str">
            <v/>
          </cell>
        </row>
        <row r="1538">
          <cell r="A1538" t="str">
            <v/>
          </cell>
        </row>
        <row r="1539">
          <cell r="A1539" t="str">
            <v/>
          </cell>
        </row>
        <row r="1540">
          <cell r="A1540" t="str">
            <v/>
          </cell>
        </row>
        <row r="1541">
          <cell r="A1541" t="str">
            <v/>
          </cell>
        </row>
        <row r="1542">
          <cell r="A1542" t="str">
            <v/>
          </cell>
        </row>
        <row r="1543">
          <cell r="A1543" t="str">
            <v/>
          </cell>
        </row>
        <row r="1544">
          <cell r="A1544" t="str">
            <v/>
          </cell>
        </row>
        <row r="1545">
          <cell r="A1545" t="str">
            <v/>
          </cell>
        </row>
        <row r="1546">
          <cell r="A1546" t="str">
            <v/>
          </cell>
        </row>
        <row r="1547">
          <cell r="A1547" t="str">
            <v/>
          </cell>
        </row>
        <row r="1548">
          <cell r="A1548" t="str">
            <v/>
          </cell>
        </row>
        <row r="1549">
          <cell r="A1549" t="str">
            <v/>
          </cell>
        </row>
        <row r="1550">
          <cell r="A1550" t="str">
            <v/>
          </cell>
        </row>
        <row r="1551">
          <cell r="A1551" t="str">
            <v/>
          </cell>
        </row>
        <row r="1552">
          <cell r="A1552" t="str">
            <v/>
          </cell>
        </row>
        <row r="1553">
          <cell r="A1553" t="str">
            <v/>
          </cell>
        </row>
        <row r="1554">
          <cell r="A1554" t="str">
            <v/>
          </cell>
        </row>
        <row r="1555">
          <cell r="A1555" t="str">
            <v/>
          </cell>
        </row>
        <row r="1556">
          <cell r="A1556" t="str">
            <v/>
          </cell>
        </row>
        <row r="1557">
          <cell r="A1557" t="str">
            <v/>
          </cell>
        </row>
        <row r="1558">
          <cell r="A1558" t="str">
            <v/>
          </cell>
        </row>
        <row r="1559">
          <cell r="A1559" t="str">
            <v/>
          </cell>
        </row>
        <row r="1560">
          <cell r="A1560" t="str">
            <v/>
          </cell>
        </row>
        <row r="1561">
          <cell r="A1561" t="str">
            <v/>
          </cell>
        </row>
        <row r="1562">
          <cell r="A1562" t="str">
            <v/>
          </cell>
        </row>
        <row r="1563">
          <cell r="A1563" t="str">
            <v/>
          </cell>
        </row>
        <row r="1564">
          <cell r="A1564" t="str">
            <v/>
          </cell>
        </row>
        <row r="1565">
          <cell r="A1565" t="str">
            <v/>
          </cell>
        </row>
        <row r="1566">
          <cell r="A1566" t="str">
            <v/>
          </cell>
        </row>
        <row r="1567">
          <cell r="A1567" t="str">
            <v/>
          </cell>
        </row>
        <row r="1568">
          <cell r="A1568" t="str">
            <v/>
          </cell>
        </row>
        <row r="1569">
          <cell r="A1569" t="str">
            <v/>
          </cell>
        </row>
        <row r="1570">
          <cell r="A1570" t="str">
            <v/>
          </cell>
        </row>
        <row r="1571">
          <cell r="A1571" t="str">
            <v/>
          </cell>
        </row>
        <row r="1572">
          <cell r="A1572" t="str">
            <v/>
          </cell>
        </row>
        <row r="1573">
          <cell r="A1573" t="str">
            <v/>
          </cell>
        </row>
        <row r="1574">
          <cell r="A1574" t="str">
            <v/>
          </cell>
        </row>
        <row r="1575">
          <cell r="A1575" t="str">
            <v/>
          </cell>
        </row>
        <row r="1576">
          <cell r="A1576" t="str">
            <v/>
          </cell>
        </row>
        <row r="1577">
          <cell r="A1577" t="str">
            <v/>
          </cell>
        </row>
        <row r="1578">
          <cell r="A1578" t="str">
            <v/>
          </cell>
        </row>
        <row r="1579">
          <cell r="A1579" t="str">
            <v/>
          </cell>
        </row>
        <row r="1580">
          <cell r="A1580" t="str">
            <v/>
          </cell>
        </row>
        <row r="1581">
          <cell r="A1581" t="str">
            <v/>
          </cell>
        </row>
        <row r="1582">
          <cell r="A1582" t="str">
            <v/>
          </cell>
        </row>
        <row r="1583">
          <cell r="A1583" t="str">
            <v/>
          </cell>
        </row>
        <row r="1584">
          <cell r="A1584" t="str">
            <v/>
          </cell>
        </row>
        <row r="1585">
          <cell r="A1585" t="str">
            <v/>
          </cell>
        </row>
        <row r="1586">
          <cell r="A1586" t="str">
            <v/>
          </cell>
        </row>
        <row r="1587">
          <cell r="A1587" t="str">
            <v/>
          </cell>
        </row>
        <row r="1588">
          <cell r="A1588" t="str">
            <v/>
          </cell>
        </row>
        <row r="1589">
          <cell r="A1589" t="str">
            <v/>
          </cell>
        </row>
        <row r="1590">
          <cell r="A1590" t="str">
            <v/>
          </cell>
        </row>
        <row r="1591">
          <cell r="A1591" t="str">
            <v/>
          </cell>
        </row>
        <row r="1592">
          <cell r="A1592" t="str">
            <v/>
          </cell>
        </row>
        <row r="1593">
          <cell r="A1593" t="str">
            <v/>
          </cell>
        </row>
        <row r="1594">
          <cell r="A1594" t="str">
            <v/>
          </cell>
        </row>
        <row r="1595">
          <cell r="A1595" t="str">
            <v/>
          </cell>
        </row>
        <row r="1596">
          <cell r="A1596" t="str">
            <v/>
          </cell>
        </row>
        <row r="1597">
          <cell r="A1597" t="str">
            <v/>
          </cell>
        </row>
        <row r="1598">
          <cell r="A1598" t="str">
            <v/>
          </cell>
        </row>
        <row r="1599">
          <cell r="A1599" t="str">
            <v/>
          </cell>
        </row>
        <row r="1600">
          <cell r="A1600" t="str">
            <v/>
          </cell>
        </row>
        <row r="1601">
          <cell r="A1601" t="str">
            <v/>
          </cell>
        </row>
        <row r="1602">
          <cell r="A1602" t="str">
            <v/>
          </cell>
        </row>
        <row r="1603">
          <cell r="A1603" t="str">
            <v/>
          </cell>
        </row>
        <row r="1604">
          <cell r="A1604" t="str">
            <v/>
          </cell>
        </row>
        <row r="1605">
          <cell r="A1605" t="str">
            <v/>
          </cell>
        </row>
        <row r="1606">
          <cell r="A1606" t="str">
            <v/>
          </cell>
        </row>
        <row r="1607">
          <cell r="A1607" t="str">
            <v/>
          </cell>
        </row>
        <row r="1608">
          <cell r="A1608" t="str">
            <v/>
          </cell>
        </row>
        <row r="1609">
          <cell r="A1609" t="str">
            <v/>
          </cell>
        </row>
        <row r="1610">
          <cell r="A1610" t="str">
            <v/>
          </cell>
        </row>
        <row r="1611">
          <cell r="A1611" t="str">
            <v/>
          </cell>
        </row>
        <row r="1612">
          <cell r="A1612" t="str">
            <v/>
          </cell>
        </row>
        <row r="1613">
          <cell r="A1613" t="str">
            <v/>
          </cell>
        </row>
        <row r="1614">
          <cell r="A1614" t="str">
            <v/>
          </cell>
        </row>
        <row r="1615">
          <cell r="A1615" t="str">
            <v/>
          </cell>
        </row>
        <row r="1616">
          <cell r="A1616" t="str">
            <v/>
          </cell>
        </row>
        <row r="1617">
          <cell r="A1617" t="str">
            <v/>
          </cell>
        </row>
        <row r="1618">
          <cell r="A1618" t="str">
            <v/>
          </cell>
        </row>
        <row r="1619">
          <cell r="A1619" t="str">
            <v/>
          </cell>
        </row>
        <row r="1620">
          <cell r="A1620" t="str">
            <v/>
          </cell>
        </row>
        <row r="1621">
          <cell r="A1621" t="str">
            <v/>
          </cell>
        </row>
        <row r="1622">
          <cell r="A1622" t="str">
            <v/>
          </cell>
        </row>
        <row r="1623">
          <cell r="A1623" t="str">
            <v/>
          </cell>
        </row>
        <row r="1624">
          <cell r="A1624" t="str">
            <v/>
          </cell>
        </row>
        <row r="1625">
          <cell r="A1625" t="str">
            <v/>
          </cell>
        </row>
        <row r="1626">
          <cell r="A1626" t="str">
            <v/>
          </cell>
        </row>
        <row r="1627">
          <cell r="A1627" t="str">
            <v/>
          </cell>
        </row>
        <row r="1628">
          <cell r="A1628" t="str">
            <v/>
          </cell>
        </row>
        <row r="1629">
          <cell r="A1629" t="str">
            <v/>
          </cell>
        </row>
        <row r="1630">
          <cell r="A1630" t="str">
            <v/>
          </cell>
        </row>
        <row r="1631">
          <cell r="A1631" t="str">
            <v/>
          </cell>
        </row>
        <row r="1632">
          <cell r="A1632" t="str">
            <v/>
          </cell>
        </row>
        <row r="1633">
          <cell r="A1633" t="str">
            <v/>
          </cell>
        </row>
        <row r="1634">
          <cell r="A1634" t="str">
            <v/>
          </cell>
        </row>
        <row r="1635">
          <cell r="A1635" t="str">
            <v/>
          </cell>
        </row>
        <row r="1636">
          <cell r="A1636" t="str">
            <v/>
          </cell>
        </row>
        <row r="1637">
          <cell r="A1637" t="str">
            <v/>
          </cell>
        </row>
        <row r="1638">
          <cell r="A1638" t="str">
            <v/>
          </cell>
        </row>
        <row r="1639">
          <cell r="A1639" t="str">
            <v/>
          </cell>
        </row>
        <row r="1640">
          <cell r="A1640" t="str">
            <v/>
          </cell>
        </row>
        <row r="1641">
          <cell r="A1641" t="str">
            <v/>
          </cell>
        </row>
        <row r="1642">
          <cell r="A1642" t="str">
            <v/>
          </cell>
        </row>
        <row r="1643">
          <cell r="A1643" t="str">
            <v/>
          </cell>
        </row>
        <row r="1644">
          <cell r="A1644" t="str">
            <v/>
          </cell>
        </row>
        <row r="1645">
          <cell r="A1645" t="str">
            <v/>
          </cell>
        </row>
        <row r="1646">
          <cell r="A1646" t="str">
            <v/>
          </cell>
        </row>
        <row r="1647">
          <cell r="A1647" t="str">
            <v/>
          </cell>
        </row>
        <row r="1648">
          <cell r="A1648" t="str">
            <v/>
          </cell>
        </row>
        <row r="1649">
          <cell r="A1649" t="str">
            <v/>
          </cell>
        </row>
        <row r="1650">
          <cell r="A1650" t="str">
            <v/>
          </cell>
        </row>
        <row r="1651">
          <cell r="A1651" t="str">
            <v/>
          </cell>
        </row>
        <row r="1652">
          <cell r="A1652" t="str">
            <v/>
          </cell>
        </row>
        <row r="1653">
          <cell r="A1653" t="str">
            <v/>
          </cell>
        </row>
        <row r="1654">
          <cell r="A1654" t="str">
            <v/>
          </cell>
        </row>
        <row r="1655">
          <cell r="A1655" t="str">
            <v/>
          </cell>
        </row>
        <row r="1656">
          <cell r="A1656" t="str">
            <v/>
          </cell>
        </row>
        <row r="1657">
          <cell r="A1657" t="str">
            <v/>
          </cell>
        </row>
        <row r="1658">
          <cell r="A1658" t="str">
            <v/>
          </cell>
        </row>
        <row r="1659">
          <cell r="A1659" t="str">
            <v/>
          </cell>
        </row>
        <row r="1660">
          <cell r="A1660" t="str">
            <v/>
          </cell>
        </row>
        <row r="1661">
          <cell r="A1661" t="str">
            <v/>
          </cell>
        </row>
        <row r="1662">
          <cell r="A1662" t="str">
            <v/>
          </cell>
        </row>
        <row r="1663">
          <cell r="A1663" t="str">
            <v/>
          </cell>
        </row>
        <row r="1664">
          <cell r="A1664" t="str">
            <v/>
          </cell>
        </row>
        <row r="1665">
          <cell r="A1665" t="str">
            <v/>
          </cell>
        </row>
        <row r="1666">
          <cell r="A1666" t="str">
            <v/>
          </cell>
        </row>
        <row r="1667">
          <cell r="A1667" t="str">
            <v/>
          </cell>
        </row>
        <row r="1668">
          <cell r="A1668" t="str">
            <v/>
          </cell>
        </row>
        <row r="1669">
          <cell r="A1669" t="str">
            <v/>
          </cell>
        </row>
        <row r="1670">
          <cell r="A1670" t="str">
            <v/>
          </cell>
        </row>
        <row r="1671">
          <cell r="A1671" t="str">
            <v/>
          </cell>
        </row>
        <row r="1672">
          <cell r="A1672" t="str">
            <v/>
          </cell>
        </row>
        <row r="1673">
          <cell r="A1673" t="str">
            <v/>
          </cell>
        </row>
        <row r="1674">
          <cell r="A1674" t="str">
            <v/>
          </cell>
        </row>
        <row r="1675">
          <cell r="A1675" t="str">
            <v/>
          </cell>
        </row>
        <row r="1676">
          <cell r="A1676" t="str">
            <v/>
          </cell>
        </row>
        <row r="1677">
          <cell r="A1677" t="str">
            <v/>
          </cell>
        </row>
        <row r="1678">
          <cell r="A1678" t="str">
            <v/>
          </cell>
        </row>
        <row r="1679">
          <cell r="A1679" t="str">
            <v/>
          </cell>
        </row>
        <row r="1680">
          <cell r="A1680" t="str">
            <v/>
          </cell>
        </row>
        <row r="1681">
          <cell r="A1681" t="str">
            <v/>
          </cell>
        </row>
        <row r="1682">
          <cell r="A1682" t="str">
            <v/>
          </cell>
        </row>
        <row r="1683">
          <cell r="A1683" t="str">
            <v/>
          </cell>
        </row>
        <row r="1684">
          <cell r="A1684" t="str">
            <v/>
          </cell>
        </row>
        <row r="1685">
          <cell r="A1685" t="str">
            <v/>
          </cell>
        </row>
        <row r="1686">
          <cell r="A1686" t="str">
            <v/>
          </cell>
        </row>
        <row r="1687">
          <cell r="A1687" t="str">
            <v/>
          </cell>
        </row>
        <row r="1688">
          <cell r="A1688" t="str">
            <v/>
          </cell>
        </row>
        <row r="1689">
          <cell r="A1689" t="str">
            <v/>
          </cell>
        </row>
        <row r="1690">
          <cell r="A1690" t="str">
            <v/>
          </cell>
        </row>
        <row r="1691">
          <cell r="A1691" t="str">
            <v/>
          </cell>
        </row>
        <row r="1692">
          <cell r="A1692" t="str">
            <v/>
          </cell>
        </row>
        <row r="1693">
          <cell r="A1693" t="str">
            <v/>
          </cell>
        </row>
        <row r="1694">
          <cell r="A1694" t="str">
            <v/>
          </cell>
        </row>
        <row r="1695">
          <cell r="A1695" t="str">
            <v/>
          </cell>
        </row>
        <row r="1696">
          <cell r="A1696" t="str">
            <v/>
          </cell>
        </row>
        <row r="1697">
          <cell r="A1697" t="str">
            <v/>
          </cell>
        </row>
        <row r="1698">
          <cell r="A1698" t="str">
            <v/>
          </cell>
        </row>
        <row r="1699">
          <cell r="A1699" t="str">
            <v/>
          </cell>
        </row>
        <row r="1700">
          <cell r="A1700" t="str">
            <v/>
          </cell>
        </row>
        <row r="1701">
          <cell r="A1701" t="str">
            <v/>
          </cell>
        </row>
        <row r="1702">
          <cell r="A1702" t="str">
            <v/>
          </cell>
        </row>
        <row r="1703">
          <cell r="A1703" t="str">
            <v/>
          </cell>
        </row>
        <row r="1704">
          <cell r="A1704" t="str">
            <v/>
          </cell>
        </row>
        <row r="1705">
          <cell r="A1705" t="str">
            <v/>
          </cell>
        </row>
        <row r="1706">
          <cell r="A1706" t="str">
            <v/>
          </cell>
        </row>
        <row r="1707">
          <cell r="A1707" t="str">
            <v/>
          </cell>
        </row>
        <row r="1708">
          <cell r="A1708" t="str">
            <v/>
          </cell>
        </row>
        <row r="1709">
          <cell r="A1709" t="str">
            <v/>
          </cell>
        </row>
        <row r="1710">
          <cell r="A1710" t="str">
            <v/>
          </cell>
        </row>
        <row r="1711">
          <cell r="A1711" t="str">
            <v/>
          </cell>
        </row>
        <row r="1712">
          <cell r="A1712" t="str">
            <v/>
          </cell>
        </row>
        <row r="1713">
          <cell r="A1713" t="str">
            <v/>
          </cell>
        </row>
        <row r="1714">
          <cell r="A1714" t="str">
            <v/>
          </cell>
        </row>
        <row r="1715">
          <cell r="A1715" t="str">
            <v/>
          </cell>
        </row>
        <row r="1716">
          <cell r="A1716" t="str">
            <v/>
          </cell>
        </row>
        <row r="1717">
          <cell r="A1717" t="str">
            <v/>
          </cell>
        </row>
        <row r="1718">
          <cell r="A1718" t="str">
            <v/>
          </cell>
        </row>
        <row r="1719">
          <cell r="A1719" t="str">
            <v/>
          </cell>
        </row>
        <row r="1720">
          <cell r="A1720" t="str">
            <v/>
          </cell>
        </row>
        <row r="1721">
          <cell r="A1721" t="str">
            <v/>
          </cell>
        </row>
        <row r="1722">
          <cell r="A1722" t="str">
            <v/>
          </cell>
        </row>
        <row r="1723">
          <cell r="A1723" t="str">
            <v/>
          </cell>
        </row>
        <row r="1724">
          <cell r="A1724" t="str">
            <v/>
          </cell>
        </row>
        <row r="1725">
          <cell r="A1725" t="str">
            <v/>
          </cell>
        </row>
        <row r="1726">
          <cell r="A1726" t="str">
            <v/>
          </cell>
        </row>
        <row r="1727">
          <cell r="A1727" t="str">
            <v/>
          </cell>
        </row>
        <row r="1728">
          <cell r="A1728" t="str">
            <v/>
          </cell>
        </row>
        <row r="1729">
          <cell r="A1729" t="str">
            <v/>
          </cell>
        </row>
        <row r="1730">
          <cell r="A1730" t="str">
            <v/>
          </cell>
        </row>
        <row r="1731">
          <cell r="A1731" t="str">
            <v/>
          </cell>
        </row>
        <row r="1732">
          <cell r="A1732" t="str">
            <v/>
          </cell>
        </row>
        <row r="1733">
          <cell r="A1733" t="str">
            <v/>
          </cell>
        </row>
        <row r="1734">
          <cell r="A1734" t="str">
            <v/>
          </cell>
        </row>
        <row r="1735">
          <cell r="A1735" t="str">
            <v/>
          </cell>
        </row>
        <row r="1736">
          <cell r="A1736" t="str">
            <v/>
          </cell>
        </row>
        <row r="1737">
          <cell r="A1737" t="str">
            <v/>
          </cell>
        </row>
        <row r="1738">
          <cell r="A1738" t="str">
            <v/>
          </cell>
        </row>
        <row r="1739">
          <cell r="A1739" t="str">
            <v/>
          </cell>
        </row>
        <row r="1740">
          <cell r="A1740" t="str">
            <v/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4"/>
  <sheetViews>
    <sheetView showGridLines="0" tabSelected="1" zoomScale="90" zoomScaleNormal="90" workbookViewId="0">
      <pane ySplit="6" topLeftCell="A60" activePane="bottomLeft" state="frozen"/>
      <selection activeCell="B84" sqref="B84"/>
      <selection pane="bottomLeft" activeCell="D60" sqref="D60"/>
    </sheetView>
  </sheetViews>
  <sheetFormatPr defaultColWidth="9.140625" defaultRowHeight="12.75" x14ac:dyDescent="0.2"/>
  <cols>
    <col min="1" max="1" width="2.28515625" style="174" customWidth="1"/>
    <col min="2" max="2" width="8.140625" style="174" customWidth="1"/>
    <col min="3" max="3" width="86.42578125" style="174" customWidth="1"/>
    <col min="4" max="4" width="17" style="25" customWidth="1"/>
    <col min="5" max="5" width="85.28515625" style="27" customWidth="1"/>
    <col min="6" max="16384" width="9.140625" style="174"/>
  </cols>
  <sheetData>
    <row r="1" spans="1:12" s="5" customFormat="1" ht="30" customHeight="1" x14ac:dyDescent="0.25">
      <c r="A1" s="1" t="s">
        <v>1</v>
      </c>
      <c r="B1" s="22"/>
      <c r="D1" s="4"/>
      <c r="E1" s="187"/>
    </row>
    <row r="2" spans="1:12" s="170" customFormat="1" ht="3" customHeight="1" x14ac:dyDescent="0.25">
      <c r="B2" s="171"/>
      <c r="D2" s="172"/>
      <c r="E2" s="188"/>
    </row>
    <row r="3" spans="1:12" s="20" customFormat="1" ht="10.5" customHeight="1" x14ac:dyDescent="0.25">
      <c r="B3" s="18"/>
      <c r="C3" s="18"/>
      <c r="D3" s="18"/>
      <c r="E3" s="101"/>
      <c r="F3" s="18"/>
      <c r="G3" s="18"/>
      <c r="H3" s="18"/>
      <c r="I3" s="18"/>
      <c r="J3" s="18"/>
      <c r="K3" s="18"/>
      <c r="L3" s="18"/>
    </row>
    <row r="4" spans="1:12" s="20" customFormat="1" ht="19.5" customHeight="1" x14ac:dyDescent="0.25">
      <c r="B4" s="415" t="s">
        <v>673</v>
      </c>
      <c r="C4" s="415"/>
      <c r="D4" s="415"/>
      <c r="E4" s="415"/>
      <c r="F4" s="18"/>
      <c r="G4" s="18"/>
      <c r="H4" s="18"/>
      <c r="I4" s="18"/>
      <c r="J4" s="18"/>
      <c r="K4" s="18"/>
      <c r="L4" s="18"/>
    </row>
    <row r="5" spans="1:12" s="20" customFormat="1" ht="15" customHeight="1" x14ac:dyDescent="0.25">
      <c r="B5" s="18"/>
      <c r="C5" s="18"/>
      <c r="D5" s="18"/>
      <c r="E5" s="101"/>
      <c r="F5" s="18"/>
      <c r="G5" s="18"/>
      <c r="H5" s="18"/>
      <c r="I5" s="18"/>
      <c r="J5" s="18"/>
      <c r="K5" s="18"/>
      <c r="L5" s="18"/>
    </row>
    <row r="6" spans="1:12" s="20" customFormat="1" ht="27" customHeight="1" x14ac:dyDescent="0.25">
      <c r="B6" s="179" t="s">
        <v>162</v>
      </c>
      <c r="C6" s="180" t="s">
        <v>439</v>
      </c>
      <c r="D6" s="181" t="s">
        <v>559</v>
      </c>
      <c r="E6" s="180" t="s">
        <v>560</v>
      </c>
      <c r="F6" s="18"/>
      <c r="G6" s="18"/>
      <c r="H6" s="18"/>
      <c r="I6" s="18"/>
      <c r="J6" s="18"/>
      <c r="K6" s="18"/>
      <c r="L6" s="18"/>
    </row>
    <row r="7" spans="1:12" s="20" customFormat="1" ht="25.5" customHeight="1" x14ac:dyDescent="0.25">
      <c r="B7" s="140">
        <v>1</v>
      </c>
      <c r="C7" s="173" t="s">
        <v>147</v>
      </c>
      <c r="D7" s="182"/>
      <c r="E7" s="193" t="s">
        <v>594</v>
      </c>
      <c r="F7" s="18"/>
      <c r="G7" s="18"/>
      <c r="H7" s="18"/>
      <c r="I7" s="18"/>
      <c r="J7" s="18"/>
      <c r="K7" s="18"/>
      <c r="L7" s="18"/>
    </row>
    <row r="8" spans="1:12" ht="20.100000000000001" customHeight="1" x14ac:dyDescent="0.2">
      <c r="B8" s="175" t="s">
        <v>578</v>
      </c>
      <c r="C8" s="176" t="s">
        <v>598</v>
      </c>
      <c r="D8" s="183" t="s">
        <v>555</v>
      </c>
      <c r="E8" s="28"/>
    </row>
    <row r="9" spans="1:12" ht="20.100000000000001" customHeight="1" x14ac:dyDescent="0.2">
      <c r="B9" s="175" t="s">
        <v>579</v>
      </c>
      <c r="C9" s="176" t="s">
        <v>470</v>
      </c>
      <c r="D9" s="183" t="s">
        <v>555</v>
      </c>
      <c r="E9" s="28"/>
    </row>
    <row r="10" spans="1:12" ht="20.100000000000001" customHeight="1" x14ac:dyDescent="0.2">
      <c r="B10" s="175" t="s">
        <v>580</v>
      </c>
      <c r="C10" s="176" t="s">
        <v>471</v>
      </c>
      <c r="D10" s="29" t="s">
        <v>556</v>
      </c>
      <c r="E10" s="28" t="s">
        <v>571</v>
      </c>
    </row>
    <row r="11" spans="1:12" ht="20.100000000000001" customHeight="1" x14ac:dyDescent="0.2">
      <c r="B11" s="175" t="s">
        <v>581</v>
      </c>
      <c r="C11" s="176" t="s">
        <v>472</v>
      </c>
      <c r="D11" s="192" t="s">
        <v>555</v>
      </c>
      <c r="E11" s="28"/>
    </row>
    <row r="12" spans="1:12" ht="20.100000000000001" customHeight="1" x14ac:dyDescent="0.2">
      <c r="B12" s="175" t="s">
        <v>582</v>
      </c>
      <c r="C12" s="176" t="s">
        <v>473</v>
      </c>
      <c r="D12" s="192" t="s">
        <v>555</v>
      </c>
      <c r="E12" s="28"/>
    </row>
    <row r="13" spans="1:12" ht="21.75" customHeight="1" x14ac:dyDescent="0.2">
      <c r="B13" s="175" t="s">
        <v>583</v>
      </c>
      <c r="C13" s="176" t="s">
        <v>474</v>
      </c>
      <c r="D13" s="25" t="s">
        <v>556</v>
      </c>
      <c r="E13" s="28" t="s">
        <v>573</v>
      </c>
    </row>
    <row r="14" spans="1:12" ht="20.100000000000001" customHeight="1" x14ac:dyDescent="0.2">
      <c r="B14" s="175" t="s">
        <v>584</v>
      </c>
      <c r="C14" s="176" t="s">
        <v>597</v>
      </c>
      <c r="D14" s="192" t="s">
        <v>555</v>
      </c>
      <c r="E14" s="28"/>
    </row>
    <row r="15" spans="1:12" ht="20.100000000000001" customHeight="1" x14ac:dyDescent="0.2">
      <c r="B15" s="175" t="s">
        <v>585</v>
      </c>
      <c r="C15" s="176" t="s">
        <v>475</v>
      </c>
      <c r="D15" s="192" t="s">
        <v>555</v>
      </c>
      <c r="E15" s="28"/>
    </row>
    <row r="16" spans="1:12" ht="20.100000000000001" customHeight="1" x14ac:dyDescent="0.2">
      <c r="B16" s="175" t="s">
        <v>577</v>
      </c>
      <c r="C16" s="176" t="s">
        <v>476</v>
      </c>
      <c r="D16" s="29" t="s">
        <v>556</v>
      </c>
      <c r="E16" s="28" t="s">
        <v>571</v>
      </c>
    </row>
    <row r="17" spans="2:5" ht="20.100000000000001" customHeight="1" x14ac:dyDescent="0.2">
      <c r="B17" s="175" t="s">
        <v>477</v>
      </c>
      <c r="C17" s="176" t="s">
        <v>478</v>
      </c>
      <c r="D17" s="192" t="s">
        <v>555</v>
      </c>
      <c r="E17" s="28"/>
    </row>
    <row r="18" spans="2:5" ht="20.100000000000001" customHeight="1" x14ac:dyDescent="0.2">
      <c r="B18" s="175" t="s">
        <v>575</v>
      </c>
      <c r="C18" s="176" t="s">
        <v>479</v>
      </c>
      <c r="D18" s="192" t="s">
        <v>555</v>
      </c>
      <c r="E18" s="28"/>
    </row>
    <row r="19" spans="2:5" ht="24" customHeight="1" x14ac:dyDescent="0.2">
      <c r="B19" s="175" t="s">
        <v>576</v>
      </c>
      <c r="C19" s="176" t="s">
        <v>480</v>
      </c>
      <c r="D19" s="25" t="s">
        <v>556</v>
      </c>
      <c r="E19" s="28" t="s">
        <v>573</v>
      </c>
    </row>
    <row r="20" spans="2:5" ht="24" customHeight="1" x14ac:dyDescent="0.2">
      <c r="B20" s="175" t="s">
        <v>596</v>
      </c>
      <c r="C20" s="176" t="s">
        <v>635</v>
      </c>
      <c r="D20" s="192" t="s">
        <v>555</v>
      </c>
      <c r="E20" s="28"/>
    </row>
    <row r="21" spans="2:5" ht="24" customHeight="1" x14ac:dyDescent="0.2">
      <c r="B21" s="255" t="s">
        <v>636</v>
      </c>
      <c r="C21" s="256" t="s">
        <v>648</v>
      </c>
      <c r="D21" s="402" t="s">
        <v>555</v>
      </c>
      <c r="E21" s="34"/>
    </row>
    <row r="22" spans="2:5" ht="24" customHeight="1" x14ac:dyDescent="0.2">
      <c r="B22" s="255" t="s">
        <v>637</v>
      </c>
      <c r="C22" s="256" t="s">
        <v>638</v>
      </c>
      <c r="D22" s="402" t="s">
        <v>555</v>
      </c>
      <c r="E22" s="34"/>
    </row>
    <row r="23" spans="2:5" ht="20.100000000000001" customHeight="1" x14ac:dyDescent="0.2">
      <c r="B23" s="140">
        <v>2</v>
      </c>
      <c r="C23" s="173" t="s">
        <v>145</v>
      </c>
      <c r="D23" s="182"/>
      <c r="E23" s="190" t="s">
        <v>595</v>
      </c>
    </row>
    <row r="24" spans="2:5" ht="20.100000000000001" customHeight="1" x14ac:dyDescent="0.2">
      <c r="B24" s="175" t="s">
        <v>586</v>
      </c>
      <c r="C24" s="177" t="s">
        <v>561</v>
      </c>
      <c r="D24" s="192" t="s">
        <v>555</v>
      </c>
    </row>
    <row r="25" spans="2:5" ht="20.100000000000001" customHeight="1" x14ac:dyDescent="0.2">
      <c r="B25" s="175" t="s">
        <v>587</v>
      </c>
      <c r="C25" s="177" t="s">
        <v>481</v>
      </c>
      <c r="D25" s="192" t="s">
        <v>555</v>
      </c>
    </row>
    <row r="26" spans="2:5" ht="20.100000000000001" customHeight="1" x14ac:dyDescent="0.2">
      <c r="B26" s="175" t="s">
        <v>588</v>
      </c>
      <c r="C26" s="177" t="s">
        <v>482</v>
      </c>
      <c r="D26" s="29" t="s">
        <v>556</v>
      </c>
      <c r="E26" s="28" t="s">
        <v>571</v>
      </c>
    </row>
    <row r="27" spans="2:5" ht="20.100000000000001" customHeight="1" x14ac:dyDescent="0.2">
      <c r="B27" s="175" t="s">
        <v>589</v>
      </c>
      <c r="C27" s="177" t="s">
        <v>483</v>
      </c>
      <c r="D27" s="192" t="s">
        <v>555</v>
      </c>
    </row>
    <row r="28" spans="2:5" ht="20.100000000000001" customHeight="1" x14ac:dyDescent="0.2">
      <c r="B28" s="175" t="s">
        <v>590</v>
      </c>
      <c r="C28" s="177" t="s">
        <v>484</v>
      </c>
      <c r="D28" s="192" t="s">
        <v>555</v>
      </c>
    </row>
    <row r="29" spans="2:5" ht="57.75" customHeight="1" x14ac:dyDescent="0.2">
      <c r="B29" s="175" t="s">
        <v>591</v>
      </c>
      <c r="C29" s="177" t="s">
        <v>485</v>
      </c>
      <c r="D29" s="192" t="s">
        <v>555</v>
      </c>
      <c r="E29" s="28" t="s">
        <v>686</v>
      </c>
    </row>
    <row r="30" spans="2:5" ht="20.100000000000001" customHeight="1" x14ac:dyDescent="0.2">
      <c r="B30" s="175" t="s">
        <v>592</v>
      </c>
      <c r="C30" s="177" t="s">
        <v>486</v>
      </c>
      <c r="D30" s="192" t="s">
        <v>555</v>
      </c>
    </row>
    <row r="31" spans="2:5" ht="20.100000000000001" customHeight="1" x14ac:dyDescent="0.2">
      <c r="B31" s="175" t="s">
        <v>593</v>
      </c>
      <c r="C31" s="177" t="s">
        <v>557</v>
      </c>
      <c r="D31" s="192" t="s">
        <v>555</v>
      </c>
    </row>
    <row r="32" spans="2:5" s="219" customFormat="1" ht="20.100000000000001" customHeight="1" x14ac:dyDescent="0.2">
      <c r="B32" s="255" t="s">
        <v>617</v>
      </c>
      <c r="C32" s="177" t="s">
        <v>616</v>
      </c>
      <c r="D32" s="402" t="s">
        <v>555</v>
      </c>
      <c r="E32" s="403"/>
    </row>
    <row r="33" spans="2:5" ht="20.100000000000001" customHeight="1" x14ac:dyDescent="0.2">
      <c r="B33" s="255" t="s">
        <v>618</v>
      </c>
      <c r="C33" s="177" t="s">
        <v>621</v>
      </c>
      <c r="D33" s="402" t="s">
        <v>555</v>
      </c>
      <c r="E33" s="403"/>
    </row>
    <row r="34" spans="2:5" ht="51" x14ac:dyDescent="0.2">
      <c r="B34" s="255" t="s">
        <v>619</v>
      </c>
      <c r="C34" s="177" t="s">
        <v>622</v>
      </c>
      <c r="D34" s="402" t="s">
        <v>555</v>
      </c>
      <c r="E34" s="34" t="s">
        <v>686</v>
      </c>
    </row>
    <row r="35" spans="2:5" ht="20.100000000000001" customHeight="1" x14ac:dyDescent="0.2">
      <c r="B35" s="255" t="s">
        <v>620</v>
      </c>
      <c r="C35" s="177" t="s">
        <v>623</v>
      </c>
      <c r="D35" s="402" t="s">
        <v>555</v>
      </c>
      <c r="E35" s="403"/>
    </row>
    <row r="36" spans="2:5" ht="20.100000000000001" customHeight="1" x14ac:dyDescent="0.2">
      <c r="B36" s="255" t="s">
        <v>644</v>
      </c>
      <c r="C36" s="177" t="s">
        <v>645</v>
      </c>
      <c r="D36" s="402" t="s">
        <v>555</v>
      </c>
      <c r="E36" s="403"/>
    </row>
    <row r="37" spans="2:5" ht="29.25" customHeight="1" x14ac:dyDescent="0.2">
      <c r="B37" s="140">
        <v>4</v>
      </c>
      <c r="C37" s="173" t="s">
        <v>139</v>
      </c>
      <c r="D37" s="182"/>
      <c r="E37" s="193" t="s">
        <v>570</v>
      </c>
    </row>
    <row r="38" spans="2:5" ht="30" customHeight="1" x14ac:dyDescent="0.2">
      <c r="B38" s="175" t="s">
        <v>487</v>
      </c>
      <c r="C38" s="177" t="s">
        <v>562</v>
      </c>
      <c r="D38" s="192" t="s">
        <v>555</v>
      </c>
      <c r="E38" s="28"/>
    </row>
    <row r="39" spans="2:5" ht="20.100000000000001" customHeight="1" x14ac:dyDescent="0.2">
      <c r="B39" s="175" t="s">
        <v>488</v>
      </c>
      <c r="C39" s="177" t="s">
        <v>489</v>
      </c>
      <c r="D39" s="192" t="s">
        <v>555</v>
      </c>
      <c r="E39" s="28"/>
    </row>
    <row r="40" spans="2:5" ht="20.100000000000001" customHeight="1" x14ac:dyDescent="0.2">
      <c r="B40" s="175" t="s">
        <v>490</v>
      </c>
      <c r="C40" s="177" t="s">
        <v>491</v>
      </c>
      <c r="D40" s="29" t="s">
        <v>556</v>
      </c>
      <c r="E40" s="28" t="s">
        <v>571</v>
      </c>
    </row>
    <row r="41" spans="2:5" ht="20.100000000000001" customHeight="1" x14ac:dyDescent="0.2">
      <c r="B41" s="175" t="s">
        <v>492</v>
      </c>
      <c r="C41" s="177" t="s">
        <v>493</v>
      </c>
      <c r="D41" s="192" t="s">
        <v>555</v>
      </c>
      <c r="E41" s="28"/>
    </row>
    <row r="42" spans="2:5" ht="20.100000000000001" customHeight="1" x14ac:dyDescent="0.2">
      <c r="B42" s="175" t="s">
        <v>494</v>
      </c>
      <c r="C42" s="177" t="s">
        <v>495</v>
      </c>
      <c r="D42" s="192" t="s">
        <v>555</v>
      </c>
      <c r="E42" s="28"/>
    </row>
    <row r="43" spans="2:5" ht="22.5" customHeight="1" x14ac:dyDescent="0.2">
      <c r="B43" s="175" t="s">
        <v>496</v>
      </c>
      <c r="C43" s="177" t="s">
        <v>497</v>
      </c>
      <c r="D43" s="29" t="s">
        <v>556</v>
      </c>
      <c r="E43" s="28" t="s">
        <v>573</v>
      </c>
    </row>
    <row r="44" spans="2:5" ht="20.100000000000001" customHeight="1" x14ac:dyDescent="0.2">
      <c r="B44" s="175" t="s">
        <v>498</v>
      </c>
      <c r="C44" s="177" t="s">
        <v>499</v>
      </c>
      <c r="D44" s="192" t="s">
        <v>555</v>
      </c>
      <c r="E44" s="28"/>
    </row>
    <row r="45" spans="2:5" ht="20.100000000000001" customHeight="1" x14ac:dyDescent="0.2">
      <c r="B45" s="175" t="s">
        <v>500</v>
      </c>
      <c r="C45" s="177" t="s">
        <v>501</v>
      </c>
      <c r="D45" s="29" t="s">
        <v>556</v>
      </c>
      <c r="E45" s="28" t="s">
        <v>571</v>
      </c>
    </row>
    <row r="46" spans="2:5" ht="20.100000000000001" customHeight="1" x14ac:dyDescent="0.2">
      <c r="B46" s="175" t="s">
        <v>502</v>
      </c>
      <c r="C46" s="177" t="s">
        <v>503</v>
      </c>
      <c r="D46" s="192" t="s">
        <v>555</v>
      </c>
      <c r="E46" s="28"/>
    </row>
    <row r="47" spans="2:5" ht="20.100000000000001" customHeight="1" x14ac:dyDescent="0.2">
      <c r="B47" s="175" t="s">
        <v>504</v>
      </c>
      <c r="C47" s="177" t="s">
        <v>505</v>
      </c>
      <c r="D47" s="192" t="s">
        <v>555</v>
      </c>
      <c r="E47" s="28"/>
    </row>
    <row r="48" spans="2:5" ht="24.75" customHeight="1" x14ac:dyDescent="0.2">
      <c r="B48" s="175" t="s">
        <v>506</v>
      </c>
      <c r="C48" s="177" t="s">
        <v>507</v>
      </c>
      <c r="D48" s="29" t="s">
        <v>556</v>
      </c>
      <c r="E48" s="28" t="s">
        <v>573</v>
      </c>
    </row>
    <row r="49" spans="2:5" ht="20.100000000000001" customHeight="1" x14ac:dyDescent="0.2">
      <c r="B49" s="175" t="s">
        <v>508</v>
      </c>
      <c r="C49" s="177" t="s">
        <v>558</v>
      </c>
      <c r="D49" s="29" t="s">
        <v>556</v>
      </c>
      <c r="E49" s="28" t="s">
        <v>572</v>
      </c>
    </row>
    <row r="50" spans="2:5" ht="38.25" customHeight="1" x14ac:dyDescent="0.2">
      <c r="B50" s="140">
        <v>5</v>
      </c>
      <c r="C50" s="173" t="s">
        <v>135</v>
      </c>
      <c r="D50" s="182"/>
      <c r="E50" s="193" t="s">
        <v>684</v>
      </c>
    </row>
    <row r="51" spans="2:5" ht="20.100000000000001" customHeight="1" x14ac:dyDescent="0.2">
      <c r="B51" s="175" t="s">
        <v>509</v>
      </c>
      <c r="C51" s="177" t="s">
        <v>563</v>
      </c>
      <c r="D51" s="192" t="s">
        <v>555</v>
      </c>
      <c r="E51" s="189"/>
    </row>
    <row r="52" spans="2:5" ht="20.100000000000001" customHeight="1" x14ac:dyDescent="0.2">
      <c r="B52" s="175" t="s">
        <v>510</v>
      </c>
      <c r="C52" s="177" t="s">
        <v>511</v>
      </c>
      <c r="D52" s="192" t="s">
        <v>555</v>
      </c>
      <c r="E52" s="28"/>
    </row>
    <row r="53" spans="2:5" ht="20.100000000000001" customHeight="1" x14ac:dyDescent="0.2">
      <c r="B53" s="175" t="s">
        <v>512</v>
      </c>
      <c r="C53" s="177" t="s">
        <v>513</v>
      </c>
      <c r="D53" s="29" t="s">
        <v>556</v>
      </c>
      <c r="E53" s="28" t="s">
        <v>571</v>
      </c>
    </row>
    <row r="54" spans="2:5" ht="20.100000000000001" customHeight="1" x14ac:dyDescent="0.2">
      <c r="B54" s="175" t="s">
        <v>514</v>
      </c>
      <c r="C54" s="177" t="s">
        <v>515</v>
      </c>
      <c r="D54" s="192" t="s">
        <v>555</v>
      </c>
      <c r="E54" s="28"/>
    </row>
    <row r="55" spans="2:5" ht="20.100000000000001" customHeight="1" x14ac:dyDescent="0.2">
      <c r="B55" s="175" t="s">
        <v>516</v>
      </c>
      <c r="C55" s="177" t="s">
        <v>517</v>
      </c>
      <c r="D55" s="192" t="s">
        <v>555</v>
      </c>
      <c r="E55" s="28"/>
    </row>
    <row r="56" spans="2:5" ht="51" x14ac:dyDescent="0.2">
      <c r="B56" s="175" t="s">
        <v>518</v>
      </c>
      <c r="C56" s="177" t="s">
        <v>519</v>
      </c>
      <c r="D56" s="192" t="s">
        <v>555</v>
      </c>
      <c r="E56" s="28" t="s">
        <v>686</v>
      </c>
    </row>
    <row r="57" spans="2:5" ht="20.100000000000001" customHeight="1" x14ac:dyDescent="0.2">
      <c r="B57" s="175" t="s">
        <v>520</v>
      </c>
      <c r="C57" s="177" t="s">
        <v>521</v>
      </c>
      <c r="D57" s="192" t="s">
        <v>555</v>
      </c>
      <c r="E57" s="28"/>
    </row>
    <row r="58" spans="2:5" ht="20.100000000000001" customHeight="1" x14ac:dyDescent="0.2">
      <c r="B58" s="175" t="s">
        <v>522</v>
      </c>
      <c r="C58" s="177" t="s">
        <v>523</v>
      </c>
      <c r="D58" s="192" t="s">
        <v>555</v>
      </c>
      <c r="E58" s="28"/>
    </row>
    <row r="59" spans="2:5" ht="20.100000000000001" customHeight="1" x14ac:dyDescent="0.2">
      <c r="B59" s="255" t="s">
        <v>614</v>
      </c>
      <c r="C59" s="177" t="s">
        <v>615</v>
      </c>
      <c r="D59" s="402" t="s">
        <v>555</v>
      </c>
      <c r="E59" s="34"/>
    </row>
    <row r="60" spans="2:5" s="257" customFormat="1" ht="20.100000000000001" customHeight="1" x14ac:dyDescent="0.2">
      <c r="B60" s="405" t="s">
        <v>792</v>
      </c>
      <c r="C60" s="406" t="s">
        <v>858</v>
      </c>
      <c r="D60" s="414" t="s">
        <v>555</v>
      </c>
      <c r="E60" s="407"/>
    </row>
    <row r="61" spans="2:5" s="257" customFormat="1" ht="20.100000000000001" customHeight="1" x14ac:dyDescent="0.2">
      <c r="B61" s="405" t="s">
        <v>793</v>
      </c>
      <c r="C61" s="406" t="s">
        <v>859</v>
      </c>
      <c r="D61" s="414" t="s">
        <v>555</v>
      </c>
      <c r="E61" s="408"/>
    </row>
    <row r="62" spans="2:5" s="257" customFormat="1" ht="20.100000000000001" customHeight="1" x14ac:dyDescent="0.2">
      <c r="B62" s="405" t="s">
        <v>794</v>
      </c>
      <c r="C62" s="406" t="s">
        <v>860</v>
      </c>
      <c r="D62" s="409" t="s">
        <v>556</v>
      </c>
      <c r="E62" s="408" t="s">
        <v>571</v>
      </c>
    </row>
    <row r="63" spans="2:5" s="257" customFormat="1" ht="20.100000000000001" customHeight="1" x14ac:dyDescent="0.2">
      <c r="B63" s="405" t="s">
        <v>795</v>
      </c>
      <c r="C63" s="406" t="s">
        <v>861</v>
      </c>
      <c r="D63" s="414" t="s">
        <v>555</v>
      </c>
      <c r="E63" s="408"/>
    </row>
    <row r="64" spans="2:5" s="257" customFormat="1" ht="20.100000000000001" customHeight="1" x14ac:dyDescent="0.2">
      <c r="B64" s="405" t="s">
        <v>796</v>
      </c>
      <c r="C64" s="406" t="s">
        <v>862</v>
      </c>
      <c r="D64" s="414" t="s">
        <v>555</v>
      </c>
      <c r="E64" s="408"/>
    </row>
    <row r="65" spans="2:5" s="257" customFormat="1" ht="51" x14ac:dyDescent="0.2">
      <c r="B65" s="405" t="s">
        <v>797</v>
      </c>
      <c r="C65" s="406" t="s">
        <v>863</v>
      </c>
      <c r="D65" s="414" t="s">
        <v>555</v>
      </c>
      <c r="E65" s="408" t="s">
        <v>686</v>
      </c>
    </row>
    <row r="66" spans="2:5" s="257" customFormat="1" ht="20.100000000000001" customHeight="1" x14ac:dyDescent="0.2">
      <c r="B66" s="405" t="s">
        <v>798</v>
      </c>
      <c r="C66" s="406" t="s">
        <v>864</v>
      </c>
      <c r="D66" s="414" t="s">
        <v>555</v>
      </c>
      <c r="E66" s="408"/>
    </row>
    <row r="67" spans="2:5" s="257" customFormat="1" ht="20.100000000000001" customHeight="1" x14ac:dyDescent="0.2">
      <c r="B67" s="405" t="s">
        <v>799</v>
      </c>
      <c r="C67" s="406" t="s">
        <v>865</v>
      </c>
      <c r="D67" s="414" t="s">
        <v>555</v>
      </c>
      <c r="E67" s="408"/>
    </row>
    <row r="68" spans="2:5" s="257" customFormat="1" ht="20.100000000000001" customHeight="1" x14ac:dyDescent="0.2">
      <c r="B68" s="405" t="s">
        <v>800</v>
      </c>
      <c r="C68" s="406" t="s">
        <v>866</v>
      </c>
      <c r="D68" s="414" t="s">
        <v>555</v>
      </c>
      <c r="E68" s="408"/>
    </row>
    <row r="69" spans="2:5" ht="15.75" customHeight="1" x14ac:dyDescent="0.2">
      <c r="B69" s="140">
        <v>6</v>
      </c>
      <c r="C69" s="173" t="s">
        <v>130</v>
      </c>
      <c r="D69" s="182"/>
      <c r="E69" s="186"/>
    </row>
    <row r="70" spans="2:5" ht="28.5" customHeight="1" x14ac:dyDescent="0.2">
      <c r="B70" s="175" t="s">
        <v>524</v>
      </c>
      <c r="C70" s="178" t="s">
        <v>564</v>
      </c>
      <c r="D70" s="183" t="s">
        <v>555</v>
      </c>
    </row>
    <row r="71" spans="2:5" ht="28.5" customHeight="1" x14ac:dyDescent="0.2">
      <c r="B71" s="175" t="s">
        <v>525</v>
      </c>
      <c r="C71" s="178" t="s">
        <v>565</v>
      </c>
      <c r="D71" s="183" t="s">
        <v>555</v>
      </c>
    </row>
    <row r="72" spans="2:5" ht="28.5" customHeight="1" x14ac:dyDescent="0.2">
      <c r="B72" s="175" t="s">
        <v>526</v>
      </c>
      <c r="C72" s="178" t="s">
        <v>566</v>
      </c>
      <c r="D72" s="183" t="s">
        <v>555</v>
      </c>
    </row>
    <row r="73" spans="2:5" ht="28.5" customHeight="1" x14ac:dyDescent="0.2">
      <c r="B73" s="175" t="s">
        <v>527</v>
      </c>
      <c r="C73" s="178" t="s">
        <v>567</v>
      </c>
      <c r="D73" s="183" t="s">
        <v>555</v>
      </c>
    </row>
    <row r="74" spans="2:5" ht="28.5" customHeight="1" x14ac:dyDescent="0.2">
      <c r="B74" s="175" t="s">
        <v>528</v>
      </c>
      <c r="C74" s="178" t="s">
        <v>568</v>
      </c>
      <c r="D74" s="183" t="s">
        <v>555</v>
      </c>
    </row>
    <row r="75" spans="2:5" ht="15.75" customHeight="1" x14ac:dyDescent="0.2">
      <c r="B75" s="140">
        <v>7</v>
      </c>
      <c r="C75" s="173" t="s">
        <v>116</v>
      </c>
      <c r="D75" s="182"/>
      <c r="E75" s="190" t="s">
        <v>574</v>
      </c>
    </row>
    <row r="76" spans="2:5" ht="20.100000000000001" customHeight="1" x14ac:dyDescent="0.2">
      <c r="B76" s="175" t="s">
        <v>529</v>
      </c>
      <c r="C76" s="177" t="s">
        <v>569</v>
      </c>
      <c r="D76" s="29" t="s">
        <v>556</v>
      </c>
    </row>
    <row r="77" spans="2:5" ht="20.100000000000001" customHeight="1" x14ac:dyDescent="0.2">
      <c r="B77" s="175" t="s">
        <v>530</v>
      </c>
      <c r="C77" s="177" t="s">
        <v>531</v>
      </c>
      <c r="D77" s="29" t="s">
        <v>556</v>
      </c>
    </row>
    <row r="78" spans="2:5" ht="20.100000000000001" customHeight="1" x14ac:dyDescent="0.2">
      <c r="B78" s="175" t="s">
        <v>532</v>
      </c>
      <c r="C78" s="177" t="s">
        <v>533</v>
      </c>
      <c r="D78" s="29" t="s">
        <v>556</v>
      </c>
    </row>
    <row r="79" spans="2:5" ht="20.100000000000001" customHeight="1" x14ac:dyDescent="0.2">
      <c r="B79" s="175" t="s">
        <v>534</v>
      </c>
      <c r="C79" s="177" t="s">
        <v>535</v>
      </c>
      <c r="D79" s="29" t="s">
        <v>556</v>
      </c>
    </row>
    <row r="80" spans="2:5" ht="20.100000000000001" customHeight="1" x14ac:dyDescent="0.2">
      <c r="B80" s="175" t="s">
        <v>536</v>
      </c>
      <c r="C80" s="177" t="s">
        <v>537</v>
      </c>
      <c r="D80" s="29" t="s">
        <v>556</v>
      </c>
    </row>
    <row r="81" spans="2:5" ht="20.100000000000001" customHeight="1" x14ac:dyDescent="0.2">
      <c r="B81" s="175" t="s">
        <v>538</v>
      </c>
      <c r="C81" s="177" t="s">
        <v>539</v>
      </c>
      <c r="D81" s="29" t="s">
        <v>556</v>
      </c>
    </row>
    <row r="82" spans="2:5" ht="20.100000000000001" customHeight="1" x14ac:dyDescent="0.2">
      <c r="B82" s="175" t="s">
        <v>540</v>
      </c>
      <c r="C82" s="177" t="s">
        <v>541</v>
      </c>
      <c r="D82" s="29" t="s">
        <v>556</v>
      </c>
    </row>
    <row r="83" spans="2:5" ht="20.100000000000001" customHeight="1" x14ac:dyDescent="0.2">
      <c r="B83" s="175" t="s">
        <v>542</v>
      </c>
      <c r="C83" s="177" t="s">
        <v>543</v>
      </c>
      <c r="D83" s="29" t="s">
        <v>556</v>
      </c>
    </row>
    <row r="84" spans="2:5" ht="15.75" customHeight="1" x14ac:dyDescent="0.2">
      <c r="B84" s="140">
        <v>10</v>
      </c>
      <c r="C84" s="173" t="s">
        <v>106</v>
      </c>
      <c r="D84" s="182"/>
      <c r="E84" s="186"/>
    </row>
    <row r="85" spans="2:5" ht="20.100000000000001" customHeight="1" x14ac:dyDescent="0.2">
      <c r="B85" s="255" t="s">
        <v>544</v>
      </c>
      <c r="C85" s="256" t="s">
        <v>671</v>
      </c>
      <c r="D85" s="404" t="s">
        <v>555</v>
      </c>
      <c r="E85" s="403"/>
    </row>
    <row r="86" spans="2:5" ht="20.100000000000001" customHeight="1" x14ac:dyDescent="0.2">
      <c r="B86" s="255" t="s">
        <v>672</v>
      </c>
      <c r="C86" s="256" t="s">
        <v>670</v>
      </c>
      <c r="D86" s="404" t="s">
        <v>555</v>
      </c>
      <c r="E86" s="403"/>
    </row>
    <row r="87" spans="2:5" ht="20.100000000000001" customHeight="1" x14ac:dyDescent="0.2">
      <c r="B87" s="255" t="s">
        <v>545</v>
      </c>
      <c r="C87" s="256" t="s">
        <v>546</v>
      </c>
      <c r="D87" s="404" t="s">
        <v>555</v>
      </c>
      <c r="E87" s="403"/>
    </row>
    <row r="88" spans="2:5" ht="20.100000000000001" customHeight="1" x14ac:dyDescent="0.2">
      <c r="B88" s="255" t="s">
        <v>547</v>
      </c>
      <c r="C88" s="256" t="s">
        <v>549</v>
      </c>
      <c r="D88" s="404" t="s">
        <v>555</v>
      </c>
      <c r="E88" s="403"/>
    </row>
    <row r="89" spans="2:5" ht="20.100000000000001" customHeight="1" x14ac:dyDescent="0.2">
      <c r="B89" s="255" t="s">
        <v>548</v>
      </c>
      <c r="C89" s="256" t="s">
        <v>550</v>
      </c>
      <c r="D89" s="404" t="s">
        <v>555</v>
      </c>
      <c r="E89" s="403"/>
    </row>
    <row r="90" spans="2:5" ht="15.75" customHeight="1" x14ac:dyDescent="0.2">
      <c r="B90" s="140">
        <v>11</v>
      </c>
      <c r="C90" s="173" t="s">
        <v>104</v>
      </c>
      <c r="D90" s="182"/>
      <c r="E90" s="186"/>
    </row>
    <row r="91" spans="2:5" ht="20.100000000000001" customHeight="1" x14ac:dyDescent="0.2">
      <c r="B91" s="175" t="s">
        <v>551</v>
      </c>
      <c r="C91" s="178" t="s">
        <v>552</v>
      </c>
      <c r="D91" s="183" t="s">
        <v>555</v>
      </c>
    </row>
    <row r="92" spans="2:5" ht="20.100000000000001" customHeight="1" x14ac:dyDescent="0.2">
      <c r="B92" s="175" t="s">
        <v>553</v>
      </c>
      <c r="C92" s="178" t="s">
        <v>554</v>
      </c>
      <c r="D92" s="183" t="s">
        <v>555</v>
      </c>
    </row>
    <row r="93" spans="2:5" s="257" customFormat="1" ht="20.100000000000001" customHeight="1" thickBot="1" x14ac:dyDescent="0.25">
      <c r="B93" s="255" t="s">
        <v>682</v>
      </c>
      <c r="C93" s="256" t="s">
        <v>683</v>
      </c>
      <c r="D93" s="183" t="s">
        <v>555</v>
      </c>
      <c r="E93" s="258"/>
    </row>
    <row r="94" spans="2:5" ht="13.5" thickTop="1" x14ac:dyDescent="0.2">
      <c r="B94" s="184"/>
      <c r="C94" s="184"/>
      <c r="D94" s="185"/>
      <c r="E94" s="191"/>
    </row>
  </sheetData>
  <mergeCells count="1">
    <mergeCell ref="B4:E4"/>
  </mergeCells>
  <conditionalFormatting sqref="D21:D22">
    <cfRule type="iconSet" priority="5">
      <iconSet iconSet="3Symbols2">
        <cfvo type="percent" val="0"/>
        <cfvo type="percent" val="33"/>
        <cfvo type="percent" val="67"/>
      </iconSet>
    </cfRule>
  </conditionalFormatting>
  <conditionalFormatting sqref="D32:D36">
    <cfRule type="iconSet" priority="4">
      <iconSet iconSet="3Symbols2">
        <cfvo type="percent" val="0"/>
        <cfvo type="percent" val="33"/>
        <cfvo type="percent" val="67"/>
      </iconSet>
    </cfRule>
  </conditionalFormatting>
  <conditionalFormatting sqref="D23:D31 D37:D59 D7:D20 D90:D93 D69:D84">
    <cfRule type="iconSet" priority="13">
      <iconSet iconSet="3Symbols2">
        <cfvo type="percent" val="0"/>
        <cfvo type="percent" val="33"/>
        <cfvo type="percent" val="67"/>
      </iconSet>
    </cfRule>
  </conditionalFormatting>
  <conditionalFormatting sqref="D85:D89">
    <cfRule type="iconSet" priority="2">
      <iconSet iconSet="3Symbols2">
        <cfvo type="percent" val="0"/>
        <cfvo type="percent" val="33"/>
        <cfvo type="percent" val="67"/>
      </iconSet>
    </cfRule>
  </conditionalFormatting>
  <conditionalFormatting sqref="D60:D68">
    <cfRule type="iconSet" priority="1">
      <iconSet iconSet="3Symbols2">
        <cfvo type="percent" val="0"/>
        <cfvo type="percent" val="33"/>
        <cfvo type="percent" val="67"/>
      </iconSet>
    </cfRule>
  </conditionalFormatting>
  <hyperlinks>
    <hyperlink ref="D8" location="'1.1'!A1" display="sim"/>
    <hyperlink ref="D9" location="'1.2'!A1" display="sim"/>
    <hyperlink ref="D70" location="'6.1'!A1" display="sim"/>
    <hyperlink ref="D71" location="'6.2'!A1" display="sim"/>
    <hyperlink ref="D72" location="'6.3'!A1" display="sim"/>
    <hyperlink ref="D73" location="'6.4'!A1" display="sim"/>
    <hyperlink ref="D74" location="'6.5'!A1" display="sim"/>
    <hyperlink ref="D11" location="'1.4'!A1" display="sim"/>
    <hyperlink ref="D12" location="'1.5'!A1" display="sim"/>
    <hyperlink ref="D14" location="'1.7'!A1" display="sim"/>
    <hyperlink ref="D15" location="'1.8'!A1" display="sim"/>
    <hyperlink ref="D17" location="'1.10'!A1" display="sim"/>
    <hyperlink ref="D18" location="'1.11'!A1" display="sim"/>
    <hyperlink ref="D24" location="'2.1'!A1" display="sim"/>
    <hyperlink ref="D25" location="'2.2'!A1" display="sim"/>
    <hyperlink ref="D27" location="'2.4'!A1" display="sim"/>
    <hyperlink ref="D28" location="'2.5'!A1" display="sim"/>
    <hyperlink ref="D29" location="'2.6'!A1" display="sim"/>
    <hyperlink ref="D30" location="'2.7'!A1" display="sim"/>
    <hyperlink ref="D31" location="'2.8'!A1" display="sim"/>
    <hyperlink ref="D38" location="'4.1'!A1" display="sim"/>
    <hyperlink ref="D39" location="'4.2'!A1" display="sim"/>
    <hyperlink ref="D41" location="'4.4'!A1" display="sim"/>
    <hyperlink ref="D42" location="'4.5'!A1" display="sim"/>
    <hyperlink ref="D44" location="'4.7'!A1" display="sim"/>
    <hyperlink ref="D46" location="'4.9'!A1" display="sim"/>
    <hyperlink ref="D47" location="'4.10'!A1" display="sim"/>
    <hyperlink ref="D51" location="'5.1'!A1" display="sim"/>
    <hyperlink ref="D52" location="'5.2'!A1" display="sim"/>
    <hyperlink ref="D54" location="'5.4'!A1" display="sim"/>
    <hyperlink ref="D55" location="'5.5'!A1" display="sim"/>
    <hyperlink ref="D56" location="'5.6'!A1" display="sim"/>
    <hyperlink ref="D57" location="'5.7'!A1" display="sim"/>
    <hyperlink ref="D58" location="'5.8'!A1" display="sim"/>
    <hyperlink ref="D20" location="'1.13'!A1" display="sim"/>
    <hyperlink ref="D21" location="'1.14'!A1" display="sim"/>
    <hyperlink ref="D22" location="'1.15'!A1" display="sim"/>
    <hyperlink ref="D32" location="'2.9'!A1" display="sim"/>
    <hyperlink ref="D33" location="'2.10'!A1" display="sim"/>
    <hyperlink ref="D34" location="'2.11'!A1" display="sim"/>
    <hyperlink ref="D35" location="'2.12'!A1" display="sim"/>
    <hyperlink ref="D36" location="'2.13'!A1" display="sim"/>
    <hyperlink ref="D59" location="'5.9'!A1" display="sim"/>
    <hyperlink ref="D85" location="'10.1'!A1" display="sim"/>
    <hyperlink ref="D86" location="'10.2'!A1" display="sim"/>
    <hyperlink ref="D87" location="'10.3'!A1" display="sim"/>
    <hyperlink ref="D88" location="'10.4'!A1" display="sim"/>
    <hyperlink ref="D89" location="'10.5'!A1" display="sim"/>
    <hyperlink ref="D91" location="'11.1'!A1" display="sim"/>
    <hyperlink ref="D92" location="'11.2'!A1" display="sim"/>
    <hyperlink ref="D93" location="'11.2a'!A1" display="sim"/>
    <hyperlink ref="D60" location="'5.1a'!A1" display="sim"/>
    <hyperlink ref="D61" location="'5.2a'!A1" display="sim"/>
    <hyperlink ref="D63" location="'5.4a'!A1" display="sim"/>
    <hyperlink ref="D64" location="'5.5a'!A1" display="sim"/>
    <hyperlink ref="D65" location="'5.6a'!A1" display="sim"/>
    <hyperlink ref="D66" location="'5.7a'!A1" display="sim"/>
    <hyperlink ref="D67" location="'5.8a'!A1" display="sim"/>
    <hyperlink ref="D68" location="'5.9a'!A1" display="sim"/>
  </hyperlink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workbookViewId="0">
      <pane ySplit="7" topLeftCell="A8" activePane="bottomLeft" state="frozen"/>
      <selection activeCell="D35" sqref="D35"/>
      <selection pane="bottomLeft" activeCell="E30" sqref="E30"/>
    </sheetView>
  </sheetViews>
  <sheetFormatPr defaultRowHeight="15" x14ac:dyDescent="0.25"/>
  <cols>
    <col min="1" max="2" width="2.140625" style="206" customWidth="1"/>
    <col min="3" max="3" width="2.140625" style="207" customWidth="1"/>
    <col min="4" max="4" width="19.5703125" style="208" customWidth="1"/>
    <col min="5" max="8" width="22.28515625" style="208" customWidth="1"/>
    <col min="9" max="16384" width="9.140625" style="208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158" customFormat="1" ht="6" customHeight="1" x14ac:dyDescent="0.2">
      <c r="A3" s="144">
        <v>100</v>
      </c>
      <c r="B3" s="145"/>
      <c r="C3" s="146"/>
      <c r="D3" s="155"/>
      <c r="E3" s="194" t="s">
        <v>170</v>
      </c>
      <c r="F3" s="194" t="s">
        <v>171</v>
      </c>
      <c r="G3" s="194" t="s">
        <v>9</v>
      </c>
      <c r="H3" s="194" t="s">
        <v>172</v>
      </c>
      <c r="I3" s="157"/>
      <c r="J3" s="157"/>
      <c r="K3" s="157"/>
      <c r="L3" s="157"/>
      <c r="M3" s="157"/>
    </row>
    <row r="4" spans="1:13" s="20" customFormat="1" ht="7.5" customHeight="1" x14ac:dyDescent="0.2">
      <c r="A4" s="195" t="str">
        <f>VLOOKUP(A$3,'Indicadores do boletim'!$D:$P,12,0)</f>
        <v>sum_pia</v>
      </c>
      <c r="B4" s="145">
        <f>HLOOKUP($A$4,'Pnad-C'!$1:$1048576,2,0)</f>
        <v>50</v>
      </c>
      <c r="C4" s="146"/>
      <c r="D4" s="19"/>
      <c r="E4" s="18"/>
      <c r="F4" s="18"/>
      <c r="G4" s="18"/>
      <c r="H4" s="18"/>
      <c r="I4" s="196"/>
      <c r="J4" s="196"/>
      <c r="K4" s="196"/>
      <c r="L4" s="196"/>
      <c r="M4" s="196"/>
    </row>
    <row r="5" spans="1:13" s="199" customFormat="1" ht="43.5" customHeight="1" x14ac:dyDescent="0.25">
      <c r="A5" s="158"/>
      <c r="B5" s="197"/>
      <c r="C5" s="146"/>
      <c r="D5" s="418" t="str">
        <f>VLOOKUP(A3,'Indicadores do boletim'!$D:$N,3,0)&amp;" "&amp;VLOOKUP(A3,'Indicadores do boletim'!$D:$N,6,0)&amp;", "&amp;VLOOKUP(A3,'Indicadores do boletim'!$D:$N,7,0)</f>
        <v>Total da população em idade ativa (PIA): Brasil, Sudeste Metropolitano, Região Metropolitana do Rio de Janeiro e cidade do Rio de Janeiro, 2012 a 2016</v>
      </c>
      <c r="E5" s="418"/>
      <c r="F5" s="418"/>
      <c r="G5" s="418"/>
      <c r="H5" s="418"/>
      <c r="I5" s="198"/>
    </row>
    <row r="6" spans="1:13" s="199" customFormat="1" ht="19.5" customHeight="1" thickBot="1" x14ac:dyDescent="0.25">
      <c r="A6" s="158"/>
      <c r="B6" s="200"/>
      <c r="C6" s="146"/>
      <c r="D6" s="13"/>
      <c r="H6" s="201" t="s">
        <v>173</v>
      </c>
      <c r="I6" s="158"/>
    </row>
    <row r="7" spans="1:13" s="158" customFormat="1" ht="27.75" customHeight="1" thickTop="1" x14ac:dyDescent="0.25">
      <c r="A7" s="157"/>
      <c r="B7" s="145"/>
      <c r="C7" s="146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204" customFormat="1" ht="15" customHeight="1" x14ac:dyDescent="0.25">
      <c r="A8" s="198"/>
      <c r="B8" s="198">
        <f>D8</f>
        <v>2012</v>
      </c>
      <c r="C8" s="202">
        <v>0</v>
      </c>
      <c r="D8" s="98">
        <v>2012</v>
      </c>
      <c r="E8" s="203">
        <f>IFERROR(VLOOKUP($B8&amp;"_"&amp;$C8&amp;"_"&amp;E$3,'Pnad-C'!$1:$1048576,$B$4,0),"-")</f>
        <v>157267095.98197269</v>
      </c>
      <c r="F8" s="203">
        <f>IFERROR(VLOOKUP($B8&amp;"_"&amp;$C8&amp;"_"&amp;F$3,'Pnad-C'!$1:$1048576,$B$4,0),"-")</f>
        <v>32480842.116380692</v>
      </c>
      <c r="G8" s="203">
        <f>IFERROR(VLOOKUP($B8&amp;"_"&amp;$C8&amp;"_"&amp;G$3,'Pnad-C'!$1:$1048576,$B$4,0),"-")</f>
        <v>9895206.4796085358</v>
      </c>
      <c r="H8" s="203">
        <f>IFERROR(VLOOKUP($B8&amp;"_"&amp;$C8&amp;"_"&amp;H$3,'Pnad-C'!$1:$1048576,$B$4,0),"-")</f>
        <v>5335096.9663658142</v>
      </c>
    </row>
    <row r="9" spans="1:13" s="204" customFormat="1" ht="15" customHeight="1" x14ac:dyDescent="0.25">
      <c r="A9" s="198"/>
      <c r="B9" s="198">
        <f>B8</f>
        <v>2012</v>
      </c>
      <c r="C9" s="202">
        <v>1</v>
      </c>
      <c r="D9" s="99" t="s">
        <v>3</v>
      </c>
      <c r="E9" s="205">
        <f>IFERROR(VLOOKUP($B9&amp;"_"&amp;$C9&amp;"_"&amp;E$3,'Pnad-C'!$1:$1048576,$B$4,0),"-")</f>
        <v>156384306.40706253</v>
      </c>
      <c r="F9" s="205">
        <f>IFERROR(VLOOKUP($B9&amp;"_"&amp;$C9&amp;"_"&amp;F$3,'Pnad-C'!$1:$1048576,$B$4,0),"-")</f>
        <v>32374103.620498657</v>
      </c>
      <c r="G9" s="205">
        <f>IFERROR(VLOOKUP($B9&amp;"_"&amp;$C9&amp;"_"&amp;G$3,'Pnad-C'!$1:$1048576,$B$4,0),"-")</f>
        <v>9857871.3850784302</v>
      </c>
      <c r="H9" s="205">
        <f>IFERROR(VLOOKUP($B9&amp;"_"&amp;$C9&amp;"_"&amp;H$3,'Pnad-C'!$1:$1048576,$B$4,0),"-")</f>
        <v>5343196.8687591553</v>
      </c>
    </row>
    <row r="10" spans="1:13" s="204" customFormat="1" ht="15" customHeight="1" x14ac:dyDescent="0.25">
      <c r="A10" s="198"/>
      <c r="B10" s="198">
        <f t="shared" ref="B10:B12" si="0">B9</f>
        <v>2012</v>
      </c>
      <c r="C10" s="202">
        <v>2</v>
      </c>
      <c r="D10" s="99" t="s">
        <v>4</v>
      </c>
      <c r="E10" s="205">
        <f>IFERROR(VLOOKUP($B10&amp;"_"&amp;$C10&amp;"_"&amp;E$3,'Pnad-C'!$1:$1048576,$B$4,0),"-")</f>
        <v>156951086.76948071</v>
      </c>
      <c r="F10" s="205">
        <f>IFERROR(VLOOKUP($B10&amp;"_"&amp;$C10&amp;"_"&amp;F$3,'Pnad-C'!$1:$1048576,$B$4,0),"-")</f>
        <v>32388015.000839233</v>
      </c>
      <c r="G10" s="205">
        <f>IFERROR(VLOOKUP($B10&amp;"_"&amp;$C10&amp;"_"&amp;G$3,'Pnad-C'!$1:$1048576,$B$4,0),"-")</f>
        <v>9889860.0390472412</v>
      </c>
      <c r="H10" s="205">
        <f>IFERROR(VLOOKUP($B10&amp;"_"&amp;$C10&amp;"_"&amp;H$3,'Pnad-C'!$1:$1048576,$B$4,0),"-")</f>
        <v>5332276.7022247314</v>
      </c>
    </row>
    <row r="11" spans="1:13" s="204" customFormat="1" ht="15" customHeight="1" x14ac:dyDescent="0.25">
      <c r="A11" s="198"/>
      <c r="B11" s="198">
        <f t="shared" si="0"/>
        <v>2012</v>
      </c>
      <c r="C11" s="202">
        <v>3</v>
      </c>
      <c r="D11" s="99" t="s">
        <v>5</v>
      </c>
      <c r="E11" s="205">
        <f>IFERROR(VLOOKUP($B11&amp;"_"&amp;$C11&amp;"_"&amp;E$3,'Pnad-C'!$1:$1048576,$B$4,0),"-")</f>
        <v>157532021.48563004</v>
      </c>
      <c r="F11" s="205">
        <f>IFERROR(VLOOKUP($B11&amp;"_"&amp;$C11&amp;"_"&amp;F$3,'Pnad-C'!$1:$1048576,$B$4,0),"-")</f>
        <v>32542366.045318604</v>
      </c>
      <c r="G11" s="205">
        <f>IFERROR(VLOOKUP($B11&amp;"_"&amp;$C11&amp;"_"&amp;G$3,'Pnad-C'!$1:$1048576,$B$4,0),"-")</f>
        <v>9909706.6004867554</v>
      </c>
      <c r="H11" s="205">
        <f>IFERROR(VLOOKUP($B11&amp;"_"&amp;$C11&amp;"_"&amp;H$3,'Pnad-C'!$1:$1048576,$B$4,0),"-")</f>
        <v>5327393.6159515381</v>
      </c>
    </row>
    <row r="12" spans="1:13" s="204" customFormat="1" ht="15" customHeight="1" x14ac:dyDescent="0.25">
      <c r="A12" s="198"/>
      <c r="B12" s="198">
        <f t="shared" si="0"/>
        <v>2012</v>
      </c>
      <c r="C12" s="202">
        <v>4</v>
      </c>
      <c r="D12" s="99" t="s">
        <v>6</v>
      </c>
      <c r="E12" s="205">
        <f>IFERROR(VLOOKUP($B12&amp;"_"&amp;$C12&amp;"_"&amp;E$3,'Pnad-C'!$1:$1048576,$B$4,0),"-")</f>
        <v>158200969.26571751</v>
      </c>
      <c r="F12" s="205">
        <f>IFERROR(VLOOKUP($B12&amp;"_"&amp;$C12&amp;"_"&amp;F$3,'Pnad-C'!$1:$1048576,$B$4,0),"-")</f>
        <v>32618883.798866272</v>
      </c>
      <c r="G12" s="205">
        <f>IFERROR(VLOOKUP($B12&amp;"_"&amp;$C12&amp;"_"&amp;G$3,'Pnad-C'!$1:$1048576,$B$4,0),"-")</f>
        <v>9923387.8938217163</v>
      </c>
      <c r="H12" s="205">
        <f>IFERROR(VLOOKUP($B12&amp;"_"&amp;$C12&amp;"_"&amp;H$3,'Pnad-C'!$1:$1048576,$B$4,0),"-")</f>
        <v>5337520.678527832</v>
      </c>
    </row>
    <row r="13" spans="1:13" s="204" customFormat="1" ht="15" customHeight="1" x14ac:dyDescent="0.25">
      <c r="A13" s="198"/>
      <c r="B13" s="198">
        <f>D13</f>
        <v>2013</v>
      </c>
      <c r="C13" s="202">
        <v>0</v>
      </c>
      <c r="D13" s="98">
        <v>2013</v>
      </c>
      <c r="E13" s="203">
        <f>IFERROR(VLOOKUP($B13&amp;"_"&amp;$C13&amp;"_"&amp;E$3,'Pnad-C'!$1:$1048576,$B$4,0),"-")</f>
        <v>159510683.47196794</v>
      </c>
      <c r="F13" s="203">
        <f>IFERROR(VLOOKUP($B13&amp;"_"&amp;$C13&amp;"_"&amp;F$3,'Pnad-C'!$1:$1048576,$B$4,0),"-")</f>
        <v>32823331.808290482</v>
      </c>
      <c r="G13" s="203">
        <f>IFERROR(VLOOKUP($B13&amp;"_"&amp;$C13&amp;"_"&amp;G$3,'Pnad-C'!$1:$1048576,$B$4,0),"-")</f>
        <v>9982133.2225227356</v>
      </c>
      <c r="H13" s="203">
        <f>IFERROR(VLOOKUP($B13&amp;"_"&amp;$C13&amp;"_"&amp;H$3,'Pnad-C'!$1:$1048576,$B$4,0),"-")</f>
        <v>5356518.0743217468</v>
      </c>
    </row>
    <row r="14" spans="1:13" s="204" customFormat="1" ht="15" customHeight="1" x14ac:dyDescent="0.25">
      <c r="A14" s="198"/>
      <c r="B14" s="198">
        <f>B13</f>
        <v>2013</v>
      </c>
      <c r="C14" s="202">
        <v>1</v>
      </c>
      <c r="D14" s="99" t="s">
        <v>3</v>
      </c>
      <c r="E14" s="205">
        <f>IFERROR(VLOOKUP($B14&amp;"_"&amp;$C14&amp;"_"&amp;E$3,'Pnad-C'!$1:$1048576,$B$4,0),"-")</f>
        <v>158859464.83714676</v>
      </c>
      <c r="F14" s="205">
        <f>IFERROR(VLOOKUP($B14&amp;"_"&amp;$C14&amp;"_"&amp;F$3,'Pnad-C'!$1:$1048576,$B$4,0),"-")</f>
        <v>32800104.908042908</v>
      </c>
      <c r="G14" s="205">
        <f>IFERROR(VLOOKUP($B14&amp;"_"&amp;$C14&amp;"_"&amp;G$3,'Pnad-C'!$1:$1048576,$B$4,0),"-")</f>
        <v>9971547.0051040649</v>
      </c>
      <c r="H14" s="205">
        <f>IFERROR(VLOOKUP($B14&amp;"_"&amp;$C14&amp;"_"&amp;H$3,'Pnad-C'!$1:$1048576,$B$4,0),"-")</f>
        <v>5357562.0654907227</v>
      </c>
    </row>
    <row r="15" spans="1:13" s="204" customFormat="1" ht="15" customHeight="1" x14ac:dyDescent="0.25">
      <c r="A15" s="198"/>
      <c r="B15" s="198">
        <f t="shared" ref="B15:B17" si="1">B14</f>
        <v>2013</v>
      </c>
      <c r="C15" s="202">
        <v>2</v>
      </c>
      <c r="D15" s="99" t="s">
        <v>4</v>
      </c>
      <c r="E15" s="205">
        <f>IFERROR(VLOOKUP($B15&amp;"_"&amp;$C15&amp;"_"&amp;E$3,'Pnad-C'!$1:$1048576,$B$4,0),"-")</f>
        <v>159089647.76436043</v>
      </c>
      <c r="F15" s="205">
        <f>IFERROR(VLOOKUP($B15&amp;"_"&amp;$C15&amp;"_"&amp;F$3,'Pnad-C'!$1:$1048576,$B$4,0),"-")</f>
        <v>32723707.962928772</v>
      </c>
      <c r="G15" s="205">
        <f>IFERROR(VLOOKUP($B15&amp;"_"&amp;$C15&amp;"_"&amp;G$3,'Pnad-C'!$1:$1048576,$B$4,0),"-")</f>
        <v>9957482.4193649292</v>
      </c>
      <c r="H15" s="205">
        <f>IFERROR(VLOOKUP($B15&amp;"_"&amp;$C15&amp;"_"&amp;H$3,'Pnad-C'!$1:$1048576,$B$4,0),"-")</f>
        <v>5331192.2365112305</v>
      </c>
    </row>
    <row r="16" spans="1:13" s="204" customFormat="1" ht="15" customHeight="1" x14ac:dyDescent="0.25">
      <c r="A16" s="198"/>
      <c r="B16" s="198">
        <f t="shared" si="1"/>
        <v>2013</v>
      </c>
      <c r="C16" s="202">
        <v>3</v>
      </c>
      <c r="D16" s="99" t="s">
        <v>5</v>
      </c>
      <c r="E16" s="205">
        <f>IFERROR(VLOOKUP($B16&amp;"_"&amp;$C16&amp;"_"&amp;E$3,'Pnad-C'!$1:$1048576,$B$4,0),"-")</f>
        <v>159685283.0188427</v>
      </c>
      <c r="F16" s="205">
        <f>IFERROR(VLOOKUP($B16&amp;"_"&amp;$C16&amp;"_"&amp;F$3,'Pnad-C'!$1:$1048576,$B$4,0),"-")</f>
        <v>32810419.33291626</v>
      </c>
      <c r="G16" s="205">
        <f>IFERROR(VLOOKUP($B16&amp;"_"&amp;$C16&amp;"_"&amp;G$3,'Pnad-C'!$1:$1048576,$B$4,0),"-")</f>
        <v>9981184.9444046021</v>
      </c>
      <c r="H16" s="205">
        <f>IFERROR(VLOOKUP($B16&amp;"_"&amp;$C16&amp;"_"&amp;H$3,'Pnad-C'!$1:$1048576,$B$4,0),"-")</f>
        <v>5351366.2661132813</v>
      </c>
    </row>
    <row r="17" spans="1:8" s="204" customFormat="1" ht="15.75" x14ac:dyDescent="0.25">
      <c r="A17" s="198"/>
      <c r="B17" s="198">
        <f t="shared" si="1"/>
        <v>2013</v>
      </c>
      <c r="C17" s="202">
        <v>4</v>
      </c>
      <c r="D17" s="99" t="s">
        <v>6</v>
      </c>
      <c r="E17" s="205">
        <f>IFERROR(VLOOKUP($B17&amp;"_"&amp;$C17&amp;"_"&amp;E$3,'Pnad-C'!$1:$1048576,$B$4,0),"-")</f>
        <v>160408338.26752186</v>
      </c>
      <c r="F17" s="205">
        <f>IFERROR(VLOOKUP($B17&amp;"_"&amp;$C17&amp;"_"&amp;F$3,'Pnad-C'!$1:$1048576,$B$4,0),"-")</f>
        <v>32959095.029273987</v>
      </c>
      <c r="G17" s="205">
        <f>IFERROR(VLOOKUP($B17&amp;"_"&amp;$C17&amp;"_"&amp;G$3,'Pnad-C'!$1:$1048576,$B$4,0),"-")</f>
        <v>10018318.521217346</v>
      </c>
      <c r="H17" s="205">
        <f>IFERROR(VLOOKUP($B17&amp;"_"&amp;$C17&amp;"_"&amp;H$3,'Pnad-C'!$1:$1048576,$B$4,0),"-")</f>
        <v>5385951.7291717529</v>
      </c>
    </row>
    <row r="18" spans="1:8" s="204" customFormat="1" ht="15.75" x14ac:dyDescent="0.25">
      <c r="A18" s="198"/>
      <c r="B18" s="198">
        <f>D18</f>
        <v>2014</v>
      </c>
      <c r="C18" s="202">
        <v>0</v>
      </c>
      <c r="D18" s="98">
        <v>2014</v>
      </c>
      <c r="E18" s="203">
        <f>IFERROR(VLOOKUP($B18&amp;"_"&amp;$C18&amp;"_"&amp;E$3,'Pnad-C'!$1:$1048576,$B$4,0),"-")</f>
        <v>162028628.89925182</v>
      </c>
      <c r="F18" s="203">
        <f>IFERROR(VLOOKUP($B18&amp;"_"&amp;$C18&amp;"_"&amp;F$3,'Pnad-C'!$1:$1048576,$B$4,0),"-")</f>
        <v>33272237.066922188</v>
      </c>
      <c r="G18" s="203">
        <f>IFERROR(VLOOKUP($B18&amp;"_"&amp;$C18&amp;"_"&amp;G$3,'Pnad-C'!$1:$1048576,$B$4,0),"-")</f>
        <v>10143078.805008888</v>
      </c>
      <c r="H18" s="203">
        <f>IFERROR(VLOOKUP($B18&amp;"_"&amp;$C18&amp;"_"&amp;H$3,'Pnad-C'!$1:$1048576,$B$4,0),"-")</f>
        <v>5461574.7824249268</v>
      </c>
    </row>
    <row r="19" spans="1:8" s="204" customFormat="1" ht="15.75" x14ac:dyDescent="0.25">
      <c r="A19" s="198"/>
      <c r="B19" s="198">
        <f>B18</f>
        <v>2014</v>
      </c>
      <c r="C19" s="202">
        <v>1</v>
      </c>
      <c r="D19" s="99" t="s">
        <v>3</v>
      </c>
      <c r="E19" s="205">
        <f>IFERROR(VLOOKUP($B19&amp;"_"&amp;$C19&amp;"_"&amp;E$3,'Pnad-C'!$1:$1048576,$B$4,0),"-")</f>
        <v>160783964.97301102</v>
      </c>
      <c r="F19" s="205">
        <f>IFERROR(VLOOKUP($B19&amp;"_"&amp;$C19&amp;"_"&amp;F$3,'Pnad-C'!$1:$1048576,$B$4,0),"-")</f>
        <v>33014456.671663284</v>
      </c>
      <c r="G19" s="205">
        <f>IFERROR(VLOOKUP($B19&amp;"_"&amp;$C19&amp;"_"&amp;G$3,'Pnad-C'!$1:$1048576,$B$4,0),"-")</f>
        <v>10048362.018981934</v>
      </c>
      <c r="H19" s="205">
        <f>IFERROR(VLOOKUP($B19&amp;"_"&amp;$C19&amp;"_"&amp;H$3,'Pnad-C'!$1:$1048576,$B$4,0),"-")</f>
        <v>5393972.12449646</v>
      </c>
    </row>
    <row r="20" spans="1:8" s="204" customFormat="1" ht="15.75" x14ac:dyDescent="0.25">
      <c r="A20" s="198"/>
      <c r="B20" s="198">
        <f t="shared" ref="B20:B22" si="2">B19</f>
        <v>2014</v>
      </c>
      <c r="C20" s="202">
        <v>2</v>
      </c>
      <c r="D20" s="99" t="s">
        <v>4</v>
      </c>
      <c r="E20" s="205">
        <f>IFERROR(VLOOKUP($B20&amp;"_"&amp;$C20&amp;"_"&amp;E$3,'Pnad-C'!$1:$1048576,$B$4,0),"-")</f>
        <v>161733538.39553881</v>
      </c>
      <c r="F20" s="205">
        <f>IFERROR(VLOOKUP($B20&amp;"_"&amp;$C20&amp;"_"&amp;F$3,'Pnad-C'!$1:$1048576,$B$4,0),"-")</f>
        <v>33255883.568149567</v>
      </c>
      <c r="G20" s="205">
        <f>IFERROR(VLOOKUP($B20&amp;"_"&amp;$C20&amp;"_"&amp;G$3,'Pnad-C'!$1:$1048576,$B$4,0),"-")</f>
        <v>10121609.383769989</v>
      </c>
      <c r="H20" s="205">
        <f>IFERROR(VLOOKUP($B20&amp;"_"&amp;$C20&amp;"_"&amp;H$3,'Pnad-C'!$1:$1048576,$B$4,0),"-")</f>
        <v>5447350.4195251465</v>
      </c>
    </row>
    <row r="21" spans="1:8" s="204" customFormat="1" ht="15.75" x14ac:dyDescent="0.25">
      <c r="A21" s="198"/>
      <c r="B21" s="198">
        <f t="shared" si="2"/>
        <v>2014</v>
      </c>
      <c r="C21" s="202">
        <v>3</v>
      </c>
      <c r="D21" s="99" t="s">
        <v>5</v>
      </c>
      <c r="E21" s="205">
        <f>IFERROR(VLOOKUP($B21&amp;"_"&amp;$C21&amp;"_"&amp;E$3,'Pnad-C'!$1:$1048576,$B$4,0),"-")</f>
        <v>162446320.1489892</v>
      </c>
      <c r="F21" s="205">
        <f>IFERROR(VLOOKUP($B21&amp;"_"&amp;$C21&amp;"_"&amp;F$3,'Pnad-C'!$1:$1048576,$B$4,0),"-")</f>
        <v>33346581.211158752</v>
      </c>
      <c r="G21" s="205">
        <f>IFERROR(VLOOKUP($B21&amp;"_"&amp;$C21&amp;"_"&amp;G$3,'Pnad-C'!$1:$1048576,$B$4,0),"-")</f>
        <v>10177451.92414093</v>
      </c>
      <c r="H21" s="205">
        <f>IFERROR(VLOOKUP($B21&amp;"_"&amp;$C21&amp;"_"&amp;H$3,'Pnad-C'!$1:$1048576,$B$4,0),"-")</f>
        <v>5488360.9462890625</v>
      </c>
    </row>
    <row r="22" spans="1:8" s="204" customFormat="1" ht="15.75" x14ac:dyDescent="0.25">
      <c r="A22" s="198"/>
      <c r="B22" s="198">
        <f t="shared" si="2"/>
        <v>2014</v>
      </c>
      <c r="C22" s="202">
        <v>4</v>
      </c>
      <c r="D22" s="99" t="s">
        <v>6</v>
      </c>
      <c r="E22" s="205">
        <f>IFERROR(VLOOKUP($B22&amp;"_"&amp;$C22&amp;"_"&amp;E$3,'Pnad-C'!$1:$1048576,$B$4,0),"-")</f>
        <v>163150692.07946825</v>
      </c>
      <c r="F22" s="205">
        <f>IFERROR(VLOOKUP($B22&amp;"_"&amp;$C22&amp;"_"&amp;F$3,'Pnad-C'!$1:$1048576,$B$4,0),"-")</f>
        <v>33472026.816717148</v>
      </c>
      <c r="G22" s="205">
        <f>IFERROR(VLOOKUP($B22&amp;"_"&amp;$C22&amp;"_"&amp;G$3,'Pnad-C'!$1:$1048576,$B$4,0),"-")</f>
        <v>10224891.8931427</v>
      </c>
      <c r="H22" s="205">
        <f>IFERROR(VLOOKUP($B22&amp;"_"&amp;$C22&amp;"_"&amp;H$3,'Pnad-C'!$1:$1048576,$B$4,0),"-")</f>
        <v>5516615.6393890381</v>
      </c>
    </row>
    <row r="23" spans="1:8" s="204" customFormat="1" ht="15.75" x14ac:dyDescent="0.25">
      <c r="A23" s="198"/>
      <c r="B23" s="198">
        <f>D23</f>
        <v>2015</v>
      </c>
      <c r="C23" s="202">
        <v>0</v>
      </c>
      <c r="D23" s="98">
        <v>2015</v>
      </c>
      <c r="E23" s="203">
        <f>IFERROR(VLOOKUP($B23&amp;"_"&amp;$C23&amp;"_"&amp;E$3,'Pnad-C'!$1:$1048576,$B$4,0),"-")</f>
        <v>164343844.23606968</v>
      </c>
      <c r="F23" s="203">
        <f>IFERROR(VLOOKUP($B23&amp;"_"&amp;$C23&amp;"_"&amp;F$3,'Pnad-C'!$1:$1048576,$B$4,0),"-")</f>
        <v>33616854.843756199</v>
      </c>
      <c r="G23" s="203">
        <f>IFERROR(VLOOKUP($B23&amp;"_"&amp;$C23&amp;"_"&amp;G$3,'Pnad-C'!$1:$1048576,$B$4,0),"-")</f>
        <v>10277528.814378738</v>
      </c>
      <c r="H23" s="203">
        <f>IFERROR(VLOOKUP($B23&amp;"_"&amp;$C23&amp;"_"&amp;H$3,'Pnad-C'!$1:$1048576,$B$4,0),"-")</f>
        <v>5546626.0403423309</v>
      </c>
    </row>
    <row r="24" spans="1:8" s="204" customFormat="1" ht="15.75" x14ac:dyDescent="0.25">
      <c r="A24" s="198"/>
      <c r="B24" s="198">
        <f>B23</f>
        <v>2015</v>
      </c>
      <c r="C24" s="202">
        <v>1</v>
      </c>
      <c r="D24" s="99" t="s">
        <v>3</v>
      </c>
      <c r="E24" s="205">
        <f>IFERROR(VLOOKUP($B24&amp;"_"&amp;$C24&amp;"_"&amp;E$3,'Pnad-C'!$1:$1048576,$B$4,0),"-")</f>
        <v>163805776.71866465</v>
      </c>
      <c r="F24" s="205">
        <f>IFERROR(VLOOKUP($B24&amp;"_"&amp;$C24&amp;"_"&amp;F$3,'Pnad-C'!$1:$1048576,$B$4,0),"-")</f>
        <v>33525235.61246109</v>
      </c>
      <c r="G24" s="205">
        <f>IFERROR(VLOOKUP($B24&amp;"_"&amp;$C24&amp;"_"&amp;G$3,'Pnad-C'!$1:$1048576,$B$4,0),"-")</f>
        <v>10290795.285186768</v>
      </c>
      <c r="H24" s="205">
        <f>IFERROR(VLOOKUP($B24&amp;"_"&amp;$C24&amp;"_"&amp;H$3,'Pnad-C'!$1:$1048576,$B$4,0),"-")</f>
        <v>5547077.3076171875</v>
      </c>
    </row>
    <row r="25" spans="1:8" s="204" customFormat="1" ht="15.75" x14ac:dyDescent="0.25">
      <c r="A25" s="198"/>
      <c r="B25" s="198">
        <f t="shared" ref="B25:B27" si="3">B24</f>
        <v>2015</v>
      </c>
      <c r="C25" s="202">
        <v>2</v>
      </c>
      <c r="D25" s="99" t="s">
        <v>4</v>
      </c>
      <c r="E25" s="205">
        <f>IFERROR(VLOOKUP($B25&amp;"_"&amp;$C25&amp;"_"&amp;E$3,'Pnad-C'!$1:$1048576,$B$4,0),"-")</f>
        <v>164108268.90031195</v>
      </c>
      <c r="F25" s="205">
        <f>IFERROR(VLOOKUP($B25&amp;"_"&amp;$C25&amp;"_"&amp;F$3,'Pnad-C'!$1:$1048576,$B$4,0),"-")</f>
        <v>33645729.408794403</v>
      </c>
      <c r="G25" s="205">
        <f>IFERROR(VLOOKUP($B25&amp;"_"&amp;$C25&amp;"_"&amp;G$3,'Pnad-C'!$1:$1048576,$B$4,0),"-")</f>
        <v>10299765.05393219</v>
      </c>
      <c r="H25" s="205">
        <f>IFERROR(VLOOKUP($B25&amp;"_"&amp;$C25&amp;"_"&amp;H$3,'Pnad-C'!$1:$1048576,$B$4,0),"-")</f>
        <v>5567852.6321029663</v>
      </c>
    </row>
    <row r="26" spans="1:8" s="204" customFormat="1" ht="15.75" x14ac:dyDescent="0.25">
      <c r="A26" s="198"/>
      <c r="B26" s="198">
        <f t="shared" si="3"/>
        <v>2015</v>
      </c>
      <c r="C26" s="202">
        <v>3</v>
      </c>
      <c r="D26" s="99" t="s">
        <v>5</v>
      </c>
      <c r="E26" s="205">
        <f>IFERROR(VLOOKUP($B26&amp;"_"&amp;$C26&amp;"_"&amp;E$3,'Pnad-C'!$1:$1048576,$B$4,0),"-")</f>
        <v>164506657.9223299</v>
      </c>
      <c r="F26" s="205">
        <f>IFERROR(VLOOKUP($B26&amp;"_"&amp;$C26&amp;"_"&amp;F$3,'Pnad-C'!$1:$1048576,$B$4,0),"-")</f>
        <v>33635856.028511047</v>
      </c>
      <c r="G26" s="205">
        <f>IFERROR(VLOOKUP($B26&amp;"_"&amp;$C26&amp;"_"&amp;G$3,'Pnad-C'!$1:$1048576,$B$4,0),"-")</f>
        <v>10266846.769439697</v>
      </c>
      <c r="H26" s="205">
        <f>IFERROR(VLOOKUP($B26&amp;"_"&amp;$C26&amp;"_"&amp;H$3,'Pnad-C'!$1:$1048576,$B$4,0),"-")</f>
        <v>5545181.8615112305</v>
      </c>
    </row>
    <row r="27" spans="1:8" s="204" customFormat="1" ht="15.75" x14ac:dyDescent="0.25">
      <c r="A27" s="198"/>
      <c r="B27" s="198">
        <f t="shared" si="3"/>
        <v>2015</v>
      </c>
      <c r="C27" s="202">
        <v>4</v>
      </c>
      <c r="D27" s="99" t="s">
        <v>6</v>
      </c>
      <c r="E27" s="205">
        <f>IFERROR(VLOOKUP($B27&amp;"_"&amp;$C27&amp;"_"&amp;E$3,'Pnad-C'!$1:$1048576,$B$4,0),"-")</f>
        <v>164954673.40297222</v>
      </c>
      <c r="F27" s="205">
        <f>IFERROR(VLOOKUP($B27&amp;"_"&amp;$C27&amp;"_"&amp;F$3,'Pnad-C'!$1:$1048576,$B$4,0),"-")</f>
        <v>33660598.325258255</v>
      </c>
      <c r="G27" s="205">
        <f>IFERROR(VLOOKUP($B27&amp;"_"&amp;$C27&amp;"_"&amp;G$3,'Pnad-C'!$1:$1048576,$B$4,0),"-")</f>
        <v>10252708.148956299</v>
      </c>
      <c r="H27" s="205">
        <f>IFERROR(VLOOKUP($B27&amp;"_"&amp;$C27&amp;"_"&amp;H$3,'Pnad-C'!$1:$1048576,$B$4,0),"-")</f>
        <v>5526392.3601379395</v>
      </c>
    </row>
    <row r="28" spans="1:8" s="204" customFormat="1" ht="15.75" x14ac:dyDescent="0.25">
      <c r="A28" s="198"/>
      <c r="B28" s="198">
        <f>D28</f>
        <v>2016</v>
      </c>
      <c r="C28" s="202">
        <v>0</v>
      </c>
      <c r="D28" s="98">
        <v>2016</v>
      </c>
      <c r="E28" s="203">
        <f>IFERROR(VLOOKUP($B28&amp;"_"&amp;$C28&amp;"_"&amp;E$3,'Pnad-C'!$1:$1048576,$B$4,0),"-")</f>
        <v>165918415.88149714</v>
      </c>
      <c r="F28" s="203">
        <f>IFERROR(VLOOKUP($B28&amp;"_"&amp;$C28&amp;"_"&amp;F$3,'Pnad-C'!$1:$1048576,$B$4,0),"-")</f>
        <v>33928502.383528709</v>
      </c>
      <c r="G28" s="203">
        <f>IFERROR(VLOOKUP($B28&amp;"_"&amp;$C28&amp;"_"&amp;G$3,'Pnad-C'!$1:$1048576,$B$4,0),"-")</f>
        <v>10277779.170722961</v>
      </c>
      <c r="H28" s="203">
        <f>IFERROR(VLOOKUP($B28&amp;"_"&amp;$C28&amp;"_"&amp;H$3,'Pnad-C'!$1:$1048576,$B$4,0),"-")</f>
        <v>5551463.2468032837</v>
      </c>
    </row>
    <row r="29" spans="1:8" s="204" customFormat="1" ht="15.75" x14ac:dyDescent="0.25">
      <c r="A29" s="198"/>
      <c r="B29" s="198">
        <f>B28</f>
        <v>2016</v>
      </c>
      <c r="C29" s="202">
        <v>1</v>
      </c>
      <c r="D29" s="99" t="s">
        <v>3</v>
      </c>
      <c r="E29" s="205">
        <f>IFERROR(VLOOKUP($B29&amp;"_"&amp;$C29&amp;"_"&amp;E$3,'Pnad-C'!$1:$1048576,$B$4,0),"-")</f>
        <v>165567042.52624893</v>
      </c>
      <c r="F29" s="205">
        <f>IFERROR(VLOOKUP($B29&amp;"_"&amp;$C29&amp;"_"&amp;F$3,'Pnad-C'!$1:$1048576,$B$4,0),"-")</f>
        <v>33853689.267911911</v>
      </c>
      <c r="G29" s="205">
        <f>IFERROR(VLOOKUP($B29&amp;"_"&amp;$C29&amp;"_"&amp;G$3,'Pnad-C'!$1:$1048576,$B$4,0),"-")</f>
        <v>10274693.328483582</v>
      </c>
      <c r="H29" s="205">
        <f>IFERROR(VLOOKUP($B29&amp;"_"&amp;$C29&amp;"_"&amp;H$3,'Pnad-C'!$1:$1048576,$B$4,0),"-")</f>
        <v>5546030.7971801758</v>
      </c>
    </row>
    <row r="30" spans="1:8" s="204" customFormat="1" ht="16.5" thickBot="1" x14ac:dyDescent="0.3">
      <c r="A30" s="198"/>
      <c r="B30" s="198">
        <v>2016</v>
      </c>
      <c r="C30" s="202">
        <v>2</v>
      </c>
      <c r="D30" s="246" t="s">
        <v>4</v>
      </c>
      <c r="E30" s="205">
        <f>IFERROR(VLOOKUP($B30&amp;"_"&amp;$C30&amp;"_"&amp;E$3,'Pnad-C'!$1:$1048576,$B$4,0),"-")</f>
        <v>166269789.23674536</v>
      </c>
      <c r="F30" s="205">
        <f>IFERROR(VLOOKUP($B30&amp;"_"&amp;$C30&amp;"_"&amp;F$3,'Pnad-C'!$1:$1048576,$B$4,0),"-")</f>
        <v>34003315.499145508</v>
      </c>
      <c r="G30" s="205">
        <f>IFERROR(VLOOKUP($B30&amp;"_"&amp;$C30&amp;"_"&amp;G$3,'Pnad-C'!$1:$1048576,$B$4,0),"-")</f>
        <v>10280865.012962341</v>
      </c>
      <c r="H30" s="205">
        <f>IFERROR(VLOOKUP($B30&amp;"_"&amp;$C30&amp;"_"&amp;H$3,'Pnad-C'!$1:$1048576,$B$4,0),"-")</f>
        <v>5556895.6964263916</v>
      </c>
    </row>
    <row r="31" spans="1:8" ht="15.75" thickTop="1" x14ac:dyDescent="0.25">
      <c r="D31" s="15" t="s">
        <v>778</v>
      </c>
      <c r="E31" s="17"/>
      <c r="F31" s="17"/>
      <c r="G31" s="17"/>
      <c r="H31" s="17"/>
    </row>
    <row r="32" spans="1:8" x14ac:dyDescent="0.25">
      <c r="D32" s="209" t="s">
        <v>2</v>
      </c>
    </row>
    <row r="33" spans="1:4" x14ac:dyDescent="0.25">
      <c r="D33" s="210" t="s">
        <v>434</v>
      </c>
    </row>
    <row r="34" spans="1:4" x14ac:dyDescent="0.25">
      <c r="A34" s="208"/>
      <c r="B34" s="208"/>
      <c r="C34" s="208"/>
      <c r="D34" s="211" t="s">
        <v>780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showGridLines="0" workbookViewId="0">
      <pane ySplit="8" topLeftCell="A9" activePane="bottomLeft" state="frozen"/>
      <selection activeCell="D35" sqref="D35"/>
      <selection pane="bottomLeft" activeCell="A30" sqref="A30"/>
    </sheetView>
  </sheetViews>
  <sheetFormatPr defaultRowHeight="15" x14ac:dyDescent="0.25"/>
  <cols>
    <col min="1" max="3" width="2.140625" style="153" customWidth="1"/>
    <col min="4" max="4" width="23.28515625" customWidth="1"/>
    <col min="5" max="9" width="14.42578125" customWidth="1"/>
    <col min="10" max="10" width="1.28515625" customWidth="1"/>
    <col min="11" max="15" width="14.42578125" customWidth="1"/>
  </cols>
  <sheetData>
    <row r="1" spans="1:15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 s="165" customFormat="1" ht="6" customHeight="1" x14ac:dyDescent="0.25">
      <c r="A3" s="161" t="s">
        <v>646</v>
      </c>
      <c r="B3" s="162"/>
      <c r="C3" s="163"/>
      <c r="D3" s="164"/>
      <c r="E3" s="163" t="s">
        <v>624</v>
      </c>
      <c r="F3" s="163" t="s">
        <v>625</v>
      </c>
      <c r="G3" s="163" t="s">
        <v>626</v>
      </c>
      <c r="H3" s="163" t="s">
        <v>627</v>
      </c>
      <c r="I3" s="163" t="s">
        <v>628</v>
      </c>
      <c r="J3" s="163"/>
      <c r="K3" s="163" t="s">
        <v>624</v>
      </c>
      <c r="L3" s="163" t="s">
        <v>625</v>
      </c>
      <c r="M3" s="163" t="s">
        <v>626</v>
      </c>
      <c r="N3" s="163" t="s">
        <v>627</v>
      </c>
      <c r="O3" s="163" t="s">
        <v>628</v>
      </c>
    </row>
    <row r="4" spans="1:15" s="165" customFormat="1" ht="6" customHeight="1" x14ac:dyDescent="0.2">
      <c r="A4" s="166" t="s">
        <v>9</v>
      </c>
      <c r="B4" s="162"/>
      <c r="C4" s="163"/>
      <c r="D4" s="164"/>
      <c r="E4" s="163">
        <f>HLOOKUP(E$3,'Pnad-C'!$1:$1048576,2,0)</f>
        <v>54</v>
      </c>
      <c r="F4" s="163">
        <f>HLOOKUP(F$3,'Pnad-C'!$1:$1048576,2,0)</f>
        <v>55</v>
      </c>
      <c r="G4" s="163">
        <f>HLOOKUP(G$3,'Pnad-C'!$1:$1048576,2,0)</f>
        <v>56</v>
      </c>
      <c r="H4" s="163">
        <f>HLOOKUP(H$3,'Pnad-C'!$1:$1048576,2,0)</f>
        <v>57</v>
      </c>
      <c r="I4" s="163">
        <f>HLOOKUP(I$3,'Pnad-C'!$1:$1048576,2,0)</f>
        <v>58</v>
      </c>
      <c r="J4" s="163"/>
      <c r="K4" s="163">
        <f>HLOOKUP(K$3,'Pnad-C'!$1:$1048576,2,0)</f>
        <v>54</v>
      </c>
      <c r="L4" s="163">
        <f>HLOOKUP(L$3,'Pnad-C'!$1:$1048576,2,0)</f>
        <v>55</v>
      </c>
      <c r="M4" s="163">
        <f>HLOOKUP(M$3,'Pnad-C'!$1:$1048576,2,0)</f>
        <v>56</v>
      </c>
      <c r="N4" s="163">
        <f>HLOOKUP(N$3,'Pnad-C'!$1:$1048576,2,0)</f>
        <v>57</v>
      </c>
      <c r="O4" s="163">
        <f>HLOOKUP(O$3,'Pnad-C'!$1:$1048576,2,0)</f>
        <v>58</v>
      </c>
    </row>
    <row r="5" spans="1:15" s="12" customFormat="1" ht="29.25" customHeight="1" x14ac:dyDescent="0.25">
      <c r="A5" s="11" t="s">
        <v>170</v>
      </c>
      <c r="B5" s="148"/>
      <c r="C5" s="138"/>
      <c r="D5" s="416" t="str">
        <f>VLOOKUP(A3,'Indicadores do boletim'!$D:$N,3,0)</f>
        <v>Total da população em idade ativa (PIA) por faixa etária: Região Metropolitana do Rio de Janeiro e Brasil, 2012 a 2016</v>
      </c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</row>
    <row r="6" spans="1:15" s="12" customFormat="1" ht="9.75" customHeight="1" thickBot="1" x14ac:dyDescent="0.3">
      <c r="A6" s="11"/>
      <c r="B6" s="150"/>
      <c r="C6" s="138"/>
      <c r="D6" s="13"/>
      <c r="E6" s="112"/>
      <c r="I6" s="102"/>
      <c r="J6" s="102"/>
      <c r="K6" s="112"/>
      <c r="O6" s="102" t="s">
        <v>173</v>
      </c>
    </row>
    <row r="7" spans="1:15" s="12" customFormat="1" ht="16.5" customHeight="1" thickTop="1" x14ac:dyDescent="0.25">
      <c r="A7" s="11"/>
      <c r="B7" s="150"/>
      <c r="C7" s="138"/>
      <c r="D7" s="419" t="s">
        <v>0</v>
      </c>
      <c r="E7" s="421" t="s">
        <v>169</v>
      </c>
      <c r="F7" s="421"/>
      <c r="G7" s="421"/>
      <c r="H7" s="421"/>
      <c r="I7" s="421"/>
      <c r="J7" s="422"/>
      <c r="K7" s="421" t="s">
        <v>7</v>
      </c>
      <c r="L7" s="421"/>
      <c r="M7" s="421"/>
      <c r="N7" s="421"/>
      <c r="O7" s="421"/>
    </row>
    <row r="8" spans="1:15" s="11" customFormat="1" ht="33" customHeight="1" x14ac:dyDescent="0.25">
      <c r="A8" s="138"/>
      <c r="B8" s="151"/>
      <c r="C8" s="138"/>
      <c r="D8" s="420"/>
      <c r="E8" s="218" t="s">
        <v>685</v>
      </c>
      <c r="F8" s="218" t="s">
        <v>188</v>
      </c>
      <c r="G8" s="218" t="s">
        <v>189</v>
      </c>
      <c r="H8" s="218" t="s">
        <v>190</v>
      </c>
      <c r="I8" s="218" t="s">
        <v>191</v>
      </c>
      <c r="J8" s="423"/>
      <c r="K8" s="218" t="s">
        <v>685</v>
      </c>
      <c r="L8" s="218" t="s">
        <v>188</v>
      </c>
      <c r="M8" s="218" t="s">
        <v>189</v>
      </c>
      <c r="N8" s="218" t="s">
        <v>190</v>
      </c>
      <c r="O8" s="218" t="s">
        <v>191</v>
      </c>
    </row>
    <row r="9" spans="1:15" ht="15.75" x14ac:dyDescent="0.25">
      <c r="B9" s="10">
        <f>D9</f>
        <v>2012</v>
      </c>
      <c r="C9" s="152">
        <v>0</v>
      </c>
      <c r="D9" s="98">
        <v>2012</v>
      </c>
      <c r="E9" s="124">
        <f>IFERROR(VLOOKUP($B9&amp;"_"&amp;$C9&amp;"_"&amp;$A$4,'Pnad-C'!$1:$1048576,E$4,0)*100,"-")</f>
        <v>76742776.418304443</v>
      </c>
      <c r="F9" s="124">
        <f>IFERROR(VLOOKUP($B9&amp;"_"&amp;$C9&amp;"_"&amp;$A$4,'Pnad-C'!$1:$1048576,F$4,0)*100,"-")</f>
        <v>215632241.69044495</v>
      </c>
      <c r="G9" s="124">
        <f>IFERROR(VLOOKUP($B9&amp;"_"&amp;$C9&amp;"_"&amp;$A$4,'Pnad-C'!$1:$1048576,G$4,0)*100,"-")</f>
        <v>350451960.62984467</v>
      </c>
      <c r="H9" s="124">
        <f>IFERROR(VLOOKUP($B9&amp;"_"&amp;$C9&amp;"_"&amp;$A$4,'Pnad-C'!$1:$1048576,H$4,0)*100,"-")</f>
        <v>217022389.32933807</v>
      </c>
      <c r="I9" s="124">
        <f>IFERROR(VLOOKUP($B9&amp;"_"&amp;$C9&amp;"_"&amp;$A$4,'Pnad-C'!$1:$1048576,I$4,0)*100,"-")</f>
        <v>129671279.89292145</v>
      </c>
      <c r="J9" s="124"/>
      <c r="K9" s="124">
        <f>IFERROR(VLOOKUP($B9&amp;"_"&amp;$C9&amp;"_"&amp;$A$5,'Pnad-C'!$1:$1048576,K$4,0)*100,"-")</f>
        <v>1440351635.1029873</v>
      </c>
      <c r="L9" s="124">
        <f>IFERROR(VLOOKUP($B9&amp;"_"&amp;$C9&amp;"_"&amp;$A$5,'Pnad-C'!$1:$1048576,L$4,0)*100,"-")</f>
        <v>3844502903.365159</v>
      </c>
      <c r="M9" s="124">
        <f>IFERROR(VLOOKUP($B9&amp;"_"&amp;$C9&amp;"_"&amp;$A$5,'Pnad-C'!$1:$1048576,M$4,0)*100,"-")</f>
        <v>5726973007.6370955</v>
      </c>
      <c r="N9" s="124">
        <f>IFERROR(VLOOKUP($B9&amp;"_"&amp;$C9&amp;"_"&amp;$A$5,'Pnad-C'!$1:$1048576,N$4,0)*100,"-")</f>
        <v>2961569565.7711744</v>
      </c>
      <c r="O9" s="124">
        <f>IFERROR(VLOOKUP($B9&amp;"_"&amp;$C9&amp;"_"&amp;$A$5,'Pnad-C'!$1:$1048576,O$4,0)*100,"-")</f>
        <v>1753312486.3208532</v>
      </c>
    </row>
    <row r="10" spans="1:15" ht="15.75" x14ac:dyDescent="0.25">
      <c r="B10" s="10">
        <f>B9</f>
        <v>2012</v>
      </c>
      <c r="C10" s="152">
        <v>1</v>
      </c>
      <c r="D10" s="99" t="s">
        <v>3</v>
      </c>
      <c r="E10" s="129">
        <f>IFERROR(VLOOKUP($B10&amp;"_"&amp;$C10&amp;"_"&amp;$A$4,'Pnad-C'!$1:$1048576,E$4,0)*100,"-")</f>
        <v>78343410.855865479</v>
      </c>
      <c r="F10" s="129">
        <f>IFERROR(VLOOKUP($B10&amp;"_"&amp;$C10&amp;"_"&amp;$A$4,'Pnad-C'!$1:$1048576,F$4,0)*100,"-")</f>
        <v>215708294.95620728</v>
      </c>
      <c r="G10" s="129">
        <f>IFERROR(VLOOKUP($B10&amp;"_"&amp;$C10&amp;"_"&amp;$A$4,'Pnad-C'!$1:$1048576,G$4,0)*100,"-")</f>
        <v>346990312.43743896</v>
      </c>
      <c r="H10" s="129">
        <f>IFERROR(VLOOKUP($B10&amp;"_"&amp;$C10&amp;"_"&amp;$A$4,'Pnad-C'!$1:$1048576,H$4,0)*100,"-")</f>
        <v>217552629.9156189</v>
      </c>
      <c r="I10" s="129">
        <f>IFERROR(VLOOKUP($B10&amp;"_"&amp;$C10&amp;"_"&amp;$A$4,'Pnad-C'!$1:$1048576,I$4,0)*100,"-")</f>
        <v>127192490.3427124</v>
      </c>
      <c r="J10" s="129"/>
      <c r="K10" s="129">
        <f>IFERROR(VLOOKUP($B10&amp;"_"&amp;$C10&amp;"_"&amp;$A$5,'Pnad-C'!$1:$1048576,K$4,0)*100,"-")</f>
        <v>1446173578.3154488</v>
      </c>
      <c r="L10" s="129">
        <f>IFERROR(VLOOKUP($B10&amp;"_"&amp;$C10&amp;"_"&amp;$A$5,'Pnad-C'!$1:$1048576,L$4,0)*100,"-")</f>
        <v>3875702245.7481384</v>
      </c>
      <c r="M10" s="129">
        <f>IFERROR(VLOOKUP($B10&amp;"_"&amp;$C10&amp;"_"&amp;$A$5,'Pnad-C'!$1:$1048576,M$4,0)*100,"-")</f>
        <v>5688767271.6860771</v>
      </c>
      <c r="N10" s="129">
        <f>IFERROR(VLOOKUP($B10&amp;"_"&amp;$C10&amp;"_"&amp;$A$5,'Pnad-C'!$1:$1048576,N$4,0)*100,"-")</f>
        <v>2919750321.5629578</v>
      </c>
      <c r="O10" s="129">
        <f>IFERROR(VLOOKUP($B10&amp;"_"&amp;$C10&amp;"_"&amp;$A$5,'Pnad-C'!$1:$1048576,O$4,0)*100,"-")</f>
        <v>1708037223.393631</v>
      </c>
    </row>
    <row r="11" spans="1:15" ht="15.75" x14ac:dyDescent="0.25">
      <c r="B11" s="10">
        <f t="shared" ref="B11:B13" si="0">B10</f>
        <v>2012</v>
      </c>
      <c r="C11" s="152">
        <v>2</v>
      </c>
      <c r="D11" s="99" t="s">
        <v>4</v>
      </c>
      <c r="E11" s="129">
        <f>IFERROR(VLOOKUP($B11&amp;"_"&amp;$C11&amp;"_"&amp;$A$4,'Pnad-C'!$1:$1048576,E$4,0)*100,"-")</f>
        <v>76257149.875640869</v>
      </c>
      <c r="F11" s="129">
        <f>IFERROR(VLOOKUP($B11&amp;"_"&amp;$C11&amp;"_"&amp;$A$4,'Pnad-C'!$1:$1048576,F$4,0)*100,"-")</f>
        <v>214786881.09207153</v>
      </c>
      <c r="G11" s="129">
        <f>IFERROR(VLOOKUP($B11&amp;"_"&amp;$C11&amp;"_"&amp;$A$4,'Pnad-C'!$1:$1048576,G$4,0)*100,"-")</f>
        <v>353352687.43972778</v>
      </c>
      <c r="H11" s="129">
        <f>IFERROR(VLOOKUP($B11&amp;"_"&amp;$C11&amp;"_"&amp;$A$4,'Pnad-C'!$1:$1048576,H$4,0)*100,"-")</f>
        <v>217508814.84146118</v>
      </c>
      <c r="I11" s="129">
        <f>IFERROR(VLOOKUP($B11&amp;"_"&amp;$C11&amp;"_"&amp;$A$4,'Pnad-C'!$1:$1048576,I$4,0)*100,"-")</f>
        <v>127080470.65582275</v>
      </c>
      <c r="J11" s="129"/>
      <c r="K11" s="129">
        <f>IFERROR(VLOOKUP($B11&amp;"_"&amp;$C11&amp;"_"&amp;$A$5,'Pnad-C'!$1:$1048576,K$4,0)*100,"-")</f>
        <v>1442497456.62117</v>
      </c>
      <c r="L11" s="129">
        <f>IFERROR(VLOOKUP($B11&amp;"_"&amp;$C11&amp;"_"&amp;$A$5,'Pnad-C'!$1:$1048576,L$4,0)*100,"-")</f>
        <v>3860016856.581974</v>
      </c>
      <c r="M11" s="129">
        <f>IFERROR(VLOOKUP($B11&amp;"_"&amp;$C11&amp;"_"&amp;$A$5,'Pnad-C'!$1:$1048576,M$4,0)*100,"-")</f>
        <v>5698910625.1909256</v>
      </c>
      <c r="N11" s="129">
        <f>IFERROR(VLOOKUP($B11&amp;"_"&amp;$C11&amp;"_"&amp;$A$5,'Pnad-C'!$1:$1048576,N$4,0)*100,"-")</f>
        <v>2959537345.5125809</v>
      </c>
      <c r="O11" s="129">
        <f>IFERROR(VLOOKUP($B11&amp;"_"&amp;$C11&amp;"_"&amp;$A$5,'Pnad-C'!$1:$1048576,O$4,0)*100,"-")</f>
        <v>1734146393.04142</v>
      </c>
    </row>
    <row r="12" spans="1:15" ht="15.75" x14ac:dyDescent="0.25">
      <c r="B12" s="10">
        <f t="shared" si="0"/>
        <v>2012</v>
      </c>
      <c r="C12" s="152">
        <v>3</v>
      </c>
      <c r="D12" s="99" t="s">
        <v>5</v>
      </c>
      <c r="E12" s="129">
        <f>IFERROR(VLOOKUP($B12&amp;"_"&amp;$C12&amp;"_"&amp;$A$4,'Pnad-C'!$1:$1048576,E$4,0)*100,"-")</f>
        <v>77106087.495422363</v>
      </c>
      <c r="F12" s="129">
        <f>IFERROR(VLOOKUP($B12&amp;"_"&amp;$C12&amp;"_"&amp;$A$4,'Pnad-C'!$1:$1048576,F$4,0)*100,"-")</f>
        <v>215153673.08807373</v>
      </c>
      <c r="G12" s="129">
        <f>IFERROR(VLOOKUP($B12&amp;"_"&amp;$C12&amp;"_"&amp;$A$4,'Pnad-C'!$1:$1048576,G$4,0)*100,"-")</f>
        <v>352177955.21240234</v>
      </c>
      <c r="H12" s="129">
        <f>IFERROR(VLOOKUP($B12&amp;"_"&amp;$C12&amp;"_"&amp;$A$4,'Pnad-C'!$1:$1048576,H$4,0)*100,"-")</f>
        <v>215844220.91445923</v>
      </c>
      <c r="I12" s="129">
        <f>IFERROR(VLOOKUP($B12&amp;"_"&amp;$C12&amp;"_"&amp;$A$4,'Pnad-C'!$1:$1048576,I$4,0)*100,"-")</f>
        <v>130688723.33831787</v>
      </c>
      <c r="J12" s="129"/>
      <c r="K12" s="129">
        <f>IFERROR(VLOOKUP($B12&amp;"_"&amp;$C12&amp;"_"&amp;$A$5,'Pnad-C'!$1:$1048576,K$4,0)*100,"-")</f>
        <v>1437717737.1435165</v>
      </c>
      <c r="L12" s="129">
        <f>IFERROR(VLOOKUP($B12&amp;"_"&amp;$C12&amp;"_"&amp;$A$5,'Pnad-C'!$1:$1048576,L$4,0)*100,"-")</f>
        <v>3833453614.7893906</v>
      </c>
      <c r="M12" s="129">
        <f>IFERROR(VLOOKUP($B12&amp;"_"&amp;$C12&amp;"_"&amp;$A$5,'Pnad-C'!$1:$1048576,M$4,0)*100,"-")</f>
        <v>5745486226.8987656</v>
      </c>
      <c r="N12" s="129">
        <f>IFERROR(VLOOKUP($B12&amp;"_"&amp;$C12&amp;"_"&amp;$A$5,'Pnad-C'!$1:$1048576,N$4,0)*100,"-")</f>
        <v>2967720286.0439301</v>
      </c>
      <c r="O12" s="129">
        <f>IFERROR(VLOOKUP($B12&amp;"_"&amp;$C12&amp;"_"&amp;$A$5,'Pnad-C'!$1:$1048576,O$4,0)*100,"-")</f>
        <v>1768824283.6874008</v>
      </c>
    </row>
    <row r="13" spans="1:15" ht="15.75" x14ac:dyDescent="0.25">
      <c r="B13" s="10">
        <f t="shared" si="0"/>
        <v>2012</v>
      </c>
      <c r="C13" s="152">
        <v>4</v>
      </c>
      <c r="D13" s="99" t="s">
        <v>6</v>
      </c>
      <c r="E13" s="129">
        <f>IFERROR(VLOOKUP($B13&amp;"_"&amp;$C13&amp;"_"&amp;$A$4,'Pnad-C'!$1:$1048576,E$4,0)*100,"-")</f>
        <v>75264457.446289063</v>
      </c>
      <c r="F13" s="129">
        <f>IFERROR(VLOOKUP($B13&amp;"_"&amp;$C13&amp;"_"&amp;$A$4,'Pnad-C'!$1:$1048576,F$4,0)*100,"-")</f>
        <v>216880117.62542725</v>
      </c>
      <c r="G13" s="129">
        <f>IFERROR(VLOOKUP($B13&amp;"_"&amp;$C13&amp;"_"&amp;$A$4,'Pnad-C'!$1:$1048576,G$4,0)*100,"-")</f>
        <v>349286887.42980957</v>
      </c>
      <c r="H13" s="129">
        <f>IFERROR(VLOOKUP($B13&amp;"_"&amp;$C13&amp;"_"&amp;$A$4,'Pnad-C'!$1:$1048576,H$4,0)*100,"-")</f>
        <v>217183891.64581299</v>
      </c>
      <c r="I13" s="129">
        <f>IFERROR(VLOOKUP($B13&amp;"_"&amp;$C13&amp;"_"&amp;$A$4,'Pnad-C'!$1:$1048576,I$4,0)*100,"-")</f>
        <v>133723435.23483276</v>
      </c>
      <c r="J13" s="129"/>
      <c r="K13" s="129">
        <f>IFERROR(VLOOKUP($B13&amp;"_"&amp;$C13&amp;"_"&amp;$A$5,'Pnad-C'!$1:$1048576,K$4,0)*100,"-")</f>
        <v>1435017768.3318138</v>
      </c>
      <c r="L13" s="129">
        <f>IFERROR(VLOOKUP($B13&amp;"_"&amp;$C13&amp;"_"&amp;$A$5,'Pnad-C'!$1:$1048576,L$4,0)*100,"-")</f>
        <v>3808838896.3411331</v>
      </c>
      <c r="M13" s="129">
        <f>IFERROR(VLOOKUP($B13&amp;"_"&amp;$C13&amp;"_"&amp;$A$5,'Pnad-C'!$1:$1048576,M$4,0)*100,"-")</f>
        <v>5774727906.7726135</v>
      </c>
      <c r="N13" s="129">
        <f>IFERROR(VLOOKUP($B13&amp;"_"&amp;$C13&amp;"_"&amp;$A$5,'Pnad-C'!$1:$1048576,N$4,0)*100,"-")</f>
        <v>2999270309.965229</v>
      </c>
      <c r="O13" s="129">
        <f>IFERROR(VLOOKUP($B13&amp;"_"&amp;$C13&amp;"_"&amp;$A$5,'Pnad-C'!$1:$1048576,O$4,0)*100,"-")</f>
        <v>1802242045.1609612</v>
      </c>
    </row>
    <row r="14" spans="1:15" ht="15.75" x14ac:dyDescent="0.25">
      <c r="B14" s="10">
        <f>D14</f>
        <v>2013</v>
      </c>
      <c r="C14" s="152">
        <v>0</v>
      </c>
      <c r="D14" s="98">
        <v>2013</v>
      </c>
      <c r="E14" s="124">
        <f>IFERROR(VLOOKUP($B14&amp;"_"&amp;$C14&amp;"_"&amp;$A$4,'Pnad-C'!$1:$1048576,E$4,0)*100,"-")</f>
        <v>75160290.027809143</v>
      </c>
      <c r="F14" s="124">
        <f>IFERROR(VLOOKUP($B14&amp;"_"&amp;$C14&amp;"_"&amp;$A$4,'Pnad-C'!$1:$1048576,F$4,0)*100,"-")</f>
        <v>211040434.68723297</v>
      </c>
      <c r="G14" s="124">
        <f>IFERROR(VLOOKUP($B14&amp;"_"&amp;$C14&amp;"_"&amp;$A$4,'Pnad-C'!$1:$1048576,G$4,0)*100,"-")</f>
        <v>357027716.98131561</v>
      </c>
      <c r="H14" s="124">
        <f>IFERROR(VLOOKUP($B14&amp;"_"&amp;$C14&amp;"_"&amp;$A$4,'Pnad-C'!$1:$1048576,H$4,0)*100,"-")</f>
        <v>214488777.32582092</v>
      </c>
      <c r="I14" s="124">
        <f>IFERROR(VLOOKUP($B14&amp;"_"&amp;$C14&amp;"_"&amp;$A$4,'Pnad-C'!$1:$1048576,I$4,0)*100,"-")</f>
        <v>140496103.23009491</v>
      </c>
      <c r="J14" s="124"/>
      <c r="K14" s="124">
        <f>IFERROR(VLOOKUP($B14&amp;"_"&amp;$C14&amp;"_"&amp;$A$5,'Pnad-C'!$1:$1048576,K$4,0)*100,"-")</f>
        <v>1412946331.4710855</v>
      </c>
      <c r="L14" s="124">
        <f>IFERROR(VLOOKUP($B14&amp;"_"&amp;$C14&amp;"_"&amp;$A$5,'Pnad-C'!$1:$1048576,L$4,0)*100,"-")</f>
        <v>3808158767.1088696</v>
      </c>
      <c r="M14" s="124">
        <f>IFERROR(VLOOKUP($B14&amp;"_"&amp;$C14&amp;"_"&amp;$A$5,'Pnad-C'!$1:$1048576,M$4,0)*100,"-")</f>
        <v>5844972081.5170527</v>
      </c>
      <c r="N14" s="124">
        <f>IFERROR(VLOOKUP($B14&amp;"_"&amp;$C14&amp;"_"&amp;$A$5,'Pnad-C'!$1:$1048576,N$4,0)*100,"-")</f>
        <v>3047904163.2297516</v>
      </c>
      <c r="O14" s="124">
        <f>IFERROR(VLOOKUP($B14&amp;"_"&amp;$C14&amp;"_"&amp;$A$5,'Pnad-C'!$1:$1048576,O$4,0)*100,"-")</f>
        <v>1837087003.8700342</v>
      </c>
    </row>
    <row r="15" spans="1:15" ht="15.75" x14ac:dyDescent="0.25">
      <c r="B15" s="10">
        <f>B14</f>
        <v>2013</v>
      </c>
      <c r="C15" s="152">
        <v>1</v>
      </c>
      <c r="D15" s="99" t="s">
        <v>3</v>
      </c>
      <c r="E15" s="129">
        <f>IFERROR(VLOOKUP($B15&amp;"_"&amp;$C15&amp;"_"&amp;$A$4,'Pnad-C'!$1:$1048576,E$4,0)*100,"-")</f>
        <v>74408588.327789307</v>
      </c>
      <c r="F15" s="129">
        <f>IFERROR(VLOOKUP($B15&amp;"_"&amp;$C15&amp;"_"&amp;$A$4,'Pnad-C'!$1:$1048576,F$4,0)*100,"-")</f>
        <v>215978201.03225708</v>
      </c>
      <c r="G15" s="129">
        <f>IFERROR(VLOOKUP($B15&amp;"_"&amp;$C15&amp;"_"&amp;$A$4,'Pnad-C'!$1:$1048576,G$4,0)*100,"-")</f>
        <v>354235630.03234863</v>
      </c>
      <c r="H15" s="129">
        <f>IFERROR(VLOOKUP($B15&amp;"_"&amp;$C15&amp;"_"&amp;$A$4,'Pnad-C'!$1:$1048576,H$4,0)*100,"-")</f>
        <v>213754851.33895874</v>
      </c>
      <c r="I15" s="129">
        <f>IFERROR(VLOOKUP($B15&amp;"_"&amp;$C15&amp;"_"&amp;$A$4,'Pnad-C'!$1:$1048576,I$4,0)*100,"-")</f>
        <v>138777429.77905273</v>
      </c>
      <c r="J15" s="129"/>
      <c r="K15" s="129">
        <f>IFERROR(VLOOKUP($B15&amp;"_"&amp;$C15&amp;"_"&amp;$A$5,'Pnad-C'!$1:$1048576,K$4,0)*100,"-")</f>
        <v>1425192341.7150497</v>
      </c>
      <c r="L15" s="129">
        <f>IFERROR(VLOOKUP($B15&amp;"_"&amp;$C15&amp;"_"&amp;$A$5,'Pnad-C'!$1:$1048576,L$4,0)*100,"-")</f>
        <v>3810176302.2809982</v>
      </c>
      <c r="M15" s="129">
        <f>IFERROR(VLOOKUP($B15&amp;"_"&amp;$C15&amp;"_"&amp;$A$5,'Pnad-C'!$1:$1048576,M$4,0)*100,"-")</f>
        <v>5804808474.6746063</v>
      </c>
      <c r="N15" s="129">
        <f>IFERROR(VLOOKUP($B15&amp;"_"&amp;$C15&amp;"_"&amp;$A$5,'Pnad-C'!$1:$1048576,N$4,0)*100,"-")</f>
        <v>3019134976.2468338</v>
      </c>
      <c r="O15" s="129">
        <f>IFERROR(VLOOKUP($B15&amp;"_"&amp;$C15&amp;"_"&amp;$A$5,'Pnad-C'!$1:$1048576,O$4,0)*100,"-")</f>
        <v>1826634388.7971878</v>
      </c>
    </row>
    <row r="16" spans="1:15" ht="15.75" x14ac:dyDescent="0.25">
      <c r="B16" s="10">
        <f t="shared" ref="B16:B18" si="1">B15</f>
        <v>2013</v>
      </c>
      <c r="C16" s="152">
        <v>2</v>
      </c>
      <c r="D16" s="99" t="s">
        <v>4</v>
      </c>
      <c r="E16" s="129">
        <f>IFERROR(VLOOKUP($B16&amp;"_"&amp;$C16&amp;"_"&amp;$A$4,'Pnad-C'!$1:$1048576,E$4,0)*100,"-")</f>
        <v>74060713.753509521</v>
      </c>
      <c r="F16" s="129">
        <f>IFERROR(VLOOKUP($B16&amp;"_"&amp;$C16&amp;"_"&amp;$A$4,'Pnad-C'!$1:$1048576,F$4,0)*100,"-")</f>
        <v>211138344.27337646</v>
      </c>
      <c r="G16" s="129">
        <f>IFERROR(VLOOKUP($B16&amp;"_"&amp;$C16&amp;"_"&amp;$A$4,'Pnad-C'!$1:$1048576,G$4,0)*100,"-")</f>
        <v>358248071.07162476</v>
      </c>
      <c r="H16" s="129">
        <f>IFERROR(VLOOKUP($B16&amp;"_"&amp;$C16&amp;"_"&amp;$A$4,'Pnad-C'!$1:$1048576,H$4,0)*100,"-")</f>
        <v>211840474.08447266</v>
      </c>
      <c r="I16" s="129">
        <f>IFERROR(VLOOKUP($B16&amp;"_"&amp;$C16&amp;"_"&amp;$A$4,'Pnad-C'!$1:$1048576,I$4,0)*100,"-")</f>
        <v>140460638.75350952</v>
      </c>
      <c r="J16" s="129"/>
      <c r="K16" s="129">
        <f>IFERROR(VLOOKUP($B16&amp;"_"&amp;$C16&amp;"_"&amp;$A$5,'Pnad-C'!$1:$1048576,K$4,0)*100,"-")</f>
        <v>1407525123.5631943</v>
      </c>
      <c r="L16" s="129">
        <f>IFERROR(VLOOKUP($B16&amp;"_"&amp;$C16&amp;"_"&amp;$A$5,'Pnad-C'!$1:$1048576,L$4,0)*100,"-")</f>
        <v>3798184045.8023071</v>
      </c>
      <c r="M16" s="129">
        <f>IFERROR(VLOOKUP($B16&amp;"_"&amp;$C16&amp;"_"&amp;$A$5,'Pnad-C'!$1:$1048576,M$4,0)*100,"-")</f>
        <v>5847431170.6106186</v>
      </c>
      <c r="N16" s="129">
        <f>IFERROR(VLOOKUP($B16&amp;"_"&amp;$C16&amp;"_"&amp;$A$5,'Pnad-C'!$1:$1048576,N$4,0)*100,"-")</f>
        <v>3028201716.2420273</v>
      </c>
      <c r="O16" s="129">
        <f>IFERROR(VLOOKUP($B16&amp;"_"&amp;$C16&amp;"_"&amp;$A$5,'Pnad-C'!$1:$1048576,O$4,0)*100,"-")</f>
        <v>1827622720.2178955</v>
      </c>
    </row>
    <row r="17" spans="1:15" ht="15.75" x14ac:dyDescent="0.25">
      <c r="B17" s="10">
        <f t="shared" si="1"/>
        <v>2013</v>
      </c>
      <c r="C17" s="152">
        <v>3</v>
      </c>
      <c r="D17" s="99" t="s">
        <v>5</v>
      </c>
      <c r="E17" s="129">
        <f>IFERROR(VLOOKUP($B17&amp;"_"&amp;$C17&amp;"_"&amp;$A$4,'Pnad-C'!$1:$1048576,E$4,0)*100,"-")</f>
        <v>75052408.046722412</v>
      </c>
      <c r="F17" s="129">
        <f>IFERROR(VLOOKUP($B17&amp;"_"&amp;$C17&amp;"_"&amp;$A$4,'Pnad-C'!$1:$1048576,F$4,0)*100,"-")</f>
        <v>209065649.96948242</v>
      </c>
      <c r="G17" s="129">
        <f>IFERROR(VLOOKUP($B17&amp;"_"&amp;$C17&amp;"_"&amp;$A$4,'Pnad-C'!$1:$1048576,G$4,0)*100,"-")</f>
        <v>358390826.26647949</v>
      </c>
      <c r="H17" s="129">
        <f>IFERROR(VLOOKUP($B17&amp;"_"&amp;$C17&amp;"_"&amp;$A$4,'Pnad-C'!$1:$1048576,H$4,0)*100,"-")</f>
        <v>214270758.15658569</v>
      </c>
      <c r="I17" s="129">
        <f>IFERROR(VLOOKUP($B17&amp;"_"&amp;$C17&amp;"_"&amp;$A$4,'Pnad-C'!$1:$1048576,I$4,0)*100,"-")</f>
        <v>141338852.00119019</v>
      </c>
      <c r="J17" s="129"/>
      <c r="K17" s="129">
        <f>IFERROR(VLOOKUP($B17&amp;"_"&amp;$C17&amp;"_"&amp;$A$5,'Pnad-C'!$1:$1048576,K$4,0)*100,"-")</f>
        <v>1410614491.6293144</v>
      </c>
      <c r="L17" s="129">
        <f>IFERROR(VLOOKUP($B17&amp;"_"&amp;$C17&amp;"_"&amp;$A$5,'Pnad-C'!$1:$1048576,L$4,0)*100,"-")</f>
        <v>3815682712.8067017</v>
      </c>
      <c r="M17" s="129">
        <f>IFERROR(VLOOKUP($B17&amp;"_"&amp;$C17&amp;"_"&amp;$A$5,'Pnad-C'!$1:$1048576,M$4,0)*100,"-")</f>
        <v>5859368899.6340752</v>
      </c>
      <c r="N17" s="129">
        <f>IFERROR(VLOOKUP($B17&amp;"_"&amp;$C17&amp;"_"&amp;$A$5,'Pnad-C'!$1:$1048576,N$4,0)*100,"-")</f>
        <v>3051690674.3787766</v>
      </c>
      <c r="O17" s="129">
        <f>IFERROR(VLOOKUP($B17&amp;"_"&amp;$C17&amp;"_"&amp;$A$5,'Pnad-C'!$1:$1048576,O$4,0)*100,"-")</f>
        <v>1831171523.4354019</v>
      </c>
    </row>
    <row r="18" spans="1:15" ht="15.75" x14ac:dyDescent="0.25">
      <c r="B18" s="10">
        <f t="shared" si="1"/>
        <v>2013</v>
      </c>
      <c r="C18" s="152">
        <v>4</v>
      </c>
      <c r="D18" s="99" t="s">
        <v>6</v>
      </c>
      <c r="E18" s="129">
        <f>IFERROR(VLOOKUP($B18&amp;"_"&amp;$C18&amp;"_"&amp;$A$4,'Pnad-C'!$1:$1048576,E$4,0)*100,"-")</f>
        <v>77119449.983215332</v>
      </c>
      <c r="F18" s="129">
        <f>IFERROR(VLOOKUP($B18&amp;"_"&amp;$C18&amp;"_"&amp;$A$4,'Pnad-C'!$1:$1048576,F$4,0)*100,"-")</f>
        <v>207979543.47381592</v>
      </c>
      <c r="G18" s="129">
        <f>IFERROR(VLOOKUP($B18&amp;"_"&amp;$C18&amp;"_"&amp;$A$4,'Pnad-C'!$1:$1048576,G$4,0)*100,"-")</f>
        <v>357236340.55480957</v>
      </c>
      <c r="H18" s="129">
        <f>IFERROR(VLOOKUP($B18&amp;"_"&amp;$C18&amp;"_"&amp;$A$4,'Pnad-C'!$1:$1048576,H$4,0)*100,"-")</f>
        <v>218089025.7232666</v>
      </c>
      <c r="I18" s="129">
        <f>IFERROR(VLOOKUP($B18&amp;"_"&amp;$C18&amp;"_"&amp;$A$4,'Pnad-C'!$1:$1048576,I$4,0)*100,"-")</f>
        <v>141407492.3866272</v>
      </c>
      <c r="J18" s="129"/>
      <c r="K18" s="129">
        <f>IFERROR(VLOOKUP($B18&amp;"_"&amp;$C18&amp;"_"&amp;$A$5,'Pnad-C'!$1:$1048576,K$4,0)*100,"-")</f>
        <v>1408453368.9767838</v>
      </c>
      <c r="L18" s="129">
        <f>IFERROR(VLOOKUP($B18&amp;"_"&amp;$C18&amp;"_"&amp;$A$5,'Pnad-C'!$1:$1048576,L$4,0)*100,"-")</f>
        <v>3808592007.5454712</v>
      </c>
      <c r="M18" s="129">
        <f>IFERROR(VLOOKUP($B18&amp;"_"&amp;$C18&amp;"_"&amp;$A$5,'Pnad-C'!$1:$1048576,M$4,0)*100,"-")</f>
        <v>5868279781.1489105</v>
      </c>
      <c r="N18" s="129">
        <f>IFERROR(VLOOKUP($B18&amp;"_"&amp;$C18&amp;"_"&amp;$A$5,'Pnad-C'!$1:$1048576,N$4,0)*100,"-")</f>
        <v>3092589286.0513687</v>
      </c>
      <c r="O18" s="129">
        <f>IFERROR(VLOOKUP($B18&amp;"_"&amp;$C18&amp;"_"&amp;$A$5,'Pnad-C'!$1:$1048576,O$4,0)*100,"-")</f>
        <v>1862919383.0296516</v>
      </c>
    </row>
    <row r="19" spans="1:15" ht="15.75" x14ac:dyDescent="0.25">
      <c r="B19" s="10">
        <f>D19</f>
        <v>2014</v>
      </c>
      <c r="C19" s="152">
        <v>0</v>
      </c>
      <c r="D19" s="98">
        <v>2014</v>
      </c>
      <c r="E19" s="124">
        <f>IFERROR(VLOOKUP($B19&amp;"_"&amp;$C19&amp;"_"&amp;$A$4,'Pnad-C'!$1:$1048576,E$4,0)*100,"-")</f>
        <v>74969702.816390991</v>
      </c>
      <c r="F19" s="124">
        <f>IFERROR(VLOOKUP($B19&amp;"_"&amp;$C19&amp;"_"&amp;$A$4,'Pnad-C'!$1:$1048576,F$4,0)*100,"-")</f>
        <v>205439283.46920013</v>
      </c>
      <c r="G19" s="124">
        <f>IFERROR(VLOOKUP($B19&amp;"_"&amp;$C19&amp;"_"&amp;$A$4,'Pnad-C'!$1:$1048576,G$4,0)*100,"-")</f>
        <v>359858056.86540604</v>
      </c>
      <c r="H19" s="124">
        <f>IFERROR(VLOOKUP($B19&amp;"_"&amp;$C19&amp;"_"&amp;$A$4,'Pnad-C'!$1:$1048576,H$4,0)*100,"-")</f>
        <v>226246260.66541672</v>
      </c>
      <c r="I19" s="124">
        <f>IFERROR(VLOOKUP($B19&amp;"_"&amp;$C19&amp;"_"&amp;$A$4,'Pnad-C'!$1:$1048576,I$4,0)*100,"-")</f>
        <v>147794576.68447495</v>
      </c>
      <c r="J19" s="124"/>
      <c r="K19" s="124">
        <f>IFERROR(VLOOKUP($B19&amp;"_"&amp;$C19&amp;"_"&amp;$A$5,'Pnad-C'!$1:$1048576,K$4,0)*100,"-")</f>
        <v>1423495093.0100799</v>
      </c>
      <c r="L19" s="124">
        <f>IFERROR(VLOOKUP($B19&amp;"_"&amp;$C19&amp;"_"&amp;$A$5,'Pnad-C'!$1:$1048576,L$4,0)*100,"-")</f>
        <v>3789715771.2110877</v>
      </c>
      <c r="M19" s="124">
        <f>IFERROR(VLOOKUP($B19&amp;"_"&amp;$C19&amp;"_"&amp;$A$5,'Pnad-C'!$1:$1048576,M$4,0)*100,"-")</f>
        <v>5942786333.8843765</v>
      </c>
      <c r="N19" s="124">
        <f>IFERROR(VLOOKUP($B19&amp;"_"&amp;$C19&amp;"_"&amp;$A$5,'Pnad-C'!$1:$1048576,N$4,0)*100,"-")</f>
        <v>3151703284.9517403</v>
      </c>
      <c r="O19" s="124">
        <f>IFERROR(VLOOKUP($B19&amp;"_"&amp;$C19&amp;"_"&amp;$A$5,'Pnad-C'!$1:$1048576,O$4,0)*100,"-")</f>
        <v>1895162406.8678975</v>
      </c>
    </row>
    <row r="20" spans="1:15" ht="15.75" x14ac:dyDescent="0.25">
      <c r="B20" s="10">
        <f>B19</f>
        <v>2014</v>
      </c>
      <c r="C20" s="152">
        <v>1</v>
      </c>
      <c r="D20" s="99" t="s">
        <v>3</v>
      </c>
      <c r="E20" s="129">
        <f>IFERROR(VLOOKUP($B20&amp;"_"&amp;$C20&amp;"_"&amp;$A$4,'Pnad-C'!$1:$1048576,E$4,0)*100,"-")</f>
        <v>76879775.950622559</v>
      </c>
      <c r="F20" s="129">
        <f>IFERROR(VLOOKUP($B20&amp;"_"&amp;$C20&amp;"_"&amp;$A$4,'Pnad-C'!$1:$1048576,F$4,0)*100,"-")</f>
        <v>210089352.74200439</v>
      </c>
      <c r="G20" s="129">
        <f>IFERROR(VLOOKUP($B20&amp;"_"&amp;$C20&amp;"_"&amp;$A$4,'Pnad-C'!$1:$1048576,G$4,0)*100,"-")</f>
        <v>358855235.25238037</v>
      </c>
      <c r="H20" s="129">
        <f>IFERROR(VLOOKUP($B20&amp;"_"&amp;$C20&amp;"_"&amp;$A$4,'Pnad-C'!$1:$1048576,H$4,0)*100,"-")</f>
        <v>221185764.43939209</v>
      </c>
      <c r="I20" s="129">
        <f>IFERROR(VLOOKUP($B20&amp;"_"&amp;$C20&amp;"_"&amp;$A$4,'Pnad-C'!$1:$1048576,I$4,0)*100,"-")</f>
        <v>137826073.51379395</v>
      </c>
      <c r="J20" s="129"/>
      <c r="K20" s="129">
        <f>IFERROR(VLOOKUP($B20&amp;"_"&amp;$C20&amp;"_"&amp;$A$5,'Pnad-C'!$1:$1048576,K$4,0)*100,"-")</f>
        <v>1420934731.4638138</v>
      </c>
      <c r="L20" s="129">
        <f>IFERROR(VLOOKUP($B20&amp;"_"&amp;$C20&amp;"_"&amp;$A$5,'Pnad-C'!$1:$1048576,L$4,0)*100,"-")</f>
        <v>3800838878.6388397</v>
      </c>
      <c r="M20" s="129">
        <f>IFERROR(VLOOKUP($B20&amp;"_"&amp;$C20&amp;"_"&amp;$A$5,'Pnad-C'!$1:$1048576,M$4,0)*100,"-")</f>
        <v>5927875801.4684439</v>
      </c>
      <c r="N20" s="129">
        <f>IFERROR(VLOOKUP($B20&amp;"_"&amp;$C20&amp;"_"&amp;$A$5,'Pnad-C'!$1:$1048576,N$4,0)*100,"-")</f>
        <v>3090965363.5247469</v>
      </c>
      <c r="O20" s="129">
        <f>IFERROR(VLOOKUP($B20&amp;"_"&amp;$C20&amp;"_"&amp;$A$5,'Pnad-C'!$1:$1048576,O$4,0)*100,"-")</f>
        <v>1837781722.2052574</v>
      </c>
    </row>
    <row r="21" spans="1:15" ht="15.75" x14ac:dyDescent="0.25">
      <c r="B21" s="10">
        <f t="shared" ref="B21:B23" si="2">B20</f>
        <v>2014</v>
      </c>
      <c r="C21" s="152">
        <v>2</v>
      </c>
      <c r="D21" s="99" t="s">
        <v>4</v>
      </c>
      <c r="E21" s="129">
        <f>IFERROR(VLOOKUP($B21&amp;"_"&amp;$C21&amp;"_"&amp;$A$4,'Pnad-C'!$1:$1048576,E$4,0)*100,"-")</f>
        <v>76257278.925323486</v>
      </c>
      <c r="F21" s="129">
        <f>IFERROR(VLOOKUP($B21&amp;"_"&amp;$C21&amp;"_"&amp;$A$4,'Pnad-C'!$1:$1048576,F$4,0)*100,"-")</f>
        <v>204499127.78778076</v>
      </c>
      <c r="G21" s="129">
        <f>IFERROR(VLOOKUP($B21&amp;"_"&amp;$C21&amp;"_"&amp;$A$4,'Pnad-C'!$1:$1048576,G$4,0)*100,"-")</f>
        <v>362962017.6235199</v>
      </c>
      <c r="H21" s="129">
        <f>IFERROR(VLOOKUP($B21&amp;"_"&amp;$C21&amp;"_"&amp;$A$4,'Pnad-C'!$1:$1048576,H$4,0)*100,"-")</f>
        <v>224461134.77363586</v>
      </c>
      <c r="I21" s="129">
        <f>IFERROR(VLOOKUP($B21&amp;"_"&amp;$C21&amp;"_"&amp;$A$4,'Pnad-C'!$1:$1048576,I$4,0)*100,"-")</f>
        <v>143981379.26673889</v>
      </c>
      <c r="J21" s="129"/>
      <c r="K21" s="129">
        <f>IFERROR(VLOOKUP($B21&amp;"_"&amp;$C21&amp;"_"&amp;$A$5,'Pnad-C'!$1:$1048576,K$4,0)*100,"-")</f>
        <v>1417902177.4213314</v>
      </c>
      <c r="L21" s="129">
        <f>IFERROR(VLOOKUP($B21&amp;"_"&amp;$C21&amp;"_"&amp;$A$5,'Pnad-C'!$1:$1048576,L$4,0)*100,"-")</f>
        <v>3802962145.370388</v>
      </c>
      <c r="M21" s="129">
        <f>IFERROR(VLOOKUP($B21&amp;"_"&amp;$C21&amp;"_"&amp;$A$5,'Pnad-C'!$1:$1048576,M$4,0)*100,"-")</f>
        <v>5936824138.6366367</v>
      </c>
      <c r="N21" s="129">
        <f>IFERROR(VLOOKUP($B21&amp;"_"&amp;$C21&amp;"_"&amp;$A$5,'Pnad-C'!$1:$1048576,N$4,0)*100,"-")</f>
        <v>3134058852.177906</v>
      </c>
      <c r="O21" s="129">
        <f>IFERROR(VLOOKUP($B21&amp;"_"&amp;$C21&amp;"_"&amp;$A$5,'Pnad-C'!$1:$1048576,O$4,0)*100,"-")</f>
        <v>1881606525.9476185</v>
      </c>
    </row>
    <row r="22" spans="1:15" ht="15.75" x14ac:dyDescent="0.25">
      <c r="B22" s="10">
        <f t="shared" si="2"/>
        <v>2014</v>
      </c>
      <c r="C22" s="152">
        <v>3</v>
      </c>
      <c r="D22" s="99" t="s">
        <v>5</v>
      </c>
      <c r="E22" s="129">
        <f>IFERROR(VLOOKUP($B22&amp;"_"&amp;$C22&amp;"_"&amp;$A$4,'Pnad-C'!$1:$1048576,E$4,0)*100,"-")</f>
        <v>73620592.807769775</v>
      </c>
      <c r="F22" s="129">
        <f>IFERROR(VLOOKUP($B22&amp;"_"&amp;$C22&amp;"_"&amp;$A$4,'Pnad-C'!$1:$1048576,F$4,0)*100,"-")</f>
        <v>204581399.87640381</v>
      </c>
      <c r="G22" s="129">
        <f>IFERROR(VLOOKUP($B22&amp;"_"&amp;$C22&amp;"_"&amp;$A$4,'Pnad-C'!$1:$1048576,G$4,0)*100,"-")</f>
        <v>358384841.77627563</v>
      </c>
      <c r="H22" s="129">
        <f>IFERROR(VLOOKUP($B22&amp;"_"&amp;$C22&amp;"_"&amp;$A$4,'Pnad-C'!$1:$1048576,H$4,0)*100,"-")</f>
        <v>227838886.68518066</v>
      </c>
      <c r="I22" s="129">
        <f>IFERROR(VLOOKUP($B22&amp;"_"&amp;$C22&amp;"_"&amp;$A$4,'Pnad-C'!$1:$1048576,I$4,0)*100,"-")</f>
        <v>153319471.26846313</v>
      </c>
      <c r="J22" s="129"/>
      <c r="K22" s="129">
        <f>IFERROR(VLOOKUP($B22&amp;"_"&amp;$C22&amp;"_"&amp;$A$5,'Pnad-C'!$1:$1048576,K$4,0)*100,"-")</f>
        <v>1425719713.5174751</v>
      </c>
      <c r="L22" s="129">
        <f>IFERROR(VLOOKUP($B22&amp;"_"&amp;$C22&amp;"_"&amp;$A$5,'Pnad-C'!$1:$1048576,L$4,0)*100,"-")</f>
        <v>3790772167.9887295</v>
      </c>
      <c r="M22" s="129">
        <f>IFERROR(VLOOKUP($B22&amp;"_"&amp;$C22&amp;"_"&amp;$A$5,'Pnad-C'!$1:$1048576,M$4,0)*100,"-")</f>
        <v>5936934976.2637615</v>
      </c>
      <c r="N22" s="129">
        <f>IFERROR(VLOOKUP($B22&amp;"_"&amp;$C22&amp;"_"&amp;$A$5,'Pnad-C'!$1:$1048576,N$4,0)*100,"-")</f>
        <v>3171821732.4658394</v>
      </c>
      <c r="O22" s="129">
        <f>IFERROR(VLOOKUP($B22&amp;"_"&amp;$C22&amp;"_"&amp;$A$5,'Pnad-C'!$1:$1048576,O$4,0)*100,"-")</f>
        <v>1919383424.6631145</v>
      </c>
    </row>
    <row r="23" spans="1:15" ht="15.75" x14ac:dyDescent="0.25">
      <c r="B23" s="10">
        <f t="shared" si="2"/>
        <v>2014</v>
      </c>
      <c r="C23" s="152">
        <v>4</v>
      </c>
      <c r="D23" s="99" t="s">
        <v>6</v>
      </c>
      <c r="E23" s="129">
        <f>IFERROR(VLOOKUP($B23&amp;"_"&amp;$C23&amp;"_"&amp;$A$4,'Pnad-C'!$1:$1048576,E$4,0)*100,"-")</f>
        <v>73121163.581848145</v>
      </c>
      <c r="F23" s="129">
        <f>IFERROR(VLOOKUP($B23&amp;"_"&amp;$C23&amp;"_"&amp;$A$4,'Pnad-C'!$1:$1048576,F$4,0)*100,"-")</f>
        <v>202587253.47061157</v>
      </c>
      <c r="G23" s="129">
        <f>IFERROR(VLOOKUP($B23&amp;"_"&amp;$C23&amp;"_"&amp;$A$4,'Pnad-C'!$1:$1048576,G$4,0)*100,"-")</f>
        <v>359230132.80944824</v>
      </c>
      <c r="H23" s="129">
        <f>IFERROR(VLOOKUP($B23&amp;"_"&amp;$C23&amp;"_"&amp;$A$4,'Pnad-C'!$1:$1048576,H$4,0)*100,"-")</f>
        <v>231499256.76345825</v>
      </c>
      <c r="I23" s="129">
        <f>IFERROR(VLOOKUP($B23&amp;"_"&amp;$C23&amp;"_"&amp;$A$4,'Pnad-C'!$1:$1048576,I$4,0)*100,"-")</f>
        <v>156051382.68890381</v>
      </c>
      <c r="J23" s="129"/>
      <c r="K23" s="129">
        <f>IFERROR(VLOOKUP($B23&amp;"_"&amp;$C23&amp;"_"&amp;$A$5,'Pnad-C'!$1:$1048576,K$4,0)*100,"-")</f>
        <v>1429423749.6376991</v>
      </c>
      <c r="L23" s="129">
        <f>IFERROR(VLOOKUP($B23&amp;"_"&amp;$C23&amp;"_"&amp;$A$5,'Pnad-C'!$1:$1048576,L$4,0)*100,"-")</f>
        <v>3764289892.8463936</v>
      </c>
      <c r="M23" s="129">
        <f>IFERROR(VLOOKUP($B23&amp;"_"&amp;$C23&amp;"_"&amp;$A$5,'Pnad-C'!$1:$1048576,M$4,0)*100,"-")</f>
        <v>5969510419.168663</v>
      </c>
      <c r="N23" s="129">
        <f>IFERROR(VLOOKUP($B23&amp;"_"&amp;$C23&amp;"_"&amp;$A$5,'Pnad-C'!$1:$1048576,N$4,0)*100,"-")</f>
        <v>3209967191.6384697</v>
      </c>
      <c r="O23" s="129">
        <f>IFERROR(VLOOKUP($B23&amp;"_"&amp;$C23&amp;"_"&amp;$A$5,'Pnad-C'!$1:$1048576,O$4,0)*100,"-")</f>
        <v>1941877954.6555996</v>
      </c>
    </row>
    <row r="24" spans="1:15" ht="15.75" x14ac:dyDescent="0.25">
      <c r="B24" s="10">
        <f>D24</f>
        <v>2015</v>
      </c>
      <c r="C24" s="152">
        <v>0</v>
      </c>
      <c r="D24" s="98">
        <v>2015</v>
      </c>
      <c r="E24" s="124">
        <f>IFERROR(VLOOKUP($B24&amp;"_"&amp;$C24&amp;"_"&amp;$A$4,'Pnad-C'!$1:$1048576,E$4,0)*100,"-")</f>
        <v>68404687.218856812</v>
      </c>
      <c r="F24" s="124">
        <f>IFERROR(VLOOKUP($B24&amp;"_"&amp;$C24&amp;"_"&amp;$A$4,'Pnad-C'!$1:$1048576,F$4,0)*100,"-")</f>
        <v>205869026.77993774</v>
      </c>
      <c r="G24" s="124">
        <f>IFERROR(VLOOKUP($B24&amp;"_"&amp;$C24&amp;"_"&amp;$A$4,'Pnad-C'!$1:$1048576,G$4,0)*100,"-")</f>
        <v>359911088.65566254</v>
      </c>
      <c r="H24" s="124">
        <f>IFERROR(VLOOKUP($B24&amp;"_"&amp;$C24&amp;"_"&amp;$A$4,'Pnad-C'!$1:$1048576,H$4,0)*100,"-")</f>
        <v>231012184.16061401</v>
      </c>
      <c r="I24" s="124">
        <f>IFERROR(VLOOKUP($B24&amp;"_"&amp;$C24&amp;"_"&amp;$A$4,'Pnad-C'!$1:$1048576,I$4,0)*100,"-")</f>
        <v>162555894.62280273</v>
      </c>
      <c r="J24" s="124"/>
      <c r="K24" s="124">
        <f>IFERROR(VLOOKUP($B24&amp;"_"&amp;$C24&amp;"_"&amp;$A$5,'Pnad-C'!$1:$1048576,K$4,0)*100,"-")</f>
        <v>1403139788.2232189</v>
      </c>
      <c r="L24" s="124">
        <f>IFERROR(VLOOKUP($B24&amp;"_"&amp;$C24&amp;"_"&amp;$A$5,'Pnad-C'!$1:$1048576,L$4,0)*100,"-")</f>
        <v>3758565996.2978244</v>
      </c>
      <c r="M24" s="124">
        <f>IFERROR(VLOOKUP($B24&amp;"_"&amp;$C24&amp;"_"&amp;$A$5,'Pnad-C'!$1:$1048576,M$4,0)*100,"-")</f>
        <v>6009595137.7086639</v>
      </c>
      <c r="N24" s="124">
        <f>IFERROR(VLOOKUP($B24&amp;"_"&amp;$C24&amp;"_"&amp;$A$5,'Pnad-C'!$1:$1048576,N$4,0)*100,"-")</f>
        <v>3279496925.5185604</v>
      </c>
      <c r="O24" s="124">
        <f>IFERROR(VLOOKUP($B24&amp;"_"&amp;$C24&amp;"_"&amp;$A$5,'Pnad-C'!$1:$1048576,O$4,0)*100,"-")</f>
        <v>1983586575.8587003</v>
      </c>
    </row>
    <row r="25" spans="1:15" ht="15.75" x14ac:dyDescent="0.25">
      <c r="B25" s="10">
        <f>B24</f>
        <v>2015</v>
      </c>
      <c r="C25" s="152">
        <v>1</v>
      </c>
      <c r="D25" s="99" t="s">
        <v>3</v>
      </c>
      <c r="E25" s="129">
        <f>IFERROR(VLOOKUP($B25&amp;"_"&amp;$C25&amp;"_"&amp;$A$4,'Pnad-C'!$1:$1048576,E$4,0)*100,"-")</f>
        <v>69972061.008834839</v>
      </c>
      <c r="F25" s="129">
        <f>IFERROR(VLOOKUP($B25&amp;"_"&amp;$C25&amp;"_"&amp;$A$4,'Pnad-C'!$1:$1048576,F$4,0)*100,"-")</f>
        <v>204144095.23048401</v>
      </c>
      <c r="G25" s="129">
        <f>IFERROR(VLOOKUP($B25&amp;"_"&amp;$C25&amp;"_"&amp;$A$4,'Pnad-C'!$1:$1048576,G$4,0)*100,"-")</f>
        <v>361839846.03309631</v>
      </c>
      <c r="H25" s="129">
        <f>IFERROR(VLOOKUP($B25&amp;"_"&amp;$C25&amp;"_"&amp;$A$4,'Pnad-C'!$1:$1048576,H$4,0)*100,"-")</f>
        <v>230285999.08943176</v>
      </c>
      <c r="I25" s="129">
        <f>IFERROR(VLOOKUP($B25&amp;"_"&amp;$C25&amp;"_"&amp;$A$4,'Pnad-C'!$1:$1048576,I$4,0)*100,"-")</f>
        <v>162837527.15682983</v>
      </c>
      <c r="J25" s="129"/>
      <c r="K25" s="129">
        <f>IFERROR(VLOOKUP($B25&amp;"_"&amp;$C25&amp;"_"&amp;$A$5,'Pnad-C'!$1:$1048576,K$4,0)*100,"-")</f>
        <v>1411323149.9368191</v>
      </c>
      <c r="L25" s="129">
        <f>IFERROR(VLOOKUP($B25&amp;"_"&amp;$C25&amp;"_"&amp;$A$5,'Pnad-C'!$1:$1048576,L$4,0)*100,"-")</f>
        <v>3765733264.7622585</v>
      </c>
      <c r="M25" s="129">
        <f>IFERROR(VLOOKUP($B25&amp;"_"&amp;$C25&amp;"_"&amp;$A$5,'Pnad-C'!$1:$1048576,M$4,0)*100,"-")</f>
        <v>5988089810.9208584</v>
      </c>
      <c r="N25" s="129">
        <f>IFERROR(VLOOKUP($B25&amp;"_"&amp;$C25&amp;"_"&amp;$A$5,'Pnad-C'!$1:$1048576,N$4,0)*100,"-")</f>
        <v>3255843681.0070038</v>
      </c>
      <c r="O25" s="129">
        <f>IFERROR(VLOOKUP($B25&amp;"_"&amp;$C25&amp;"_"&amp;$A$5,'Pnad-C'!$1:$1048576,O$4,0)*100,"-")</f>
        <v>1959587765.2395248</v>
      </c>
    </row>
    <row r="26" spans="1:15" ht="15.75" x14ac:dyDescent="0.25">
      <c r="B26" s="10">
        <f t="shared" ref="B26:B28" si="3">B25</f>
        <v>2015</v>
      </c>
      <c r="C26" s="152">
        <v>2</v>
      </c>
      <c r="D26" s="99" t="s">
        <v>4</v>
      </c>
      <c r="E26" s="129">
        <f>IFERROR(VLOOKUP($B26&amp;"_"&amp;$C26&amp;"_"&amp;$A$4,'Pnad-C'!$1:$1048576,E$4,0)*100,"-")</f>
        <v>69336493.909072876</v>
      </c>
      <c r="F26" s="129">
        <f>IFERROR(VLOOKUP($B26&amp;"_"&amp;$C26&amp;"_"&amp;$A$4,'Pnad-C'!$1:$1048576,F$4,0)*100,"-")</f>
        <v>202343069.3157196</v>
      </c>
      <c r="G26" s="129">
        <f>IFERROR(VLOOKUP($B26&amp;"_"&amp;$C26&amp;"_"&amp;$A$4,'Pnad-C'!$1:$1048576,G$4,0)*100,"-")</f>
        <v>363227698.42185974</v>
      </c>
      <c r="H26" s="129">
        <f>IFERROR(VLOOKUP($B26&amp;"_"&amp;$C26&amp;"_"&amp;$A$4,'Pnad-C'!$1:$1048576,H$4,0)*100,"-")</f>
        <v>229309422.99842834</v>
      </c>
      <c r="I26" s="129">
        <f>IFERROR(VLOOKUP($B26&amp;"_"&amp;$C26&amp;"_"&amp;$A$4,'Pnad-C'!$1:$1048576,I$4,0)*100,"-")</f>
        <v>165759820.74813843</v>
      </c>
      <c r="J26" s="129"/>
      <c r="K26" s="129">
        <f>IFERROR(VLOOKUP($B26&amp;"_"&amp;$C26&amp;"_"&amp;$A$5,'Pnad-C'!$1:$1048576,K$4,0)*100,"-")</f>
        <v>1402183827.7443409</v>
      </c>
      <c r="L26" s="129">
        <f>IFERROR(VLOOKUP($B26&amp;"_"&amp;$C26&amp;"_"&amp;$A$5,'Pnad-C'!$1:$1048576,L$4,0)*100,"-")</f>
        <v>3756033742.612648</v>
      </c>
      <c r="M26" s="129">
        <f>IFERROR(VLOOKUP($B26&amp;"_"&amp;$C26&amp;"_"&amp;$A$5,'Pnad-C'!$1:$1048576,M$4,0)*100,"-")</f>
        <v>6012391282.435751</v>
      </c>
      <c r="N26" s="129">
        <f>IFERROR(VLOOKUP($B26&amp;"_"&amp;$C26&amp;"_"&amp;$A$5,'Pnad-C'!$1:$1048576,N$4,0)*100,"-")</f>
        <v>3261025259.3782902</v>
      </c>
      <c r="O26" s="129">
        <f>IFERROR(VLOOKUP($B26&amp;"_"&amp;$C26&amp;"_"&amp;$A$5,'Pnad-C'!$1:$1048576,O$4,0)*100,"-")</f>
        <v>1979192777.8601646</v>
      </c>
    </row>
    <row r="27" spans="1:15" ht="15.75" x14ac:dyDescent="0.25">
      <c r="B27" s="10">
        <f t="shared" si="3"/>
        <v>2015</v>
      </c>
      <c r="C27" s="152">
        <v>3</v>
      </c>
      <c r="D27" s="99" t="s">
        <v>5</v>
      </c>
      <c r="E27" s="129">
        <f>IFERROR(VLOOKUP($B27&amp;"_"&amp;$C27&amp;"_"&amp;$A$4,'Pnad-C'!$1:$1048576,E$4,0)*100,"-")</f>
        <v>66805876.081848145</v>
      </c>
      <c r="F27" s="129">
        <f>IFERROR(VLOOKUP($B27&amp;"_"&amp;$C27&amp;"_"&amp;$A$4,'Pnad-C'!$1:$1048576,F$4,0)*100,"-")</f>
        <v>207246619.31915283</v>
      </c>
      <c r="G27" s="129">
        <f>IFERROR(VLOOKUP($B27&amp;"_"&amp;$C27&amp;"_"&amp;$A$4,'Pnad-C'!$1:$1048576,G$4,0)*100,"-")</f>
        <v>359184192.62237549</v>
      </c>
      <c r="H27" s="129">
        <f>IFERROR(VLOOKUP($B27&amp;"_"&amp;$C27&amp;"_"&amp;$A$4,'Pnad-C'!$1:$1048576,H$4,0)*100,"-")</f>
        <v>231647720.1965332</v>
      </c>
      <c r="I27" s="129">
        <f>IFERROR(VLOOKUP($B27&amp;"_"&amp;$C27&amp;"_"&amp;$A$4,'Pnad-C'!$1:$1048576,I$4,0)*100,"-")</f>
        <v>161800268.72406006</v>
      </c>
      <c r="J27" s="129"/>
      <c r="K27" s="129">
        <f>IFERROR(VLOOKUP($B27&amp;"_"&amp;$C27&amp;"_"&amp;$A$5,'Pnad-C'!$1:$1048576,K$4,0)*100,"-")</f>
        <v>1401892097.9785919</v>
      </c>
      <c r="L27" s="129">
        <f>IFERROR(VLOOKUP($B27&amp;"_"&amp;$C27&amp;"_"&amp;$A$5,'Pnad-C'!$1:$1048576,L$4,0)*100,"-")</f>
        <v>3746053234.3317986</v>
      </c>
      <c r="M27" s="129">
        <f>IFERROR(VLOOKUP($B27&amp;"_"&amp;$C27&amp;"_"&amp;$A$5,'Pnad-C'!$1:$1048576,M$4,0)*100,"-")</f>
        <v>6016804298.0567932</v>
      </c>
      <c r="N27" s="129">
        <f>IFERROR(VLOOKUP($B27&amp;"_"&amp;$C27&amp;"_"&amp;$A$5,'Pnad-C'!$1:$1048576,N$4,0)*100,"-")</f>
        <v>3289420544.6368694</v>
      </c>
      <c r="O27" s="129">
        <f>IFERROR(VLOOKUP($B27&amp;"_"&amp;$C27&amp;"_"&amp;$A$5,'Pnad-C'!$1:$1048576,O$4,0)*100,"-")</f>
        <v>1996495617.2289371</v>
      </c>
    </row>
    <row r="28" spans="1:15" ht="15.75" x14ac:dyDescent="0.25">
      <c r="B28" s="10">
        <f t="shared" si="3"/>
        <v>2015</v>
      </c>
      <c r="C28" s="152">
        <v>4</v>
      </c>
      <c r="D28" s="99" t="s">
        <v>6</v>
      </c>
      <c r="E28" s="129">
        <f>IFERROR(VLOOKUP($B28&amp;"_"&amp;$C28&amp;"_"&amp;$A$4,'Pnad-C'!$1:$1048576,E$4,0)*100,"-")</f>
        <v>67504317.875671387</v>
      </c>
      <c r="F28" s="129">
        <f>IFERROR(VLOOKUP($B28&amp;"_"&amp;$C28&amp;"_"&amp;$A$4,'Pnad-C'!$1:$1048576,F$4,0)*100,"-")</f>
        <v>209742323.25439453</v>
      </c>
      <c r="G28" s="129">
        <f>IFERROR(VLOOKUP($B28&amp;"_"&amp;$C28&amp;"_"&amp;$A$4,'Pnad-C'!$1:$1048576,G$4,0)*100,"-")</f>
        <v>355392617.5453186</v>
      </c>
      <c r="H28" s="129">
        <f>IFERROR(VLOOKUP($B28&amp;"_"&amp;$C28&amp;"_"&amp;$A$4,'Pnad-C'!$1:$1048576,H$4,0)*100,"-")</f>
        <v>232805594.35806274</v>
      </c>
      <c r="I28" s="129">
        <f>IFERROR(VLOOKUP($B28&amp;"_"&amp;$C28&amp;"_"&amp;$A$4,'Pnad-C'!$1:$1048576,I$4,0)*100,"-")</f>
        <v>159825961.86218262</v>
      </c>
      <c r="J28" s="129"/>
      <c r="K28" s="129">
        <f>IFERROR(VLOOKUP($B28&amp;"_"&amp;$C28&amp;"_"&amp;$A$5,'Pnad-C'!$1:$1048576,K$4,0)*100,"-")</f>
        <v>1397160077.2331238</v>
      </c>
      <c r="L28" s="129">
        <f>IFERROR(VLOOKUP($B28&amp;"_"&amp;$C28&amp;"_"&amp;$A$5,'Pnad-C'!$1:$1048576,L$4,0)*100,"-")</f>
        <v>3766443743.4845924</v>
      </c>
      <c r="M28" s="129">
        <f>IFERROR(VLOOKUP($B28&amp;"_"&amp;$C28&amp;"_"&amp;$A$5,'Pnad-C'!$1:$1048576,M$4,0)*100,"-")</f>
        <v>6021095159.4212532</v>
      </c>
      <c r="N28" s="129">
        <f>IFERROR(VLOOKUP($B28&amp;"_"&amp;$C28&amp;"_"&amp;$A$5,'Pnad-C'!$1:$1048576,N$4,0)*100,"-")</f>
        <v>3311698217.0520782</v>
      </c>
      <c r="O28" s="129">
        <f>IFERROR(VLOOKUP($B28&amp;"_"&amp;$C28&amp;"_"&amp;$A$5,'Pnad-C'!$1:$1048576,O$4,0)*100,"-")</f>
        <v>1999070143.1061745</v>
      </c>
    </row>
    <row r="29" spans="1:15" ht="15.75" x14ac:dyDescent="0.25">
      <c r="B29" s="10">
        <f>D29</f>
        <v>2016</v>
      </c>
      <c r="C29" s="152">
        <v>0</v>
      </c>
      <c r="D29" s="98">
        <v>2016</v>
      </c>
      <c r="E29" s="124">
        <f>IFERROR(VLOOKUP($B29&amp;"_"&amp;$C29&amp;"_"&amp;$A$4,'Pnad-C'!$1:$1048576,E$4,0)*100,"-")</f>
        <v>67110271.466827393</v>
      </c>
      <c r="F29" s="124">
        <f>IFERROR(VLOOKUP($B29&amp;"_"&amp;$C29&amp;"_"&amp;$A$4,'Pnad-C'!$1:$1048576,F$4,0)*100,"-")</f>
        <v>206590389.30511475</v>
      </c>
      <c r="G29" s="124">
        <f>IFERROR(VLOOKUP($B29&amp;"_"&amp;$C29&amp;"_"&amp;$A$4,'Pnad-C'!$1:$1048576,G$4,0)*100,"-")</f>
        <v>361555774.00913239</v>
      </c>
      <c r="H29" s="124">
        <f>IFERROR(VLOOKUP($B29&amp;"_"&amp;$C29&amp;"_"&amp;$A$4,'Pnad-C'!$1:$1048576,H$4,0)*100,"-")</f>
        <v>229704759.03377533</v>
      </c>
      <c r="I29" s="124">
        <f>IFERROR(VLOOKUP($B29&amp;"_"&amp;$C29&amp;"_"&amp;$A$4,'Pnad-C'!$1:$1048576,I$4,0)*100,"-")</f>
        <v>162816723.25744629</v>
      </c>
      <c r="J29" s="124"/>
      <c r="K29" s="124">
        <f>IFERROR(VLOOKUP($B29&amp;"_"&amp;$C29&amp;"_"&amp;$A$5,'Pnad-C'!$1:$1048576,K$4,0)*100,"-")</f>
        <v>1390115562.2440338</v>
      </c>
      <c r="L29" s="124">
        <f>IFERROR(VLOOKUP($B29&amp;"_"&amp;$C29&amp;"_"&amp;$A$5,'Pnad-C'!$1:$1048576,L$4,0)*100,"-")</f>
        <v>3762223377.7140379</v>
      </c>
      <c r="M29" s="124">
        <f>IFERROR(VLOOKUP($B29&amp;"_"&amp;$C29&amp;"_"&amp;$A$5,'Pnad-C'!$1:$1048576,M$4,0)*100,"-")</f>
        <v>6057364610.8314991</v>
      </c>
      <c r="N29" s="124">
        <f>IFERROR(VLOOKUP($B29&amp;"_"&amp;$C29&amp;"_"&amp;$A$5,'Pnad-C'!$1:$1048576,N$4,0)*100,"-")</f>
        <v>3352967372.6332903</v>
      </c>
      <c r="O29" s="124">
        <f>IFERROR(VLOOKUP($B29&amp;"_"&amp;$C29&amp;"_"&amp;$A$5,'Pnad-C'!$1:$1048576,O$4,0)*100,"-")</f>
        <v>2029170664.7268534</v>
      </c>
    </row>
    <row r="30" spans="1:15" ht="15.75" x14ac:dyDescent="0.25">
      <c r="B30" s="10">
        <f>B29</f>
        <v>2016</v>
      </c>
      <c r="C30" s="152">
        <v>1</v>
      </c>
      <c r="D30" s="99" t="s">
        <v>3</v>
      </c>
      <c r="E30" s="129">
        <f>IFERROR(VLOOKUP($B30&amp;"_"&amp;$C30&amp;"_"&amp;$A$4,'Pnad-C'!$1:$1048576,E$4,0)*100,"-")</f>
        <v>66515699.797058105</v>
      </c>
      <c r="F30" s="129">
        <f>IFERROR(VLOOKUP($B30&amp;"_"&amp;$C30&amp;"_"&amp;$A$4,'Pnad-C'!$1:$1048576,F$4,0)*100,"-")</f>
        <v>205291274.09439087</v>
      </c>
      <c r="G30" s="129">
        <f>IFERROR(VLOOKUP($B30&amp;"_"&amp;$C30&amp;"_"&amp;$A$4,'Pnad-C'!$1:$1048576,G$4,0)*100,"-")</f>
        <v>360053551.90582275</v>
      </c>
      <c r="H30" s="129">
        <f>IFERROR(VLOOKUP($B30&amp;"_"&amp;$C30&amp;"_"&amp;$A$4,'Pnad-C'!$1:$1048576,H$4,0)*100,"-")</f>
        <v>231271313.77944946</v>
      </c>
      <c r="I30" s="129">
        <f>IFERROR(VLOOKUP($B30&amp;"_"&amp;$C30&amp;"_"&amp;$A$4,'Pnad-C'!$1:$1048576,I$4,0)*100,"-")</f>
        <v>164337493.27163696</v>
      </c>
      <c r="J30" s="129"/>
      <c r="K30" s="129">
        <f>IFERROR(VLOOKUP($B30&amp;"_"&amp;$C30&amp;"_"&amp;$A$5,'Pnad-C'!$1:$1048576,K$4,0)*100,"-")</f>
        <v>1391521399.6647835</v>
      </c>
      <c r="L30" s="129">
        <f>IFERROR(VLOOKUP($B30&amp;"_"&amp;$C30&amp;"_"&amp;$A$5,'Pnad-C'!$1:$1048576,L$4,0)*100,"-")</f>
        <v>3752411784.003067</v>
      </c>
      <c r="M30" s="129">
        <f>IFERROR(VLOOKUP($B30&amp;"_"&amp;$C30&amp;"_"&amp;$A$5,'Pnad-C'!$1:$1048576,M$4,0)*100,"-")</f>
        <v>6043790471.944809</v>
      </c>
      <c r="N30" s="129">
        <f>IFERROR(VLOOKUP($B30&amp;"_"&amp;$C30&amp;"_"&amp;$A$5,'Pnad-C'!$1:$1048576,N$4,0)*100,"-")</f>
        <v>3342143099.3732452</v>
      </c>
      <c r="O30" s="129">
        <f>IFERROR(VLOOKUP($B30&amp;"_"&amp;$C30&amp;"_"&amp;$A$5,'Pnad-C'!$1:$1048576,O$4,0)*100,"-")</f>
        <v>2026837497.6389885</v>
      </c>
    </row>
    <row r="31" spans="1:15" s="232" customFormat="1" ht="16.5" thickBot="1" x14ac:dyDescent="0.3">
      <c r="A31" s="268"/>
      <c r="B31" s="254">
        <v>2016</v>
      </c>
      <c r="C31" s="152">
        <v>2</v>
      </c>
      <c r="D31" s="246" t="s">
        <v>4</v>
      </c>
      <c r="E31" s="129">
        <f>IFERROR(VLOOKUP($B31&amp;"_"&amp;$C31&amp;"_"&amp;$A$4,'Pnad-C'!$1:$1048576,E$4,0)*100,"-")</f>
        <v>67704843.13659668</v>
      </c>
      <c r="F31" s="129">
        <f>IFERROR(VLOOKUP($B31&amp;"_"&amp;$C31&amp;"_"&amp;$A$4,'Pnad-C'!$1:$1048576,F$4,0)*100,"-")</f>
        <v>207889504.51583862</v>
      </c>
      <c r="G31" s="129">
        <f>IFERROR(VLOOKUP($B31&amp;"_"&amp;$C31&amp;"_"&amp;$A$4,'Pnad-C'!$1:$1048576,G$4,0)*100,"-")</f>
        <v>363057996.11244202</v>
      </c>
      <c r="H31" s="129">
        <f>IFERROR(VLOOKUP($B31&amp;"_"&amp;$C31&amp;"_"&amp;$A$4,'Pnad-C'!$1:$1048576,H$4,0)*100,"-")</f>
        <v>228138204.2881012</v>
      </c>
      <c r="I31" s="129">
        <f>IFERROR(VLOOKUP($B31&amp;"_"&amp;$C31&amp;"_"&amp;$A$4,'Pnad-C'!$1:$1048576,I$4,0)*100,"-")</f>
        <v>161295953.24325562</v>
      </c>
      <c r="J31" s="129"/>
      <c r="K31" s="129">
        <f>IFERROR(VLOOKUP($B31&amp;"_"&amp;$C31&amp;"_"&amp;$A$5,'Pnad-C'!$1:$1048576,K$4,0)*100,"-")</f>
        <v>1388709724.8232841</v>
      </c>
      <c r="L31" s="129">
        <f>IFERROR(VLOOKUP($B31&amp;"_"&amp;$C31&amp;"_"&amp;$A$5,'Pnad-C'!$1:$1048576,L$4,0)*100,"-")</f>
        <v>3772034971.4250088</v>
      </c>
      <c r="M31" s="129">
        <f>IFERROR(VLOOKUP($B31&amp;"_"&amp;$C31&amp;"_"&amp;$A$5,'Pnad-C'!$1:$1048576,M$4,0)*100,"-")</f>
        <v>6070938749.7181892</v>
      </c>
      <c r="N31" s="129">
        <f>IFERROR(VLOOKUP($B31&amp;"_"&amp;$C31&amp;"_"&amp;$A$5,'Pnad-C'!$1:$1048576,N$4,0)*100,"-")</f>
        <v>3363791645.8933353</v>
      </c>
      <c r="O31" s="129">
        <f>IFERROR(VLOOKUP($B31&amp;"_"&amp;$C31&amp;"_"&amp;$A$5,'Pnad-C'!$1:$1048576,O$4,0)*100,"-")</f>
        <v>2031503831.8147182</v>
      </c>
    </row>
    <row r="32" spans="1:15" ht="15" customHeight="1" thickTop="1" x14ac:dyDescent="0.25">
      <c r="C32" s="154"/>
      <c r="D32" s="15" t="s">
        <v>778</v>
      </c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</row>
    <row r="33" spans="3:4" x14ac:dyDescent="0.25">
      <c r="C33" s="154"/>
      <c r="D33" s="16" t="s">
        <v>2</v>
      </c>
    </row>
    <row r="34" spans="3:4" x14ac:dyDescent="0.25">
      <c r="C34" s="154"/>
      <c r="D34" s="159" t="s">
        <v>781</v>
      </c>
    </row>
  </sheetData>
  <mergeCells count="5">
    <mergeCell ref="D5:O5"/>
    <mergeCell ref="D7:D8"/>
    <mergeCell ref="E7:I7"/>
    <mergeCell ref="J7:J8"/>
    <mergeCell ref="K7:O7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showGridLines="0" workbookViewId="0">
      <pane ySplit="8" topLeftCell="A9" activePane="bottomLeft" state="frozen"/>
      <selection activeCell="D35" sqref="D35"/>
      <selection pane="bottomLeft" activeCell="O29" sqref="O29"/>
    </sheetView>
  </sheetViews>
  <sheetFormatPr defaultRowHeight="15" x14ac:dyDescent="0.25"/>
  <cols>
    <col min="1" max="3" width="2.140625" style="153" customWidth="1"/>
    <col min="4" max="4" width="23.28515625" customWidth="1"/>
    <col min="5" max="9" width="14.42578125" customWidth="1"/>
    <col min="10" max="10" width="1.28515625" customWidth="1"/>
    <col min="11" max="15" width="14.42578125" customWidth="1"/>
  </cols>
  <sheetData>
    <row r="1" spans="1:15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 s="165" customFormat="1" ht="6" customHeight="1" x14ac:dyDescent="0.25">
      <c r="A3" s="161" t="s">
        <v>647</v>
      </c>
      <c r="B3" s="162"/>
      <c r="C3" s="163"/>
      <c r="D3" s="164"/>
      <c r="E3" s="163" t="s">
        <v>629</v>
      </c>
      <c r="F3" s="163" t="s">
        <v>630</v>
      </c>
      <c r="G3" s="163" t="s">
        <v>631</v>
      </c>
      <c r="H3" s="163" t="s">
        <v>632</v>
      </c>
      <c r="I3" s="163" t="s">
        <v>633</v>
      </c>
      <c r="J3" s="163"/>
      <c r="K3" s="163" t="s">
        <v>629</v>
      </c>
      <c r="L3" s="163" t="s">
        <v>630</v>
      </c>
      <c r="M3" s="163" t="s">
        <v>631</v>
      </c>
      <c r="N3" s="163" t="s">
        <v>632</v>
      </c>
      <c r="O3" s="163" t="s">
        <v>633</v>
      </c>
    </row>
    <row r="4" spans="1:15" s="165" customFormat="1" ht="6" customHeight="1" x14ac:dyDescent="0.2">
      <c r="A4" s="166" t="s">
        <v>9</v>
      </c>
      <c r="B4" s="162"/>
      <c r="C4" s="163"/>
      <c r="D4" s="164"/>
      <c r="E4" s="163">
        <f>HLOOKUP(E$3,'Pnad-C'!$1:$1048576,2,0)</f>
        <v>59</v>
      </c>
      <c r="F4" s="163">
        <f>HLOOKUP(F$3,'Pnad-C'!$1:$1048576,2,0)</f>
        <v>60</v>
      </c>
      <c r="G4" s="163">
        <f>HLOOKUP(G$3,'Pnad-C'!$1:$1048576,2,0)</f>
        <v>61</v>
      </c>
      <c r="H4" s="163">
        <f>HLOOKUP(H$3,'Pnad-C'!$1:$1048576,2,0)</f>
        <v>62</v>
      </c>
      <c r="I4" s="163">
        <f>HLOOKUP(I$3,'Pnad-C'!$1:$1048576,2,0)</f>
        <v>63</v>
      </c>
      <c r="J4" s="163"/>
      <c r="K4" s="163">
        <f>HLOOKUP(K$3,'Pnad-C'!$1:$1048576,2,0)</f>
        <v>59</v>
      </c>
      <c r="L4" s="163">
        <f>HLOOKUP(L$3,'Pnad-C'!$1:$1048576,2,0)</f>
        <v>60</v>
      </c>
      <c r="M4" s="163">
        <f>HLOOKUP(M$3,'Pnad-C'!$1:$1048576,2,0)</f>
        <v>61</v>
      </c>
      <c r="N4" s="163">
        <f>HLOOKUP(N$3,'Pnad-C'!$1:$1048576,2,0)</f>
        <v>62</v>
      </c>
      <c r="O4" s="163">
        <f>HLOOKUP(O$3,'Pnad-C'!$1:$1048576,2,0)</f>
        <v>63</v>
      </c>
    </row>
    <row r="5" spans="1:15" s="12" customFormat="1" ht="29.25" customHeight="1" x14ac:dyDescent="0.25">
      <c r="A5" s="11" t="s">
        <v>170</v>
      </c>
      <c r="B5" s="148"/>
      <c r="C5" s="138"/>
      <c r="D5" s="416" t="str">
        <f>VLOOKUP(A3,'Indicadores do boletim'!$D:$N,3,0)</f>
        <v>Composição da população em idade ativa (PIA) por faixa etária: Região Metropolitana do Rio de Janeiro e Brasil, 2012 a 2016</v>
      </c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</row>
    <row r="6" spans="1:15" s="12" customFormat="1" ht="9.75" customHeight="1" thickBot="1" x14ac:dyDescent="0.3">
      <c r="A6" s="11"/>
      <c r="B6" s="150"/>
      <c r="C6" s="138"/>
      <c r="D6" s="13"/>
      <c r="E6" s="112"/>
      <c r="I6" s="102"/>
      <c r="J6" s="102"/>
      <c r="K6" s="112"/>
      <c r="O6" s="102" t="s">
        <v>186</v>
      </c>
    </row>
    <row r="7" spans="1:15" s="12" customFormat="1" ht="16.5" customHeight="1" thickTop="1" x14ac:dyDescent="0.25">
      <c r="A7" s="11"/>
      <c r="B7" s="150"/>
      <c r="C7" s="138"/>
      <c r="D7" s="419" t="s">
        <v>0</v>
      </c>
      <c r="E7" s="421" t="s">
        <v>169</v>
      </c>
      <c r="F7" s="421"/>
      <c r="G7" s="421"/>
      <c r="H7" s="421"/>
      <c r="I7" s="421"/>
      <c r="J7" s="422"/>
      <c r="K7" s="421" t="s">
        <v>7</v>
      </c>
      <c r="L7" s="421"/>
      <c r="M7" s="421"/>
      <c r="N7" s="421"/>
      <c r="O7" s="421"/>
    </row>
    <row r="8" spans="1:15" s="11" customFormat="1" ht="33" customHeight="1" x14ac:dyDescent="0.25">
      <c r="A8" s="138"/>
      <c r="B8" s="151"/>
      <c r="C8" s="138"/>
      <c r="D8" s="420"/>
      <c r="E8" s="218" t="s">
        <v>685</v>
      </c>
      <c r="F8" s="218" t="s">
        <v>188</v>
      </c>
      <c r="G8" s="218" t="s">
        <v>189</v>
      </c>
      <c r="H8" s="218" t="s">
        <v>190</v>
      </c>
      <c r="I8" s="218" t="s">
        <v>191</v>
      </c>
      <c r="J8" s="423"/>
      <c r="K8" s="218" t="s">
        <v>685</v>
      </c>
      <c r="L8" s="218" t="s">
        <v>188</v>
      </c>
      <c r="M8" s="218" t="s">
        <v>189</v>
      </c>
      <c r="N8" s="218" t="s">
        <v>190</v>
      </c>
      <c r="O8" s="218" t="s">
        <v>191</v>
      </c>
    </row>
    <row r="9" spans="1:15" ht="15.75" x14ac:dyDescent="0.25">
      <c r="B9" s="10">
        <f>D9</f>
        <v>2012</v>
      </c>
      <c r="C9" s="152">
        <v>0</v>
      </c>
      <c r="D9" s="98">
        <v>2012</v>
      </c>
      <c r="E9" s="123">
        <f>IFERROR(VLOOKUP($B9&amp;"_"&amp;$C9&amp;"_"&amp;$A$4,'Pnad-C'!$1:$1048576,E$4,0)*100,"-")</f>
        <v>7.7558383345603943</v>
      </c>
      <c r="F9" s="123">
        <f>IFERROR(VLOOKUP($B9&amp;"_"&amp;$C9&amp;"_"&amp;$A$4,'Pnad-C'!$1:$1048576,F$4,0)*100,"-")</f>
        <v>21.791645884513855</v>
      </c>
      <c r="G9" s="123">
        <f>IFERROR(VLOOKUP($B9&amp;"_"&amp;$C9&amp;"_"&amp;$A$4,'Pnad-C'!$1:$1048576,G$4,0)*100,"-")</f>
        <v>35.416284203529358</v>
      </c>
      <c r="H9" s="123">
        <f>IFERROR(VLOOKUP($B9&amp;"_"&amp;$C9&amp;"_"&amp;$A$4,'Pnad-C'!$1:$1048576,H$4,0)*100,"-")</f>
        <v>21.932297945022583</v>
      </c>
      <c r="I9" s="123">
        <f>IFERROR(VLOOKUP($B9&amp;"_"&amp;$C9&amp;"_"&amp;$A$4,'Pnad-C'!$1:$1048576,I$4,0)*100,"-")</f>
        <v>13.103935122489929</v>
      </c>
      <c r="J9" s="123"/>
      <c r="K9" s="123">
        <f>IFERROR(VLOOKUP($B9&amp;"_"&amp;$C9&amp;"_"&amp;$A$5,'Pnad-C'!$1:$1048576,K$4,0)*100,"-")</f>
        <v>9.1589182615280151</v>
      </c>
      <c r="L9" s="123">
        <f>IFERROR(VLOOKUP($B9&amp;"_"&amp;$C9&amp;"_"&amp;$A$5,'Pnad-C'!$1:$1048576,L$4,0)*100,"-")</f>
        <v>24.446836113929749</v>
      </c>
      <c r="M9" s="123">
        <f>IFERROR(VLOOKUP($B9&amp;"_"&amp;$C9&amp;"_"&amp;$A$5,'Pnad-C'!$1:$1048576,M$4,0)*100,"-")</f>
        <v>36.415323615074158</v>
      </c>
      <c r="N9" s="123">
        <f>IFERROR(VLOOKUP($B9&amp;"_"&amp;$C9&amp;"_"&amp;$A$5,'Pnad-C'!$1:$1048576,N$4,0)*100,"-")</f>
        <v>18.831057846546173</v>
      </c>
      <c r="O9" s="123">
        <f>IFERROR(VLOOKUP($B9&amp;"_"&amp;$C9&amp;"_"&amp;$A$5,'Pnad-C'!$1:$1048576,O$4,0)*100,"-")</f>
        <v>11.147865653038025</v>
      </c>
    </row>
    <row r="10" spans="1:15" ht="15.75" x14ac:dyDescent="0.25">
      <c r="B10" s="10">
        <f>B9</f>
        <v>2012</v>
      </c>
      <c r="C10" s="152">
        <v>1</v>
      </c>
      <c r="D10" s="99" t="s">
        <v>3</v>
      </c>
      <c r="E10" s="125">
        <f>IFERROR(VLOOKUP($B10&amp;"_"&amp;$C10&amp;"_"&amp;$A$4,'Pnad-C'!$1:$1048576,E$4,0)*100,"-")</f>
        <v>7.9472951591014862</v>
      </c>
      <c r="F10" s="125">
        <f>IFERROR(VLOOKUP($B10&amp;"_"&amp;$C10&amp;"_"&amp;$A$4,'Pnad-C'!$1:$1048576,F$4,0)*100,"-")</f>
        <v>21.881833672523499</v>
      </c>
      <c r="G10" s="125">
        <f>IFERROR(VLOOKUP($B10&amp;"_"&amp;$C10&amp;"_"&amp;$A$4,'Pnad-C'!$1:$1048576,G$4,0)*100,"-")</f>
        <v>35.19931435585022</v>
      </c>
      <c r="H10" s="125">
        <f>IFERROR(VLOOKUP($B10&amp;"_"&amp;$C10&amp;"_"&amp;$A$4,'Pnad-C'!$1:$1048576,H$4,0)*100,"-")</f>
        <v>22.068925201892853</v>
      </c>
      <c r="I10" s="125">
        <f>IFERROR(VLOOKUP($B10&amp;"_"&amp;$C10&amp;"_"&amp;$A$4,'Pnad-C'!$1:$1048576,I$4,0)*100,"-")</f>
        <v>12.902632355690002</v>
      </c>
      <c r="J10" s="125"/>
      <c r="K10" s="125">
        <f>IFERROR(VLOOKUP($B10&amp;"_"&amp;$C10&amp;"_"&amp;$A$5,'Pnad-C'!$1:$1048576,K$4,0)*100,"-")</f>
        <v>9.2475622892379761</v>
      </c>
      <c r="L10" s="125">
        <f>IFERROR(VLOOKUP($B10&amp;"_"&amp;$C10&amp;"_"&amp;$A$5,'Pnad-C'!$1:$1048576,L$4,0)*100,"-")</f>
        <v>24.783191084861755</v>
      </c>
      <c r="M10" s="125">
        <f>IFERROR(VLOOKUP($B10&amp;"_"&amp;$C10&amp;"_"&amp;$A$5,'Pnad-C'!$1:$1048576,M$4,0)*100,"-")</f>
        <v>36.376842856407166</v>
      </c>
      <c r="N10" s="125">
        <f>IFERROR(VLOOKUP($B10&amp;"_"&amp;$C10&amp;"_"&amp;$A$5,'Pnad-C'!$1:$1048576,N$4,0)*100,"-")</f>
        <v>18.670353293418884</v>
      </c>
      <c r="O10" s="125">
        <f>IFERROR(VLOOKUP($B10&amp;"_"&amp;$C10&amp;"_"&amp;$A$5,'Pnad-C'!$1:$1048576,O$4,0)*100,"-")</f>
        <v>10.922049731016159</v>
      </c>
    </row>
    <row r="11" spans="1:15" ht="15.75" x14ac:dyDescent="0.25">
      <c r="B11" s="10">
        <f t="shared" ref="B11:B13" si="0">B10</f>
        <v>2012</v>
      </c>
      <c r="C11" s="152">
        <v>2</v>
      </c>
      <c r="D11" s="99" t="s">
        <v>4</v>
      </c>
      <c r="E11" s="125">
        <f>IFERROR(VLOOKUP($B11&amp;"_"&amp;$C11&amp;"_"&amp;$A$4,'Pnad-C'!$1:$1048576,E$4,0)*100,"-")</f>
        <v>7.7106401324272156</v>
      </c>
      <c r="F11" s="125">
        <f>IFERROR(VLOOKUP($B11&amp;"_"&amp;$C11&amp;"_"&amp;$A$4,'Pnad-C'!$1:$1048576,F$4,0)*100,"-")</f>
        <v>21.717888116836548</v>
      </c>
      <c r="G11" s="125">
        <f>IFERROR(VLOOKUP($B11&amp;"_"&amp;$C11&amp;"_"&amp;$A$4,'Pnad-C'!$1:$1048576,G$4,0)*100,"-")</f>
        <v>35.728785395622253</v>
      </c>
      <c r="H11" s="125">
        <f>IFERROR(VLOOKUP($B11&amp;"_"&amp;$C11&amp;"_"&amp;$A$4,'Pnad-C'!$1:$1048576,H$4,0)*100,"-")</f>
        <v>21.993114054203033</v>
      </c>
      <c r="I11" s="125">
        <f>IFERROR(VLOOKUP($B11&amp;"_"&amp;$C11&amp;"_"&amp;$A$4,'Pnad-C'!$1:$1048576,I$4,0)*100,"-")</f>
        <v>12.84957230091095</v>
      </c>
      <c r="J11" s="125"/>
      <c r="K11" s="125">
        <f>IFERROR(VLOOKUP($B11&amp;"_"&amp;$C11&amp;"_"&amp;$A$5,'Pnad-C'!$1:$1048576,K$4,0)*100,"-")</f>
        <v>9.1907449066638947</v>
      </c>
      <c r="L11" s="125">
        <f>IFERROR(VLOOKUP($B11&amp;"_"&amp;$C11&amp;"_"&amp;$A$5,'Pnad-C'!$1:$1048576,L$4,0)*100,"-")</f>
        <v>24.593757092952728</v>
      </c>
      <c r="M11" s="125">
        <f>IFERROR(VLOOKUP($B11&amp;"_"&amp;$C11&amp;"_"&amp;$A$5,'Pnad-C'!$1:$1048576,M$4,0)*100,"-")</f>
        <v>36.310106515884399</v>
      </c>
      <c r="N11" s="125">
        <f>IFERROR(VLOOKUP($B11&amp;"_"&amp;$C11&amp;"_"&amp;$A$5,'Pnad-C'!$1:$1048576,N$4,0)*100,"-")</f>
        <v>18.856431543827057</v>
      </c>
      <c r="O11" s="125">
        <f>IFERROR(VLOOKUP($B11&amp;"_"&amp;$C11&amp;"_"&amp;$A$5,'Pnad-C'!$1:$1048576,O$4,0)*100,"-")</f>
        <v>11.04896068572998</v>
      </c>
    </row>
    <row r="12" spans="1:15" ht="15.75" x14ac:dyDescent="0.25">
      <c r="B12" s="10">
        <f t="shared" si="0"/>
        <v>2012</v>
      </c>
      <c r="C12" s="152">
        <v>3</v>
      </c>
      <c r="D12" s="99" t="s">
        <v>5</v>
      </c>
      <c r="E12" s="125">
        <f>IFERROR(VLOOKUP($B12&amp;"_"&amp;$C12&amp;"_"&amp;$A$4,'Pnad-C'!$1:$1048576,E$4,0)*100,"-")</f>
        <v>7.7808648347854614</v>
      </c>
      <c r="F12" s="125">
        <f>IFERROR(VLOOKUP($B12&amp;"_"&amp;$C12&amp;"_"&amp;$A$4,'Pnad-C'!$1:$1048576,F$4,0)*100,"-")</f>
        <v>21.711407601833344</v>
      </c>
      <c r="G12" s="125">
        <f>IFERROR(VLOOKUP($B12&amp;"_"&amp;$C12&amp;"_"&amp;$A$4,'Pnad-C'!$1:$1048576,G$4,0)*100,"-")</f>
        <v>35.538685321807861</v>
      </c>
      <c r="H12" s="125">
        <f>IFERROR(VLOOKUP($B12&amp;"_"&amp;$C12&amp;"_"&amp;$A$4,'Pnad-C'!$1:$1048576,H$4,0)*100,"-")</f>
        <v>21.781091392040253</v>
      </c>
      <c r="I12" s="125">
        <f>IFERROR(VLOOKUP($B12&amp;"_"&amp;$C12&amp;"_"&amp;$A$4,'Pnad-C'!$1:$1048576,I$4,0)*100,"-")</f>
        <v>13.187950849533081</v>
      </c>
      <c r="J12" s="125"/>
      <c r="K12" s="125">
        <f>IFERROR(VLOOKUP($B12&amp;"_"&amp;$C12&amp;"_"&amp;$A$5,'Pnad-C'!$1:$1048576,K$4,0)*100,"-")</f>
        <v>9.1265112161636353</v>
      </c>
      <c r="L12" s="125">
        <f>IFERROR(VLOOKUP($B12&amp;"_"&amp;$C12&amp;"_"&amp;$A$5,'Pnad-C'!$1:$1048576,L$4,0)*100,"-")</f>
        <v>24.334441125392914</v>
      </c>
      <c r="M12" s="125">
        <f>IFERROR(VLOOKUP($B12&amp;"_"&amp;$C12&amp;"_"&amp;$A$5,'Pnad-C'!$1:$1048576,M$4,0)*100,"-")</f>
        <v>36.471861600875854</v>
      </c>
      <c r="N12" s="125">
        <f>IFERROR(VLOOKUP($B12&amp;"_"&amp;$C12&amp;"_"&amp;$A$5,'Pnad-C'!$1:$1048576,N$4,0)*100,"-")</f>
        <v>18.838837742805481</v>
      </c>
      <c r="O12" s="125">
        <f>IFERROR(VLOOKUP($B12&amp;"_"&amp;$C12&amp;"_"&amp;$A$5,'Pnad-C'!$1:$1048576,O$4,0)*100,"-")</f>
        <v>11.228347569704056</v>
      </c>
    </row>
    <row r="13" spans="1:15" ht="15.75" x14ac:dyDescent="0.25">
      <c r="B13" s="10">
        <f t="shared" si="0"/>
        <v>2012</v>
      </c>
      <c r="C13" s="152">
        <v>4</v>
      </c>
      <c r="D13" s="99" t="s">
        <v>6</v>
      </c>
      <c r="E13" s="125">
        <f>IFERROR(VLOOKUP($B13&amp;"_"&amp;$C13&amp;"_"&amp;$A$4,'Pnad-C'!$1:$1048576,E$4,0)*100,"-")</f>
        <v>7.5845524668693542</v>
      </c>
      <c r="F13" s="125">
        <f>IFERROR(VLOOKUP($B13&amp;"_"&amp;$C13&amp;"_"&amp;$A$4,'Pnad-C'!$1:$1048576,F$4,0)*100,"-")</f>
        <v>21.855451166629791</v>
      </c>
      <c r="G13" s="125">
        <f>IFERROR(VLOOKUP($B13&amp;"_"&amp;$C13&amp;"_"&amp;$A$4,'Pnad-C'!$1:$1048576,G$4,0)*100,"-")</f>
        <v>35.198351740837097</v>
      </c>
      <c r="H13" s="125">
        <f>IFERROR(VLOOKUP($B13&amp;"_"&amp;$C13&amp;"_"&amp;$A$4,'Pnad-C'!$1:$1048576,H$4,0)*100,"-")</f>
        <v>21.886062622070313</v>
      </c>
      <c r="I13" s="125">
        <f>IFERROR(VLOOKUP($B13&amp;"_"&amp;$C13&amp;"_"&amp;$A$4,'Pnad-C'!$1:$1048576,I$4,0)*100,"-")</f>
        <v>13.475583493709564</v>
      </c>
      <c r="J13" s="125"/>
      <c r="K13" s="125">
        <f>IFERROR(VLOOKUP($B13&amp;"_"&amp;$C13&amp;"_"&amp;$A$5,'Pnad-C'!$1:$1048576,K$4,0)*100,"-")</f>
        <v>9.0708531439304352</v>
      </c>
      <c r="L13" s="125">
        <f>IFERROR(VLOOKUP($B13&amp;"_"&amp;$C13&amp;"_"&amp;$A$5,'Pnad-C'!$1:$1048576,L$4,0)*100,"-")</f>
        <v>24.075952172279358</v>
      </c>
      <c r="M13" s="125">
        <f>IFERROR(VLOOKUP($B13&amp;"_"&amp;$C13&amp;"_"&amp;$A$5,'Pnad-C'!$1:$1048576,M$4,0)*100,"-")</f>
        <v>36.502480506896973</v>
      </c>
      <c r="N13" s="125">
        <f>IFERROR(VLOOKUP($B13&amp;"_"&amp;$C13&amp;"_"&amp;$A$5,'Pnad-C'!$1:$1048576,N$4,0)*100,"-")</f>
        <v>18.95860880613327</v>
      </c>
      <c r="O13" s="125">
        <f>IFERROR(VLOOKUP($B13&amp;"_"&amp;$C13&amp;"_"&amp;$A$5,'Pnad-C'!$1:$1048576,O$4,0)*100,"-")</f>
        <v>11.392104625701904</v>
      </c>
    </row>
    <row r="14" spans="1:15" ht="15.75" x14ac:dyDescent="0.25">
      <c r="B14" s="10">
        <f>D14</f>
        <v>2013</v>
      </c>
      <c r="C14" s="152">
        <v>0</v>
      </c>
      <c r="D14" s="98">
        <v>2013</v>
      </c>
      <c r="E14" s="123">
        <f>IFERROR(VLOOKUP($B14&amp;"_"&amp;$C14&amp;"_"&amp;$A$4,'Pnad-C'!$1:$1048576,E$4,0)*100,"-")</f>
        <v>7.5292542576789856</v>
      </c>
      <c r="F14" s="123">
        <f>IFERROR(VLOOKUP($B14&amp;"_"&amp;$C14&amp;"_"&amp;$A$4,'Pnad-C'!$1:$1048576,F$4,0)*100,"-")</f>
        <v>21.142333745956421</v>
      </c>
      <c r="G14" s="123">
        <f>IFERROR(VLOOKUP($B14&amp;"_"&amp;$C14&amp;"_"&amp;$A$4,'Pnad-C'!$1:$1048576,G$4,0)*100,"-")</f>
        <v>35.76684296131134</v>
      </c>
      <c r="H14" s="123">
        <f>IFERROR(VLOOKUP($B14&amp;"_"&amp;$C14&amp;"_"&amp;$A$4,'Pnad-C'!$1:$1048576,H$4,0)*100,"-")</f>
        <v>21.486867964267731</v>
      </c>
      <c r="I14" s="123">
        <f>IFERROR(VLOOKUP($B14&amp;"_"&amp;$C14&amp;"_"&amp;$A$4,'Pnad-C'!$1:$1048576,I$4,0)*100,"-")</f>
        <v>14.074701070785522</v>
      </c>
      <c r="J14" s="123"/>
      <c r="K14" s="123">
        <f>IFERROR(VLOOKUP($B14&amp;"_"&amp;$C14&amp;"_"&amp;$A$5,'Pnad-C'!$1:$1048576,K$4,0)*100,"-")</f>
        <v>8.8582292199134827</v>
      </c>
      <c r="L14" s="123">
        <f>IFERROR(VLOOKUP($B14&amp;"_"&amp;$C14&amp;"_"&amp;$A$5,'Pnad-C'!$1:$1048576,L$4,0)*100,"-")</f>
        <v>23.874296247959137</v>
      </c>
      <c r="M14" s="123">
        <f>IFERROR(VLOOKUP($B14&amp;"_"&amp;$C14&amp;"_"&amp;$A$5,'Pnad-C'!$1:$1048576,M$4,0)*100,"-")</f>
        <v>36.643177270889282</v>
      </c>
      <c r="N14" s="123">
        <f>IFERROR(VLOOKUP($B14&amp;"_"&amp;$C14&amp;"_"&amp;$A$5,'Pnad-C'!$1:$1048576,N$4,0)*100,"-")</f>
        <v>19.107441604137421</v>
      </c>
      <c r="O14" s="123">
        <f>IFERROR(VLOOKUP($B14&amp;"_"&amp;$C14&amp;"_"&amp;$A$5,'Pnad-C'!$1:$1048576,O$4,0)*100,"-")</f>
        <v>11.516854912042618</v>
      </c>
    </row>
    <row r="15" spans="1:15" ht="15.75" x14ac:dyDescent="0.25">
      <c r="B15" s="10">
        <f>B14</f>
        <v>2013</v>
      </c>
      <c r="C15" s="152">
        <v>1</v>
      </c>
      <c r="D15" s="99" t="s">
        <v>3</v>
      </c>
      <c r="E15" s="125">
        <f>IFERROR(VLOOKUP($B15&amp;"_"&amp;$C15&amp;"_"&amp;$A$4,'Pnad-C'!$1:$1048576,E$4,0)*100,"-")</f>
        <v>7.4620909988880157</v>
      </c>
      <c r="F15" s="125">
        <f>IFERROR(VLOOKUP($B15&amp;"_"&amp;$C15&amp;"_"&amp;$A$4,'Pnad-C'!$1:$1048576,F$4,0)*100,"-")</f>
        <v>21.659447252750397</v>
      </c>
      <c r="G15" s="125">
        <f>IFERROR(VLOOKUP($B15&amp;"_"&amp;$C15&amp;"_"&amp;$A$4,'Pnad-C'!$1:$1048576,G$4,0)*100,"-")</f>
        <v>35.524642467498779</v>
      </c>
      <c r="H15" s="125">
        <f>IFERROR(VLOOKUP($B15&amp;"_"&amp;$C15&amp;"_"&amp;$A$4,'Pnad-C'!$1:$1048576,H$4,0)*100,"-")</f>
        <v>21.436478197574615</v>
      </c>
      <c r="I15" s="125">
        <f>IFERROR(VLOOKUP($B15&amp;"_"&amp;$C15&amp;"_"&amp;$A$4,'Pnad-C'!$1:$1048576,I$4,0)*100,"-")</f>
        <v>13.917341828346252</v>
      </c>
      <c r="J15" s="125"/>
      <c r="K15" s="125">
        <f>IFERROR(VLOOKUP($B15&amp;"_"&amp;$C15&amp;"_"&amp;$A$5,'Pnad-C'!$1:$1048576,K$4,0)*100,"-")</f>
        <v>8.9714035391807556</v>
      </c>
      <c r="L15" s="125">
        <f>IFERROR(VLOOKUP($B15&amp;"_"&amp;$C15&amp;"_"&amp;$A$5,'Pnad-C'!$1:$1048576,L$4,0)*100,"-")</f>
        <v>23.984572291374207</v>
      </c>
      <c r="M15" s="125">
        <f>IFERROR(VLOOKUP($B15&amp;"_"&amp;$C15&amp;"_"&amp;$A$5,'Pnad-C'!$1:$1048576,M$4,0)*100,"-")</f>
        <v>36.540526151657104</v>
      </c>
      <c r="N15" s="125">
        <f>IFERROR(VLOOKUP($B15&amp;"_"&amp;$C15&amp;"_"&amp;$A$5,'Pnad-C'!$1:$1048576,N$4,0)*100,"-")</f>
        <v>19.005067646503448</v>
      </c>
      <c r="O15" s="125">
        <f>IFERROR(VLOOKUP($B15&amp;"_"&amp;$C15&amp;"_"&amp;$A$5,'Pnad-C'!$1:$1048576,O$4,0)*100,"-")</f>
        <v>11.498429626226425</v>
      </c>
    </row>
    <row r="16" spans="1:15" ht="15.75" x14ac:dyDescent="0.25">
      <c r="B16" s="10">
        <f t="shared" ref="B16:B18" si="1">B15</f>
        <v>2013</v>
      </c>
      <c r="C16" s="152">
        <v>2</v>
      </c>
      <c r="D16" s="99" t="s">
        <v>4</v>
      </c>
      <c r="E16" s="125">
        <f>IFERROR(VLOOKUP($B16&amp;"_"&amp;$C16&amp;"_"&amp;$A$4,'Pnad-C'!$1:$1048576,E$4,0)*100,"-")</f>
        <v>7.4376948177814484</v>
      </c>
      <c r="F16" s="125">
        <f>IFERROR(VLOOKUP($B16&amp;"_"&amp;$C16&amp;"_"&amp;$A$4,'Pnad-C'!$1:$1048576,F$4,0)*100,"-")</f>
        <v>21.203988790512085</v>
      </c>
      <c r="G16" s="125">
        <f>IFERROR(VLOOKUP($B16&amp;"_"&amp;$C16&amp;"_"&amp;$A$4,'Pnad-C'!$1:$1048576,G$4,0)*100,"-")</f>
        <v>35.977774858474731</v>
      </c>
      <c r="H16" s="125">
        <f>IFERROR(VLOOKUP($B16&amp;"_"&amp;$C16&amp;"_"&amp;$A$4,'Pnad-C'!$1:$1048576,H$4,0)*100,"-")</f>
        <v>21.274501085281372</v>
      </c>
      <c r="I16" s="125">
        <f>IFERROR(VLOOKUP($B16&amp;"_"&amp;$C16&amp;"_"&amp;$A$4,'Pnad-C'!$1:$1048576,I$4,0)*100,"-")</f>
        <v>14.106039702892303</v>
      </c>
      <c r="J16" s="125"/>
      <c r="K16" s="125">
        <f>IFERROR(VLOOKUP($B16&amp;"_"&amp;$C16&amp;"_"&amp;$A$5,'Pnad-C'!$1:$1048576,K$4,0)*100,"-")</f>
        <v>8.8473707437515259</v>
      </c>
      <c r="L16" s="125">
        <f>IFERROR(VLOOKUP($B16&amp;"_"&amp;$C16&amp;"_"&amp;$A$5,'Pnad-C'!$1:$1048576,L$4,0)*100,"-")</f>
        <v>23.874488472938538</v>
      </c>
      <c r="M16" s="125">
        <f>IFERROR(VLOOKUP($B16&amp;"_"&amp;$C16&amp;"_"&amp;$A$5,'Pnad-C'!$1:$1048576,M$4,0)*100,"-")</f>
        <v>36.755573749542236</v>
      </c>
      <c r="N16" s="125">
        <f>IFERROR(VLOOKUP($B16&amp;"_"&amp;$C16&amp;"_"&amp;$A$5,'Pnad-C'!$1:$1048576,N$4,0)*100,"-")</f>
        <v>19.034561514854431</v>
      </c>
      <c r="O16" s="125">
        <f>IFERROR(VLOOKUP($B16&amp;"_"&amp;$C16&amp;"_"&amp;$A$5,'Pnad-C'!$1:$1048576,O$4,0)*100,"-")</f>
        <v>11.488005518913269</v>
      </c>
    </row>
    <row r="17" spans="1:15" ht="15.75" x14ac:dyDescent="0.25">
      <c r="B17" s="10">
        <f t="shared" si="1"/>
        <v>2013</v>
      </c>
      <c r="C17" s="152">
        <v>3</v>
      </c>
      <c r="D17" s="99" t="s">
        <v>5</v>
      </c>
      <c r="E17" s="125">
        <f>IFERROR(VLOOKUP($B17&amp;"_"&amp;$C17&amp;"_"&amp;$A$4,'Pnad-C'!$1:$1048576,E$4,0)*100,"-")</f>
        <v>7.5193889439105988</v>
      </c>
      <c r="F17" s="125">
        <f>IFERROR(VLOOKUP($B17&amp;"_"&amp;$C17&amp;"_"&amp;$A$4,'Pnad-C'!$1:$1048576,F$4,0)*100,"-")</f>
        <v>20.945975184440613</v>
      </c>
      <c r="G17" s="125">
        <f>IFERROR(VLOOKUP($B17&amp;"_"&amp;$C17&amp;"_"&amp;$A$4,'Pnad-C'!$1:$1048576,G$4,0)*100,"-")</f>
        <v>35.906639695167542</v>
      </c>
      <c r="H17" s="125">
        <f>IFERROR(VLOOKUP($B17&amp;"_"&amp;$C17&amp;"_"&amp;$A$4,'Pnad-C'!$1:$1048576,H$4,0)*100,"-")</f>
        <v>21.467466652393341</v>
      </c>
      <c r="I17" s="125">
        <f>IFERROR(VLOOKUP($B17&amp;"_"&amp;$C17&amp;"_"&amp;$A$4,'Pnad-C'!$1:$1048576,I$4,0)*100,"-")</f>
        <v>14.160528779029846</v>
      </c>
      <c r="J17" s="125"/>
      <c r="K17" s="125">
        <f>IFERROR(VLOOKUP($B17&amp;"_"&amp;$C17&amp;"_"&amp;$A$5,'Pnad-C'!$1:$1048576,K$4,0)*100,"-")</f>
        <v>8.8337160646915436</v>
      </c>
      <c r="L17" s="125">
        <f>IFERROR(VLOOKUP($B17&amp;"_"&amp;$C17&amp;"_"&amp;$A$5,'Pnad-C'!$1:$1048576,L$4,0)*100,"-")</f>
        <v>23.895017802715302</v>
      </c>
      <c r="M17" s="125">
        <f>IFERROR(VLOOKUP($B17&amp;"_"&amp;$C17&amp;"_"&amp;$A$5,'Pnad-C'!$1:$1048576,M$4,0)*100,"-")</f>
        <v>36.693230271339417</v>
      </c>
      <c r="N17" s="125">
        <f>IFERROR(VLOOKUP($B17&amp;"_"&amp;$C17&amp;"_"&amp;$A$5,'Pnad-C'!$1:$1048576,N$4,0)*100,"-")</f>
        <v>19.110657274723053</v>
      </c>
      <c r="O17" s="125">
        <f>IFERROR(VLOOKUP($B17&amp;"_"&amp;$C17&amp;"_"&amp;$A$5,'Pnad-C'!$1:$1048576,O$4,0)*100,"-")</f>
        <v>11.467377841472626</v>
      </c>
    </row>
    <row r="18" spans="1:15" ht="15.75" x14ac:dyDescent="0.25">
      <c r="B18" s="10">
        <f t="shared" si="1"/>
        <v>2013</v>
      </c>
      <c r="C18" s="152">
        <v>4</v>
      </c>
      <c r="D18" s="99" t="s">
        <v>6</v>
      </c>
      <c r="E18" s="125">
        <f>IFERROR(VLOOKUP($B18&amp;"_"&amp;$C18&amp;"_"&amp;$A$4,'Pnad-C'!$1:$1048576,E$4,0)*100,"-")</f>
        <v>7.6978437602519989</v>
      </c>
      <c r="F18" s="125">
        <f>IFERROR(VLOOKUP($B18&amp;"_"&amp;$C18&amp;"_"&amp;$A$4,'Pnad-C'!$1:$1048576,F$4,0)*100,"-")</f>
        <v>20.759925246238708</v>
      </c>
      <c r="G18" s="125">
        <f>IFERROR(VLOOKUP($B18&amp;"_"&amp;$C18&amp;"_"&amp;$A$4,'Pnad-C'!$1:$1048576,G$4,0)*100,"-")</f>
        <v>35.65831184387207</v>
      </c>
      <c r="H18" s="125">
        <f>IFERROR(VLOOKUP($B18&amp;"_"&amp;$C18&amp;"_"&amp;$A$4,'Pnad-C'!$1:$1048576,H$4,0)*100,"-")</f>
        <v>21.769024431705475</v>
      </c>
      <c r="I18" s="125">
        <f>IFERROR(VLOOKUP($B18&amp;"_"&amp;$C18&amp;"_"&amp;$A$4,'Pnad-C'!$1:$1048576,I$4,0)*100,"-")</f>
        <v>14.114892482757568</v>
      </c>
      <c r="J18" s="125"/>
      <c r="K18" s="125">
        <f>IFERROR(VLOOKUP($B18&amp;"_"&amp;$C18&amp;"_"&amp;$A$5,'Pnad-C'!$1:$1048576,K$4,0)*100,"-")</f>
        <v>8.7804250419139862</v>
      </c>
      <c r="L18" s="125">
        <f>IFERROR(VLOOKUP($B18&amp;"_"&amp;$C18&amp;"_"&amp;$A$5,'Pnad-C'!$1:$1048576,L$4,0)*100,"-")</f>
        <v>23.743104934692383</v>
      </c>
      <c r="M18" s="125">
        <f>IFERROR(VLOOKUP($B18&amp;"_"&amp;$C18&amp;"_"&amp;$A$5,'Pnad-C'!$1:$1048576,M$4,0)*100,"-")</f>
        <v>36.583384871482849</v>
      </c>
      <c r="N18" s="125">
        <f>IFERROR(VLOOKUP($B18&amp;"_"&amp;$C18&amp;"_"&amp;$A$5,'Pnad-C'!$1:$1048576,N$4,0)*100,"-")</f>
        <v>19.27947998046875</v>
      </c>
      <c r="O18" s="125">
        <f>IFERROR(VLOOKUP($B18&amp;"_"&amp;$C18&amp;"_"&amp;$A$5,'Pnad-C'!$1:$1048576,O$4,0)*100,"-")</f>
        <v>11.613606661558151</v>
      </c>
    </row>
    <row r="19" spans="1:15" ht="15.75" x14ac:dyDescent="0.25">
      <c r="B19" s="10">
        <f>D19</f>
        <v>2014</v>
      </c>
      <c r="C19" s="152">
        <v>0</v>
      </c>
      <c r="D19" s="98">
        <v>2014</v>
      </c>
      <c r="E19" s="123">
        <f>IFERROR(VLOOKUP($B19&amp;"_"&amp;$C19&amp;"_"&amp;$A$4,'Pnad-C'!$1:$1048576,E$4,0)*100,"-")</f>
        <v>7.3925167322158813</v>
      </c>
      <c r="F19" s="123">
        <f>IFERROR(VLOOKUP($B19&amp;"_"&amp;$C19&amp;"_"&amp;$A$4,'Pnad-C'!$1:$1048576,F$4,0)*100,"-")</f>
        <v>20.256653428077698</v>
      </c>
      <c r="G19" s="123">
        <f>IFERROR(VLOOKUP($B19&amp;"_"&amp;$C19&amp;"_"&amp;$A$4,'Pnad-C'!$1:$1048576,G$4,0)*100,"-")</f>
        <v>35.47985851764679</v>
      </c>
      <c r="H19" s="123">
        <f>IFERROR(VLOOKUP($B19&amp;"_"&amp;$C19&amp;"_"&amp;$A$4,'Pnad-C'!$1:$1048576,H$4,0)*100,"-")</f>
        <v>22.303983569145203</v>
      </c>
      <c r="I19" s="123">
        <f>IFERROR(VLOOKUP($B19&amp;"_"&amp;$C19&amp;"_"&amp;$A$4,'Pnad-C'!$1:$1048576,I$4,0)*100,"-")</f>
        <v>14.566987752914429</v>
      </c>
      <c r="J19" s="123"/>
      <c r="K19" s="123">
        <f>IFERROR(VLOOKUP($B19&amp;"_"&amp;$C19&amp;"_"&amp;$A$5,'Pnad-C'!$1:$1048576,K$4,0)*100,"-")</f>
        <v>8.7855927646160126</v>
      </c>
      <c r="L19" s="123">
        <f>IFERROR(VLOOKUP($B19&amp;"_"&amp;$C19&amp;"_"&amp;$A$5,'Pnad-C'!$1:$1048576,L$4,0)*100,"-")</f>
        <v>23.390293121337891</v>
      </c>
      <c r="M19" s="123">
        <f>IFERROR(VLOOKUP($B19&amp;"_"&amp;$C19&amp;"_"&amp;$A$5,'Pnad-C'!$1:$1048576,M$4,0)*100,"-")</f>
        <v>36.678004264831543</v>
      </c>
      <c r="N19" s="123">
        <f>IFERROR(VLOOKUP($B19&amp;"_"&amp;$C19&amp;"_"&amp;$A$5,'Pnad-C'!$1:$1048576,N$4,0)*100,"-")</f>
        <v>19.450616836547852</v>
      </c>
      <c r="O19" s="123">
        <f>IFERROR(VLOOKUP($B19&amp;"_"&amp;$C19&amp;"_"&amp;$A$5,'Pnad-C'!$1:$1048576,O$4,0)*100,"-")</f>
        <v>11.695493757724762</v>
      </c>
    </row>
    <row r="20" spans="1:15" ht="15.75" x14ac:dyDescent="0.25">
      <c r="B20" s="10">
        <f>B19</f>
        <v>2014</v>
      </c>
      <c r="C20" s="152">
        <v>1</v>
      </c>
      <c r="D20" s="99" t="s">
        <v>3</v>
      </c>
      <c r="E20" s="125">
        <f>IFERROR(VLOOKUP($B20&amp;"_"&amp;$C20&amp;"_"&amp;$A$4,'Pnad-C'!$1:$1048576,E$4,0)*100,"-")</f>
        <v>7.6509758830070496</v>
      </c>
      <c r="F20" s="125">
        <f>IFERROR(VLOOKUP($B20&amp;"_"&amp;$C20&amp;"_"&amp;$A$4,'Pnad-C'!$1:$1048576,F$4,0)*100,"-")</f>
        <v>20.907820761203766</v>
      </c>
      <c r="G20" s="125">
        <f>IFERROR(VLOOKUP($B20&amp;"_"&amp;$C20&amp;"_"&amp;$A$4,'Pnad-C'!$1:$1048576,G$4,0)*100,"-")</f>
        <v>35.71280837059021</v>
      </c>
      <c r="H20" s="125">
        <f>IFERROR(VLOOKUP($B20&amp;"_"&amp;$C20&amp;"_"&amp;$A$4,'Pnad-C'!$1:$1048576,H$4,0)*100,"-")</f>
        <v>22.012121975421906</v>
      </c>
      <c r="I20" s="125">
        <f>IFERROR(VLOOKUP($B20&amp;"_"&amp;$C20&amp;"_"&amp;$A$4,'Pnad-C'!$1:$1048576,I$4,0)*100,"-")</f>
        <v>13.716273009777069</v>
      </c>
      <c r="J20" s="125"/>
      <c r="K20" s="125">
        <f>IFERROR(VLOOKUP($B20&amp;"_"&amp;$C20&amp;"_"&amp;$A$5,'Pnad-C'!$1:$1048576,K$4,0)*100,"-")</f>
        <v>8.8375397026538849</v>
      </c>
      <c r="L20" s="125">
        <f>IFERROR(VLOOKUP($B20&amp;"_"&amp;$C20&amp;"_"&amp;$A$5,'Pnad-C'!$1:$1048576,L$4,0)*100,"-")</f>
        <v>23.639415204524994</v>
      </c>
      <c r="M20" s="125">
        <f>IFERROR(VLOOKUP($B20&amp;"_"&amp;$C20&amp;"_"&amp;$A$5,'Pnad-C'!$1:$1048576,M$4,0)*100,"-")</f>
        <v>36.868575215339661</v>
      </c>
      <c r="N20" s="125">
        <f>IFERROR(VLOOKUP($B20&amp;"_"&amp;$C20&amp;"_"&amp;$A$5,'Pnad-C'!$1:$1048576,N$4,0)*100,"-")</f>
        <v>19.224338233470917</v>
      </c>
      <c r="O20" s="125">
        <f>IFERROR(VLOOKUP($B20&amp;"_"&amp;$C20&amp;"_"&amp;$A$5,'Pnad-C'!$1:$1048576,O$4,0)*100,"-")</f>
        <v>11.430130898952484</v>
      </c>
    </row>
    <row r="21" spans="1:15" ht="15.75" x14ac:dyDescent="0.25">
      <c r="B21" s="10">
        <f t="shared" ref="B21:B23" si="2">B20</f>
        <v>2014</v>
      </c>
      <c r="C21" s="152">
        <v>2</v>
      </c>
      <c r="D21" s="99" t="s">
        <v>4</v>
      </c>
      <c r="E21" s="125">
        <f>IFERROR(VLOOKUP($B21&amp;"_"&amp;$C21&amp;"_"&amp;$A$4,'Pnad-C'!$1:$1048576,E$4,0)*100,"-")</f>
        <v>7.5341060757637024</v>
      </c>
      <c r="F21" s="125">
        <f>IFERROR(VLOOKUP($B21&amp;"_"&amp;$C21&amp;"_"&amp;$A$4,'Pnad-C'!$1:$1048576,F$4,0)*100,"-")</f>
        <v>20.20421028137207</v>
      </c>
      <c r="G21" s="125">
        <f>IFERROR(VLOOKUP($B21&amp;"_"&amp;$C21&amp;"_"&amp;$A$4,'Pnad-C'!$1:$1048576,G$4,0)*100,"-")</f>
        <v>35.860109329223633</v>
      </c>
      <c r="H21" s="125">
        <f>IFERROR(VLOOKUP($B21&amp;"_"&amp;$C21&amp;"_"&amp;$A$4,'Pnad-C'!$1:$1048576,H$4,0)*100,"-")</f>
        <v>22.176426649093628</v>
      </c>
      <c r="I21" s="125">
        <f>IFERROR(VLOOKUP($B21&amp;"_"&amp;$C21&amp;"_"&amp;$A$4,'Pnad-C'!$1:$1048576,I$4,0)*100,"-")</f>
        <v>14.225146174430847</v>
      </c>
      <c r="J21" s="125"/>
      <c r="K21" s="125">
        <f>IFERROR(VLOOKUP($B21&amp;"_"&amp;$C21&amp;"_"&amp;$A$5,'Pnad-C'!$1:$1048576,K$4,0)*100,"-")</f>
        <v>8.7669022381305695</v>
      </c>
      <c r="L21" s="125">
        <f>IFERROR(VLOOKUP($B21&amp;"_"&amp;$C21&amp;"_"&amp;$A$5,'Pnad-C'!$1:$1048576,L$4,0)*100,"-")</f>
        <v>23.513750731945038</v>
      </c>
      <c r="M21" s="125">
        <f>IFERROR(VLOOKUP($B21&amp;"_"&amp;$C21&amp;"_"&amp;$A$5,'Pnad-C'!$1:$1048576,M$4,0)*100,"-")</f>
        <v>36.70744001865387</v>
      </c>
      <c r="N21" s="125">
        <f>IFERROR(VLOOKUP($B21&amp;"_"&amp;$C21&amp;"_"&amp;$A$5,'Pnad-C'!$1:$1048576,N$4,0)*100,"-")</f>
        <v>19.377915561199188</v>
      </c>
      <c r="O21" s="125">
        <f>IFERROR(VLOOKUP($B21&amp;"_"&amp;$C21&amp;"_"&amp;$A$5,'Pnad-C'!$1:$1048576,O$4,0)*100,"-")</f>
        <v>11.633990705013275</v>
      </c>
    </row>
    <row r="22" spans="1:15" ht="15.75" x14ac:dyDescent="0.25">
      <c r="B22" s="10">
        <f t="shared" si="2"/>
        <v>2014</v>
      </c>
      <c r="C22" s="152">
        <v>3</v>
      </c>
      <c r="D22" s="99" t="s">
        <v>5</v>
      </c>
      <c r="E22" s="125">
        <f>IFERROR(VLOOKUP($B22&amp;"_"&amp;$C22&amp;"_"&amp;$A$4,'Pnad-C'!$1:$1048576,E$4,0)*100,"-")</f>
        <v>7.2336956858634949</v>
      </c>
      <c r="F22" s="125">
        <f>IFERROR(VLOOKUP($B22&amp;"_"&amp;$C22&amp;"_"&amp;$A$4,'Pnad-C'!$1:$1048576,F$4,0)*100,"-")</f>
        <v>20.101435482501984</v>
      </c>
      <c r="G22" s="125">
        <f>IFERROR(VLOOKUP($B22&amp;"_"&amp;$C22&amp;"_"&amp;$A$4,'Pnad-C'!$1:$1048576,G$4,0)*100,"-")</f>
        <v>35.213610529899597</v>
      </c>
      <c r="H22" s="125">
        <f>IFERROR(VLOOKUP($B22&amp;"_"&amp;$C22&amp;"_"&amp;$A$4,'Pnad-C'!$1:$1048576,H$4,0)*100,"-")</f>
        <v>22.386632859706879</v>
      </c>
      <c r="I22" s="125">
        <f>IFERROR(VLOOKUP($B22&amp;"_"&amp;$C22&amp;"_"&amp;$A$4,'Pnad-C'!$1:$1048576,I$4,0)*100,"-")</f>
        <v>15.064622461795807</v>
      </c>
      <c r="J22" s="125"/>
      <c r="K22" s="125">
        <f>IFERROR(VLOOKUP($B22&amp;"_"&amp;$C22&amp;"_"&amp;$A$5,'Pnad-C'!$1:$1048576,K$4,0)*100,"-")</f>
        <v>8.7765589356422424</v>
      </c>
      <c r="L22" s="125">
        <f>IFERROR(VLOOKUP($B22&amp;"_"&amp;$C22&amp;"_"&amp;$A$5,'Pnad-C'!$1:$1048576,L$4,0)*100,"-")</f>
        <v>23.335537314414978</v>
      </c>
      <c r="M22" s="125">
        <f>IFERROR(VLOOKUP($B22&amp;"_"&amp;$C22&amp;"_"&amp;$A$5,'Pnad-C'!$1:$1048576,M$4,0)*100,"-")</f>
        <v>36.547058820724487</v>
      </c>
      <c r="N22" s="125">
        <f>IFERROR(VLOOKUP($B22&amp;"_"&amp;$C22&amp;"_"&amp;$A$5,'Pnad-C'!$1:$1048576,N$4,0)*100,"-")</f>
        <v>19.525353610515594</v>
      </c>
      <c r="O22" s="125">
        <f>IFERROR(VLOOKUP($B22&amp;"_"&amp;$C22&amp;"_"&amp;$A$5,'Pnad-C'!$1:$1048576,O$4,0)*100,"-")</f>
        <v>11.815493553876877</v>
      </c>
    </row>
    <row r="23" spans="1:15" ht="15.75" x14ac:dyDescent="0.25">
      <c r="B23" s="10">
        <f t="shared" si="2"/>
        <v>2014</v>
      </c>
      <c r="C23" s="152">
        <v>4</v>
      </c>
      <c r="D23" s="99" t="s">
        <v>6</v>
      </c>
      <c r="E23" s="125">
        <f>IFERROR(VLOOKUP($B23&amp;"_"&amp;$C23&amp;"_"&amp;$A$4,'Pnad-C'!$1:$1048576,E$4,0)*100,"-")</f>
        <v>7.1512892842292786</v>
      </c>
      <c r="F23" s="125">
        <f>IFERROR(VLOOKUP($B23&amp;"_"&amp;$C23&amp;"_"&amp;$A$4,'Pnad-C'!$1:$1048576,F$4,0)*100,"-")</f>
        <v>19.813144207000732</v>
      </c>
      <c r="G23" s="125">
        <f>IFERROR(VLOOKUP($B23&amp;"_"&amp;$C23&amp;"_"&amp;$A$4,'Pnad-C'!$1:$1048576,G$4,0)*100,"-")</f>
        <v>35.132902860641479</v>
      </c>
      <c r="H23" s="125">
        <f>IFERROR(VLOOKUP($B23&amp;"_"&amp;$C23&amp;"_"&amp;$A$4,'Pnad-C'!$1:$1048576,H$4,0)*100,"-")</f>
        <v>22.640752792358398</v>
      </c>
      <c r="I23" s="125">
        <f>IFERROR(VLOOKUP($B23&amp;"_"&amp;$C23&amp;"_"&amp;$A$4,'Pnad-C'!$1:$1048576,I$4,0)*100,"-")</f>
        <v>15.261910855770111</v>
      </c>
      <c r="J23" s="125"/>
      <c r="K23" s="125">
        <f>IFERROR(VLOOKUP($B23&amp;"_"&amp;$C23&amp;"_"&amp;$A$5,'Pnad-C'!$1:$1048576,K$4,0)*100,"-")</f>
        <v>8.7613709270954132</v>
      </c>
      <c r="L23" s="125">
        <f>IFERROR(VLOOKUP($B23&amp;"_"&amp;$C23&amp;"_"&amp;$A$5,'Pnad-C'!$1:$1048576,L$4,0)*100,"-")</f>
        <v>23.072472214698792</v>
      </c>
      <c r="M23" s="125">
        <f>IFERROR(VLOOKUP($B23&amp;"_"&amp;$C23&amp;"_"&amp;$A$5,'Pnad-C'!$1:$1048576,M$4,0)*100,"-")</f>
        <v>36.588937044143677</v>
      </c>
      <c r="N23" s="125">
        <f>IFERROR(VLOOKUP($B23&amp;"_"&amp;$C23&amp;"_"&amp;$A$5,'Pnad-C'!$1:$1048576,N$4,0)*100,"-")</f>
        <v>19.674861431121826</v>
      </c>
      <c r="O23" s="125">
        <f>IFERROR(VLOOKUP($B23&amp;"_"&amp;$C23&amp;"_"&amp;$A$5,'Pnad-C'!$1:$1048576,O$4,0)*100,"-")</f>
        <v>11.902358382940292</v>
      </c>
    </row>
    <row r="24" spans="1:15" ht="15.75" x14ac:dyDescent="0.25">
      <c r="B24" s="10">
        <f>D24</f>
        <v>2015</v>
      </c>
      <c r="C24" s="152">
        <v>0</v>
      </c>
      <c r="D24" s="98">
        <v>2015</v>
      </c>
      <c r="E24" s="123">
        <f>IFERROR(VLOOKUP($B24&amp;"_"&amp;$C24&amp;"_"&amp;$A$4,'Pnad-C'!$1:$1048576,E$4,0)*100,"-")</f>
        <v>6.6555827856063843</v>
      </c>
      <c r="F24" s="123">
        <f>IFERROR(VLOOKUP($B24&amp;"_"&amp;$C24&amp;"_"&amp;$A$4,'Pnad-C'!$1:$1048576,F$4,0)*100,"-")</f>
        <v>20.031553506851196</v>
      </c>
      <c r="G24" s="123">
        <f>IFERROR(VLOOKUP($B24&amp;"_"&amp;$C24&amp;"_"&amp;$A$4,'Pnad-C'!$1:$1048576,G$4,0)*100,"-")</f>
        <v>35.018822550773621</v>
      </c>
      <c r="H24" s="123">
        <f>IFERROR(VLOOKUP($B24&amp;"_"&amp;$C24&amp;"_"&amp;$A$4,'Pnad-C'!$1:$1048576,H$4,0)*100,"-")</f>
        <v>22.477713227272034</v>
      </c>
      <c r="I24" s="123">
        <f>IFERROR(VLOOKUP($B24&amp;"_"&amp;$C24&amp;"_"&amp;$A$4,'Pnad-C'!$1:$1048576,I$4,0)*100,"-")</f>
        <v>15.816327929496765</v>
      </c>
      <c r="J24" s="123"/>
      <c r="K24" s="123">
        <f>IFERROR(VLOOKUP($B24&amp;"_"&amp;$C24&amp;"_"&amp;$A$5,'Pnad-C'!$1:$1048576,K$4,0)*100,"-")</f>
        <v>8.5379630327224731</v>
      </c>
      <c r="L24" s="123">
        <f>IFERROR(VLOOKUP($B24&amp;"_"&amp;$C24&amp;"_"&amp;$A$5,'Pnad-C'!$1:$1048576,L$4,0)*100,"-")</f>
        <v>22.870297729969025</v>
      </c>
      <c r="M24" s="123">
        <f>IFERROR(VLOOKUP($B24&amp;"_"&amp;$C24&amp;"_"&amp;$A$5,'Pnad-C'!$1:$1048576,M$4,0)*100,"-")</f>
        <v>36.567279696464539</v>
      </c>
      <c r="N24" s="123">
        <f>IFERROR(VLOOKUP($B24&amp;"_"&amp;$C24&amp;"_"&amp;$A$5,'Pnad-C'!$1:$1048576,N$4,0)*100,"-")</f>
        <v>19.954876601696014</v>
      </c>
      <c r="O24" s="123">
        <f>IFERROR(VLOOKUP($B24&amp;"_"&amp;$C24&amp;"_"&amp;$A$5,'Pnad-C'!$1:$1048576,O$4,0)*100,"-")</f>
        <v>12.06958144903183</v>
      </c>
    </row>
    <row r="25" spans="1:15" ht="15.75" x14ac:dyDescent="0.25">
      <c r="B25" s="10">
        <f>B24</f>
        <v>2015</v>
      </c>
      <c r="C25" s="152">
        <v>1</v>
      </c>
      <c r="D25" s="99" t="s">
        <v>3</v>
      </c>
      <c r="E25" s="125">
        <f>IFERROR(VLOOKUP($B25&amp;"_"&amp;$C25&amp;"_"&amp;$A$4,'Pnad-C'!$1:$1048576,E$4,0)*100,"-")</f>
        <v>6.7994803190231323</v>
      </c>
      <c r="F25" s="125">
        <f>IFERROR(VLOOKUP($B25&amp;"_"&amp;$C25&amp;"_"&amp;$A$4,'Pnad-C'!$1:$1048576,F$4,0)*100,"-")</f>
        <v>19.837543368339539</v>
      </c>
      <c r="G25" s="125">
        <f>IFERROR(VLOOKUP($B25&amp;"_"&amp;$C25&amp;"_"&amp;$A$4,'Pnad-C'!$1:$1048576,G$4,0)*100,"-")</f>
        <v>35.161504149436951</v>
      </c>
      <c r="H25" s="125">
        <f>IFERROR(VLOOKUP($B25&amp;"_"&amp;$C25&amp;"_"&amp;$A$4,'Pnad-C'!$1:$1048576,H$4,0)*100,"-")</f>
        <v>22.37786203622818</v>
      </c>
      <c r="I25" s="125">
        <f>IFERROR(VLOOKUP($B25&amp;"_"&amp;$C25&amp;"_"&amp;$A$4,'Pnad-C'!$1:$1048576,I$4,0)*100,"-")</f>
        <v>15.823610126972198</v>
      </c>
      <c r="J25" s="125"/>
      <c r="K25" s="125">
        <f>IFERROR(VLOOKUP($B25&amp;"_"&amp;$C25&amp;"_"&amp;$A$5,'Pnad-C'!$1:$1048576,K$4,0)*100,"-")</f>
        <v>8.6158327758312225</v>
      </c>
      <c r="L25" s="125">
        <f>IFERROR(VLOOKUP($B25&amp;"_"&amp;$C25&amp;"_"&amp;$A$5,'Pnad-C'!$1:$1048576,L$4,0)*100,"-")</f>
        <v>22.98901379108429</v>
      </c>
      <c r="M25" s="125">
        <f>IFERROR(VLOOKUP($B25&amp;"_"&amp;$C25&amp;"_"&amp;$A$5,'Pnad-C'!$1:$1048576,M$4,0)*100,"-")</f>
        <v>36.556035280227661</v>
      </c>
      <c r="N25" s="125">
        <f>IFERROR(VLOOKUP($B25&amp;"_"&amp;$C25&amp;"_"&amp;$A$5,'Pnad-C'!$1:$1048576,N$4,0)*100,"-")</f>
        <v>19.8762446641922</v>
      </c>
      <c r="O25" s="125">
        <f>IFERROR(VLOOKUP($B25&amp;"_"&amp;$C25&amp;"_"&amp;$A$5,'Pnad-C'!$1:$1048576,O$4,0)*100,"-")</f>
        <v>11.962873488664627</v>
      </c>
    </row>
    <row r="26" spans="1:15" ht="15.75" x14ac:dyDescent="0.25">
      <c r="B26" s="10">
        <f t="shared" ref="B26:B28" si="3">B25</f>
        <v>2015</v>
      </c>
      <c r="C26" s="152">
        <v>2</v>
      </c>
      <c r="D26" s="99" t="s">
        <v>4</v>
      </c>
      <c r="E26" s="125">
        <f>IFERROR(VLOOKUP($B26&amp;"_"&amp;$C26&amp;"_"&amp;$A$4,'Pnad-C'!$1:$1048576,E$4,0)*100,"-")</f>
        <v>6.7318521440029144</v>
      </c>
      <c r="F26" s="125">
        <f>IFERROR(VLOOKUP($B26&amp;"_"&amp;$C26&amp;"_"&amp;$A$4,'Pnad-C'!$1:$1048576,F$4,0)*100,"-")</f>
        <v>19.645406305789948</v>
      </c>
      <c r="G26" s="125">
        <f>IFERROR(VLOOKUP($B26&amp;"_"&amp;$C26&amp;"_"&amp;$A$4,'Pnad-C'!$1:$1048576,G$4,0)*100,"-")</f>
        <v>35.265630483627319</v>
      </c>
      <c r="H26" s="125">
        <f>IFERROR(VLOOKUP($B26&amp;"_"&amp;$C26&amp;"_"&amp;$A$4,'Pnad-C'!$1:$1048576,H$4,0)*100,"-")</f>
        <v>22.263558208942413</v>
      </c>
      <c r="I26" s="125">
        <f>IFERROR(VLOOKUP($B26&amp;"_"&amp;$C26&amp;"_"&amp;$A$4,'Pnad-C'!$1:$1048576,I$4,0)*100,"-")</f>
        <v>16.093553602695465</v>
      </c>
      <c r="J26" s="125"/>
      <c r="K26" s="125">
        <f>IFERROR(VLOOKUP($B26&amp;"_"&amp;$C26&amp;"_"&amp;$A$5,'Pnad-C'!$1:$1048576,K$4,0)*100,"-")</f>
        <v>8.5442610085010529</v>
      </c>
      <c r="L26" s="125">
        <f>IFERROR(VLOOKUP($B26&amp;"_"&amp;$C26&amp;"_"&amp;$A$5,'Pnad-C'!$1:$1048576,L$4,0)*100,"-")</f>
        <v>22.887535393238068</v>
      </c>
      <c r="M26" s="125">
        <f>IFERROR(VLOOKUP($B26&amp;"_"&amp;$C26&amp;"_"&amp;$A$5,'Pnad-C'!$1:$1048576,M$4,0)*100,"-")</f>
        <v>36.636736989021301</v>
      </c>
      <c r="N26" s="125">
        <f>IFERROR(VLOOKUP($B26&amp;"_"&amp;$C26&amp;"_"&amp;$A$5,'Pnad-C'!$1:$1048576,N$4,0)*100,"-")</f>
        <v>19.87118124961853</v>
      </c>
      <c r="O26" s="125">
        <f>IFERROR(VLOOKUP($B26&amp;"_"&amp;$C26&amp;"_"&amp;$A$5,'Pnad-C'!$1:$1048576,O$4,0)*100,"-")</f>
        <v>12.060286849737167</v>
      </c>
    </row>
    <row r="27" spans="1:15" ht="15.75" x14ac:dyDescent="0.25">
      <c r="B27" s="10">
        <f t="shared" si="3"/>
        <v>2015</v>
      </c>
      <c r="C27" s="152">
        <v>3</v>
      </c>
      <c r="D27" s="99" t="s">
        <v>5</v>
      </c>
      <c r="E27" s="125">
        <f>IFERROR(VLOOKUP($B27&amp;"_"&amp;$C27&amp;"_"&amp;$A$4,'Pnad-C'!$1:$1048576,E$4,0)*100,"-")</f>
        <v>6.5069518983364105</v>
      </c>
      <c r="F27" s="125">
        <f>IFERROR(VLOOKUP($B27&amp;"_"&amp;$C27&amp;"_"&amp;$A$4,'Pnad-C'!$1:$1048576,F$4,0)*100,"-")</f>
        <v>20.186005532741547</v>
      </c>
      <c r="G27" s="125">
        <f>IFERROR(VLOOKUP($B27&amp;"_"&amp;$C27&amp;"_"&amp;$A$4,'Pnad-C'!$1:$1048576,G$4,0)*100,"-")</f>
        <v>34.984859824180603</v>
      </c>
      <c r="H27" s="125">
        <f>IFERROR(VLOOKUP($B27&amp;"_"&amp;$C27&amp;"_"&amp;$A$4,'Pnad-C'!$1:$1048576,H$4,0)*100,"-")</f>
        <v>22.562694549560547</v>
      </c>
      <c r="I27" s="125">
        <f>IFERROR(VLOOKUP($B27&amp;"_"&amp;$C27&amp;"_"&amp;$A$4,'Pnad-C'!$1:$1048576,I$4,0)*100,"-")</f>
        <v>15.759490430355072</v>
      </c>
      <c r="J27" s="125"/>
      <c r="K27" s="125">
        <f>IFERROR(VLOOKUP($B27&amp;"_"&amp;$C27&amp;"_"&amp;$A$5,'Pnad-C'!$1:$1048576,K$4,0)*100,"-")</f>
        <v>8.5217952728271484</v>
      </c>
      <c r="L27" s="125">
        <f>IFERROR(VLOOKUP($B27&amp;"_"&amp;$C27&amp;"_"&amp;$A$5,'Pnad-C'!$1:$1048576,L$4,0)*100,"-")</f>
        <v>22.771438956260681</v>
      </c>
      <c r="M27" s="125">
        <f>IFERROR(VLOOKUP($B27&amp;"_"&amp;$C27&amp;"_"&amp;$A$5,'Pnad-C'!$1:$1048576,M$4,0)*100,"-")</f>
        <v>36.574837565422058</v>
      </c>
      <c r="N27" s="125">
        <f>IFERROR(VLOOKUP($B27&amp;"_"&amp;$C27&amp;"_"&amp;$A$5,'Pnad-C'!$1:$1048576,N$4,0)*100,"-")</f>
        <v>19.995668530464172</v>
      </c>
      <c r="O27" s="125">
        <f>IFERROR(VLOOKUP($B27&amp;"_"&amp;$C27&amp;"_"&amp;$A$5,'Pnad-C'!$1:$1048576,O$4,0)*100,"-")</f>
        <v>12.136260420084</v>
      </c>
    </row>
    <row r="28" spans="1:15" ht="15.75" x14ac:dyDescent="0.25">
      <c r="B28" s="10">
        <f t="shared" si="3"/>
        <v>2015</v>
      </c>
      <c r="C28" s="152">
        <v>4</v>
      </c>
      <c r="D28" s="99" t="s">
        <v>6</v>
      </c>
      <c r="E28" s="125">
        <f>IFERROR(VLOOKUP($B28&amp;"_"&amp;$C28&amp;"_"&amp;$A$4,'Pnad-C'!$1:$1048576,E$4,0)*100,"-")</f>
        <v>6.5840475261211395</v>
      </c>
      <c r="F28" s="125">
        <f>IFERROR(VLOOKUP($B28&amp;"_"&amp;$C28&amp;"_"&amp;$A$4,'Pnad-C'!$1:$1048576,F$4,0)*100,"-")</f>
        <v>20.457260310649872</v>
      </c>
      <c r="G28" s="125">
        <f>IFERROR(VLOOKUP($B28&amp;"_"&amp;$C28&amp;"_"&amp;$A$4,'Pnad-C'!$1:$1048576,G$4,0)*100,"-")</f>
        <v>34.663292765617371</v>
      </c>
      <c r="H28" s="125">
        <f>IFERROR(VLOOKUP($B28&amp;"_"&amp;$C28&amp;"_"&amp;$A$4,'Pnad-C'!$1:$1048576,H$4,0)*100,"-")</f>
        <v>22.706741094589233</v>
      </c>
      <c r="I28" s="125">
        <f>IFERROR(VLOOKUP($B28&amp;"_"&amp;$C28&amp;"_"&amp;$A$4,'Pnad-C'!$1:$1048576,I$4,0)*100,"-")</f>
        <v>15.588657557964325</v>
      </c>
      <c r="J28" s="125"/>
      <c r="K28" s="125">
        <f>IFERROR(VLOOKUP($B28&amp;"_"&amp;$C28&amp;"_"&amp;$A$5,'Pnad-C'!$1:$1048576,K$4,0)*100,"-")</f>
        <v>8.4699638187885284</v>
      </c>
      <c r="L28" s="125">
        <f>IFERROR(VLOOKUP($B28&amp;"_"&amp;$C28&amp;"_"&amp;$A$5,'Pnad-C'!$1:$1048576,L$4,0)*100,"-")</f>
        <v>22.83320426940918</v>
      </c>
      <c r="M28" s="125">
        <f>IFERROR(VLOOKUP($B28&amp;"_"&amp;$C28&amp;"_"&amp;$A$5,'Pnad-C'!$1:$1048576,M$4,0)*100,"-")</f>
        <v>36.501511931419373</v>
      </c>
      <c r="N28" s="125">
        <f>IFERROR(VLOOKUP($B28&amp;"_"&amp;$C28&amp;"_"&amp;$A$5,'Pnad-C'!$1:$1048576,N$4,0)*100,"-")</f>
        <v>20.076413452625275</v>
      </c>
      <c r="O28" s="125">
        <f>IFERROR(VLOOKUP($B28&amp;"_"&amp;$C28&amp;"_"&amp;$A$5,'Pnad-C'!$1:$1048576,O$4,0)*100,"-")</f>
        <v>12.118905782699585</v>
      </c>
    </row>
    <row r="29" spans="1:15" ht="15.75" x14ac:dyDescent="0.25">
      <c r="B29" s="10">
        <f>D29</f>
        <v>2016</v>
      </c>
      <c r="C29" s="152">
        <v>0</v>
      </c>
      <c r="D29" s="98">
        <v>2016</v>
      </c>
      <c r="E29" s="123">
        <f>IFERROR(VLOOKUP($B29&amp;"_"&amp;$C29&amp;"_"&amp;$A$4,'Pnad-C'!$1:$1048576,E$4,0)*100,"-")</f>
        <v>6.529630720615387</v>
      </c>
      <c r="F29" s="123">
        <f>IFERROR(VLOOKUP($B29&amp;"_"&amp;$C29&amp;"_"&amp;$A$4,'Pnad-C'!$1:$1048576,F$4,0)*100,"-")</f>
        <v>20.100647211074829</v>
      </c>
      <c r="G29" s="123">
        <f>IFERROR(VLOOKUP($B29&amp;"_"&amp;$C29&amp;"_"&amp;$A$4,'Pnad-C'!$1:$1048576,G$4,0)*100,"-")</f>
        <v>35.178354382514954</v>
      </c>
      <c r="H29" s="123">
        <f>IFERROR(VLOOKUP($B29&amp;"_"&amp;$C29&amp;"_"&amp;$A$4,'Pnad-C'!$1:$1048576,H$4,0)*100,"-")</f>
        <v>22.349697351455688</v>
      </c>
      <c r="I29" s="123">
        <f>IFERROR(VLOOKUP($B29&amp;"_"&amp;$C29&amp;"_"&amp;$A$4,'Pnad-C'!$1:$1048576,I$4,0)*100,"-")</f>
        <v>15.841671824455261</v>
      </c>
      <c r="J29" s="123"/>
      <c r="K29" s="123">
        <f>IFERROR(VLOOKUP($B29&amp;"_"&amp;$C29&amp;"_"&amp;$A$5,'Pnad-C'!$1:$1048576,K$4,0)*100,"-")</f>
        <v>8.3783634006977081</v>
      </c>
      <c r="L29" s="123">
        <f>IFERROR(VLOOKUP($B29&amp;"_"&amp;$C29&amp;"_"&amp;$A$5,'Pnad-C'!$1:$1048576,L$4,0)*100,"-")</f>
        <v>22.675116360187531</v>
      </c>
      <c r="M29" s="123">
        <f>IFERROR(VLOOKUP($B29&amp;"_"&amp;$C29&amp;"_"&amp;$A$5,'Pnad-C'!$1:$1048576,M$4,0)*100,"-")</f>
        <v>36.508080363273621</v>
      </c>
      <c r="N29" s="123">
        <f>IFERROR(VLOOKUP($B29&amp;"_"&amp;$C29&amp;"_"&amp;$A$5,'Pnad-C'!$1:$1048576,N$4,0)*100,"-")</f>
        <v>20.208483934402466</v>
      </c>
      <c r="O29" s="123">
        <f>IFERROR(VLOOKUP($B29&amp;"_"&amp;$C29&amp;"_"&amp;$A$5,'Pnad-C'!$1:$1048576,O$4,0)*100,"-")</f>
        <v>12.229955196380615</v>
      </c>
    </row>
    <row r="30" spans="1:15" ht="15.75" x14ac:dyDescent="0.25">
      <c r="B30" s="10">
        <f>B29</f>
        <v>2016</v>
      </c>
      <c r="C30" s="152">
        <v>1</v>
      </c>
      <c r="D30" s="99" t="s">
        <v>3</v>
      </c>
      <c r="E30" s="125">
        <f>IFERROR(VLOOKUP($B30&amp;"_"&amp;$C30&amp;"_"&amp;$A$4,'Pnad-C'!$1:$1048576,E$4,0)*100,"-")</f>
        <v>6.4737409353256226</v>
      </c>
      <c r="F30" s="125">
        <f>IFERROR(VLOOKUP($B30&amp;"_"&amp;$C30&amp;"_"&amp;$A$4,'Pnad-C'!$1:$1048576,F$4,0)*100,"-")</f>
        <v>19.980283081531525</v>
      </c>
      <c r="G30" s="125">
        <f>IFERROR(VLOOKUP($B30&amp;"_"&amp;$C30&amp;"_"&amp;$A$4,'Pnad-C'!$1:$1048576,G$4,0)*100,"-")</f>
        <v>35.04275381565094</v>
      </c>
      <c r="H30" s="125">
        <f>IFERROR(VLOOKUP($B30&amp;"_"&amp;$C30&amp;"_"&amp;$A$4,'Pnad-C'!$1:$1048576,H$4,0)*100,"-")</f>
        <v>22.508828341960907</v>
      </c>
      <c r="I30" s="125">
        <f>IFERROR(VLOOKUP($B30&amp;"_"&amp;$C30&amp;"_"&amp;$A$4,'Pnad-C'!$1:$1048576,I$4,0)*100,"-")</f>
        <v>15.994393825531006</v>
      </c>
      <c r="J30" s="125"/>
      <c r="K30" s="125">
        <f>IFERROR(VLOOKUP($B30&amp;"_"&amp;$C30&amp;"_"&amp;$A$5,'Pnad-C'!$1:$1048576,K$4,0)*100,"-")</f>
        <v>8.404579758644104</v>
      </c>
      <c r="L30" s="125">
        <f>IFERROR(VLOOKUP($B30&amp;"_"&amp;$C30&amp;"_"&amp;$A$5,'Pnad-C'!$1:$1048576,L$4,0)*100,"-")</f>
        <v>22.66400158405304</v>
      </c>
      <c r="M30" s="125">
        <f>IFERROR(VLOOKUP($B30&amp;"_"&amp;$C30&amp;"_"&amp;$A$5,'Pnad-C'!$1:$1048576,M$4,0)*100,"-")</f>
        <v>36.503583192825317</v>
      </c>
      <c r="N30" s="125">
        <f>IFERROR(VLOOKUP($B30&amp;"_"&amp;$C30&amp;"_"&amp;$A$5,'Pnad-C'!$1:$1048576,N$4,0)*100,"-")</f>
        <v>20.186041295528412</v>
      </c>
      <c r="O30" s="125">
        <f>IFERROR(VLOOKUP($B30&amp;"_"&amp;$C30&amp;"_"&amp;$A$5,'Pnad-C'!$1:$1048576,O$4,0)*100,"-")</f>
        <v>12.241793423891068</v>
      </c>
    </row>
    <row r="31" spans="1:15" s="232" customFormat="1" ht="16.5" thickBot="1" x14ac:dyDescent="0.3">
      <c r="A31" s="268"/>
      <c r="B31" s="254">
        <v>2016</v>
      </c>
      <c r="C31" s="152">
        <v>2</v>
      </c>
      <c r="D31" s="246" t="s">
        <v>4</v>
      </c>
      <c r="E31" s="125">
        <f>IFERROR(VLOOKUP($B31&amp;"_"&amp;$C31&amp;"_"&amp;$A$4,'Pnad-C'!$1:$1048576,E$4,0)*100,"-")</f>
        <v>6.5855197608470917</v>
      </c>
      <c r="F31" s="125">
        <f>IFERROR(VLOOKUP($B31&amp;"_"&amp;$C31&amp;"_"&amp;$A$4,'Pnad-C'!$1:$1048576,F$4,0)*100,"-")</f>
        <v>20.221012830734253</v>
      </c>
      <c r="G31" s="125">
        <f>IFERROR(VLOOKUP($B31&amp;"_"&amp;$C31&amp;"_"&amp;$A$4,'Pnad-C'!$1:$1048576,G$4,0)*100,"-")</f>
        <v>35.313954949378967</v>
      </c>
      <c r="H31" s="125">
        <f>IFERROR(VLOOKUP($B31&amp;"_"&amp;$C31&amp;"_"&amp;$A$4,'Pnad-C'!$1:$1048576,H$4,0)*100,"-")</f>
        <v>22.190564870834351</v>
      </c>
      <c r="I31" s="125">
        <f>IFERROR(VLOOKUP($B31&amp;"_"&amp;$C31&amp;"_"&amp;$A$4,'Pnad-C'!$1:$1048576,I$4,0)*100,"-")</f>
        <v>15.688948333263397</v>
      </c>
      <c r="J31" s="125"/>
      <c r="K31" s="125">
        <f>IFERROR(VLOOKUP($B31&amp;"_"&amp;$C31&amp;"_"&amp;$A$5,'Pnad-C'!$1:$1048576,K$4,0)*100,"-")</f>
        <v>8.3521470427513123</v>
      </c>
      <c r="L31" s="125">
        <f>IFERROR(VLOOKUP($B31&amp;"_"&amp;$C31&amp;"_"&amp;$A$5,'Pnad-C'!$1:$1048576,L$4,0)*100,"-")</f>
        <v>22.686231136322021</v>
      </c>
      <c r="M31" s="125">
        <f>IFERROR(VLOOKUP($B31&amp;"_"&amp;$C31&amp;"_"&amp;$A$5,'Pnad-C'!$1:$1048576,M$4,0)*100,"-")</f>
        <v>36.512577533721924</v>
      </c>
      <c r="N31" s="125">
        <f>IFERROR(VLOOKUP($B31&amp;"_"&amp;$C31&amp;"_"&amp;$A$5,'Pnad-C'!$1:$1048576,N$4,0)*100,"-")</f>
        <v>20.2309250831604</v>
      </c>
      <c r="O31" s="125">
        <f>IFERROR(VLOOKUP($B31&amp;"_"&amp;$C31&amp;"_"&amp;$A$5,'Pnad-C'!$1:$1048576,O$4,0)*100,"-")</f>
        <v>12.218117713928223</v>
      </c>
    </row>
    <row r="32" spans="1:15" ht="15" customHeight="1" thickTop="1" x14ac:dyDescent="0.25">
      <c r="C32" s="154"/>
      <c r="D32" s="15" t="s">
        <v>778</v>
      </c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</row>
    <row r="33" spans="3:4" x14ac:dyDescent="0.25">
      <c r="C33" s="154"/>
      <c r="D33" s="16" t="s">
        <v>2</v>
      </c>
    </row>
    <row r="34" spans="3:4" x14ac:dyDescent="0.25">
      <c r="C34" s="154"/>
      <c r="D34" s="159" t="s">
        <v>781</v>
      </c>
    </row>
  </sheetData>
  <mergeCells count="5">
    <mergeCell ref="D5:O5"/>
    <mergeCell ref="D7:D8"/>
    <mergeCell ref="E7:I7"/>
    <mergeCell ref="J7:J8"/>
    <mergeCell ref="K7:O7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workbookViewId="0">
      <pane ySplit="7" topLeftCell="A8" activePane="bottomLeft" state="frozen"/>
      <selection activeCell="D35" sqref="D35"/>
      <selection pane="bottomLeft" activeCell="C30" sqref="C30"/>
    </sheetView>
  </sheetViews>
  <sheetFormatPr defaultRowHeight="15" x14ac:dyDescent="0.25"/>
  <cols>
    <col min="1" max="2" width="2.140625" style="153" customWidth="1"/>
    <col min="3" max="3" width="2.14062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158" customFormat="1" ht="6" customHeight="1" x14ac:dyDescent="0.2">
      <c r="A3" s="144">
        <v>13</v>
      </c>
      <c r="B3" s="145"/>
      <c r="C3" s="146"/>
      <c r="D3" s="155"/>
      <c r="E3" s="156" t="s">
        <v>170</v>
      </c>
      <c r="F3" s="156" t="s">
        <v>171</v>
      </c>
      <c r="G3" s="156" t="s">
        <v>9</v>
      </c>
      <c r="H3" s="156" t="s">
        <v>172</v>
      </c>
      <c r="I3" s="157"/>
      <c r="J3" s="157"/>
      <c r="K3" s="157"/>
      <c r="L3" s="157"/>
      <c r="M3" s="157"/>
    </row>
    <row r="4" spans="1:13" s="20" customFormat="1" ht="12.75" customHeight="1" x14ac:dyDescent="0.2">
      <c r="A4" s="147" t="str">
        <f>VLOOKUP(A$3,'Indicadores do boletim'!$D:$P,12,0)</f>
        <v>sum_ocup15m</v>
      </c>
      <c r="B4" s="145">
        <f>HLOOKUP($A$4,'Pnad-C'!$1:$1048576,2,0)</f>
        <v>52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43.5" customHeight="1" x14ac:dyDescent="0.25">
      <c r="A5" s="11"/>
      <c r="B5" s="148"/>
      <c r="C5" s="149"/>
      <c r="D5" s="416" t="str">
        <f>VLOOKUP(A3,'Indicadores do boletim'!$D:$N,3,0)&amp;" "&amp;VLOOKUP(A3,'Indicadores do boletim'!$D:$N,6,0)&amp;", "&amp;VLOOKUP(A3,'Indicadores do boletim'!$D:$N,7,0)</f>
        <v>Total de ocupados de 14 anos ou mais: Brasil, Sudeste Metropolitano, Região Metropolitana do Rio de Janeiro e cidade do Rio de Janeiro, 2012 a 2016</v>
      </c>
      <c r="E5" s="416"/>
      <c r="F5" s="416"/>
      <c r="G5" s="416"/>
      <c r="H5" s="416"/>
      <c r="I5" s="10"/>
    </row>
    <row r="6" spans="1:13" s="12" customFormat="1" ht="19.5" customHeight="1" thickBot="1" x14ac:dyDescent="0.25">
      <c r="A6" s="11"/>
      <c r="B6" s="150"/>
      <c r="C6" s="149"/>
      <c r="D6" s="13"/>
      <c r="H6" s="103" t="s">
        <v>173</v>
      </c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124">
        <f>IFERROR(VLOOKUP($B8&amp;"_"&amp;$C8&amp;"_"&amp;E$3,'Pnad-C'!$1:$1048576,$B$4,0),"-")</f>
        <v>89427377.150308371</v>
      </c>
      <c r="F8" s="124">
        <f>IFERROR(VLOOKUP($B8&amp;"_"&amp;$C8&amp;"_"&amp;F$3,'Pnad-C'!$1:$1048576,$B$4,0),"-")</f>
        <v>18912554.643640518</v>
      </c>
      <c r="G8" s="124">
        <f>IFERROR(VLOOKUP($B8&amp;"_"&amp;$C8&amp;"_"&amp;G$3,'Pnad-C'!$1:$1048576,$B$4,0),"-")</f>
        <v>5419763.8911972046</v>
      </c>
      <c r="H8" s="124">
        <f>IFERROR(VLOOKUP($B8&amp;"_"&amp;$C8&amp;"_"&amp;H$3,'Pnad-C'!$1:$1048576,$B$4,0),"-")</f>
        <v>2973189.1355934143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129">
        <f>IFERROR(VLOOKUP($B9&amp;"_"&amp;$C9&amp;"_"&amp;E$3,'Pnad-C'!$1:$1048576,$B$4,0),"-")</f>
        <v>88041319.213982582</v>
      </c>
      <c r="F9" s="129">
        <f>IFERROR(VLOOKUP($B9&amp;"_"&amp;$C9&amp;"_"&amp;F$3,'Pnad-C'!$1:$1048576,$B$4,0),"-")</f>
        <v>18583581.110931396</v>
      </c>
      <c r="G9" s="129">
        <f>IFERROR(VLOOKUP($B9&amp;"_"&amp;$C9&amp;"_"&amp;G$3,'Pnad-C'!$1:$1048576,$B$4,0),"-")</f>
        <v>5364546.8238525391</v>
      </c>
      <c r="H9" s="129">
        <f>IFERROR(VLOOKUP($B9&amp;"_"&amp;$C9&amp;"_"&amp;H$3,'Pnad-C'!$1:$1048576,$B$4,0),"-")</f>
        <v>2954428.9325561523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129">
        <f>IFERROR(VLOOKUP($B10&amp;"_"&amp;$C10&amp;"_"&amp;E$3,'Pnad-C'!$1:$1048576,$B$4,0),"-")</f>
        <v>89528039.400901794</v>
      </c>
      <c r="F10" s="129">
        <f>IFERROR(VLOOKUP($B10&amp;"_"&amp;$C10&amp;"_"&amp;F$3,'Pnad-C'!$1:$1048576,$B$4,0),"-")</f>
        <v>18873459.943473816</v>
      </c>
      <c r="G10" s="129">
        <f>IFERROR(VLOOKUP($B10&amp;"_"&amp;$C10&amp;"_"&amp;G$3,'Pnad-C'!$1:$1048576,$B$4,0),"-")</f>
        <v>5463558.292678833</v>
      </c>
      <c r="H10" s="129">
        <f>IFERROR(VLOOKUP($B10&amp;"_"&amp;$C10&amp;"_"&amp;H$3,'Pnad-C'!$1:$1048576,$B$4,0),"-")</f>
        <v>3006105.5229949951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129">
        <f>IFERROR(VLOOKUP($B11&amp;"_"&amp;$C11&amp;"_"&amp;E$3,'Pnad-C'!$1:$1048576,$B$4,0),"-")</f>
        <v>89990094.23163414</v>
      </c>
      <c r="F11" s="129">
        <f>IFERROR(VLOOKUP($B11&amp;"_"&amp;$C11&amp;"_"&amp;F$3,'Pnad-C'!$1:$1048576,$B$4,0),"-")</f>
        <v>19005843.447631836</v>
      </c>
      <c r="G11" s="129">
        <f>IFERROR(VLOOKUP($B11&amp;"_"&amp;$C11&amp;"_"&amp;G$3,'Pnad-C'!$1:$1048576,$B$4,0),"-")</f>
        <v>5405682.9646148682</v>
      </c>
      <c r="H11" s="129">
        <f>IFERROR(VLOOKUP($B11&amp;"_"&amp;$C11&amp;"_"&amp;H$3,'Pnad-C'!$1:$1048576,$B$4,0),"-")</f>
        <v>2967849.3460083008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129">
        <f>IFERROR(VLOOKUP($B12&amp;"_"&amp;$C12&amp;"_"&amp;E$3,'Pnad-C'!$1:$1048576,$B$4,0),"-")</f>
        <v>90150055.754714966</v>
      </c>
      <c r="F12" s="129">
        <f>IFERROR(VLOOKUP($B12&amp;"_"&amp;$C12&amp;"_"&amp;F$3,'Pnad-C'!$1:$1048576,$B$4,0),"-")</f>
        <v>19187334.072525024</v>
      </c>
      <c r="G12" s="129">
        <f>IFERROR(VLOOKUP($B12&amp;"_"&amp;$C12&amp;"_"&amp;G$3,'Pnad-C'!$1:$1048576,$B$4,0),"-")</f>
        <v>5445267.4836425781</v>
      </c>
      <c r="H12" s="129">
        <f>IFERROR(VLOOKUP($B12&amp;"_"&amp;$C12&amp;"_"&amp;H$3,'Pnad-C'!$1:$1048576,$B$4,0),"-")</f>
        <v>2964372.740814209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124">
        <f>IFERROR(VLOOKUP($B13&amp;"_"&amp;$C13&amp;"_"&amp;E$3,'Pnad-C'!$1:$1048576,$B$4,0),"-")</f>
        <v>90703495.478429556</v>
      </c>
      <c r="F13" s="124">
        <f>IFERROR(VLOOKUP($B13&amp;"_"&amp;$C13&amp;"_"&amp;F$3,'Pnad-C'!$1:$1048576,$B$4,0),"-")</f>
        <v>19307548.602737427</v>
      </c>
      <c r="G13" s="124">
        <f>IFERROR(VLOOKUP($B13&amp;"_"&amp;$C13&amp;"_"&amp;G$3,'Pnad-C'!$1:$1048576,$B$4,0),"-")</f>
        <v>5447483.7868747711</v>
      </c>
      <c r="H13" s="124">
        <f>IFERROR(VLOOKUP($B13&amp;"_"&amp;$C13&amp;"_"&amp;H$3,'Pnad-C'!$1:$1048576,$B$4,0),"-")</f>
        <v>2977015.0259361267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129">
        <f>IFERROR(VLOOKUP($B14&amp;"_"&amp;$C14&amp;"_"&amp;E$3,'Pnad-C'!$1:$1048576,$B$4,0),"-")</f>
        <v>89442615.225131989</v>
      </c>
      <c r="F14" s="129">
        <f>IFERROR(VLOOKUP($B14&amp;"_"&amp;$C14&amp;"_"&amp;F$3,'Pnad-C'!$1:$1048576,$B$4,0),"-")</f>
        <v>19193399.414573669</v>
      </c>
      <c r="G14" s="129">
        <f>IFERROR(VLOOKUP($B14&amp;"_"&amp;$C14&amp;"_"&amp;G$3,'Pnad-C'!$1:$1048576,$B$4,0),"-")</f>
        <v>5457134.9893264771</v>
      </c>
      <c r="H14" s="129">
        <f>IFERROR(VLOOKUP($B14&amp;"_"&amp;$C14&amp;"_"&amp;H$3,'Pnad-C'!$1:$1048576,$B$4,0),"-")</f>
        <v>2949398.3188171387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129">
        <f>IFERROR(VLOOKUP($B15&amp;"_"&amp;$C15&amp;"_"&amp;E$3,'Pnad-C'!$1:$1048576,$B$4,0),"-")</f>
        <v>90528865.594526291</v>
      </c>
      <c r="F15" s="129">
        <f>IFERROR(VLOOKUP($B15&amp;"_"&amp;$C15&amp;"_"&amp;F$3,'Pnad-C'!$1:$1048576,$B$4,0),"-")</f>
        <v>19318168.467292786</v>
      </c>
      <c r="G15" s="129">
        <f>IFERROR(VLOOKUP($B15&amp;"_"&amp;$C15&amp;"_"&amp;G$3,'Pnad-C'!$1:$1048576,$B$4,0),"-")</f>
        <v>5457588.5712356567</v>
      </c>
      <c r="H15" s="129">
        <f>IFERROR(VLOOKUP($B15&amp;"_"&amp;$C15&amp;"_"&amp;H$3,'Pnad-C'!$1:$1048576,$B$4,0),"-")</f>
        <v>2971600.0242767334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129">
        <f>IFERROR(VLOOKUP($B16&amp;"_"&amp;$C16&amp;"_"&amp;E$3,'Pnad-C'!$1:$1048576,$B$4,0),"-")</f>
        <v>91104896.214791298</v>
      </c>
      <c r="F16" s="129">
        <f>IFERROR(VLOOKUP($B16&amp;"_"&amp;$C16&amp;"_"&amp;F$3,'Pnad-C'!$1:$1048576,$B$4,0),"-")</f>
        <v>19376833.394569397</v>
      </c>
      <c r="G16" s="129">
        <f>IFERROR(VLOOKUP($B16&amp;"_"&amp;$C16&amp;"_"&amp;G$3,'Pnad-C'!$1:$1048576,$B$4,0),"-")</f>
        <v>5475981.5103378296</v>
      </c>
      <c r="H16" s="129">
        <f>IFERROR(VLOOKUP($B16&amp;"_"&amp;$C16&amp;"_"&amp;H$3,'Pnad-C'!$1:$1048576,$B$4,0),"-")</f>
        <v>3007949.2171478271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129">
        <f>IFERROR(VLOOKUP($B17&amp;"_"&amp;$C17&amp;"_"&amp;E$3,'Pnad-C'!$1:$1048576,$B$4,0),"-")</f>
        <v>91737604.879268646</v>
      </c>
      <c r="F17" s="129">
        <f>IFERROR(VLOOKUP($B17&amp;"_"&amp;$C17&amp;"_"&amp;F$3,'Pnad-C'!$1:$1048576,$B$4,0),"-")</f>
        <v>19341793.134513855</v>
      </c>
      <c r="G17" s="129">
        <f>IFERROR(VLOOKUP($B17&amp;"_"&amp;$C17&amp;"_"&amp;G$3,'Pnad-C'!$1:$1048576,$B$4,0),"-")</f>
        <v>5399230.0765991211</v>
      </c>
      <c r="H17" s="129">
        <f>IFERROR(VLOOKUP($B17&amp;"_"&amp;$C17&amp;"_"&amp;H$3,'Pnad-C'!$1:$1048576,$B$4,0),"-")</f>
        <v>2979112.5435028076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124">
        <f>IFERROR(VLOOKUP($B18&amp;"_"&amp;$C18&amp;"_"&amp;E$3,'Pnad-C'!$1:$1048576,$B$4,0),"-")</f>
        <v>92055272.943499029</v>
      </c>
      <c r="F18" s="124">
        <f>IFERROR(VLOOKUP($B18&amp;"_"&amp;$C18&amp;"_"&amp;F$3,'Pnad-C'!$1:$1048576,$B$4,0),"-")</f>
        <v>19311521.775922775</v>
      </c>
      <c r="G18" s="124">
        <f>IFERROR(VLOOKUP($B18&amp;"_"&amp;$C18&amp;"_"&amp;G$3,'Pnad-C'!$1:$1048576,$B$4,0),"-")</f>
        <v>5443529.19647789</v>
      </c>
      <c r="H18" s="124">
        <f>IFERROR(VLOOKUP($B18&amp;"_"&amp;$C18&amp;"_"&amp;H$3,'Pnad-C'!$1:$1048576,$B$4,0),"-")</f>
        <v>2995091.2238845825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129">
        <f>IFERROR(VLOOKUP($B19&amp;"_"&amp;$C19&amp;"_"&amp;E$3,'Pnad-C'!$1:$1048576,$B$4,0),"-")</f>
        <v>91251588.663896799</v>
      </c>
      <c r="F19" s="129">
        <f>IFERROR(VLOOKUP($B19&amp;"_"&amp;$C19&amp;"_"&amp;F$3,'Pnad-C'!$1:$1048576,$B$4,0),"-")</f>
        <v>19307263.702266693</v>
      </c>
      <c r="G19" s="129">
        <f>IFERROR(VLOOKUP($B19&amp;"_"&amp;$C19&amp;"_"&amp;G$3,'Pnad-C'!$1:$1048576,$B$4,0),"-")</f>
        <v>5449422.7745361328</v>
      </c>
      <c r="H19" s="129">
        <f>IFERROR(VLOOKUP($B19&amp;"_"&amp;$C19&amp;"_"&amp;H$3,'Pnad-C'!$1:$1048576,$B$4,0),"-")</f>
        <v>2986724.9817199707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129">
        <f>IFERROR(VLOOKUP($B20&amp;"_"&amp;$C20&amp;"_"&amp;E$3,'Pnad-C'!$1:$1048576,$B$4,0),"-")</f>
        <v>92029877.788333893</v>
      </c>
      <c r="F20" s="129">
        <f>IFERROR(VLOOKUP($B20&amp;"_"&amp;$C20&amp;"_"&amp;F$3,'Pnad-C'!$1:$1048576,$B$4,0),"-")</f>
        <v>19284745.06803894</v>
      </c>
      <c r="G20" s="129">
        <f>IFERROR(VLOOKUP($B20&amp;"_"&amp;$C20&amp;"_"&amp;G$3,'Pnad-C'!$1:$1048576,$B$4,0),"-")</f>
        <v>5437976.2339324951</v>
      </c>
      <c r="H20" s="129">
        <f>IFERROR(VLOOKUP($B20&amp;"_"&amp;$C20&amp;"_"&amp;H$3,'Pnad-C'!$1:$1048576,$B$4,0),"-")</f>
        <v>2983750.742980957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129">
        <f>IFERROR(VLOOKUP($B21&amp;"_"&amp;$C21&amp;"_"&amp;E$3,'Pnad-C'!$1:$1048576,$B$4,0),"-")</f>
        <v>92202368.071461201</v>
      </c>
      <c r="F21" s="129">
        <f>IFERROR(VLOOKUP($B21&amp;"_"&amp;$C21&amp;"_"&amp;F$3,'Pnad-C'!$1:$1048576,$B$4,0),"-")</f>
        <v>19287823.4504776</v>
      </c>
      <c r="G21" s="129">
        <f>IFERROR(VLOOKUP($B21&amp;"_"&amp;$C21&amp;"_"&amp;G$3,'Pnad-C'!$1:$1048576,$B$4,0),"-")</f>
        <v>5452978.4673309326</v>
      </c>
      <c r="H21" s="129">
        <f>IFERROR(VLOOKUP($B21&amp;"_"&amp;$C21&amp;"_"&amp;H$3,'Pnad-C'!$1:$1048576,$B$4,0),"-")</f>
        <v>3001688.2140960693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129">
        <f>IFERROR(VLOOKUP($B22&amp;"_"&amp;$C22&amp;"_"&amp;E$3,'Pnad-C'!$1:$1048576,$B$4,0),"-")</f>
        <v>92737257.250304222</v>
      </c>
      <c r="F22" s="129">
        <f>IFERROR(VLOOKUP($B22&amp;"_"&amp;$C22&amp;"_"&amp;F$3,'Pnad-C'!$1:$1048576,$B$4,0),"-")</f>
        <v>19366254.882907867</v>
      </c>
      <c r="G22" s="129">
        <f>IFERROR(VLOOKUP($B22&amp;"_"&amp;$C22&amp;"_"&amp;G$3,'Pnad-C'!$1:$1048576,$B$4,0),"-")</f>
        <v>5433739.3101119995</v>
      </c>
      <c r="H22" s="129">
        <f>IFERROR(VLOOKUP($B22&amp;"_"&amp;$C22&amp;"_"&amp;H$3,'Pnad-C'!$1:$1048576,$B$4,0),"-")</f>
        <v>3008200.956741333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124">
        <f>IFERROR(VLOOKUP($B23&amp;"_"&amp;$C23&amp;"_"&amp;E$3,'Pnad-C'!$1:$1048576,$B$4,0),"-")</f>
        <v>92090230.87051785</v>
      </c>
      <c r="F23" s="124">
        <f>IFERROR(VLOOKUP($B23&amp;"_"&amp;$C23&amp;"_"&amp;F$3,'Pnad-C'!$1:$1048576,$B$4,0),"-")</f>
        <v>19195362.005431652</v>
      </c>
      <c r="G23" s="124">
        <f>IFERROR(VLOOKUP($B23&amp;"_"&amp;$C23&amp;"_"&amp;G$3,'Pnad-C'!$1:$1048576,$B$4,0),"-")</f>
        <v>5457999.4922561646</v>
      </c>
      <c r="H23" s="124">
        <f>IFERROR(VLOOKUP($B23&amp;"_"&amp;$C23&amp;"_"&amp;H$3,'Pnad-C'!$1:$1048576,$B$4,0),"-")</f>
        <v>3010656.9725666046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129">
        <f>IFERROR(VLOOKUP($B24&amp;"_"&amp;$C24&amp;"_"&amp;E$3,'Pnad-C'!$1:$1048576,$B$4,0),"-")</f>
        <v>92023103.418334484</v>
      </c>
      <c r="F24" s="129">
        <f>IFERROR(VLOOKUP($B24&amp;"_"&amp;$C24&amp;"_"&amp;F$3,'Pnad-C'!$1:$1048576,$B$4,0),"-")</f>
        <v>19142952.59720993</v>
      </c>
      <c r="G24" s="129">
        <f>IFERROR(VLOOKUP($B24&amp;"_"&amp;$C24&amp;"_"&amp;G$3,'Pnad-C'!$1:$1048576,$B$4,0),"-")</f>
        <v>5408970.983745575</v>
      </c>
      <c r="H24" s="129">
        <f>IFERROR(VLOOKUP($B24&amp;"_"&amp;$C24&amp;"_"&amp;H$3,'Pnad-C'!$1:$1048576,$B$4,0),"-")</f>
        <v>2994890.6167449951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129">
        <f>IFERROR(VLOOKUP($B25&amp;"_"&amp;$C25&amp;"_"&amp;E$3,'Pnad-C'!$1:$1048576,$B$4,0),"-")</f>
        <v>92190500.019287109</v>
      </c>
      <c r="F25" s="129">
        <f>IFERROR(VLOOKUP($B25&amp;"_"&amp;$C25&amp;"_"&amp;F$3,'Pnad-C'!$1:$1048576,$B$4,0),"-")</f>
        <v>19331083.723274231</v>
      </c>
      <c r="G25" s="129">
        <f>IFERROR(VLOOKUP($B25&amp;"_"&amp;$C25&amp;"_"&amp;G$3,'Pnad-C'!$1:$1048576,$B$4,0),"-")</f>
        <v>5504869.1465644836</v>
      </c>
      <c r="H25" s="129">
        <f>IFERROR(VLOOKUP($B25&amp;"_"&amp;$C25&amp;"_"&amp;H$3,'Pnad-C'!$1:$1048576,$B$4,0),"-")</f>
        <v>3013665.5966720581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129">
        <f>IFERROR(VLOOKUP($B26&amp;"_"&amp;$C26&amp;"_"&amp;E$3,'Pnad-C'!$1:$1048576,$B$4,0),"-")</f>
        <v>92038069.735321045</v>
      </c>
      <c r="F26" s="129">
        <f>IFERROR(VLOOKUP($B26&amp;"_"&amp;$C26&amp;"_"&amp;F$3,'Pnad-C'!$1:$1048576,$B$4,0),"-")</f>
        <v>19179936.203365326</v>
      </c>
      <c r="G26" s="129">
        <f>IFERROR(VLOOKUP($B26&amp;"_"&amp;$C26&amp;"_"&amp;G$3,'Pnad-C'!$1:$1048576,$B$4,0),"-")</f>
        <v>5454958.4109344482</v>
      </c>
      <c r="H26" s="129">
        <f>IFERROR(VLOOKUP($B26&amp;"_"&amp;$C26&amp;"_"&amp;H$3,'Pnad-C'!$1:$1048576,$B$4,0),"-")</f>
        <v>3004810.8546600342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129">
        <f>IFERROR(VLOOKUP($B27&amp;"_"&amp;$C27&amp;"_"&amp;E$3,'Pnad-C'!$1:$1048576,$B$4,0),"-")</f>
        <v>92109250.309128761</v>
      </c>
      <c r="F27" s="129">
        <f>IFERROR(VLOOKUP($B27&amp;"_"&amp;$C27&amp;"_"&amp;F$3,'Pnad-C'!$1:$1048576,$B$4,0),"-")</f>
        <v>19127475.497877121</v>
      </c>
      <c r="G27" s="129">
        <f>IFERROR(VLOOKUP($B27&amp;"_"&amp;$C27&amp;"_"&amp;G$3,'Pnad-C'!$1:$1048576,$B$4,0),"-")</f>
        <v>5463199.4277801514</v>
      </c>
      <c r="H27" s="129">
        <f>IFERROR(VLOOKUP($B27&amp;"_"&amp;$C27&amp;"_"&amp;H$3,'Pnad-C'!$1:$1048576,$B$4,0),"-")</f>
        <v>3029260.8221893311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124">
        <f>IFERROR(VLOOKUP($B28&amp;"_"&amp;$C28&amp;"_"&amp;E$3,'Pnad-C'!$1:$1048576,$B$4,0),"-")</f>
        <v>90714037.895535946</v>
      </c>
      <c r="F28" s="124">
        <f>IFERROR(VLOOKUP($B28&amp;"_"&amp;$C28&amp;"_"&amp;F$3,'Pnad-C'!$1:$1048576,$B$4,0),"-")</f>
        <v>19036513.132992744</v>
      </c>
      <c r="G28" s="124">
        <f>IFERROR(VLOOKUP($B28&amp;"_"&amp;$C28&amp;"_"&amp;G$3,'Pnad-C'!$1:$1048576,$B$4,0),"-")</f>
        <v>5394490.629535675</v>
      </c>
      <c r="H28" s="124">
        <f>IFERROR(VLOOKUP($B28&amp;"_"&amp;$C28&amp;"_"&amp;H$3,'Pnad-C'!$1:$1048576,$B$4,0),"-")</f>
        <v>2988393.6580696106</v>
      </c>
    </row>
    <row r="29" spans="1:8" s="100" customFormat="1" ht="15" customHeight="1" x14ac:dyDescent="0.25">
      <c r="A29" s="10"/>
      <c r="B29" s="10">
        <f>B28</f>
        <v>2016</v>
      </c>
      <c r="C29" s="152">
        <v>1</v>
      </c>
      <c r="D29" s="99" t="s">
        <v>3</v>
      </c>
      <c r="E29" s="129">
        <f>IFERROR(VLOOKUP($B29&amp;"_"&amp;$C29&amp;"_"&amp;E$3,'Pnad-C'!$1:$1048576,$B$4,0),"-")</f>
        <v>90639074.038306236</v>
      </c>
      <c r="F29" s="129">
        <f>IFERROR(VLOOKUP($B29&amp;"_"&amp;$C29&amp;"_"&amp;F$3,'Pnad-C'!$1:$1048576,$B$4,0),"-")</f>
        <v>18945932.834756851</v>
      </c>
      <c r="G29" s="129">
        <f>IFERROR(VLOOKUP($B29&amp;"_"&amp;$C29&amp;"_"&amp;G$3,'Pnad-C'!$1:$1048576,$B$4,0),"-")</f>
        <v>5404758.3529815674</v>
      </c>
      <c r="H29" s="129">
        <f>IFERROR(VLOOKUP($B29&amp;"_"&amp;$C29&amp;"_"&amp;H$3,'Pnad-C'!$1:$1048576,$B$4,0),"-")</f>
        <v>2993839.8866729736</v>
      </c>
    </row>
    <row r="30" spans="1:8" s="100" customFormat="1" ht="15" customHeight="1" thickBot="1" x14ac:dyDescent="0.3">
      <c r="A30" s="254"/>
      <c r="B30" s="254">
        <v>2016</v>
      </c>
      <c r="C30" s="152">
        <v>2</v>
      </c>
      <c r="D30" s="246" t="s">
        <v>4</v>
      </c>
      <c r="E30" s="129">
        <f>IFERROR(VLOOKUP($B30&amp;"_"&amp;$C30&amp;"_"&amp;E$3,'Pnad-C'!$1:$1048576,$B$4,0),"-")</f>
        <v>90789001.752765656</v>
      </c>
      <c r="F30" s="129">
        <f>IFERROR(VLOOKUP($B30&amp;"_"&amp;$C30&amp;"_"&amp;F$3,'Pnad-C'!$1:$1048576,$B$4,0),"-")</f>
        <v>19127093.431228638</v>
      </c>
      <c r="G30" s="129">
        <f>IFERROR(VLOOKUP($B30&amp;"_"&amp;$C30&amp;"_"&amp;G$3,'Pnad-C'!$1:$1048576,$B$4,0),"-")</f>
        <v>5384222.9060897827</v>
      </c>
      <c r="H30" s="129">
        <f>IFERROR(VLOOKUP($B30&amp;"_"&amp;$C30&amp;"_"&amp;H$3,'Pnad-C'!$1:$1048576,$B$4,0),"-")</f>
        <v>2982947.4294662476</v>
      </c>
    </row>
    <row r="31" spans="1:8" ht="15.75" thickTop="1" x14ac:dyDescent="0.25">
      <c r="D31" s="15" t="s">
        <v>778</v>
      </c>
      <c r="E31" s="17"/>
      <c r="F31" s="17"/>
      <c r="G31" s="17"/>
      <c r="H31" s="17"/>
    </row>
    <row r="32" spans="1:8" x14ac:dyDescent="0.25">
      <c r="D32" s="16" t="s">
        <v>2</v>
      </c>
    </row>
    <row r="33" spans="4:4" x14ac:dyDescent="0.25">
      <c r="D33" s="159" t="s">
        <v>434</v>
      </c>
    </row>
    <row r="34" spans="4:4" x14ac:dyDescent="0.25">
      <c r="D34" s="104" t="s">
        <v>780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GridLines="0" workbookViewId="0">
      <pane ySplit="7" topLeftCell="A8" activePane="bottomLeft" state="frozen"/>
      <selection activeCell="D35" sqref="D35"/>
      <selection pane="bottomLeft" activeCell="E30" sqref="E30"/>
    </sheetView>
  </sheetViews>
  <sheetFormatPr defaultRowHeight="15" x14ac:dyDescent="0.25"/>
  <cols>
    <col min="1" max="3" width="2.140625" style="153" customWidth="1"/>
    <col min="4" max="4" width="23.28515625" customWidth="1"/>
    <col min="5" max="6" width="21.5703125" customWidth="1"/>
  </cols>
  <sheetData>
    <row r="1" spans="1:11" s="5" customFormat="1" ht="30" customHeight="1" x14ac:dyDescent="0.25">
      <c r="A1" s="1" t="s">
        <v>1</v>
      </c>
      <c r="B1" s="141"/>
      <c r="C1" s="1"/>
      <c r="D1" s="2"/>
      <c r="E1" s="3"/>
      <c r="F1" s="3"/>
    </row>
    <row r="2" spans="1:11" s="9" customFormat="1" ht="3" customHeight="1" x14ac:dyDescent="0.25">
      <c r="A2" s="142"/>
      <c r="B2" s="143"/>
      <c r="C2" s="142"/>
      <c r="D2" s="6"/>
      <c r="E2" s="7"/>
      <c r="F2" s="7"/>
    </row>
    <row r="3" spans="1:11" s="165" customFormat="1" ht="10.5" customHeight="1" x14ac:dyDescent="0.25">
      <c r="A3" s="161">
        <v>14</v>
      </c>
      <c r="B3" s="162"/>
      <c r="C3" s="163"/>
      <c r="D3" s="164"/>
      <c r="E3" s="163" t="s">
        <v>268</v>
      </c>
      <c r="F3" s="163" t="s">
        <v>269</v>
      </c>
      <c r="G3" s="163"/>
      <c r="H3" s="163"/>
      <c r="I3" s="163"/>
      <c r="J3" s="163"/>
      <c r="K3" s="163"/>
    </row>
    <row r="4" spans="1:11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110</v>
      </c>
      <c r="F4" s="163">
        <f>HLOOKUP(F$3,'Pnad-C'!$1:$1048576,2,0)</f>
        <v>109</v>
      </c>
      <c r="G4" s="167"/>
      <c r="H4" s="167"/>
      <c r="I4" s="167"/>
      <c r="J4" s="167"/>
      <c r="K4" s="167"/>
    </row>
    <row r="5" spans="1:11" s="12" customFormat="1" ht="62.25" customHeight="1" x14ac:dyDescent="0.25">
      <c r="A5" s="11"/>
      <c r="B5" s="148"/>
      <c r="C5" s="138"/>
      <c r="D5" s="416" t="str">
        <f>VLOOKUP(A3,'Indicadores do boletim'!$D:$N,3,0)</f>
        <v>Distribuição percentual dos ocupados de 14 anos ou mais por sexo: Região Metropolitana do Rio de Janeiro, 2012 a 2016</v>
      </c>
      <c r="E5" s="416"/>
      <c r="F5" s="416"/>
      <c r="G5" s="10"/>
    </row>
    <row r="6" spans="1:11" s="12" customFormat="1" ht="14.25" customHeight="1" thickBot="1" x14ac:dyDescent="0.25">
      <c r="A6" s="11"/>
      <c r="B6" s="150"/>
      <c r="C6" s="138"/>
      <c r="D6" s="13"/>
      <c r="E6" s="14"/>
      <c r="F6" s="107" t="s">
        <v>186</v>
      </c>
      <c r="G6" s="11"/>
    </row>
    <row r="7" spans="1:11" s="11" customFormat="1" ht="22.5" customHeight="1" thickTop="1" x14ac:dyDescent="0.25">
      <c r="A7" s="138"/>
      <c r="B7" s="151"/>
      <c r="C7" s="138"/>
      <c r="D7" s="96" t="s">
        <v>0</v>
      </c>
      <c r="E7" s="97" t="s">
        <v>167</v>
      </c>
      <c r="F7" s="97" t="s">
        <v>168</v>
      </c>
    </row>
    <row r="8" spans="1:11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55.319124460220337</v>
      </c>
      <c r="F8" s="119">
        <f>IFERROR(VLOOKUP($B8&amp;"_"&amp;$C8&amp;"_"&amp;$A$4,'Pnad-C'!$1:$1048576,F$4,0)*100,"-")</f>
        <v>44.680875539779663</v>
      </c>
    </row>
    <row r="9" spans="1:11" ht="15.75" x14ac:dyDescent="0.25">
      <c r="B9" s="10">
        <f>B8</f>
        <v>2012</v>
      </c>
      <c r="C9" s="152">
        <v>1</v>
      </c>
      <c r="D9" s="99" t="s">
        <v>3</v>
      </c>
      <c r="E9" s="120">
        <f>IFERROR(VLOOKUP($B9&amp;"_"&amp;$C9&amp;"_"&amp;$A$4,'Pnad-C'!$1:$1048576,E$4,0)*100,"-")</f>
        <v>55.613410472869873</v>
      </c>
      <c r="F9" s="120">
        <f>IFERROR(VLOOKUP($B9&amp;"_"&amp;$C9&amp;"_"&amp;$A$4,'Pnad-C'!$1:$1048576,F$4,0)*100,"-")</f>
        <v>44.386589527130127</v>
      </c>
    </row>
    <row r="10" spans="1:11" ht="15.75" x14ac:dyDescent="0.25">
      <c r="B10" s="10">
        <f t="shared" ref="B10:B12" si="0">B9</f>
        <v>2012</v>
      </c>
      <c r="C10" s="152">
        <v>2</v>
      </c>
      <c r="D10" s="99" t="s">
        <v>4</v>
      </c>
      <c r="E10" s="120">
        <f>IFERROR(VLOOKUP($B10&amp;"_"&amp;$C10&amp;"_"&amp;$A$4,'Pnad-C'!$1:$1048576,E$4,0)*100,"-")</f>
        <v>55.036479234695435</v>
      </c>
      <c r="F10" s="120">
        <f>IFERROR(VLOOKUP($B10&amp;"_"&amp;$C10&amp;"_"&amp;$A$4,'Pnad-C'!$1:$1048576,F$4,0)*100,"-")</f>
        <v>44.963517785072327</v>
      </c>
    </row>
    <row r="11" spans="1:11" ht="15.75" x14ac:dyDescent="0.25">
      <c r="B11" s="10">
        <f t="shared" si="0"/>
        <v>2012</v>
      </c>
      <c r="C11" s="152">
        <v>3</v>
      </c>
      <c r="D11" s="99" t="s">
        <v>5</v>
      </c>
      <c r="E11" s="120">
        <f>IFERROR(VLOOKUP($B11&amp;"_"&amp;$C11&amp;"_"&amp;$A$4,'Pnad-C'!$1:$1048576,E$4,0)*100,"-")</f>
        <v>55.275225639343262</v>
      </c>
      <c r="F11" s="120">
        <f>IFERROR(VLOOKUP($B11&amp;"_"&amp;$C11&amp;"_"&amp;$A$4,'Pnad-C'!$1:$1048576,F$4,0)*100,"-")</f>
        <v>44.724777340888977</v>
      </c>
    </row>
    <row r="12" spans="1:11" ht="15.75" x14ac:dyDescent="0.25">
      <c r="B12" s="10">
        <f t="shared" si="0"/>
        <v>2012</v>
      </c>
      <c r="C12" s="152">
        <v>4</v>
      </c>
      <c r="D12" s="99" t="s">
        <v>6</v>
      </c>
      <c r="E12" s="120">
        <f>IFERROR(VLOOKUP($B12&amp;"_"&amp;$C12&amp;"_"&amp;$A$4,'Pnad-C'!$1:$1048576,E$4,0)*100,"-")</f>
        <v>55.351376533508301</v>
      </c>
      <c r="F12" s="120">
        <f>IFERROR(VLOOKUP($B12&amp;"_"&amp;$C12&amp;"_"&amp;$A$4,'Pnad-C'!$1:$1048576,F$4,0)*100,"-")</f>
        <v>44.648623466491699</v>
      </c>
    </row>
    <row r="13" spans="1:11" ht="15.75" x14ac:dyDescent="0.25">
      <c r="B13" s="10">
        <f>D13</f>
        <v>2013</v>
      </c>
      <c r="C13" s="152">
        <v>0</v>
      </c>
      <c r="D13" s="98">
        <v>2013</v>
      </c>
      <c r="E13" s="119">
        <f>IFERROR(VLOOKUP($B13&amp;"_"&amp;$C13&amp;"_"&amp;$A$4,'Pnad-C'!$1:$1048576,E$4,0)*100,"-")</f>
        <v>55.652868747711182</v>
      </c>
      <c r="F13" s="119">
        <f>IFERROR(VLOOKUP($B13&amp;"_"&amp;$C13&amp;"_"&amp;$A$4,'Pnad-C'!$1:$1048576,F$4,0)*100,"-")</f>
        <v>44.347131252288818</v>
      </c>
    </row>
    <row r="14" spans="1:11" ht="15.75" x14ac:dyDescent="0.25">
      <c r="B14" s="10">
        <f>B13</f>
        <v>2013</v>
      </c>
      <c r="C14" s="152">
        <v>1</v>
      </c>
      <c r="D14" s="99" t="s">
        <v>3</v>
      </c>
      <c r="E14" s="120">
        <f>IFERROR(VLOOKUP($B14&amp;"_"&amp;$C14&amp;"_"&amp;$A$4,'Pnad-C'!$1:$1048576,E$4,0)*100,"-")</f>
        <v>55.945402383804321</v>
      </c>
      <c r="F14" s="120">
        <f>IFERROR(VLOOKUP($B14&amp;"_"&amp;$C14&amp;"_"&amp;$A$4,'Pnad-C'!$1:$1048576,F$4,0)*100,"-")</f>
        <v>44.05459463596344</v>
      </c>
    </row>
    <row r="15" spans="1:11" ht="15.75" x14ac:dyDescent="0.25">
      <c r="B15" s="10">
        <f t="shared" ref="B15:B17" si="1">B14</f>
        <v>2013</v>
      </c>
      <c r="C15" s="152">
        <v>2</v>
      </c>
      <c r="D15" s="99" t="s">
        <v>4</v>
      </c>
      <c r="E15" s="120">
        <f>IFERROR(VLOOKUP($B15&amp;"_"&amp;$C15&amp;"_"&amp;$A$4,'Pnad-C'!$1:$1048576,E$4,0)*100,"-")</f>
        <v>55.610191822052002</v>
      </c>
      <c r="F15" s="120">
        <f>IFERROR(VLOOKUP($B15&amp;"_"&amp;$C15&amp;"_"&amp;$A$4,'Pnad-C'!$1:$1048576,F$4,0)*100,"-")</f>
        <v>44.389805197715759</v>
      </c>
    </row>
    <row r="16" spans="1:11" ht="15.75" x14ac:dyDescent="0.25">
      <c r="B16" s="10">
        <f t="shared" si="1"/>
        <v>2013</v>
      </c>
      <c r="C16" s="152">
        <v>3</v>
      </c>
      <c r="D16" s="99" t="s">
        <v>5</v>
      </c>
      <c r="E16" s="120">
        <f>IFERROR(VLOOKUP($B16&amp;"_"&amp;$C16&amp;"_"&amp;$A$4,'Pnad-C'!$1:$1048576,E$4,0)*100,"-")</f>
        <v>55.475252866744995</v>
      </c>
      <c r="F16" s="120">
        <f>IFERROR(VLOOKUP($B16&amp;"_"&amp;$C16&amp;"_"&amp;$A$4,'Pnad-C'!$1:$1048576,F$4,0)*100,"-")</f>
        <v>44.524747133255005</v>
      </c>
    </row>
    <row r="17" spans="1:6" ht="15.75" x14ac:dyDescent="0.25">
      <c r="B17" s="10">
        <f t="shared" si="1"/>
        <v>2013</v>
      </c>
      <c r="C17" s="152">
        <v>4</v>
      </c>
      <c r="D17" s="99" t="s">
        <v>6</v>
      </c>
      <c r="E17" s="120">
        <f>IFERROR(VLOOKUP($B17&amp;"_"&amp;$C17&amp;"_"&amp;$A$4,'Pnad-C'!$1:$1048576,E$4,0)*100,"-")</f>
        <v>55.580621957778931</v>
      </c>
      <c r="F17" s="120">
        <f>IFERROR(VLOOKUP($B17&amp;"_"&amp;$C17&amp;"_"&amp;$A$4,'Pnad-C'!$1:$1048576,F$4,0)*100,"-")</f>
        <v>44.419378042221069</v>
      </c>
    </row>
    <row r="18" spans="1:6" ht="15.75" x14ac:dyDescent="0.25">
      <c r="B18" s="10">
        <f>D18</f>
        <v>2014</v>
      </c>
      <c r="C18" s="152">
        <v>0</v>
      </c>
      <c r="D18" s="98">
        <v>2014</v>
      </c>
      <c r="E18" s="119">
        <f>IFERROR(VLOOKUP($B18&amp;"_"&amp;$C18&amp;"_"&amp;$A$4,'Pnad-C'!$1:$1048576,E$4,0)*100,"-")</f>
        <v>55.723124742507935</v>
      </c>
      <c r="F18" s="119">
        <f>IFERROR(VLOOKUP($B18&amp;"_"&amp;$C18&amp;"_"&amp;$A$4,'Pnad-C'!$1:$1048576,F$4,0)*100,"-")</f>
        <v>44.276878237724304</v>
      </c>
    </row>
    <row r="19" spans="1:6" ht="15.75" x14ac:dyDescent="0.25">
      <c r="B19" s="10">
        <f>B18</f>
        <v>2014</v>
      </c>
      <c r="C19" s="152">
        <v>1</v>
      </c>
      <c r="D19" s="99" t="s">
        <v>3</v>
      </c>
      <c r="E19" s="120">
        <f>IFERROR(VLOOKUP($B19&amp;"_"&amp;$C19&amp;"_"&amp;$A$4,'Pnad-C'!$1:$1048576,E$4,0)*100,"-")</f>
        <v>55.503165721893311</v>
      </c>
      <c r="F19" s="120">
        <f>IFERROR(VLOOKUP($B19&amp;"_"&amp;$C19&amp;"_"&amp;$A$4,'Pnad-C'!$1:$1048576,F$4,0)*100,"-")</f>
        <v>44.496831297874451</v>
      </c>
    </row>
    <row r="20" spans="1:6" ht="15.75" x14ac:dyDescent="0.25">
      <c r="B20" s="10">
        <f t="shared" ref="B20:B22" si="2">B19</f>
        <v>2014</v>
      </c>
      <c r="C20" s="152">
        <v>2</v>
      </c>
      <c r="D20" s="99" t="s">
        <v>4</v>
      </c>
      <c r="E20" s="120">
        <f>IFERROR(VLOOKUP($B20&amp;"_"&amp;$C20&amp;"_"&amp;$A$4,'Pnad-C'!$1:$1048576,E$4,0)*100,"-")</f>
        <v>56.018298864364624</v>
      </c>
      <c r="F20" s="120">
        <f>IFERROR(VLOOKUP($B20&amp;"_"&amp;$C20&amp;"_"&amp;$A$4,'Pnad-C'!$1:$1048576,F$4,0)*100,"-")</f>
        <v>43.981704115867615</v>
      </c>
    </row>
    <row r="21" spans="1:6" ht="15.75" x14ac:dyDescent="0.25">
      <c r="B21" s="10">
        <f t="shared" si="2"/>
        <v>2014</v>
      </c>
      <c r="C21" s="152">
        <v>3</v>
      </c>
      <c r="D21" s="99" t="s">
        <v>5</v>
      </c>
      <c r="E21" s="120">
        <f>IFERROR(VLOOKUP($B21&amp;"_"&amp;$C21&amp;"_"&amp;$A$4,'Pnad-C'!$1:$1048576,E$4,0)*100,"-")</f>
        <v>55.771738290786743</v>
      </c>
      <c r="F21" s="120">
        <f>IFERROR(VLOOKUP($B21&amp;"_"&amp;$C21&amp;"_"&amp;$A$4,'Pnad-C'!$1:$1048576,F$4,0)*100,"-")</f>
        <v>44.228264689445496</v>
      </c>
    </row>
    <row r="22" spans="1:6" ht="15.75" x14ac:dyDescent="0.25">
      <c r="B22" s="10">
        <f t="shared" si="2"/>
        <v>2014</v>
      </c>
      <c r="C22" s="152">
        <v>4</v>
      </c>
      <c r="D22" s="99" t="s">
        <v>6</v>
      </c>
      <c r="E22" s="120">
        <f>IFERROR(VLOOKUP($B22&amp;"_"&amp;$C22&amp;"_"&amp;$A$4,'Pnad-C'!$1:$1048576,E$4,0)*100,"-")</f>
        <v>55.599290132522583</v>
      </c>
      <c r="F22" s="120">
        <f>IFERROR(VLOOKUP($B22&amp;"_"&amp;$C22&amp;"_"&amp;$A$4,'Pnad-C'!$1:$1048576,F$4,0)*100,"-")</f>
        <v>44.400709867477417</v>
      </c>
    </row>
    <row r="23" spans="1:6" ht="15.75" x14ac:dyDescent="0.25">
      <c r="B23" s="10">
        <f>D23</f>
        <v>2015</v>
      </c>
      <c r="C23" s="152">
        <v>0</v>
      </c>
      <c r="D23" s="98">
        <v>2015</v>
      </c>
      <c r="E23" s="119">
        <f>IFERROR(VLOOKUP($B23&amp;"_"&amp;$C23&amp;"_"&amp;$A$4,'Pnad-C'!$1:$1048576,E$4,0)*100,"-")</f>
        <v>55.635213851928711</v>
      </c>
      <c r="F23" s="119">
        <f>IFERROR(VLOOKUP($B23&amp;"_"&amp;$C23&amp;"_"&amp;$A$4,'Pnad-C'!$1:$1048576,F$4,0)*100,"-")</f>
        <v>44.36478316783905</v>
      </c>
    </row>
    <row r="24" spans="1:6" ht="15.75" x14ac:dyDescent="0.25">
      <c r="B24" s="10">
        <f>B23</f>
        <v>2015</v>
      </c>
      <c r="C24" s="152">
        <v>1</v>
      </c>
      <c r="D24" s="99" t="s">
        <v>3</v>
      </c>
      <c r="E24" s="120">
        <f>IFERROR(VLOOKUP($B24&amp;"_"&amp;$C24&amp;"_"&amp;$A$4,'Pnad-C'!$1:$1048576,E$4,0)*100,"-")</f>
        <v>55.697435140609741</v>
      </c>
      <c r="F24" s="120">
        <f>IFERROR(VLOOKUP($B24&amp;"_"&amp;$C24&amp;"_"&amp;$A$4,'Pnad-C'!$1:$1048576,F$4,0)*100,"-")</f>
        <v>44.302567839622498</v>
      </c>
    </row>
    <row r="25" spans="1:6" ht="15.75" x14ac:dyDescent="0.25">
      <c r="B25" s="10">
        <f t="shared" ref="B25:B27" si="3">B24</f>
        <v>2015</v>
      </c>
      <c r="C25" s="152">
        <v>2</v>
      </c>
      <c r="D25" s="99" t="s">
        <v>4</v>
      </c>
      <c r="E25" s="120">
        <f>IFERROR(VLOOKUP($B25&amp;"_"&amp;$C25&amp;"_"&amp;$A$4,'Pnad-C'!$1:$1048576,E$4,0)*100,"-")</f>
        <v>55.660015344619751</v>
      </c>
      <c r="F25" s="120">
        <f>IFERROR(VLOOKUP($B25&amp;"_"&amp;$C25&amp;"_"&amp;$A$4,'Pnad-C'!$1:$1048576,F$4,0)*100,"-")</f>
        <v>44.33998167514801</v>
      </c>
    </row>
    <row r="26" spans="1:6" ht="15.75" x14ac:dyDescent="0.25">
      <c r="B26" s="10">
        <f t="shared" si="3"/>
        <v>2015</v>
      </c>
      <c r="C26" s="152">
        <v>3</v>
      </c>
      <c r="D26" s="99" t="s">
        <v>5</v>
      </c>
      <c r="E26" s="120">
        <f>IFERROR(VLOOKUP($B26&amp;"_"&amp;$C26&amp;"_"&amp;$A$4,'Pnad-C'!$1:$1048576,E$4,0)*100,"-")</f>
        <v>55.418646335601807</v>
      </c>
      <c r="F26" s="120">
        <f>IFERROR(VLOOKUP($B26&amp;"_"&amp;$C26&amp;"_"&amp;$A$4,'Pnad-C'!$1:$1048576,F$4,0)*100,"-")</f>
        <v>44.581350684165955</v>
      </c>
    </row>
    <row r="27" spans="1:6" ht="15.75" x14ac:dyDescent="0.25">
      <c r="B27" s="10">
        <f t="shared" si="3"/>
        <v>2015</v>
      </c>
      <c r="C27" s="152">
        <v>4</v>
      </c>
      <c r="D27" s="99" t="s">
        <v>6</v>
      </c>
      <c r="E27" s="120">
        <f>IFERROR(VLOOKUP($B27&amp;"_"&amp;$C27&amp;"_"&amp;$A$4,'Pnad-C'!$1:$1048576,E$4,0)*100,"-")</f>
        <v>55.764764547348022</v>
      </c>
      <c r="F27" s="120">
        <f>IFERROR(VLOOKUP($B27&amp;"_"&amp;$C27&amp;"_"&amp;$A$4,'Pnad-C'!$1:$1048576,F$4,0)*100,"-")</f>
        <v>44.235235452651978</v>
      </c>
    </row>
    <row r="28" spans="1:6" ht="15.75" x14ac:dyDescent="0.25">
      <c r="B28" s="10">
        <f>D28</f>
        <v>2016</v>
      </c>
      <c r="C28" s="152">
        <v>0</v>
      </c>
      <c r="D28" s="98">
        <v>2016</v>
      </c>
      <c r="E28" s="119">
        <f>IFERROR(VLOOKUP($B28&amp;"_"&amp;$C28&amp;"_"&amp;$A$4,'Pnad-C'!$1:$1048576,E$4,0)*100,"-")</f>
        <v>55.895793437957764</v>
      </c>
      <c r="F28" s="119">
        <f>IFERROR(VLOOKUP($B28&amp;"_"&amp;$C28&amp;"_"&amp;$A$4,'Pnad-C'!$1:$1048576,F$4,0)*100,"-")</f>
        <v>44.104206562042236</v>
      </c>
    </row>
    <row r="29" spans="1:6" ht="15.75" x14ac:dyDescent="0.25">
      <c r="B29" s="10">
        <f>B28</f>
        <v>2016</v>
      </c>
      <c r="C29" s="152">
        <v>1</v>
      </c>
      <c r="D29" s="99" t="s">
        <v>3</v>
      </c>
      <c r="E29" s="120">
        <f>IFERROR(VLOOKUP($B29&amp;"_"&amp;$C29&amp;"_"&amp;$A$4,'Pnad-C'!$1:$1048576,E$4,0)*100,"-")</f>
        <v>55.995655059814453</v>
      </c>
      <c r="F29" s="120">
        <f>IFERROR(VLOOKUP($B29&amp;"_"&amp;$C29&amp;"_"&amp;$A$4,'Pnad-C'!$1:$1048576,F$4,0)*100,"-")</f>
        <v>44.004344940185547</v>
      </c>
    </row>
    <row r="30" spans="1:6" s="232" customFormat="1" ht="16.5" thickBot="1" x14ac:dyDescent="0.3">
      <c r="A30" s="268"/>
      <c r="B30" s="254">
        <v>2016</v>
      </c>
      <c r="C30" s="152">
        <v>2</v>
      </c>
      <c r="D30" s="246" t="s">
        <v>4</v>
      </c>
      <c r="E30" s="120">
        <f>IFERROR(VLOOKUP($B30&amp;"_"&amp;$C30&amp;"_"&amp;$A$4,'Pnad-C'!$1:$1048576,E$4,0)*100,"-")</f>
        <v>55.795931816101074</v>
      </c>
      <c r="F30" s="120">
        <f>IFERROR(VLOOKUP($B30&amp;"_"&amp;$C30&amp;"_"&amp;$A$4,'Pnad-C'!$1:$1048576,F$4,0)*100,"-")</f>
        <v>44.204068183898926</v>
      </c>
    </row>
    <row r="31" spans="1:6" ht="27" customHeight="1" thickTop="1" x14ac:dyDescent="0.25">
      <c r="C31" s="154"/>
      <c r="D31" s="417" t="s">
        <v>778</v>
      </c>
      <c r="E31" s="417"/>
      <c r="F31" s="417"/>
    </row>
    <row r="32" spans="1:6" x14ac:dyDescent="0.25">
      <c r="C32" s="154"/>
      <c r="D32" s="16" t="s">
        <v>2</v>
      </c>
    </row>
    <row r="33" spans="3:4" x14ac:dyDescent="0.25">
      <c r="C33" s="154"/>
      <c r="D33" s="159" t="s">
        <v>434</v>
      </c>
    </row>
    <row r="34" spans="3:4" x14ac:dyDescent="0.25">
      <c r="C34" s="154"/>
      <c r="D34" s="104" t="s">
        <v>780</v>
      </c>
    </row>
  </sheetData>
  <mergeCells count="2">
    <mergeCell ref="D5:F5"/>
    <mergeCell ref="D31:F31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workbookViewId="0">
      <pane ySplit="7" topLeftCell="A8" activePane="bottomLeft" state="frozen"/>
      <selection activeCell="D35" sqref="D35"/>
      <selection pane="bottomLeft" activeCell="K14" sqref="K14"/>
    </sheetView>
  </sheetViews>
  <sheetFormatPr defaultRowHeight="15" x14ac:dyDescent="0.25"/>
  <cols>
    <col min="1" max="3" width="2.140625" style="153" customWidth="1"/>
    <col min="4" max="4" width="23.28515625" customWidth="1"/>
    <col min="5" max="9" width="17.42578125" customWidth="1"/>
  </cols>
  <sheetData>
    <row r="1" spans="1:10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</row>
    <row r="2" spans="1:10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</row>
    <row r="3" spans="1:10" s="165" customFormat="1" ht="10.5" customHeight="1" x14ac:dyDescent="0.25">
      <c r="A3" s="161">
        <v>16</v>
      </c>
      <c r="B3" s="162"/>
      <c r="C3" s="163"/>
      <c r="D3" s="164"/>
      <c r="E3" s="163" t="s">
        <v>272</v>
      </c>
      <c r="F3" s="163" t="s">
        <v>273</v>
      </c>
      <c r="G3" s="163" t="s">
        <v>274</v>
      </c>
      <c r="H3" s="163" t="s">
        <v>275</v>
      </c>
      <c r="I3" s="163" t="s">
        <v>276</v>
      </c>
      <c r="J3" s="163"/>
    </row>
    <row r="4" spans="1:10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111</v>
      </c>
      <c r="F4" s="163">
        <f>HLOOKUP(F$3,'Pnad-C'!$1:$1048576,2,0)</f>
        <v>112</v>
      </c>
      <c r="G4" s="163">
        <f>HLOOKUP(G$3,'Pnad-C'!$1:$1048576,2,0)</f>
        <v>113</v>
      </c>
      <c r="H4" s="163">
        <f>HLOOKUP(H$3,'Pnad-C'!$1:$1048576,2,0)</f>
        <v>114</v>
      </c>
      <c r="I4" s="163">
        <f>HLOOKUP(I$3,'Pnad-C'!$1:$1048576,2,0)</f>
        <v>115</v>
      </c>
      <c r="J4" s="167"/>
    </row>
    <row r="5" spans="1:10" s="12" customFormat="1" ht="43.5" customHeight="1" x14ac:dyDescent="0.25">
      <c r="A5" s="11"/>
      <c r="B5" s="148"/>
      <c r="C5" s="138"/>
      <c r="D5" s="416" t="str">
        <f>VLOOKUP(A3,'Indicadores do boletim'!$D:$N,3,0)</f>
        <v>Distribuição percentual dos ocupados de 14 anos ou mais por faixa etária: Região Metropolitana do Rio de Janeiro, 2012 a 2016</v>
      </c>
      <c r="E5" s="416"/>
      <c r="F5" s="416"/>
      <c r="G5" s="416"/>
      <c r="H5" s="416"/>
      <c r="I5" s="416"/>
    </row>
    <row r="6" spans="1:10" s="12" customFormat="1" ht="14.25" customHeight="1" thickBot="1" x14ac:dyDescent="0.3">
      <c r="A6" s="11"/>
      <c r="B6" s="150"/>
      <c r="C6" s="138"/>
      <c r="D6" s="13"/>
      <c r="E6" s="14"/>
      <c r="I6" s="102" t="s">
        <v>186</v>
      </c>
    </row>
    <row r="7" spans="1:10" s="11" customFormat="1" ht="22.5" customHeight="1" thickTop="1" x14ac:dyDescent="0.25">
      <c r="A7" s="138"/>
      <c r="B7" s="151"/>
      <c r="C7" s="138"/>
      <c r="D7" s="96" t="s">
        <v>0</v>
      </c>
      <c r="E7" s="97" t="s">
        <v>685</v>
      </c>
      <c r="F7" s="97" t="s">
        <v>188</v>
      </c>
      <c r="G7" s="97" t="s">
        <v>189</v>
      </c>
      <c r="H7" s="97" t="s">
        <v>190</v>
      </c>
      <c r="I7" s="97" t="s">
        <v>191</v>
      </c>
    </row>
    <row r="8" spans="1:10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1.081467978656292</v>
      </c>
      <c r="F8" s="119">
        <f>IFERROR(VLOOKUP($B8&amp;"_"&amp;$C8&amp;"_"&amp;$A$4,'Pnad-C'!$1:$1048576,F$4,0)*100,"-")</f>
        <v>24.835121631622314</v>
      </c>
      <c r="G8" s="119">
        <f>IFERROR(VLOOKUP($B8&amp;"_"&amp;$C8&amp;"_"&amp;$A$4,'Pnad-C'!$1:$1048576,G$4,0)*100,"-")</f>
        <v>49.088278412818909</v>
      </c>
      <c r="H8" s="119">
        <f>IFERROR(VLOOKUP($B8&amp;"_"&amp;$C8&amp;"_"&amp;$A$4,'Pnad-C'!$1:$1048576,H$4,0)*100,"-")</f>
        <v>21.986214816570282</v>
      </c>
      <c r="I8" s="119">
        <f>IFERROR(VLOOKUP($B8&amp;"_"&amp;$C8&amp;"_"&amp;$A$4,'Pnad-C'!$1:$1048576,I$4,0)*100,"-")</f>
        <v>3.0089151114225388</v>
      </c>
    </row>
    <row r="9" spans="1:10" ht="15.75" x14ac:dyDescent="0.25">
      <c r="B9" s="10">
        <f>B8</f>
        <v>2012</v>
      </c>
      <c r="C9" s="152">
        <v>1</v>
      </c>
      <c r="D9" s="99" t="s">
        <v>3</v>
      </c>
      <c r="E9" s="120">
        <f>IFERROR(VLOOKUP($B9&amp;"_"&amp;$C9&amp;"_"&amp;$A$4,'Pnad-C'!$1:$1048576,E$4,0)*100,"-")</f>
        <v>1.1244965717196465</v>
      </c>
      <c r="F9" s="120">
        <f>IFERROR(VLOOKUP($B9&amp;"_"&amp;$C9&amp;"_"&amp;$A$4,'Pnad-C'!$1:$1048576,F$4,0)*100,"-")</f>
        <v>25.377720594406128</v>
      </c>
      <c r="G9" s="120">
        <f>IFERROR(VLOOKUP($B9&amp;"_"&amp;$C9&amp;"_"&amp;$A$4,'Pnad-C'!$1:$1048576,G$4,0)*100,"-")</f>
        <v>48.804759979248047</v>
      </c>
      <c r="H9" s="120">
        <f>IFERROR(VLOOKUP($B9&amp;"_"&amp;$C9&amp;"_"&amp;$A$4,'Pnad-C'!$1:$1048576,H$4,0)*100,"-")</f>
        <v>21.661193668842316</v>
      </c>
      <c r="I9" s="120">
        <f>IFERROR(VLOOKUP($B9&amp;"_"&amp;$C9&amp;"_"&amp;$A$4,'Pnad-C'!$1:$1048576,I$4,0)*100,"-")</f>
        <v>3.031826950609684</v>
      </c>
    </row>
    <row r="10" spans="1:10" ht="15.75" x14ac:dyDescent="0.25">
      <c r="B10" s="10">
        <f t="shared" ref="B10:B12" si="0">B9</f>
        <v>2012</v>
      </c>
      <c r="C10" s="152">
        <v>2</v>
      </c>
      <c r="D10" s="99" t="s">
        <v>4</v>
      </c>
      <c r="E10" s="120">
        <f>IFERROR(VLOOKUP($B10&amp;"_"&amp;$C10&amp;"_"&amp;$A$4,'Pnad-C'!$1:$1048576,E$4,0)*100,"-")</f>
        <v>1.1054190807044506</v>
      </c>
      <c r="F10" s="120">
        <f>IFERROR(VLOOKUP($B10&amp;"_"&amp;$C10&amp;"_"&amp;$A$4,'Pnad-C'!$1:$1048576,F$4,0)*100,"-")</f>
        <v>24.646949768066406</v>
      </c>
      <c r="G10" s="120">
        <f>IFERROR(VLOOKUP($B10&amp;"_"&amp;$C10&amp;"_"&amp;$A$4,'Pnad-C'!$1:$1048576,G$4,0)*100,"-")</f>
        <v>49.516028165817261</v>
      </c>
      <c r="H10" s="120">
        <f>IFERROR(VLOOKUP($B10&amp;"_"&amp;$C10&amp;"_"&amp;$A$4,'Pnad-C'!$1:$1048576,H$4,0)*100,"-")</f>
        <v>21.741563081741333</v>
      </c>
      <c r="I10" s="120">
        <f>IFERROR(VLOOKUP($B10&amp;"_"&amp;$C10&amp;"_"&amp;$A$4,'Pnad-C'!$1:$1048576,I$4,0)*100,"-")</f>
        <v>2.9900390654802322</v>
      </c>
    </row>
    <row r="11" spans="1:10" ht="15.75" x14ac:dyDescent="0.25">
      <c r="B11" s="10">
        <f t="shared" si="0"/>
        <v>2012</v>
      </c>
      <c r="C11" s="152">
        <v>3</v>
      </c>
      <c r="D11" s="99" t="s">
        <v>5</v>
      </c>
      <c r="E11" s="120">
        <f>IFERROR(VLOOKUP($B11&amp;"_"&amp;$C11&amp;"_"&amp;$A$4,'Pnad-C'!$1:$1048576,E$4,0)*100,"-")</f>
        <v>1.0766106657683849</v>
      </c>
      <c r="F11" s="120">
        <f>IFERROR(VLOOKUP($B11&amp;"_"&amp;$C11&amp;"_"&amp;$A$4,'Pnad-C'!$1:$1048576,F$4,0)*100,"-")</f>
        <v>24.61228221654892</v>
      </c>
      <c r="G11" s="120">
        <f>IFERROR(VLOOKUP($B11&amp;"_"&amp;$C11&amp;"_"&amp;$A$4,'Pnad-C'!$1:$1048576,G$4,0)*100,"-")</f>
        <v>49.302330613136292</v>
      </c>
      <c r="H11" s="120">
        <f>IFERROR(VLOOKUP($B11&amp;"_"&amp;$C11&amp;"_"&amp;$A$4,'Pnad-C'!$1:$1048576,H$4,0)*100,"-")</f>
        <v>21.958528459072113</v>
      </c>
      <c r="I11" s="120">
        <f>IFERROR(VLOOKUP($B11&amp;"_"&amp;$C11&amp;"_"&amp;$A$4,'Pnad-C'!$1:$1048576,I$4,0)*100,"-")</f>
        <v>3.0502468347549438</v>
      </c>
    </row>
    <row r="12" spans="1:10" ht="15.75" x14ac:dyDescent="0.25">
      <c r="B12" s="10">
        <f t="shared" si="0"/>
        <v>2012</v>
      </c>
      <c r="C12" s="152">
        <v>4</v>
      </c>
      <c r="D12" s="99" t="s">
        <v>6</v>
      </c>
      <c r="E12" s="120">
        <f>IFERROR(VLOOKUP($B12&amp;"_"&amp;$C12&amp;"_"&amp;$A$4,'Pnad-C'!$1:$1048576,E$4,0)*100,"-")</f>
        <v>1.0193456895649433</v>
      </c>
      <c r="F12" s="120">
        <f>IFERROR(VLOOKUP($B12&amp;"_"&amp;$C12&amp;"_"&amp;$A$4,'Pnad-C'!$1:$1048576,F$4,0)*100,"-")</f>
        <v>24.703535437583923</v>
      </c>
      <c r="G12" s="120">
        <f>IFERROR(VLOOKUP($B12&amp;"_"&amp;$C12&amp;"_"&amp;$A$4,'Pnad-C'!$1:$1048576,G$4,0)*100,"-")</f>
        <v>48.729994893074036</v>
      </c>
      <c r="H12" s="120">
        <f>IFERROR(VLOOKUP($B12&amp;"_"&amp;$C12&amp;"_"&amp;$A$4,'Pnad-C'!$1:$1048576,H$4,0)*100,"-")</f>
        <v>22.583575546741486</v>
      </c>
      <c r="I12" s="120">
        <f>IFERROR(VLOOKUP($B12&amp;"_"&amp;$C12&amp;"_"&amp;$A$4,'Pnad-C'!$1:$1048576,I$4,0)*100,"-")</f>
        <v>2.9635472223162651</v>
      </c>
    </row>
    <row r="13" spans="1:10" ht="15.75" x14ac:dyDescent="0.25">
      <c r="B13" s="10">
        <f>D13</f>
        <v>2013</v>
      </c>
      <c r="C13" s="152">
        <v>0</v>
      </c>
      <c r="D13" s="98">
        <v>2013</v>
      </c>
      <c r="E13" s="119">
        <f>IFERROR(VLOOKUP($B13&amp;"_"&amp;$C13&amp;"_"&amp;$A$4,'Pnad-C'!$1:$1048576,E$4,0)*100,"-")</f>
        <v>0.95453150570392609</v>
      </c>
      <c r="F13" s="119">
        <f>IFERROR(VLOOKUP($B13&amp;"_"&amp;$C13&amp;"_"&amp;$A$4,'Pnad-C'!$1:$1048576,F$4,0)*100,"-")</f>
        <v>23.838573694229126</v>
      </c>
      <c r="G13" s="119">
        <f>IFERROR(VLOOKUP($B13&amp;"_"&amp;$C13&amp;"_"&amp;$A$4,'Pnad-C'!$1:$1048576,G$4,0)*100,"-")</f>
        <v>50.129604339599609</v>
      </c>
      <c r="H13" s="119">
        <f>IFERROR(VLOOKUP($B13&amp;"_"&amp;$C13&amp;"_"&amp;$A$4,'Pnad-C'!$1:$1048576,H$4,0)*100,"-")</f>
        <v>22.037538886070251</v>
      </c>
      <c r="I13" s="119">
        <f>IFERROR(VLOOKUP($B13&amp;"_"&amp;$C13&amp;"_"&amp;$A$4,'Pnad-C'!$1:$1048576,I$4,0)*100,"-")</f>
        <v>3.039749339222908</v>
      </c>
    </row>
    <row r="14" spans="1:10" ht="15.75" x14ac:dyDescent="0.25">
      <c r="B14" s="10">
        <f>B13</f>
        <v>2013</v>
      </c>
      <c r="C14" s="152">
        <v>1</v>
      </c>
      <c r="D14" s="99" t="s">
        <v>3</v>
      </c>
      <c r="E14" s="120">
        <f>IFERROR(VLOOKUP($B14&amp;"_"&amp;$C14&amp;"_"&amp;$A$4,'Pnad-C'!$1:$1048576,E$4,0)*100,"-")</f>
        <v>0.9554767981171608</v>
      </c>
      <c r="F14" s="120">
        <f>IFERROR(VLOOKUP($B14&amp;"_"&amp;$C14&amp;"_"&amp;$A$4,'Pnad-C'!$1:$1048576,F$4,0)*100,"-")</f>
        <v>24.390421807765961</v>
      </c>
      <c r="G14" s="120">
        <f>IFERROR(VLOOKUP($B14&amp;"_"&amp;$C14&amp;"_"&amp;$A$4,'Pnad-C'!$1:$1048576,G$4,0)*100,"-")</f>
        <v>49.710708856582642</v>
      </c>
      <c r="H14" s="120">
        <f>IFERROR(VLOOKUP($B14&amp;"_"&amp;$C14&amp;"_"&amp;$A$4,'Pnad-C'!$1:$1048576,H$4,0)*100,"-")</f>
        <v>21.97587639093399</v>
      </c>
      <c r="I14" s="120">
        <f>IFERROR(VLOOKUP($B14&amp;"_"&amp;$C14&amp;"_"&amp;$A$4,'Pnad-C'!$1:$1048576,I$4,0)*100,"-")</f>
        <v>2.9675180092453957</v>
      </c>
    </row>
    <row r="15" spans="1:10" ht="15.75" x14ac:dyDescent="0.25">
      <c r="B15" s="10">
        <f t="shared" ref="B15:B17" si="1">B14</f>
        <v>2013</v>
      </c>
      <c r="C15" s="152">
        <v>2</v>
      </c>
      <c r="D15" s="99" t="s">
        <v>4</v>
      </c>
      <c r="E15" s="120">
        <f>IFERROR(VLOOKUP($B15&amp;"_"&amp;$C15&amp;"_"&amp;$A$4,'Pnad-C'!$1:$1048576,E$4,0)*100,"-")</f>
        <v>1.0681787505745888</v>
      </c>
      <c r="F15" s="120">
        <f>IFERROR(VLOOKUP($B15&amp;"_"&amp;$C15&amp;"_"&amp;$A$4,'Pnad-C'!$1:$1048576,F$4,0)*100,"-")</f>
        <v>24.023252725601196</v>
      </c>
      <c r="G15" s="120">
        <f>IFERROR(VLOOKUP($B15&amp;"_"&amp;$C15&amp;"_"&amp;$A$4,'Pnad-C'!$1:$1048576,G$4,0)*100,"-")</f>
        <v>50.144577026367188</v>
      </c>
      <c r="H15" s="120">
        <f>IFERROR(VLOOKUP($B15&amp;"_"&amp;$C15&amp;"_"&amp;$A$4,'Pnad-C'!$1:$1048576,H$4,0)*100,"-")</f>
        <v>21.643184125423431</v>
      </c>
      <c r="I15" s="120">
        <f>IFERROR(VLOOKUP($B15&amp;"_"&amp;$C15&amp;"_"&amp;$A$4,'Pnad-C'!$1:$1048576,I$4,0)*100,"-")</f>
        <v>3.1208066269755363</v>
      </c>
    </row>
    <row r="16" spans="1:10" ht="15.75" x14ac:dyDescent="0.25">
      <c r="B16" s="10">
        <f t="shared" si="1"/>
        <v>2013</v>
      </c>
      <c r="C16" s="152">
        <v>3</v>
      </c>
      <c r="D16" s="99" t="s">
        <v>5</v>
      </c>
      <c r="E16" s="120">
        <f>IFERROR(VLOOKUP($B16&amp;"_"&amp;$C16&amp;"_"&amp;$A$4,'Pnad-C'!$1:$1048576,E$4,0)*100,"-")</f>
        <v>0.8451530709862709</v>
      </c>
      <c r="F16" s="120">
        <f>IFERROR(VLOOKUP($B16&amp;"_"&amp;$C16&amp;"_"&amp;$A$4,'Pnad-C'!$1:$1048576,F$4,0)*100,"-")</f>
        <v>23.674368858337402</v>
      </c>
      <c r="G16" s="120">
        <f>IFERROR(VLOOKUP($B16&amp;"_"&amp;$C16&amp;"_"&amp;$A$4,'Pnad-C'!$1:$1048576,G$4,0)*100,"-")</f>
        <v>50.119102001190186</v>
      </c>
      <c r="H16" s="120">
        <f>IFERROR(VLOOKUP($B16&amp;"_"&amp;$C16&amp;"_"&amp;$A$4,'Pnad-C'!$1:$1048576,H$4,0)*100,"-")</f>
        <v>22.249867022037506</v>
      </c>
      <c r="I16" s="120">
        <f>IFERROR(VLOOKUP($B16&amp;"_"&amp;$C16&amp;"_"&amp;$A$4,'Pnad-C'!$1:$1048576,I$4,0)*100,"-")</f>
        <v>3.1115099787712097</v>
      </c>
    </row>
    <row r="17" spans="1:9" ht="15.75" x14ac:dyDescent="0.25">
      <c r="B17" s="10">
        <f t="shared" si="1"/>
        <v>2013</v>
      </c>
      <c r="C17" s="152">
        <v>4</v>
      </c>
      <c r="D17" s="99" t="s">
        <v>6</v>
      </c>
      <c r="E17" s="120">
        <f>IFERROR(VLOOKUP($B17&amp;"_"&amp;$C17&amp;"_"&amp;$A$4,'Pnad-C'!$1:$1048576,E$4,0)*100,"-")</f>
        <v>0.94931721687316895</v>
      </c>
      <c r="F17" s="120">
        <f>IFERROR(VLOOKUP($B17&amp;"_"&amp;$C17&amp;"_"&amp;$A$4,'Pnad-C'!$1:$1048576,F$4,0)*100,"-")</f>
        <v>23.266252875328064</v>
      </c>
      <c r="G17" s="120">
        <f>IFERROR(VLOOKUP($B17&amp;"_"&amp;$C17&amp;"_"&amp;$A$4,'Pnad-C'!$1:$1048576,G$4,0)*100,"-")</f>
        <v>50.5440354347229</v>
      </c>
      <c r="H17" s="120">
        <f>IFERROR(VLOOKUP($B17&amp;"_"&amp;$C17&amp;"_"&amp;$A$4,'Pnad-C'!$1:$1048576,H$4,0)*100,"-")</f>
        <v>22.281230986118317</v>
      </c>
      <c r="I17" s="120">
        <f>IFERROR(VLOOKUP($B17&amp;"_"&amp;$C17&amp;"_"&amp;$A$4,'Pnad-C'!$1:$1048576,I$4,0)*100,"-")</f>
        <v>2.9591629281640053</v>
      </c>
    </row>
    <row r="18" spans="1:9" ht="15.75" x14ac:dyDescent="0.25">
      <c r="B18" s="10">
        <f>D18</f>
        <v>2014</v>
      </c>
      <c r="C18" s="152">
        <v>0</v>
      </c>
      <c r="D18" s="98">
        <v>2014</v>
      </c>
      <c r="E18" s="119">
        <f>IFERROR(VLOOKUP($B18&amp;"_"&amp;$C18&amp;"_"&amp;$A$4,'Pnad-C'!$1:$1048576,E$4,0)*100,"-")</f>
        <v>0.83011966198682785</v>
      </c>
      <c r="F18" s="119">
        <f>IFERROR(VLOOKUP($B18&amp;"_"&amp;$C18&amp;"_"&amp;$A$4,'Pnad-C'!$1:$1048576,F$4,0)*100,"-")</f>
        <v>22.617718577384949</v>
      </c>
      <c r="G18" s="119">
        <f>IFERROR(VLOOKUP($B18&amp;"_"&amp;$C18&amp;"_"&amp;$A$4,'Pnad-C'!$1:$1048576,G$4,0)*100,"-")</f>
        <v>50.893968343734741</v>
      </c>
      <c r="H18" s="119">
        <f>IFERROR(VLOOKUP($B18&amp;"_"&amp;$C18&amp;"_"&amp;$A$4,'Pnad-C'!$1:$1048576,H$4,0)*100,"-")</f>
        <v>22.691023349761963</v>
      </c>
      <c r="I18" s="119">
        <f>IFERROR(VLOOKUP($B18&amp;"_"&amp;$C18&amp;"_"&amp;$A$4,'Pnad-C'!$1:$1048576,I$4,0)*100,"-")</f>
        <v>2.9671689495444298</v>
      </c>
    </row>
    <row r="19" spans="1:9" ht="15.75" x14ac:dyDescent="0.25">
      <c r="B19" s="10">
        <f>B18</f>
        <v>2014</v>
      </c>
      <c r="C19" s="152">
        <v>1</v>
      </c>
      <c r="D19" s="99" t="s">
        <v>3</v>
      </c>
      <c r="E19" s="120">
        <f>IFERROR(VLOOKUP($B19&amp;"_"&amp;$C19&amp;"_"&amp;$A$4,'Pnad-C'!$1:$1048576,E$4,0)*100,"-")</f>
        <v>0.94670988619327545</v>
      </c>
      <c r="F19" s="120">
        <f>IFERROR(VLOOKUP($B19&amp;"_"&amp;$C19&amp;"_"&amp;$A$4,'Pnad-C'!$1:$1048576,F$4,0)*100,"-")</f>
        <v>23.430433869361877</v>
      </c>
      <c r="G19" s="120">
        <f>IFERROR(VLOOKUP($B19&amp;"_"&amp;$C19&amp;"_"&amp;$A$4,'Pnad-C'!$1:$1048576,G$4,0)*100,"-")</f>
        <v>50.934022665023804</v>
      </c>
      <c r="H19" s="120">
        <f>IFERROR(VLOOKUP($B19&amp;"_"&amp;$C19&amp;"_"&amp;$A$4,'Pnad-C'!$1:$1048576,H$4,0)*100,"-")</f>
        <v>21.961891651153564</v>
      </c>
      <c r="I19" s="120">
        <f>IFERROR(VLOOKUP($B19&amp;"_"&amp;$C19&amp;"_"&amp;$A$4,'Pnad-C'!$1:$1048576,I$4,0)*100,"-")</f>
        <v>2.7269424870610237</v>
      </c>
    </row>
    <row r="20" spans="1:9" ht="15.75" x14ac:dyDescent="0.25">
      <c r="B20" s="10">
        <f t="shared" ref="B20:B22" si="2">B19</f>
        <v>2014</v>
      </c>
      <c r="C20" s="152">
        <v>2</v>
      </c>
      <c r="D20" s="99" t="s">
        <v>4</v>
      </c>
      <c r="E20" s="120">
        <f>IFERROR(VLOOKUP($B20&amp;"_"&amp;$C20&amp;"_"&amp;$A$4,'Pnad-C'!$1:$1048576,E$4,0)*100,"-")</f>
        <v>0.93118483200669289</v>
      </c>
      <c r="F20" s="120">
        <f>IFERROR(VLOOKUP($B20&amp;"_"&amp;$C20&amp;"_"&amp;$A$4,'Pnad-C'!$1:$1048576,F$4,0)*100,"-")</f>
        <v>22.457054257392883</v>
      </c>
      <c r="G20" s="120">
        <f>IFERROR(VLOOKUP($B20&amp;"_"&amp;$C20&amp;"_"&amp;$A$4,'Pnad-C'!$1:$1048576,G$4,0)*100,"-")</f>
        <v>51.323145627975464</v>
      </c>
      <c r="H20" s="120">
        <f>IFERROR(VLOOKUP($B20&amp;"_"&amp;$C20&amp;"_"&amp;$A$4,'Pnad-C'!$1:$1048576,H$4,0)*100,"-")</f>
        <v>22.415885329246521</v>
      </c>
      <c r="I20" s="120">
        <f>IFERROR(VLOOKUP($B20&amp;"_"&amp;$C20&amp;"_"&amp;$A$4,'Pnad-C'!$1:$1048576,I$4,0)*100,"-")</f>
        <v>2.8727298602461815</v>
      </c>
    </row>
    <row r="21" spans="1:9" ht="15.75" x14ac:dyDescent="0.25">
      <c r="B21" s="10">
        <f t="shared" si="2"/>
        <v>2014</v>
      </c>
      <c r="C21" s="152">
        <v>3</v>
      </c>
      <c r="D21" s="99" t="s">
        <v>5</v>
      </c>
      <c r="E21" s="120">
        <f>IFERROR(VLOOKUP($B21&amp;"_"&amp;$C21&amp;"_"&amp;$A$4,'Pnad-C'!$1:$1048576,E$4,0)*100,"-")</f>
        <v>0.72126933373510838</v>
      </c>
      <c r="F21" s="120">
        <f>IFERROR(VLOOKUP($B21&amp;"_"&amp;$C21&amp;"_"&amp;$A$4,'Pnad-C'!$1:$1048576,F$4,0)*100,"-")</f>
        <v>22.3894402384758</v>
      </c>
      <c r="G21" s="120">
        <f>IFERROR(VLOOKUP($B21&amp;"_"&amp;$C21&amp;"_"&amp;$A$4,'Pnad-C'!$1:$1048576,G$4,0)*100,"-")</f>
        <v>50.968897342681885</v>
      </c>
      <c r="H21" s="120">
        <f>IFERROR(VLOOKUP($B21&amp;"_"&amp;$C21&amp;"_"&amp;$A$4,'Pnad-C'!$1:$1048576,H$4,0)*100,"-")</f>
        <v>22.894018888473511</v>
      </c>
      <c r="I21" s="120">
        <f>IFERROR(VLOOKUP($B21&amp;"_"&amp;$C21&amp;"_"&amp;$A$4,'Pnad-C'!$1:$1048576,I$4,0)*100,"-")</f>
        <v>3.0263748019933701</v>
      </c>
    </row>
    <row r="22" spans="1:9" ht="15.75" x14ac:dyDescent="0.25">
      <c r="B22" s="10">
        <f t="shared" si="2"/>
        <v>2014</v>
      </c>
      <c r="C22" s="152">
        <v>4</v>
      </c>
      <c r="D22" s="99" t="s">
        <v>6</v>
      </c>
      <c r="E22" s="120">
        <f>IFERROR(VLOOKUP($B22&amp;"_"&amp;$C22&amp;"_"&amp;$A$4,'Pnad-C'!$1:$1048576,E$4,0)*100,"-")</f>
        <v>0.72131478227674961</v>
      </c>
      <c r="F22" s="120">
        <f>IFERROR(VLOOKUP($B22&amp;"_"&amp;$C22&amp;"_"&amp;$A$4,'Pnad-C'!$1:$1048576,F$4,0)*100,"-")</f>
        <v>22.193944454193115</v>
      </c>
      <c r="G22" s="120">
        <f>IFERROR(VLOOKUP($B22&amp;"_"&amp;$C22&amp;"_"&amp;$A$4,'Pnad-C'!$1:$1048576,G$4,0)*100,"-")</f>
        <v>50.34981369972229</v>
      </c>
      <c r="H22" s="120">
        <f>IFERROR(VLOOKUP($B22&amp;"_"&amp;$C22&amp;"_"&amp;$A$4,'Pnad-C'!$1:$1048576,H$4,0)*100,"-")</f>
        <v>23.492297530174255</v>
      </c>
      <c r="I22" s="120">
        <f>IFERROR(VLOOKUP($B22&amp;"_"&amp;$C22&amp;"_"&amp;$A$4,'Pnad-C'!$1:$1048576,I$4,0)*100,"-")</f>
        <v>3.2426286488771439</v>
      </c>
    </row>
    <row r="23" spans="1:9" ht="15.75" x14ac:dyDescent="0.25">
      <c r="B23" s="10">
        <f>D23</f>
        <v>2015</v>
      </c>
      <c r="C23" s="152">
        <v>0</v>
      </c>
      <c r="D23" s="98">
        <v>2015</v>
      </c>
      <c r="E23" s="119">
        <f>IFERROR(VLOOKUP($B23&amp;"_"&amp;$C23&amp;"_"&amp;$A$4,'Pnad-C'!$1:$1048576,E$4,0)*100,"-")</f>
        <v>0.61468733474612236</v>
      </c>
      <c r="F23" s="119">
        <f>IFERROR(VLOOKUP($B23&amp;"_"&amp;$C23&amp;"_"&amp;$A$4,'Pnad-C'!$1:$1048576,F$4,0)*100,"-")</f>
        <v>21.792192757129669</v>
      </c>
      <c r="G23" s="119">
        <f>IFERROR(VLOOKUP($B23&amp;"_"&amp;$C23&amp;"_"&amp;$A$4,'Pnad-C'!$1:$1048576,G$4,0)*100,"-")</f>
        <v>50.461363792419434</v>
      </c>
      <c r="H23" s="119">
        <f>IFERROR(VLOOKUP($B23&amp;"_"&amp;$C23&amp;"_"&amp;$A$4,'Pnad-C'!$1:$1048576,H$4,0)*100,"-")</f>
        <v>23.836821317672729</v>
      </c>
      <c r="I23" s="119">
        <f>IFERROR(VLOOKUP($B23&amp;"_"&amp;$C23&amp;"_"&amp;$A$4,'Pnad-C'!$1:$1048576,I$4,0)*100,"-")</f>
        <v>3.2949343323707581</v>
      </c>
    </row>
    <row r="24" spans="1:9" ht="15.75" x14ac:dyDescent="0.25">
      <c r="B24" s="10">
        <f>B23</f>
        <v>2015</v>
      </c>
      <c r="C24" s="152">
        <v>1</v>
      </c>
      <c r="D24" s="99" t="s">
        <v>3</v>
      </c>
      <c r="E24" s="120">
        <f>IFERROR(VLOOKUP($B24&amp;"_"&amp;$C24&amp;"_"&amp;$A$4,'Pnad-C'!$1:$1048576,E$4,0)*100,"-")</f>
        <v>0.64766318537294865</v>
      </c>
      <c r="F24" s="120">
        <f>IFERROR(VLOOKUP($B24&amp;"_"&amp;$C24&amp;"_"&amp;$A$4,'Pnad-C'!$1:$1048576,F$4,0)*100,"-")</f>
        <v>21.716833114624023</v>
      </c>
      <c r="G24" s="120">
        <f>IFERROR(VLOOKUP($B24&amp;"_"&amp;$C24&amp;"_"&amp;$A$4,'Pnad-C'!$1:$1048576,G$4,0)*100,"-")</f>
        <v>50.869524478912354</v>
      </c>
      <c r="H24" s="120">
        <f>IFERROR(VLOOKUP($B24&amp;"_"&amp;$C24&amp;"_"&amp;$A$4,'Pnad-C'!$1:$1048576,H$4,0)*100,"-")</f>
        <v>23.492991924285889</v>
      </c>
      <c r="I24" s="120">
        <f>IFERROR(VLOOKUP($B24&amp;"_"&amp;$C24&amp;"_"&amp;$A$4,'Pnad-C'!$1:$1048576,I$4,0)*100,"-")</f>
        <v>3.2729886472225189</v>
      </c>
    </row>
    <row r="25" spans="1:9" ht="15.75" x14ac:dyDescent="0.25">
      <c r="B25" s="10">
        <f t="shared" ref="B25:B27" si="3">B24</f>
        <v>2015</v>
      </c>
      <c r="C25" s="152">
        <v>2</v>
      </c>
      <c r="D25" s="99" t="s">
        <v>4</v>
      </c>
      <c r="E25" s="120">
        <f>IFERROR(VLOOKUP($B25&amp;"_"&amp;$C25&amp;"_"&amp;$A$4,'Pnad-C'!$1:$1048576,E$4,0)*100,"-")</f>
        <v>0.59459093026816845</v>
      </c>
      <c r="F25" s="120">
        <f>IFERROR(VLOOKUP($B25&amp;"_"&amp;$C25&amp;"_"&amp;$A$4,'Pnad-C'!$1:$1048576,F$4,0)*100,"-")</f>
        <v>21.299514174461365</v>
      </c>
      <c r="G25" s="120">
        <f>IFERROR(VLOOKUP($B25&amp;"_"&amp;$C25&amp;"_"&amp;$A$4,'Pnad-C'!$1:$1048576,G$4,0)*100,"-")</f>
        <v>51.186239719390869</v>
      </c>
      <c r="H25" s="120">
        <f>IFERROR(VLOOKUP($B25&amp;"_"&amp;$C25&amp;"_"&amp;$A$4,'Pnad-C'!$1:$1048576,H$4,0)*100,"-")</f>
        <v>23.544114828109741</v>
      </c>
      <c r="I25" s="120">
        <f>IFERROR(VLOOKUP($B25&amp;"_"&amp;$C25&amp;"_"&amp;$A$4,'Pnad-C'!$1:$1048576,I$4,0)*100,"-")</f>
        <v>3.3755380660295486</v>
      </c>
    </row>
    <row r="26" spans="1:9" ht="15.75" x14ac:dyDescent="0.25">
      <c r="B26" s="10">
        <f t="shared" si="3"/>
        <v>2015</v>
      </c>
      <c r="C26" s="152">
        <v>3</v>
      </c>
      <c r="D26" s="99" t="s">
        <v>5</v>
      </c>
      <c r="E26" s="120">
        <f>IFERROR(VLOOKUP($B26&amp;"_"&amp;$C26&amp;"_"&amp;$A$4,'Pnad-C'!$1:$1048576,E$4,0)*100,"-")</f>
        <v>0.56496141478419304</v>
      </c>
      <c r="F26" s="120">
        <f>IFERROR(VLOOKUP($B26&amp;"_"&amp;$C26&amp;"_"&amp;$A$4,'Pnad-C'!$1:$1048576,F$4,0)*100,"-")</f>
        <v>21.763437986373901</v>
      </c>
      <c r="G26" s="120">
        <f>IFERROR(VLOOKUP($B26&amp;"_"&amp;$C26&amp;"_"&amp;$A$4,'Pnad-C'!$1:$1048576,G$4,0)*100,"-")</f>
        <v>50.10412335395813</v>
      </c>
      <c r="H26" s="120">
        <f>IFERROR(VLOOKUP($B26&amp;"_"&amp;$C26&amp;"_"&amp;$A$4,'Pnad-C'!$1:$1048576,H$4,0)*100,"-")</f>
        <v>24.2155522108078</v>
      </c>
      <c r="I26" s="120">
        <f>IFERROR(VLOOKUP($B26&amp;"_"&amp;$C26&amp;"_"&amp;$A$4,'Pnad-C'!$1:$1048576,I$4,0)*100,"-")</f>
        <v>3.351924940943718</v>
      </c>
    </row>
    <row r="27" spans="1:9" ht="15.75" x14ac:dyDescent="0.25">
      <c r="B27" s="10">
        <f t="shared" si="3"/>
        <v>2015</v>
      </c>
      <c r="C27" s="152">
        <v>4</v>
      </c>
      <c r="D27" s="99" t="s">
        <v>6</v>
      </c>
      <c r="E27" s="120">
        <f>IFERROR(VLOOKUP($B27&amp;"_"&amp;$C27&amp;"_"&amp;$A$4,'Pnad-C'!$1:$1048576,E$4,0)*100,"-")</f>
        <v>0.65153390169143677</v>
      </c>
      <c r="F27" s="120">
        <f>IFERROR(VLOOKUP($B27&amp;"_"&amp;$C27&amp;"_"&amp;$A$4,'Pnad-C'!$1:$1048576,F$4,0)*100,"-")</f>
        <v>22.388987243175507</v>
      </c>
      <c r="G27" s="120">
        <f>IFERROR(VLOOKUP($B27&amp;"_"&amp;$C27&amp;"_"&amp;$A$4,'Pnad-C'!$1:$1048576,G$4,0)*100,"-")</f>
        <v>49.685570597648621</v>
      </c>
      <c r="H27" s="120">
        <f>IFERROR(VLOOKUP($B27&amp;"_"&amp;$C27&amp;"_"&amp;$A$4,'Pnad-C'!$1:$1048576,H$4,0)*100,"-")</f>
        <v>24.094623327255249</v>
      </c>
      <c r="I27" s="120">
        <f>IFERROR(VLOOKUP($B27&amp;"_"&amp;$C27&amp;"_"&amp;$A$4,'Pnad-C'!$1:$1048576,I$4,0)*100,"-")</f>
        <v>3.1792853027582169</v>
      </c>
    </row>
    <row r="28" spans="1:9" ht="15.75" x14ac:dyDescent="0.25">
      <c r="B28" s="10">
        <f>D28</f>
        <v>2016</v>
      </c>
      <c r="C28" s="152">
        <v>0</v>
      </c>
      <c r="D28" s="98">
        <v>2016</v>
      </c>
      <c r="E28" s="119">
        <f>IFERROR(VLOOKUP($B28&amp;"_"&amp;$C28&amp;"_"&amp;$A$4,'Pnad-C'!$1:$1048576,E$4,0)*100,"-")</f>
        <v>0.56532411836087704</v>
      </c>
      <c r="F28" s="119">
        <f>IFERROR(VLOOKUP($B28&amp;"_"&amp;$C28&amp;"_"&amp;$A$4,'Pnad-C'!$1:$1048576,F$4,0)*100,"-")</f>
        <v>21.057301759719849</v>
      </c>
      <c r="G28" s="119">
        <f>IFERROR(VLOOKUP($B28&amp;"_"&amp;$C28&amp;"_"&amp;$A$4,'Pnad-C'!$1:$1048576,G$4,0)*100,"-")</f>
        <v>50.749558210372925</v>
      </c>
      <c r="H28" s="119">
        <f>IFERROR(VLOOKUP($B28&amp;"_"&amp;$C28&amp;"_"&amp;$A$4,'Pnad-C'!$1:$1048576,H$4,0)*100,"-")</f>
        <v>24.020232260227203</v>
      </c>
      <c r="I28" s="119">
        <f>IFERROR(VLOOKUP($B28&amp;"_"&amp;$C28&amp;"_"&amp;$A$4,'Pnad-C'!$1:$1048576,I$4,0)*100,"-")</f>
        <v>3.6075815558433533</v>
      </c>
    </row>
    <row r="29" spans="1:9" ht="15.75" x14ac:dyDescent="0.25">
      <c r="B29" s="10">
        <f>B28</f>
        <v>2016</v>
      </c>
      <c r="C29" s="152">
        <v>1</v>
      </c>
      <c r="D29" s="99" t="s">
        <v>3</v>
      </c>
      <c r="E29" s="120">
        <f>IFERROR(VLOOKUP($B29&amp;"_"&amp;$C29&amp;"_"&amp;$A$4,'Pnad-C'!$1:$1048576,E$4,0)*100,"-")</f>
        <v>0.58450838550925255</v>
      </c>
      <c r="F29" s="120">
        <f>IFERROR(VLOOKUP($B29&amp;"_"&amp;$C29&amp;"_"&amp;$A$4,'Pnad-C'!$1:$1048576,F$4,0)*100,"-")</f>
        <v>21.074332296848297</v>
      </c>
      <c r="G29" s="120">
        <f>IFERROR(VLOOKUP($B29&amp;"_"&amp;$C29&amp;"_"&amp;$A$4,'Pnad-C'!$1:$1048576,G$4,0)*100,"-")</f>
        <v>50.79275369644165</v>
      </c>
      <c r="H29" s="120">
        <f>IFERROR(VLOOKUP($B29&amp;"_"&amp;$C29&amp;"_"&amp;$A$4,'Pnad-C'!$1:$1048576,H$4,0)*100,"-")</f>
        <v>24.064010381698608</v>
      </c>
      <c r="I29" s="120">
        <f>IFERROR(VLOOKUP($B29&amp;"_"&amp;$C29&amp;"_"&amp;$A$4,'Pnad-C'!$1:$1048576,I$4,0)*100,"-")</f>
        <v>3.4843932837247849</v>
      </c>
    </row>
    <row r="30" spans="1:9" s="232" customFormat="1" ht="16.5" thickBot="1" x14ac:dyDescent="0.3">
      <c r="A30" s="268"/>
      <c r="B30" s="254">
        <v>2016</v>
      </c>
      <c r="C30" s="152">
        <v>2</v>
      </c>
      <c r="D30" s="246" t="s">
        <v>4</v>
      </c>
      <c r="E30" s="120">
        <f>IFERROR(VLOOKUP($B30&amp;"_"&amp;$C30&amp;"_"&amp;$A$4,'Pnad-C'!$1:$1048576,E$4,0)*100,"-")</f>
        <v>0.54613985121250153</v>
      </c>
      <c r="F30" s="120">
        <f>IFERROR(VLOOKUP($B30&amp;"_"&amp;$C30&amp;"_"&amp;$A$4,'Pnad-C'!$1:$1048576,F$4,0)*100,"-")</f>
        <v>21.04027271270752</v>
      </c>
      <c r="G30" s="120">
        <f>IFERROR(VLOOKUP($B30&amp;"_"&amp;$C30&amp;"_"&amp;$A$4,'Pnad-C'!$1:$1048576,G$4,0)*100,"-")</f>
        <v>50.706362724304199</v>
      </c>
      <c r="H30" s="120">
        <f>IFERROR(VLOOKUP($B30&amp;"_"&amp;$C30&amp;"_"&amp;$A$4,'Pnad-C'!$1:$1048576,H$4,0)*100,"-")</f>
        <v>23.976454138755798</v>
      </c>
      <c r="I30" s="120">
        <f>IFERROR(VLOOKUP($B30&amp;"_"&amp;$C30&amp;"_"&amp;$A$4,'Pnad-C'!$1:$1048576,I$4,0)*100,"-")</f>
        <v>3.7307694554328918</v>
      </c>
    </row>
    <row r="31" spans="1:9" ht="15" customHeight="1" thickTop="1" x14ac:dyDescent="0.25">
      <c r="C31" s="154"/>
      <c r="D31" s="417" t="s">
        <v>778</v>
      </c>
      <c r="E31" s="417"/>
      <c r="F31" s="417"/>
      <c r="G31" s="417"/>
      <c r="H31" s="417"/>
      <c r="I31" s="417"/>
    </row>
    <row r="32" spans="1:9" x14ac:dyDescent="0.25">
      <c r="C32" s="154"/>
      <c r="D32" s="16" t="s">
        <v>2</v>
      </c>
    </row>
    <row r="33" spans="3:4" x14ac:dyDescent="0.25">
      <c r="C33" s="154"/>
      <c r="D33" s="159" t="s">
        <v>434</v>
      </c>
    </row>
    <row r="34" spans="3:4" x14ac:dyDescent="0.25">
      <c r="C34" s="154"/>
      <c r="D34" s="104" t="s">
        <v>780</v>
      </c>
    </row>
  </sheetData>
  <mergeCells count="2">
    <mergeCell ref="D5:I5"/>
    <mergeCell ref="D31:I31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workbookViewId="0">
      <pane ySplit="7" topLeftCell="A8" activePane="bottomLeft" state="frozen"/>
      <selection activeCell="D35" sqref="D35"/>
      <selection pane="bottomLeft" activeCell="J28" sqref="J28"/>
    </sheetView>
  </sheetViews>
  <sheetFormatPr defaultRowHeight="15" x14ac:dyDescent="0.25"/>
  <cols>
    <col min="1" max="3" width="2.140625" style="153" customWidth="1"/>
    <col min="4" max="4" width="23.28515625" customWidth="1"/>
    <col min="5" max="9" width="17.42578125" customWidth="1"/>
    <col min="10" max="10" width="18.140625" customWidth="1"/>
  </cols>
  <sheetData>
    <row r="1" spans="1:10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</row>
    <row r="2" spans="1:10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</row>
    <row r="3" spans="1:10" s="165" customFormat="1" ht="10.5" customHeight="1" x14ac:dyDescent="0.25">
      <c r="A3" s="161">
        <v>17</v>
      </c>
      <c r="B3" s="162"/>
      <c r="C3" s="163"/>
      <c r="D3" s="164"/>
      <c r="E3" s="163" t="s">
        <v>277</v>
      </c>
      <c r="F3" s="163" t="s">
        <v>278</v>
      </c>
      <c r="G3" s="163" t="s">
        <v>279</v>
      </c>
      <c r="H3" s="163" t="s">
        <v>280</v>
      </c>
      <c r="I3" s="163" t="s">
        <v>281</v>
      </c>
      <c r="J3" s="163" t="s">
        <v>282</v>
      </c>
    </row>
    <row r="4" spans="1:10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116</v>
      </c>
      <c r="F4" s="163">
        <f>HLOOKUP(F$3,'Pnad-C'!$1:$1048576,2,0)</f>
        <v>117</v>
      </c>
      <c r="G4" s="163">
        <f>HLOOKUP(G$3,'Pnad-C'!$1:$1048576,2,0)</f>
        <v>118</v>
      </c>
      <c r="H4" s="163">
        <f>HLOOKUP(H$3,'Pnad-C'!$1:$1048576,2,0)</f>
        <v>119</v>
      </c>
      <c r="I4" s="163">
        <f>HLOOKUP(I$3,'Pnad-C'!$1:$1048576,2,0)</f>
        <v>120</v>
      </c>
      <c r="J4" s="163">
        <f>HLOOKUP(J$3,'Pnad-C'!$1:$1048576,2,0)</f>
        <v>121</v>
      </c>
    </row>
    <row r="5" spans="1:10" s="12" customFormat="1" ht="43.5" customHeight="1" x14ac:dyDescent="0.25">
      <c r="A5" s="11"/>
      <c r="B5" s="148"/>
      <c r="C5" s="138"/>
      <c r="D5" s="416" t="str">
        <f>VLOOKUP(A3,'Indicadores do boletim'!$D:$N,3,0)</f>
        <v>Distribuição percentual dos ocupados de 14 anos ou mais por anos de estudo: Região Metropolitana do Rio de Janeiro, 2012 a 2016</v>
      </c>
      <c r="E5" s="416"/>
      <c r="F5" s="416"/>
      <c r="G5" s="416"/>
      <c r="H5" s="416"/>
      <c r="I5" s="416"/>
      <c r="J5" s="416"/>
    </row>
    <row r="6" spans="1:10" s="12" customFormat="1" ht="14.25" customHeight="1" thickBot="1" x14ac:dyDescent="0.3">
      <c r="A6" s="11"/>
      <c r="B6" s="150"/>
      <c r="C6" s="138"/>
      <c r="D6" s="13"/>
      <c r="E6" s="14"/>
      <c r="J6" s="102" t="s">
        <v>186</v>
      </c>
    </row>
    <row r="7" spans="1:10" s="11" customFormat="1" ht="23.25" customHeight="1" thickTop="1" x14ac:dyDescent="0.25">
      <c r="A7" s="138"/>
      <c r="B7" s="151"/>
      <c r="C7" s="138"/>
      <c r="D7" s="96" t="s">
        <v>0</v>
      </c>
      <c r="E7" s="97" t="s">
        <v>196</v>
      </c>
      <c r="F7" s="97" t="s">
        <v>202</v>
      </c>
      <c r="G7" s="97" t="s">
        <v>197</v>
      </c>
      <c r="H7" s="97" t="s">
        <v>198</v>
      </c>
      <c r="I7" s="97" t="s">
        <v>199</v>
      </c>
      <c r="J7" s="97" t="s">
        <v>200</v>
      </c>
    </row>
    <row r="8" spans="1:10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2.4458508938550949</v>
      </c>
      <c r="F8" s="119">
        <f>IFERROR(VLOOKUP($B8&amp;"_"&amp;$C8&amp;"_"&amp;$A$4,'Pnad-C'!$1:$1048576,F$4,0)*100,"-")</f>
        <v>19.819462299346924</v>
      </c>
      <c r="G8" s="119">
        <f>IFERROR(VLOOKUP($B8&amp;"_"&amp;$C8&amp;"_"&amp;$A$4,'Pnad-C'!$1:$1048576,G$4,0)*100,"-")</f>
        <v>13.276448845863342</v>
      </c>
      <c r="H8" s="119">
        <f>IFERROR(VLOOKUP($B8&amp;"_"&amp;$C8&amp;"_"&amp;$A$4,'Pnad-C'!$1:$1048576,H$4,0)*100,"-")</f>
        <v>5.8089833706617355</v>
      </c>
      <c r="I8" s="119">
        <f>IFERROR(VLOOKUP($B8&amp;"_"&amp;$C8&amp;"_"&amp;$A$4,'Pnad-C'!$1:$1048576,I$4,0)*100,"-")</f>
        <v>34.488955140113831</v>
      </c>
      <c r="J8" s="119">
        <f>IFERROR(VLOOKUP($B8&amp;"_"&amp;$C8&amp;"_"&amp;$A$4,'Pnad-C'!$1:$1048576,J$4,0)*100,"-")</f>
        <v>24.160297214984894</v>
      </c>
    </row>
    <row r="9" spans="1:10" ht="15.75" x14ac:dyDescent="0.25">
      <c r="B9" s="10">
        <f>B8</f>
        <v>2012</v>
      </c>
      <c r="C9" s="152">
        <v>1</v>
      </c>
      <c r="D9" s="99" t="s">
        <v>3</v>
      </c>
      <c r="E9" s="120">
        <f>IFERROR(VLOOKUP($B9&amp;"_"&amp;$C9&amp;"_"&amp;$A$4,'Pnad-C'!$1:$1048576,E$4,0)*100,"-")</f>
        <v>2.4025237187743187</v>
      </c>
      <c r="F9" s="120">
        <f>IFERROR(VLOOKUP($B9&amp;"_"&amp;$C9&amp;"_"&amp;$A$4,'Pnad-C'!$1:$1048576,F$4,0)*100,"-")</f>
        <v>19.853030145168304</v>
      </c>
      <c r="G9" s="120">
        <f>IFERROR(VLOOKUP($B9&amp;"_"&amp;$C9&amp;"_"&amp;$A$4,'Pnad-C'!$1:$1048576,G$4,0)*100,"-")</f>
        <v>12.525551021099091</v>
      </c>
      <c r="H9" s="120">
        <f>IFERROR(VLOOKUP($B9&amp;"_"&amp;$C9&amp;"_"&amp;$A$4,'Pnad-C'!$1:$1048576,H$4,0)*100,"-")</f>
        <v>6.3154615461826324</v>
      </c>
      <c r="I9" s="120">
        <f>IFERROR(VLOOKUP($B9&amp;"_"&amp;$C9&amp;"_"&amp;$A$4,'Pnad-C'!$1:$1048576,I$4,0)*100,"-")</f>
        <v>34.132152795791626</v>
      </c>
      <c r="J9" s="120">
        <f>IFERROR(VLOOKUP($B9&amp;"_"&amp;$C9&amp;"_"&amp;$A$4,'Pnad-C'!$1:$1048576,J$4,0)*100,"-")</f>
        <v>24.771282076835632</v>
      </c>
    </row>
    <row r="10" spans="1:10" ht="15.75" x14ac:dyDescent="0.25">
      <c r="B10" s="10">
        <f t="shared" ref="B10:B12" si="0">B9</f>
        <v>2012</v>
      </c>
      <c r="C10" s="152">
        <v>2</v>
      </c>
      <c r="D10" s="99" t="s">
        <v>4</v>
      </c>
      <c r="E10" s="120">
        <f>IFERROR(VLOOKUP($B10&amp;"_"&amp;$C10&amp;"_"&amp;$A$4,'Pnad-C'!$1:$1048576,E$4,0)*100,"-")</f>
        <v>2.403566986322403</v>
      </c>
      <c r="F10" s="120">
        <f>IFERROR(VLOOKUP($B10&amp;"_"&amp;$C10&amp;"_"&amp;$A$4,'Pnad-C'!$1:$1048576,F$4,0)*100,"-")</f>
        <v>19.640794396400452</v>
      </c>
      <c r="G10" s="120">
        <f>IFERROR(VLOOKUP($B10&amp;"_"&amp;$C10&amp;"_"&amp;$A$4,'Pnad-C'!$1:$1048576,G$4,0)*100,"-")</f>
        <v>13.011014461517334</v>
      </c>
      <c r="H10" s="120">
        <f>IFERROR(VLOOKUP($B10&amp;"_"&amp;$C10&amp;"_"&amp;$A$4,'Pnad-C'!$1:$1048576,H$4,0)*100,"-")</f>
        <v>6.1859793961048126</v>
      </c>
      <c r="I10" s="120">
        <f>IFERROR(VLOOKUP($B10&amp;"_"&amp;$C10&amp;"_"&amp;$A$4,'Pnad-C'!$1:$1048576,I$4,0)*100,"-")</f>
        <v>34.522947669029236</v>
      </c>
      <c r="J10" s="120">
        <f>IFERROR(VLOOKUP($B10&amp;"_"&amp;$C10&amp;"_"&amp;$A$4,'Pnad-C'!$1:$1048576,J$4,0)*100,"-")</f>
        <v>24.235695600509644</v>
      </c>
    </row>
    <row r="11" spans="1:10" ht="15.75" x14ac:dyDescent="0.25">
      <c r="B11" s="10">
        <f t="shared" si="0"/>
        <v>2012</v>
      </c>
      <c r="C11" s="152">
        <v>3</v>
      </c>
      <c r="D11" s="99" t="s">
        <v>5</v>
      </c>
      <c r="E11" s="120">
        <f>IFERROR(VLOOKUP($B11&amp;"_"&amp;$C11&amp;"_"&amp;$A$4,'Pnad-C'!$1:$1048576,E$4,0)*100,"-")</f>
        <v>2.461337111890316</v>
      </c>
      <c r="F11" s="120">
        <f>IFERROR(VLOOKUP($B11&amp;"_"&amp;$C11&amp;"_"&amp;$A$4,'Pnad-C'!$1:$1048576,F$4,0)*100,"-")</f>
        <v>20.07271945476532</v>
      </c>
      <c r="G11" s="120">
        <f>IFERROR(VLOOKUP($B11&amp;"_"&amp;$C11&amp;"_"&amp;$A$4,'Pnad-C'!$1:$1048576,G$4,0)*100,"-")</f>
        <v>13.64520937204361</v>
      </c>
      <c r="H11" s="120">
        <f>IFERROR(VLOOKUP($B11&amp;"_"&amp;$C11&amp;"_"&amp;$A$4,'Pnad-C'!$1:$1048576,H$4,0)*100,"-")</f>
        <v>5.4374653846025467</v>
      </c>
      <c r="I11" s="120">
        <f>IFERROR(VLOOKUP($B11&amp;"_"&amp;$C11&amp;"_"&amp;$A$4,'Pnad-C'!$1:$1048576,I$4,0)*100,"-")</f>
        <v>34.298264980316162</v>
      </c>
      <c r="J11" s="120">
        <f>IFERROR(VLOOKUP($B11&amp;"_"&amp;$C11&amp;"_"&amp;$A$4,'Pnad-C'!$1:$1048576,J$4,0)*100,"-")</f>
        <v>24.085003137588501</v>
      </c>
    </row>
    <row r="12" spans="1:10" ht="15.75" x14ac:dyDescent="0.25">
      <c r="B12" s="10">
        <f t="shared" si="0"/>
        <v>2012</v>
      </c>
      <c r="C12" s="152">
        <v>4</v>
      </c>
      <c r="D12" s="99" t="s">
        <v>6</v>
      </c>
      <c r="E12" s="120">
        <f>IFERROR(VLOOKUP($B12&amp;"_"&amp;$C12&amp;"_"&amp;$A$4,'Pnad-C'!$1:$1048576,E$4,0)*100,"-")</f>
        <v>2.515975758433342</v>
      </c>
      <c r="F12" s="120">
        <f>IFERROR(VLOOKUP($B12&amp;"_"&amp;$C12&amp;"_"&amp;$A$4,'Pnad-C'!$1:$1048576,F$4,0)*100,"-")</f>
        <v>19.711305201053619</v>
      </c>
      <c r="G12" s="120">
        <f>IFERROR(VLOOKUP($B12&amp;"_"&amp;$C12&amp;"_"&amp;$A$4,'Pnad-C'!$1:$1048576,G$4,0)*100,"-")</f>
        <v>13.924023509025574</v>
      </c>
      <c r="H12" s="120">
        <f>IFERROR(VLOOKUP($B12&amp;"_"&amp;$C12&amp;"_"&amp;$A$4,'Pnad-C'!$1:$1048576,H$4,0)*100,"-")</f>
        <v>5.2970271557569504</v>
      </c>
      <c r="I12" s="120">
        <f>IFERROR(VLOOKUP($B12&amp;"_"&amp;$C12&amp;"_"&amp;$A$4,'Pnad-C'!$1:$1048576,I$4,0)*100,"-")</f>
        <v>35.002458095550537</v>
      </c>
      <c r="J12" s="120">
        <f>IFERROR(VLOOKUP($B12&amp;"_"&amp;$C12&amp;"_"&amp;$A$4,'Pnad-C'!$1:$1048576,J$4,0)*100,"-")</f>
        <v>23.549209535121918</v>
      </c>
    </row>
    <row r="13" spans="1:10" ht="15.75" x14ac:dyDescent="0.25">
      <c r="B13" s="10">
        <f>D13</f>
        <v>2013</v>
      </c>
      <c r="C13" s="152">
        <v>0</v>
      </c>
      <c r="D13" s="98">
        <v>2013</v>
      </c>
      <c r="E13" s="119">
        <f>IFERROR(VLOOKUP($B13&amp;"_"&amp;$C13&amp;"_"&amp;$A$4,'Pnad-C'!$1:$1048576,E$4,0)*100,"-")</f>
        <v>2.4716511368751526</v>
      </c>
      <c r="F13" s="119">
        <f>IFERROR(VLOOKUP($B13&amp;"_"&amp;$C13&amp;"_"&amp;$A$4,'Pnad-C'!$1:$1048576,F$4,0)*100,"-")</f>
        <v>18.949759006500244</v>
      </c>
      <c r="G13" s="119">
        <f>IFERROR(VLOOKUP($B13&amp;"_"&amp;$C13&amp;"_"&amp;$A$4,'Pnad-C'!$1:$1048576,G$4,0)*100,"-")</f>
        <v>13.206106424331665</v>
      </c>
      <c r="H13" s="119">
        <f>IFERROR(VLOOKUP($B13&amp;"_"&amp;$C13&amp;"_"&amp;$A$4,'Pnad-C'!$1:$1048576,H$4,0)*100,"-")</f>
        <v>5.4406598210334778</v>
      </c>
      <c r="I13" s="119">
        <f>IFERROR(VLOOKUP($B13&amp;"_"&amp;$C13&amp;"_"&amp;$A$4,'Pnad-C'!$1:$1048576,I$4,0)*100,"-")</f>
        <v>36.11602783203125</v>
      </c>
      <c r="J13" s="119">
        <f>IFERROR(VLOOKUP($B13&amp;"_"&amp;$C13&amp;"_"&amp;$A$4,'Pnad-C'!$1:$1048576,J$4,0)*100,"-")</f>
        <v>23.81579577922821</v>
      </c>
    </row>
    <row r="14" spans="1:10" ht="15.75" x14ac:dyDescent="0.25">
      <c r="B14" s="10">
        <f>B13</f>
        <v>2013</v>
      </c>
      <c r="C14" s="152">
        <v>1</v>
      </c>
      <c r="D14" s="99" t="s">
        <v>3</v>
      </c>
      <c r="E14" s="120">
        <f>IFERROR(VLOOKUP($B14&amp;"_"&amp;$C14&amp;"_"&amp;$A$4,'Pnad-C'!$1:$1048576,E$4,0)*100,"-")</f>
        <v>2.7469629421830177</v>
      </c>
      <c r="F14" s="120">
        <f>IFERROR(VLOOKUP($B14&amp;"_"&amp;$C14&amp;"_"&amp;$A$4,'Pnad-C'!$1:$1048576,F$4,0)*100,"-")</f>
        <v>18.986481428146362</v>
      </c>
      <c r="G14" s="120">
        <f>IFERROR(VLOOKUP($B14&amp;"_"&amp;$C14&amp;"_"&amp;$A$4,'Pnad-C'!$1:$1048576,G$4,0)*100,"-")</f>
        <v>13.496872782707214</v>
      </c>
      <c r="H14" s="120">
        <f>IFERROR(VLOOKUP($B14&amp;"_"&amp;$C14&amp;"_"&amp;$A$4,'Pnad-C'!$1:$1048576,H$4,0)*100,"-")</f>
        <v>5.2238039672374725</v>
      </c>
      <c r="I14" s="120">
        <f>IFERROR(VLOOKUP($B14&amp;"_"&amp;$C14&amp;"_"&amp;$A$4,'Pnad-C'!$1:$1048576,I$4,0)*100,"-")</f>
        <v>35.743263363838196</v>
      </c>
      <c r="J14" s="120">
        <f>IFERROR(VLOOKUP($B14&amp;"_"&amp;$C14&amp;"_"&amp;$A$4,'Pnad-C'!$1:$1048576,J$4,0)*100,"-")</f>
        <v>23.802615702152252</v>
      </c>
    </row>
    <row r="15" spans="1:10" ht="15.75" x14ac:dyDescent="0.25">
      <c r="B15" s="10">
        <f t="shared" ref="B15:B17" si="1">B14</f>
        <v>2013</v>
      </c>
      <c r="C15" s="152">
        <v>2</v>
      </c>
      <c r="D15" s="99" t="s">
        <v>4</v>
      </c>
      <c r="E15" s="120">
        <f>IFERROR(VLOOKUP($B15&amp;"_"&amp;$C15&amp;"_"&amp;$A$4,'Pnad-C'!$1:$1048576,E$4,0)*100,"-")</f>
        <v>2.3792879655957222</v>
      </c>
      <c r="F15" s="120">
        <f>IFERROR(VLOOKUP($B15&amp;"_"&amp;$C15&amp;"_"&amp;$A$4,'Pnad-C'!$1:$1048576,F$4,0)*100,"-")</f>
        <v>19.321396946907043</v>
      </c>
      <c r="G15" s="120">
        <f>IFERROR(VLOOKUP($B15&amp;"_"&amp;$C15&amp;"_"&amp;$A$4,'Pnad-C'!$1:$1048576,G$4,0)*100,"-")</f>
        <v>13.365046679973602</v>
      </c>
      <c r="H15" s="120">
        <f>IFERROR(VLOOKUP($B15&amp;"_"&amp;$C15&amp;"_"&amp;$A$4,'Pnad-C'!$1:$1048576,H$4,0)*100,"-")</f>
        <v>5.5140309035778046</v>
      </c>
      <c r="I15" s="120">
        <f>IFERROR(VLOOKUP($B15&amp;"_"&amp;$C15&amp;"_"&amp;$A$4,'Pnad-C'!$1:$1048576,I$4,0)*100,"-")</f>
        <v>36.396390199661255</v>
      </c>
      <c r="J15" s="120">
        <f>IFERROR(VLOOKUP($B15&amp;"_"&amp;$C15&amp;"_"&amp;$A$4,'Pnad-C'!$1:$1048576,J$4,0)*100,"-")</f>
        <v>23.023849725723267</v>
      </c>
    </row>
    <row r="16" spans="1:10" ht="15.75" x14ac:dyDescent="0.25">
      <c r="B16" s="10">
        <f t="shared" si="1"/>
        <v>2013</v>
      </c>
      <c r="C16" s="152">
        <v>3</v>
      </c>
      <c r="D16" s="99" t="s">
        <v>5</v>
      </c>
      <c r="E16" s="120">
        <f>IFERROR(VLOOKUP($B16&amp;"_"&amp;$C16&amp;"_"&amp;$A$4,'Pnad-C'!$1:$1048576,E$4,0)*100,"-")</f>
        <v>2.3184776306152344</v>
      </c>
      <c r="F16" s="120">
        <f>IFERROR(VLOOKUP($B16&amp;"_"&amp;$C16&amp;"_"&amp;$A$4,'Pnad-C'!$1:$1048576,F$4,0)*100,"-")</f>
        <v>19.001650810241699</v>
      </c>
      <c r="G16" s="120">
        <f>IFERROR(VLOOKUP($B16&amp;"_"&amp;$C16&amp;"_"&amp;$A$4,'Pnad-C'!$1:$1048576,G$4,0)*100,"-")</f>
        <v>12.908290326595306</v>
      </c>
      <c r="H16" s="120">
        <f>IFERROR(VLOOKUP($B16&amp;"_"&amp;$C16&amp;"_"&amp;$A$4,'Pnad-C'!$1:$1048576,H$4,0)*100,"-")</f>
        <v>5.7089153677225113</v>
      </c>
      <c r="I16" s="120">
        <f>IFERROR(VLOOKUP($B16&amp;"_"&amp;$C16&amp;"_"&amp;$A$4,'Pnad-C'!$1:$1048576,I$4,0)*100,"-")</f>
        <v>36.338075995445251</v>
      </c>
      <c r="J16" s="120">
        <f>IFERROR(VLOOKUP($B16&amp;"_"&amp;$C16&amp;"_"&amp;$A$4,'Pnad-C'!$1:$1048576,J$4,0)*100,"-")</f>
        <v>23.724588751792908</v>
      </c>
    </row>
    <row r="17" spans="1:10" ht="15.75" x14ac:dyDescent="0.25">
      <c r="B17" s="10">
        <f t="shared" si="1"/>
        <v>2013</v>
      </c>
      <c r="C17" s="152">
        <v>4</v>
      </c>
      <c r="D17" s="99" t="s">
        <v>6</v>
      </c>
      <c r="E17" s="120">
        <f>IFERROR(VLOOKUP($B17&amp;"_"&amp;$C17&amp;"_"&amp;$A$4,'Pnad-C'!$1:$1048576,E$4,0)*100,"-")</f>
        <v>2.441876195371151</v>
      </c>
      <c r="F17" s="120">
        <f>IFERROR(VLOOKUP($B17&amp;"_"&amp;$C17&amp;"_"&amp;$A$4,'Pnad-C'!$1:$1048576,F$4,0)*100,"-")</f>
        <v>18.489506840705872</v>
      </c>
      <c r="G17" s="120">
        <f>IFERROR(VLOOKUP($B17&amp;"_"&amp;$C17&amp;"_"&amp;$A$4,'Pnad-C'!$1:$1048576,G$4,0)*100,"-")</f>
        <v>13.054214417934418</v>
      </c>
      <c r="H17" s="120">
        <f>IFERROR(VLOOKUP($B17&amp;"_"&amp;$C17&amp;"_"&amp;$A$4,'Pnad-C'!$1:$1048576,H$4,0)*100,"-")</f>
        <v>5.3158890455961227</v>
      </c>
      <c r="I17" s="120">
        <f>IFERROR(VLOOKUP($B17&amp;"_"&amp;$C17&amp;"_"&amp;$A$4,'Pnad-C'!$1:$1048576,I$4,0)*100,"-")</f>
        <v>35.986384749412537</v>
      </c>
      <c r="J17" s="120">
        <f>IFERROR(VLOOKUP($B17&amp;"_"&amp;$C17&amp;"_"&amp;$A$4,'Pnad-C'!$1:$1048576,J$4,0)*100,"-")</f>
        <v>24.712128937244415</v>
      </c>
    </row>
    <row r="18" spans="1:10" ht="15.75" x14ac:dyDescent="0.25">
      <c r="B18" s="10">
        <f>D18</f>
        <v>2014</v>
      </c>
      <c r="C18" s="152">
        <v>0</v>
      </c>
      <c r="D18" s="98">
        <v>2014</v>
      </c>
      <c r="E18" s="119">
        <f>IFERROR(VLOOKUP($B18&amp;"_"&amp;$C18&amp;"_"&amp;$A$4,'Pnad-C'!$1:$1048576,E$4,0)*100,"-")</f>
        <v>1.9572984427213669</v>
      </c>
      <c r="F18" s="119">
        <f>IFERROR(VLOOKUP($B18&amp;"_"&amp;$C18&amp;"_"&amp;$A$4,'Pnad-C'!$1:$1048576,F$4,0)*100,"-")</f>
        <v>17.053589224815369</v>
      </c>
      <c r="G18" s="119">
        <f>IFERROR(VLOOKUP($B18&amp;"_"&amp;$C18&amp;"_"&amp;$A$4,'Pnad-C'!$1:$1048576,G$4,0)*100,"-")</f>
        <v>13.44488114118576</v>
      </c>
      <c r="H18" s="119">
        <f>IFERROR(VLOOKUP($B18&amp;"_"&amp;$C18&amp;"_"&amp;$A$4,'Pnad-C'!$1:$1048576,H$4,0)*100,"-")</f>
        <v>5.3507156670093536</v>
      </c>
      <c r="I18" s="119">
        <f>IFERROR(VLOOKUP($B18&amp;"_"&amp;$C18&amp;"_"&amp;$A$4,'Pnad-C'!$1:$1048576,I$4,0)*100,"-")</f>
        <v>37.311875820159912</v>
      </c>
      <c r="J18" s="119">
        <f>IFERROR(VLOOKUP($B18&amp;"_"&amp;$C18&amp;"_"&amp;$A$4,'Pnad-C'!$1:$1048576,J$4,0)*100,"-")</f>
        <v>24.881638586521149</v>
      </c>
    </row>
    <row r="19" spans="1:10" ht="15.75" x14ac:dyDescent="0.25">
      <c r="B19" s="10">
        <f>B18</f>
        <v>2014</v>
      </c>
      <c r="C19" s="152">
        <v>1</v>
      </c>
      <c r="D19" s="99" t="s">
        <v>3</v>
      </c>
      <c r="E19" s="120">
        <f>IFERROR(VLOOKUP($B19&amp;"_"&amp;$C19&amp;"_"&amp;$A$4,'Pnad-C'!$1:$1048576,E$4,0)*100,"-")</f>
        <v>1.8562346696853638</v>
      </c>
      <c r="F19" s="120">
        <f>IFERROR(VLOOKUP($B19&amp;"_"&amp;$C19&amp;"_"&amp;$A$4,'Pnad-C'!$1:$1048576,F$4,0)*100,"-")</f>
        <v>17.684672772884369</v>
      </c>
      <c r="G19" s="120">
        <f>IFERROR(VLOOKUP($B19&amp;"_"&amp;$C19&amp;"_"&amp;$A$4,'Pnad-C'!$1:$1048576,G$4,0)*100,"-")</f>
        <v>13.101540505886078</v>
      </c>
      <c r="H19" s="120">
        <f>IFERROR(VLOOKUP($B19&amp;"_"&amp;$C19&amp;"_"&amp;$A$4,'Pnad-C'!$1:$1048576,H$4,0)*100,"-")</f>
        <v>5.5795580148696899</v>
      </c>
      <c r="I19" s="120">
        <f>IFERROR(VLOOKUP($B19&amp;"_"&amp;$C19&amp;"_"&amp;$A$4,'Pnad-C'!$1:$1048576,I$4,0)*100,"-")</f>
        <v>37.084558606147766</v>
      </c>
      <c r="J19" s="120">
        <f>IFERROR(VLOOKUP($B19&amp;"_"&amp;$C19&amp;"_"&amp;$A$4,'Pnad-C'!$1:$1048576,J$4,0)*100,"-")</f>
        <v>24.693435430526733</v>
      </c>
    </row>
    <row r="20" spans="1:10" ht="15.75" x14ac:dyDescent="0.25">
      <c r="B20" s="10">
        <f t="shared" ref="B20:B22" si="2">B19</f>
        <v>2014</v>
      </c>
      <c r="C20" s="152">
        <v>2</v>
      </c>
      <c r="D20" s="99" t="s">
        <v>4</v>
      </c>
      <c r="E20" s="120">
        <f>IFERROR(VLOOKUP($B20&amp;"_"&amp;$C20&amp;"_"&amp;$A$4,'Pnad-C'!$1:$1048576,E$4,0)*100,"-")</f>
        <v>2.144743874669075</v>
      </c>
      <c r="F20" s="120">
        <f>IFERROR(VLOOKUP($B20&amp;"_"&amp;$C20&amp;"_"&amp;$A$4,'Pnad-C'!$1:$1048576,F$4,0)*100,"-")</f>
        <v>17.339198291301727</v>
      </c>
      <c r="G20" s="120">
        <f>IFERROR(VLOOKUP($B20&amp;"_"&amp;$C20&amp;"_"&amp;$A$4,'Pnad-C'!$1:$1048576,G$4,0)*100,"-")</f>
        <v>13.640378415584564</v>
      </c>
      <c r="H20" s="120">
        <f>IFERROR(VLOOKUP($B20&amp;"_"&amp;$C20&amp;"_"&amp;$A$4,'Pnad-C'!$1:$1048576,H$4,0)*100,"-")</f>
        <v>5.2889317274093628</v>
      </c>
      <c r="I20" s="120">
        <f>IFERROR(VLOOKUP($B20&amp;"_"&amp;$C20&amp;"_"&amp;$A$4,'Pnad-C'!$1:$1048576,I$4,0)*100,"-")</f>
        <v>37.414205074310303</v>
      </c>
      <c r="J20" s="120">
        <f>IFERROR(VLOOKUP($B20&amp;"_"&amp;$C20&amp;"_"&amp;$A$4,'Pnad-C'!$1:$1048576,J$4,0)*100,"-")</f>
        <v>24.172541499137878</v>
      </c>
    </row>
    <row r="21" spans="1:10" ht="15.75" x14ac:dyDescent="0.25">
      <c r="B21" s="10">
        <f t="shared" si="2"/>
        <v>2014</v>
      </c>
      <c r="C21" s="152">
        <v>3</v>
      </c>
      <c r="D21" s="99" t="s">
        <v>5</v>
      </c>
      <c r="E21" s="120">
        <f>IFERROR(VLOOKUP($B21&amp;"_"&amp;$C21&amp;"_"&amp;$A$4,'Pnad-C'!$1:$1048576,E$4,0)*100,"-")</f>
        <v>1.8559759482741356</v>
      </c>
      <c r="F21" s="120">
        <f>IFERROR(VLOOKUP($B21&amp;"_"&amp;$C21&amp;"_"&amp;$A$4,'Pnad-C'!$1:$1048576,F$4,0)*100,"-")</f>
        <v>17.146505415439606</v>
      </c>
      <c r="G21" s="120">
        <f>IFERROR(VLOOKUP($B21&amp;"_"&amp;$C21&amp;"_"&amp;$A$4,'Pnad-C'!$1:$1048576,G$4,0)*100,"-")</f>
        <v>13.536939024925232</v>
      </c>
      <c r="H21" s="120">
        <f>IFERROR(VLOOKUP($B21&amp;"_"&amp;$C21&amp;"_"&amp;$A$4,'Pnad-C'!$1:$1048576,H$4,0)*100,"-")</f>
        <v>5.2223294973373413</v>
      </c>
      <c r="I21" s="120">
        <f>IFERROR(VLOOKUP($B21&amp;"_"&amp;$C21&amp;"_"&amp;$A$4,'Pnad-C'!$1:$1048576,I$4,0)*100,"-")</f>
        <v>37.246924638748169</v>
      </c>
      <c r="J21" s="120">
        <f>IFERROR(VLOOKUP($B21&amp;"_"&amp;$C21&amp;"_"&amp;$A$4,'Pnad-C'!$1:$1048576,J$4,0)*100,"-")</f>
        <v>24.991326034069061</v>
      </c>
    </row>
    <row r="22" spans="1:10" ht="15.75" x14ac:dyDescent="0.25">
      <c r="B22" s="10">
        <f t="shared" si="2"/>
        <v>2014</v>
      </c>
      <c r="C22" s="152">
        <v>4</v>
      </c>
      <c r="D22" s="99" t="s">
        <v>6</v>
      </c>
      <c r="E22" s="120">
        <f>IFERROR(VLOOKUP($B22&amp;"_"&amp;$C22&amp;"_"&amp;$A$4,'Pnad-C'!$1:$1048576,E$4,0)*100,"-")</f>
        <v>1.9722390919923782</v>
      </c>
      <c r="F22" s="120">
        <f>IFERROR(VLOOKUP($B22&amp;"_"&amp;$C22&amp;"_"&amp;$A$4,'Pnad-C'!$1:$1048576,F$4,0)*100,"-")</f>
        <v>16.043980419635773</v>
      </c>
      <c r="G22" s="120">
        <f>IFERROR(VLOOKUP($B22&amp;"_"&amp;$C22&amp;"_"&amp;$A$4,'Pnad-C'!$1:$1048576,G$4,0)*100,"-")</f>
        <v>13.500668108463287</v>
      </c>
      <c r="H22" s="120">
        <f>IFERROR(VLOOKUP($B22&amp;"_"&amp;$C22&amp;"_"&amp;$A$4,'Pnad-C'!$1:$1048576,H$4,0)*100,"-")</f>
        <v>5.3120434284210205</v>
      </c>
      <c r="I22" s="120">
        <f>IFERROR(VLOOKUP($B22&amp;"_"&amp;$C22&amp;"_"&amp;$A$4,'Pnad-C'!$1:$1048576,I$4,0)*100,"-")</f>
        <v>37.501817941665649</v>
      </c>
      <c r="J22" s="120">
        <f>IFERROR(VLOOKUP($B22&amp;"_"&amp;$C22&amp;"_"&amp;$A$4,'Pnad-C'!$1:$1048576,J$4,0)*100,"-")</f>
        <v>25.669252872467041</v>
      </c>
    </row>
    <row r="23" spans="1:10" ht="15.75" x14ac:dyDescent="0.25">
      <c r="B23" s="10">
        <f>D23</f>
        <v>2015</v>
      </c>
      <c r="C23" s="152">
        <v>0</v>
      </c>
      <c r="D23" s="98">
        <v>2015</v>
      </c>
      <c r="E23" s="119">
        <f>IFERROR(VLOOKUP($B23&amp;"_"&amp;$C23&amp;"_"&amp;$A$4,'Pnad-C'!$1:$1048576,E$4,0)*100,"-")</f>
        <v>2.8866294771432877</v>
      </c>
      <c r="F23" s="119">
        <f>IFERROR(VLOOKUP($B23&amp;"_"&amp;$C23&amp;"_"&amp;$A$4,'Pnad-C'!$1:$1048576,F$4,0)*100,"-")</f>
        <v>15.027496218681335</v>
      </c>
      <c r="G23" s="119">
        <f>IFERROR(VLOOKUP($B23&amp;"_"&amp;$C23&amp;"_"&amp;$A$4,'Pnad-C'!$1:$1048576,G$4,0)*100,"-")</f>
        <v>12.824064493179321</v>
      </c>
      <c r="H23" s="119">
        <f>IFERROR(VLOOKUP($B23&amp;"_"&amp;$C23&amp;"_"&amp;$A$4,'Pnad-C'!$1:$1048576,H$4,0)*100,"-")</f>
        <v>4.7737956047058105</v>
      </c>
      <c r="I23" s="119">
        <f>IFERROR(VLOOKUP($B23&amp;"_"&amp;$C23&amp;"_"&amp;$A$4,'Pnad-C'!$1:$1048576,I$4,0)*100,"-")</f>
        <v>38.019490242004395</v>
      </c>
      <c r="J23" s="119">
        <f>IFERROR(VLOOKUP($B23&amp;"_"&amp;$C23&amp;"_"&amp;$A$4,'Pnad-C'!$1:$1048576,J$4,0)*100,"-")</f>
        <v>26.468521356582642</v>
      </c>
    </row>
    <row r="24" spans="1:10" ht="15.75" x14ac:dyDescent="0.25">
      <c r="B24" s="10">
        <f>B23</f>
        <v>2015</v>
      </c>
      <c r="C24" s="152">
        <v>1</v>
      </c>
      <c r="D24" s="99" t="s">
        <v>3</v>
      </c>
      <c r="E24" s="120">
        <f>IFERROR(VLOOKUP($B24&amp;"_"&amp;$C24&amp;"_"&amp;$A$4,'Pnad-C'!$1:$1048576,E$4,0)*100,"-")</f>
        <v>2.170557901263237</v>
      </c>
      <c r="F24" s="120">
        <f>IFERROR(VLOOKUP($B24&amp;"_"&amp;$C24&amp;"_"&amp;$A$4,'Pnad-C'!$1:$1048576,F$4,0)*100,"-")</f>
        <v>15.569667518138885</v>
      </c>
      <c r="G24" s="120">
        <f>IFERROR(VLOOKUP($B24&amp;"_"&amp;$C24&amp;"_"&amp;$A$4,'Pnad-C'!$1:$1048576,G$4,0)*100,"-")</f>
        <v>14.038039743900299</v>
      </c>
      <c r="H24" s="120">
        <f>IFERROR(VLOOKUP($B24&amp;"_"&amp;$C24&amp;"_"&amp;$A$4,'Pnad-C'!$1:$1048576,H$4,0)*100,"-")</f>
        <v>4.9335502088069916</v>
      </c>
      <c r="I24" s="120">
        <f>IFERROR(VLOOKUP($B24&amp;"_"&amp;$C24&amp;"_"&amp;$A$4,'Pnad-C'!$1:$1048576,I$4,0)*100,"-")</f>
        <v>37.338525056838989</v>
      </c>
      <c r="J24" s="120">
        <f>IFERROR(VLOOKUP($B24&amp;"_"&amp;$C24&amp;"_"&amp;$A$4,'Pnad-C'!$1:$1048576,J$4,0)*100,"-")</f>
        <v>25.949659943580627</v>
      </c>
    </row>
    <row r="25" spans="1:10" ht="15.75" x14ac:dyDescent="0.25">
      <c r="B25" s="10">
        <f t="shared" ref="B25:B27" si="3">B24</f>
        <v>2015</v>
      </c>
      <c r="C25" s="152">
        <v>2</v>
      </c>
      <c r="D25" s="99" t="s">
        <v>4</v>
      </c>
      <c r="E25" s="120">
        <f>IFERROR(VLOOKUP($B25&amp;"_"&amp;$C25&amp;"_"&amp;$A$4,'Pnad-C'!$1:$1048576,E$4,0)*100,"-")</f>
        <v>1.7335671931505203</v>
      </c>
      <c r="F25" s="120">
        <f>IFERROR(VLOOKUP($B25&amp;"_"&amp;$C25&amp;"_"&amp;$A$4,'Pnad-C'!$1:$1048576,F$4,0)*100,"-")</f>
        <v>15.747211873531342</v>
      </c>
      <c r="G25" s="120">
        <f>IFERROR(VLOOKUP($B25&amp;"_"&amp;$C25&amp;"_"&amp;$A$4,'Pnad-C'!$1:$1048576,G$4,0)*100,"-")</f>
        <v>13.142679631710052</v>
      </c>
      <c r="H25" s="120">
        <f>IFERROR(VLOOKUP($B25&amp;"_"&amp;$C25&amp;"_"&amp;$A$4,'Pnad-C'!$1:$1048576,H$4,0)*100,"-")</f>
        <v>4.9240253865718842</v>
      </c>
      <c r="I25" s="120">
        <f>IFERROR(VLOOKUP($B25&amp;"_"&amp;$C25&amp;"_"&amp;$A$4,'Pnad-C'!$1:$1048576,I$4,0)*100,"-")</f>
        <v>37.841537594795227</v>
      </c>
      <c r="J25" s="120">
        <f>IFERROR(VLOOKUP($B25&amp;"_"&amp;$C25&amp;"_"&amp;$A$4,'Pnad-C'!$1:$1048576,J$4,0)*100,"-")</f>
        <v>26.610979437828064</v>
      </c>
    </row>
    <row r="26" spans="1:10" ht="15.75" x14ac:dyDescent="0.25">
      <c r="B26" s="10">
        <f t="shared" si="3"/>
        <v>2015</v>
      </c>
      <c r="C26" s="152">
        <v>3</v>
      </c>
      <c r="D26" s="99" t="s">
        <v>5</v>
      </c>
      <c r="E26" s="120">
        <f>IFERROR(VLOOKUP($B26&amp;"_"&amp;$C26&amp;"_"&amp;$A$4,'Pnad-C'!$1:$1048576,E$4,0)*100,"-")</f>
        <v>1.8835930153727531</v>
      </c>
      <c r="F26" s="120">
        <f>IFERROR(VLOOKUP($B26&amp;"_"&amp;$C26&amp;"_"&amp;$A$4,'Pnad-C'!$1:$1048576,F$4,0)*100,"-")</f>
        <v>15.361139178276062</v>
      </c>
      <c r="G26" s="120">
        <f>IFERROR(VLOOKUP($B26&amp;"_"&amp;$C26&amp;"_"&amp;$A$4,'Pnad-C'!$1:$1048576,G$4,0)*100,"-")</f>
        <v>12.724176049232483</v>
      </c>
      <c r="H26" s="120">
        <f>IFERROR(VLOOKUP($B26&amp;"_"&amp;$C26&amp;"_"&amp;$A$4,'Pnad-C'!$1:$1048576,H$4,0)*100,"-")</f>
        <v>4.8753589391708374</v>
      </c>
      <c r="I26" s="120">
        <f>IFERROR(VLOOKUP($B26&amp;"_"&amp;$C26&amp;"_"&amp;$A$4,'Pnad-C'!$1:$1048576,I$4,0)*100,"-")</f>
        <v>37.813118100166321</v>
      </c>
      <c r="J26" s="120">
        <f>IFERROR(VLOOKUP($B26&amp;"_"&amp;$C26&amp;"_"&amp;$A$4,'Pnad-C'!$1:$1048576,J$4,0)*100,"-")</f>
        <v>27.342614531517029</v>
      </c>
    </row>
    <row r="27" spans="1:10" ht="15.75" x14ac:dyDescent="0.25">
      <c r="B27" s="10">
        <f t="shared" si="3"/>
        <v>2015</v>
      </c>
      <c r="C27" s="152">
        <v>4</v>
      </c>
      <c r="D27" s="99" t="s">
        <v>6</v>
      </c>
      <c r="E27" s="120">
        <f>IFERROR(VLOOKUP($B27&amp;"_"&amp;$C27&amp;"_"&amp;$A$4,'Pnad-C'!$1:$1048576,E$4,0)*100,"-")</f>
        <v>5.7587999850511551</v>
      </c>
      <c r="F27" s="120">
        <f>IFERROR(VLOOKUP($B27&amp;"_"&amp;$C27&amp;"_"&amp;$A$4,'Pnad-C'!$1:$1048576,F$4,0)*100,"-")</f>
        <v>13.431967794895172</v>
      </c>
      <c r="G27" s="120">
        <f>IFERROR(VLOOKUP($B27&amp;"_"&amp;$C27&amp;"_"&amp;$A$4,'Pnad-C'!$1:$1048576,G$4,0)*100,"-")</f>
        <v>11.391365528106689</v>
      </c>
      <c r="H27" s="120">
        <f>IFERROR(VLOOKUP($B27&amp;"_"&amp;$C27&amp;"_"&amp;$A$4,'Pnad-C'!$1:$1048576,H$4,0)*100,"-")</f>
        <v>4.3622482568025589</v>
      </c>
      <c r="I27" s="120">
        <f>IFERROR(VLOOKUP($B27&amp;"_"&amp;$C27&amp;"_"&amp;$A$4,'Pnad-C'!$1:$1048576,I$4,0)*100,"-")</f>
        <v>39.084780216217041</v>
      </c>
      <c r="J27" s="120">
        <f>IFERROR(VLOOKUP($B27&amp;"_"&amp;$C27&amp;"_"&amp;$A$4,'Pnad-C'!$1:$1048576,J$4,0)*100,"-")</f>
        <v>25.970837473869324</v>
      </c>
    </row>
    <row r="28" spans="1:10" ht="15.75" x14ac:dyDescent="0.25">
      <c r="B28" s="10">
        <f>D28</f>
        <v>2016</v>
      </c>
      <c r="C28" s="152">
        <v>0</v>
      </c>
      <c r="D28" s="98">
        <v>2016</v>
      </c>
      <c r="E28" s="119">
        <f>IFERROR(VLOOKUP($B28&amp;"_"&amp;$C28&amp;"_"&amp;$A$4,'Pnad-C'!$1:$1048576,E$4,0)*100,"-")</f>
        <v>4.9234885722398758</v>
      </c>
      <c r="F28" s="119">
        <f>IFERROR(VLOOKUP($B28&amp;"_"&amp;$C28&amp;"_"&amp;$A$4,'Pnad-C'!$1:$1048576,F$4,0)*100,"-")</f>
        <v>14.112544059753418</v>
      </c>
      <c r="G28" s="119">
        <f>IFERROR(VLOOKUP($B28&amp;"_"&amp;$C28&amp;"_"&amp;$A$4,'Pnad-C'!$1:$1048576,G$4,0)*100,"-")</f>
        <v>11.616802215576172</v>
      </c>
      <c r="H28" s="119">
        <f>IFERROR(VLOOKUP($B28&amp;"_"&amp;$C28&amp;"_"&amp;$A$4,'Pnad-C'!$1:$1048576,H$4,0)*100,"-")</f>
        <v>4.0477253496646881</v>
      </c>
      <c r="I28" s="119">
        <f>IFERROR(VLOOKUP($B28&amp;"_"&amp;$C28&amp;"_"&amp;$A$4,'Pnad-C'!$1:$1048576,I$4,0)*100,"-")</f>
        <v>37.997901439666748</v>
      </c>
      <c r="J28" s="119">
        <f>IFERROR(VLOOKUP($B28&amp;"_"&amp;$C28&amp;"_"&amp;$A$4,'Pnad-C'!$1:$1048576,J$4,0)*100,"-")</f>
        <v>27.301543951034546</v>
      </c>
    </row>
    <row r="29" spans="1:10" ht="15.75" x14ac:dyDescent="0.25">
      <c r="B29" s="10">
        <f>B28</f>
        <v>2016</v>
      </c>
      <c r="C29" s="152">
        <v>1</v>
      </c>
      <c r="D29" s="99" t="s">
        <v>3</v>
      </c>
      <c r="E29" s="120">
        <f>IFERROR(VLOOKUP($B29&amp;"_"&amp;$C29&amp;"_"&amp;$A$4,'Pnad-C'!$1:$1048576,E$4,0)*100,"-")</f>
        <v>4.9825802445411682</v>
      </c>
      <c r="F29" s="120">
        <f>IFERROR(VLOOKUP($B29&amp;"_"&amp;$C29&amp;"_"&amp;$A$4,'Pnad-C'!$1:$1048576,F$4,0)*100,"-")</f>
        <v>13.636714220046997</v>
      </c>
      <c r="G29" s="120">
        <f>IFERROR(VLOOKUP($B29&amp;"_"&amp;$C29&amp;"_"&amp;$A$4,'Pnad-C'!$1:$1048576,G$4,0)*100,"-")</f>
        <v>11.536550521850586</v>
      </c>
      <c r="H29" s="120">
        <f>IFERROR(VLOOKUP($B29&amp;"_"&amp;$C29&amp;"_"&amp;$A$4,'Pnad-C'!$1:$1048576,H$4,0)*100,"-")</f>
        <v>3.912508487701416</v>
      </c>
      <c r="I29" s="120">
        <f>IFERROR(VLOOKUP($B29&amp;"_"&amp;$C29&amp;"_"&amp;$A$4,'Pnad-C'!$1:$1048576,I$4,0)*100,"-")</f>
        <v>38.355311751365662</v>
      </c>
      <c r="J29" s="120">
        <f>IFERROR(VLOOKUP($B29&amp;"_"&amp;$C29&amp;"_"&amp;$A$4,'Pnad-C'!$1:$1048576,J$4,0)*100,"-")</f>
        <v>27.576336264610291</v>
      </c>
    </row>
    <row r="30" spans="1:10" s="232" customFormat="1" ht="16.5" thickBot="1" x14ac:dyDescent="0.3">
      <c r="A30" s="268"/>
      <c r="B30" s="254">
        <v>2016</v>
      </c>
      <c r="C30" s="152">
        <v>2</v>
      </c>
      <c r="D30" s="246" t="s">
        <v>4</v>
      </c>
      <c r="E30" s="120">
        <f>IFERROR(VLOOKUP($B30&amp;"_"&amp;$C30&amp;"_"&amp;$A$4,'Pnad-C'!$1:$1048576,E$4,0)*100,"-")</f>
        <v>4.8643968999385834</v>
      </c>
      <c r="F30" s="120">
        <f>IFERROR(VLOOKUP($B30&amp;"_"&amp;$C30&amp;"_"&amp;$A$4,'Pnad-C'!$1:$1048576,F$4,0)*100,"-")</f>
        <v>14.588372409343719</v>
      </c>
      <c r="G30" s="120">
        <f>IFERROR(VLOOKUP($B30&amp;"_"&amp;$C30&amp;"_"&amp;$A$4,'Pnad-C'!$1:$1048576,G$4,0)*100,"-")</f>
        <v>11.697054654359818</v>
      </c>
      <c r="H30" s="120">
        <f>IFERROR(VLOOKUP($B30&amp;"_"&amp;$C30&amp;"_"&amp;$A$4,'Pnad-C'!$1:$1048576,H$4,0)*100,"-")</f>
        <v>4.1829422116279602</v>
      </c>
      <c r="I30" s="120">
        <f>IFERROR(VLOOKUP($B30&amp;"_"&amp;$C30&amp;"_"&amp;$A$4,'Pnad-C'!$1:$1048576,I$4,0)*100,"-")</f>
        <v>37.640488147735596</v>
      </c>
      <c r="J30" s="120">
        <f>IFERROR(VLOOKUP($B30&amp;"_"&amp;$C30&amp;"_"&amp;$A$4,'Pnad-C'!$1:$1048576,J$4,0)*100,"-")</f>
        <v>27.026748657226563</v>
      </c>
    </row>
    <row r="31" spans="1:10" ht="15" customHeight="1" thickTop="1" x14ac:dyDescent="0.25">
      <c r="C31" s="154"/>
      <c r="D31" s="15" t="s">
        <v>778</v>
      </c>
      <c r="E31" s="15"/>
      <c r="F31" s="15"/>
      <c r="G31" s="15"/>
      <c r="H31" s="126"/>
      <c r="I31" s="126"/>
      <c r="J31" s="126"/>
    </row>
    <row r="32" spans="1:10" x14ac:dyDescent="0.25">
      <c r="C32" s="154"/>
      <c r="D32" s="16" t="s">
        <v>2</v>
      </c>
    </row>
    <row r="33" spans="3:4" x14ac:dyDescent="0.25">
      <c r="C33" s="154"/>
      <c r="D33" s="159" t="s">
        <v>434</v>
      </c>
    </row>
    <row r="34" spans="3:4" x14ac:dyDescent="0.25">
      <c r="C34" s="154"/>
      <c r="D34" s="104" t="s">
        <v>780</v>
      </c>
    </row>
  </sheetData>
  <mergeCells count="1">
    <mergeCell ref="D5:J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GridLines="0" workbookViewId="0">
      <pane ySplit="7" topLeftCell="A8" activePane="bottomLeft" state="frozen"/>
      <selection activeCell="D35" sqref="D35"/>
      <selection pane="bottomLeft" activeCell="B32" sqref="B32"/>
    </sheetView>
  </sheetViews>
  <sheetFormatPr defaultRowHeight="15" x14ac:dyDescent="0.25"/>
  <cols>
    <col min="1" max="3" width="2.140625" style="153" customWidth="1"/>
    <col min="4" max="4" width="23.28515625" customWidth="1"/>
    <col min="5" max="9" width="17.42578125" customWidth="1"/>
    <col min="10" max="11" width="18.140625" customWidth="1"/>
  </cols>
  <sheetData>
    <row r="1" spans="1:11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  <c r="K1" s="3"/>
    </row>
    <row r="2" spans="1:11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  <c r="K2" s="7"/>
    </row>
    <row r="3" spans="1:11" s="165" customFormat="1" ht="10.5" customHeight="1" x14ac:dyDescent="0.25">
      <c r="A3" s="161">
        <v>18</v>
      </c>
      <c r="B3" s="162"/>
      <c r="C3" s="163"/>
      <c r="D3" s="164"/>
      <c r="E3" s="163" t="s">
        <v>283</v>
      </c>
      <c r="F3" s="163" t="s">
        <v>284</v>
      </c>
      <c r="G3" s="163" t="s">
        <v>285</v>
      </c>
      <c r="H3" s="163" t="s">
        <v>286</v>
      </c>
      <c r="I3" s="163" t="s">
        <v>287</v>
      </c>
      <c r="J3" s="163" t="s">
        <v>288</v>
      </c>
      <c r="K3" s="163" t="s">
        <v>289</v>
      </c>
    </row>
    <row r="4" spans="1:11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122</v>
      </c>
      <c r="F4" s="163">
        <f>HLOOKUP(F$3,'Pnad-C'!$1:$1048576,2,0)</f>
        <v>123</v>
      </c>
      <c r="G4" s="163">
        <f>HLOOKUP(G$3,'Pnad-C'!$1:$1048576,2,0)</f>
        <v>124</v>
      </c>
      <c r="H4" s="163">
        <f>HLOOKUP(H$3,'Pnad-C'!$1:$1048576,2,0)</f>
        <v>125</v>
      </c>
      <c r="I4" s="163">
        <f>HLOOKUP(I$3,'Pnad-C'!$1:$1048576,2,0)</f>
        <v>126</v>
      </c>
      <c r="J4" s="163">
        <f>HLOOKUP(J$3,'Pnad-C'!$1:$1048576,2,0)</f>
        <v>127</v>
      </c>
      <c r="K4" s="163">
        <f>HLOOKUP(K$3,'Pnad-C'!$1:$1048576,2,0)</f>
        <v>128</v>
      </c>
    </row>
    <row r="5" spans="1:11" s="12" customFormat="1" ht="43.5" customHeight="1" x14ac:dyDescent="0.25">
      <c r="A5" s="11"/>
      <c r="B5" s="148"/>
      <c r="C5" s="138"/>
      <c r="D5" s="416" t="str">
        <f>VLOOKUP(A3,'Indicadores do boletim'!$D:$N,3,0)&amp;""</f>
        <v>Distribuição percentual dos ocupados de 14 anos ou mais por setor de atividades: Região Metropolitana do Rio de Janeiro, 2012 a 2016</v>
      </c>
      <c r="E5" s="416"/>
      <c r="F5" s="416"/>
      <c r="G5" s="416"/>
      <c r="H5" s="416"/>
      <c r="I5" s="416"/>
      <c r="J5" s="416"/>
      <c r="K5" s="416"/>
    </row>
    <row r="6" spans="1:11" s="12" customFormat="1" ht="14.25" customHeight="1" thickBot="1" x14ac:dyDescent="0.3">
      <c r="A6" s="11"/>
      <c r="B6" s="150"/>
      <c r="C6" s="138"/>
      <c r="D6" s="13"/>
      <c r="E6" s="14"/>
      <c r="K6" s="102" t="s">
        <v>186</v>
      </c>
    </row>
    <row r="7" spans="1:11" s="11" customFormat="1" ht="23.25" customHeight="1" thickTop="1" x14ac:dyDescent="0.25">
      <c r="A7" s="138"/>
      <c r="B7" s="151"/>
      <c r="C7" s="138"/>
      <c r="D7" s="96" t="s">
        <v>0</v>
      </c>
      <c r="E7" s="97" t="s">
        <v>206</v>
      </c>
      <c r="F7" s="97" t="s">
        <v>207</v>
      </c>
      <c r="G7" s="97" t="s">
        <v>208</v>
      </c>
      <c r="H7" s="97" t="s">
        <v>209</v>
      </c>
      <c r="I7" s="97" t="s">
        <v>210</v>
      </c>
      <c r="J7" s="97" t="s">
        <v>211</v>
      </c>
      <c r="K7" s="97" t="s">
        <v>212</v>
      </c>
    </row>
    <row r="8" spans="1:11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0.52801072597503662</v>
      </c>
      <c r="F8" s="119">
        <f>IFERROR(VLOOKUP($B8&amp;"_"&amp;$C8&amp;"_"&amp;$A$4,'Pnad-C'!$1:$1048576,F$4,0)*100,"-")</f>
        <v>10.568411648273468</v>
      </c>
      <c r="G8" s="119">
        <f>IFERROR(VLOOKUP($B8&amp;"_"&amp;$C8&amp;"_"&amp;$A$4,'Pnad-C'!$1:$1048576,G$4,0)*100,"-")</f>
        <v>8.9774996042251587</v>
      </c>
      <c r="H8" s="119">
        <f>IFERROR(VLOOKUP($B8&amp;"_"&amp;$C8&amp;"_"&amp;$A$4,'Pnad-C'!$1:$1048576,H$4,0)*100,"-")</f>
        <v>18.504366278648376</v>
      </c>
      <c r="I8" s="119">
        <f>IFERROR(VLOOKUP($B8&amp;"_"&amp;$C8&amp;"_"&amp;$A$4,'Pnad-C'!$1:$1048576,I$4,0)*100,"-")</f>
        <v>55.079340934753418</v>
      </c>
      <c r="J8" s="119">
        <f>IFERROR(VLOOKUP($B8&amp;"_"&amp;$C8&amp;"_"&amp;$A$4,'Pnad-C'!$1:$1048576,J$4,0)*100,"-")</f>
        <v>6.2920883297920227</v>
      </c>
      <c r="K8" s="119">
        <f>IFERROR(VLOOKUP($B8&amp;"_"&amp;$C8&amp;"_"&amp;$A$4,'Pnad-C'!$1:$1048576,K$4,0)*100,"-")</f>
        <v>5.0281255971640348E-2</v>
      </c>
    </row>
    <row r="9" spans="1:11" ht="15.75" x14ac:dyDescent="0.25">
      <c r="B9" s="10">
        <f>B8</f>
        <v>2012</v>
      </c>
      <c r="C9" s="152">
        <v>1</v>
      </c>
      <c r="D9" s="99" t="s">
        <v>3</v>
      </c>
      <c r="E9" s="120">
        <f>IFERROR(VLOOKUP($B9&amp;"_"&amp;$C9&amp;"_"&amp;$A$4,'Pnad-C'!$1:$1048576,E$4,0)*100,"-")</f>
        <v>0.50097242929041386</v>
      </c>
      <c r="F9" s="120">
        <f>IFERROR(VLOOKUP($B9&amp;"_"&amp;$C9&amp;"_"&amp;$A$4,'Pnad-C'!$1:$1048576,F$4,0)*100,"-")</f>
        <v>10.750065743923187</v>
      </c>
      <c r="G9" s="120">
        <f>IFERROR(VLOOKUP($B9&amp;"_"&amp;$C9&amp;"_"&amp;$A$4,'Pnad-C'!$1:$1048576,G$4,0)*100,"-")</f>
        <v>8.2191795110702515</v>
      </c>
      <c r="H9" s="120">
        <f>IFERROR(VLOOKUP($B9&amp;"_"&amp;$C9&amp;"_"&amp;$A$4,'Pnad-C'!$1:$1048576,H$4,0)*100,"-")</f>
        <v>18.2565838098526</v>
      </c>
      <c r="I9" s="120">
        <f>IFERROR(VLOOKUP($B9&amp;"_"&amp;$C9&amp;"_"&amp;$A$4,'Pnad-C'!$1:$1048576,I$4,0)*100,"-")</f>
        <v>55.671441555023193</v>
      </c>
      <c r="J9" s="120">
        <f>IFERROR(VLOOKUP($B9&amp;"_"&amp;$C9&amp;"_"&amp;$A$4,'Pnad-C'!$1:$1048576,J$4,0)*100,"-")</f>
        <v>6.6017575562000275</v>
      </c>
      <c r="K9" s="120">
        <f>IFERROR(VLOOKUP($B9&amp;"_"&amp;$C9&amp;"_"&amp;$A$4,'Pnad-C'!$1:$1048576,K$4,0)*100,"-")</f>
        <v>0</v>
      </c>
    </row>
    <row r="10" spans="1:11" ht="15.75" x14ac:dyDescent="0.25">
      <c r="B10" s="10">
        <f t="shared" ref="B10:B12" si="0">B9</f>
        <v>2012</v>
      </c>
      <c r="C10" s="152">
        <v>2</v>
      </c>
      <c r="D10" s="99" t="s">
        <v>4</v>
      </c>
      <c r="E10" s="120">
        <f>IFERROR(VLOOKUP($B10&amp;"_"&amp;$C10&amp;"_"&amp;$A$4,'Pnad-C'!$1:$1048576,E$4,0)*100,"-")</f>
        <v>0.47259624116122723</v>
      </c>
      <c r="F10" s="120">
        <f>IFERROR(VLOOKUP($B10&amp;"_"&amp;$C10&amp;"_"&amp;$A$4,'Pnad-C'!$1:$1048576,F$4,0)*100,"-")</f>
        <v>10.363314300775528</v>
      </c>
      <c r="G10" s="120">
        <f>IFERROR(VLOOKUP($B10&amp;"_"&amp;$C10&amp;"_"&amp;$A$4,'Pnad-C'!$1:$1048576,G$4,0)*100,"-")</f>
        <v>8.8539935648441315</v>
      </c>
      <c r="H10" s="120">
        <f>IFERROR(VLOOKUP($B10&amp;"_"&amp;$C10&amp;"_"&amp;$A$4,'Pnad-C'!$1:$1048576,H$4,0)*100,"-")</f>
        <v>18.905274569988251</v>
      </c>
      <c r="I10" s="120">
        <f>IFERROR(VLOOKUP($B10&amp;"_"&amp;$C10&amp;"_"&amp;$A$4,'Pnad-C'!$1:$1048576,I$4,0)*100,"-")</f>
        <v>55.00372052192688</v>
      </c>
      <c r="J10" s="120">
        <f>IFERROR(VLOOKUP($B10&amp;"_"&amp;$C10&amp;"_"&amp;$A$4,'Pnad-C'!$1:$1048576,J$4,0)*100,"-")</f>
        <v>6.3677385449409485</v>
      </c>
      <c r="K10" s="120">
        <f>IFERROR(VLOOKUP($B10&amp;"_"&amp;$C10&amp;"_"&amp;$A$4,'Pnad-C'!$1:$1048576,K$4,0)*100,"-")</f>
        <v>3.3360696397721767E-2</v>
      </c>
    </row>
    <row r="11" spans="1:11" ht="15.75" x14ac:dyDescent="0.25">
      <c r="B11" s="10">
        <f t="shared" si="0"/>
        <v>2012</v>
      </c>
      <c r="C11" s="152">
        <v>3</v>
      </c>
      <c r="D11" s="99" t="s">
        <v>5</v>
      </c>
      <c r="E11" s="120">
        <f>IFERROR(VLOOKUP($B11&amp;"_"&amp;$C11&amp;"_"&amp;$A$4,'Pnad-C'!$1:$1048576,E$4,0)*100,"-")</f>
        <v>0.49456176348030567</v>
      </c>
      <c r="F11" s="120">
        <f>IFERROR(VLOOKUP($B11&amp;"_"&amp;$C11&amp;"_"&amp;$A$4,'Pnad-C'!$1:$1048576,F$4,0)*100,"-")</f>
        <v>10.481234639883041</v>
      </c>
      <c r="G11" s="120">
        <f>IFERROR(VLOOKUP($B11&amp;"_"&amp;$C11&amp;"_"&amp;$A$4,'Pnad-C'!$1:$1048576,G$4,0)*100,"-")</f>
        <v>9.5492444932460785</v>
      </c>
      <c r="H11" s="120">
        <f>IFERROR(VLOOKUP($B11&amp;"_"&amp;$C11&amp;"_"&amp;$A$4,'Pnad-C'!$1:$1048576,H$4,0)*100,"-")</f>
        <v>18.261606991291046</v>
      </c>
      <c r="I11" s="120">
        <f>IFERROR(VLOOKUP($B11&amp;"_"&amp;$C11&amp;"_"&amp;$A$4,'Pnad-C'!$1:$1048576,I$4,0)*100,"-")</f>
        <v>54.894101619720459</v>
      </c>
      <c r="J11" s="120">
        <f>IFERROR(VLOOKUP($B11&amp;"_"&amp;$C11&amp;"_"&amp;$A$4,'Pnad-C'!$1:$1048576,J$4,0)*100,"-")</f>
        <v>6.2295164912939072</v>
      </c>
      <c r="K11" s="120">
        <f>IFERROR(VLOOKUP($B11&amp;"_"&amp;$C11&amp;"_"&amp;$A$4,'Pnad-C'!$1:$1048576,K$4,0)*100,"-")</f>
        <v>8.9734926586970687E-2</v>
      </c>
    </row>
    <row r="12" spans="1:11" ht="15.75" x14ac:dyDescent="0.25">
      <c r="B12" s="10">
        <f t="shared" si="0"/>
        <v>2012</v>
      </c>
      <c r="C12" s="152">
        <v>4</v>
      </c>
      <c r="D12" s="99" t="s">
        <v>6</v>
      </c>
      <c r="E12" s="120">
        <f>IFERROR(VLOOKUP($B12&amp;"_"&amp;$C12&amp;"_"&amp;$A$4,'Pnad-C'!$1:$1048576,E$4,0)*100,"-")</f>
        <v>0.64391237683594227</v>
      </c>
      <c r="F12" s="120">
        <f>IFERROR(VLOOKUP($B12&amp;"_"&amp;$C12&amp;"_"&amp;$A$4,'Pnad-C'!$1:$1048576,F$4,0)*100,"-")</f>
        <v>10.679031163454056</v>
      </c>
      <c r="G12" s="120">
        <f>IFERROR(VLOOKUP($B12&amp;"_"&amp;$C12&amp;"_"&amp;$A$4,'Pnad-C'!$1:$1048576,G$4,0)*100,"-")</f>
        <v>9.2875823378562927</v>
      </c>
      <c r="H12" s="120">
        <f>IFERROR(VLOOKUP($B12&amp;"_"&amp;$C12&amp;"_"&amp;$A$4,'Pnad-C'!$1:$1048576,H$4,0)*100,"-")</f>
        <v>18.593999743461609</v>
      </c>
      <c r="I12" s="120">
        <f>IFERROR(VLOOKUP($B12&amp;"_"&amp;$C12&amp;"_"&amp;$A$4,'Pnad-C'!$1:$1048576,I$4,0)*100,"-")</f>
        <v>54.748106002807617</v>
      </c>
      <c r="J12" s="120">
        <f>IFERROR(VLOOKUP($B12&amp;"_"&amp;$C12&amp;"_"&amp;$A$4,'Pnad-C'!$1:$1048576,J$4,0)*100,"-")</f>
        <v>5.9693407267332077</v>
      </c>
      <c r="K12" s="120">
        <f>IFERROR(VLOOKUP($B12&amp;"_"&amp;$C12&amp;"_"&amp;$A$4,'Pnad-C'!$1:$1048576,K$4,0)*100,"-")</f>
        <v>7.8029400901868939E-2</v>
      </c>
    </row>
    <row r="13" spans="1:11" ht="15.75" x14ac:dyDescent="0.25">
      <c r="B13" s="10">
        <f>D13</f>
        <v>2013</v>
      </c>
      <c r="C13" s="152">
        <v>0</v>
      </c>
      <c r="D13" s="98">
        <v>2013</v>
      </c>
      <c r="E13" s="119">
        <f>IFERROR(VLOOKUP($B13&amp;"_"&amp;$C13&amp;"_"&amp;$A$4,'Pnad-C'!$1:$1048576,E$4,0)*100,"-")</f>
        <v>0.4785630851984024</v>
      </c>
      <c r="F13" s="119">
        <f>IFERROR(VLOOKUP($B13&amp;"_"&amp;$C13&amp;"_"&amp;$A$4,'Pnad-C'!$1:$1048576,F$4,0)*100,"-")</f>
        <v>10.4842409491539</v>
      </c>
      <c r="G13" s="119">
        <f>IFERROR(VLOOKUP($B13&amp;"_"&amp;$C13&amp;"_"&amp;$A$4,'Pnad-C'!$1:$1048576,G$4,0)*100,"-")</f>
        <v>9.4780787825584412</v>
      </c>
      <c r="H13" s="119">
        <f>IFERROR(VLOOKUP($B13&amp;"_"&amp;$C13&amp;"_"&amp;$A$4,'Pnad-C'!$1:$1048576,H$4,0)*100,"-")</f>
        <v>18.061129748821259</v>
      </c>
      <c r="I13" s="119">
        <f>IFERROR(VLOOKUP($B13&amp;"_"&amp;$C13&amp;"_"&amp;$A$4,'Pnad-C'!$1:$1048576,I$4,0)*100,"-")</f>
        <v>55.284976959228516</v>
      </c>
      <c r="J13" s="119">
        <f>IFERROR(VLOOKUP($B13&amp;"_"&amp;$C13&amp;"_"&amp;$A$4,'Pnad-C'!$1:$1048576,J$4,0)*100,"-")</f>
        <v>6.1211630702018738</v>
      </c>
      <c r="K13" s="119">
        <f>IFERROR(VLOOKUP($B13&amp;"_"&amp;$C13&amp;"_"&amp;$A$4,'Pnad-C'!$1:$1048576,K$4,0)*100,"-")</f>
        <v>9.185069939121604E-2</v>
      </c>
    </row>
    <row r="14" spans="1:11" ht="15.75" x14ac:dyDescent="0.25">
      <c r="B14" s="10">
        <f>B13</f>
        <v>2013</v>
      </c>
      <c r="C14" s="152">
        <v>1</v>
      </c>
      <c r="D14" s="99" t="s">
        <v>3</v>
      </c>
      <c r="E14" s="120">
        <f>IFERROR(VLOOKUP($B14&amp;"_"&amp;$C14&amp;"_"&amp;$A$4,'Pnad-C'!$1:$1048576,E$4,0)*100,"-")</f>
        <v>0.56473924778401852</v>
      </c>
      <c r="F14" s="120">
        <f>IFERROR(VLOOKUP($B14&amp;"_"&amp;$C14&amp;"_"&amp;$A$4,'Pnad-C'!$1:$1048576,F$4,0)*100,"-")</f>
        <v>10.66470593214035</v>
      </c>
      <c r="G14" s="120">
        <f>IFERROR(VLOOKUP($B14&amp;"_"&amp;$C14&amp;"_"&amp;$A$4,'Pnad-C'!$1:$1048576,G$4,0)*100,"-")</f>
        <v>9.3699432909488678</v>
      </c>
      <c r="H14" s="120">
        <f>IFERROR(VLOOKUP($B14&amp;"_"&amp;$C14&amp;"_"&amp;$A$4,'Pnad-C'!$1:$1048576,H$4,0)*100,"-")</f>
        <v>18.408438563346863</v>
      </c>
      <c r="I14" s="120">
        <f>IFERROR(VLOOKUP($B14&amp;"_"&amp;$C14&amp;"_"&amp;$A$4,'Pnad-C'!$1:$1048576,I$4,0)*100,"-")</f>
        <v>54.970818758010864</v>
      </c>
      <c r="J14" s="120">
        <f>IFERROR(VLOOKUP($B14&amp;"_"&amp;$C14&amp;"_"&amp;$A$4,'Pnad-C'!$1:$1048576,J$4,0)*100,"-")</f>
        <v>5.974872037768364</v>
      </c>
      <c r="K14" s="120">
        <f>IFERROR(VLOOKUP($B14&amp;"_"&amp;$C14&amp;"_"&amp;$A$4,'Pnad-C'!$1:$1048576,K$4,0)*100,"-")</f>
        <v>4.6480452874675393E-2</v>
      </c>
    </row>
    <row r="15" spans="1:11" ht="15.75" x14ac:dyDescent="0.25">
      <c r="B15" s="10">
        <f t="shared" ref="B15:B17" si="1">B14</f>
        <v>2013</v>
      </c>
      <c r="C15" s="152">
        <v>2</v>
      </c>
      <c r="D15" s="99" t="s">
        <v>4</v>
      </c>
      <c r="E15" s="120">
        <f>IFERROR(VLOOKUP($B15&amp;"_"&amp;$C15&amp;"_"&amp;$A$4,'Pnad-C'!$1:$1048576,E$4,0)*100,"-")</f>
        <v>0.44472096487879753</v>
      </c>
      <c r="F15" s="120">
        <f>IFERROR(VLOOKUP($B15&amp;"_"&amp;$C15&amp;"_"&amp;$A$4,'Pnad-C'!$1:$1048576,F$4,0)*100,"-")</f>
        <v>10.562290251255035</v>
      </c>
      <c r="G15" s="120">
        <f>IFERROR(VLOOKUP($B15&amp;"_"&amp;$C15&amp;"_"&amp;$A$4,'Pnad-C'!$1:$1048576,G$4,0)*100,"-")</f>
        <v>9.4455502927303314</v>
      </c>
      <c r="H15" s="120">
        <f>IFERROR(VLOOKUP($B15&amp;"_"&amp;$C15&amp;"_"&amp;$A$4,'Pnad-C'!$1:$1048576,H$4,0)*100,"-")</f>
        <v>17.90153980255127</v>
      </c>
      <c r="I15" s="120">
        <f>IFERROR(VLOOKUP($B15&amp;"_"&amp;$C15&amp;"_"&amp;$A$4,'Pnad-C'!$1:$1048576,I$4,0)*100,"-")</f>
        <v>55.590254068374634</v>
      </c>
      <c r="J15" s="120">
        <f>IFERROR(VLOOKUP($B15&amp;"_"&amp;$C15&amp;"_"&amp;$A$4,'Pnad-C'!$1:$1048576,J$4,0)*100,"-")</f>
        <v>5.928463488817215</v>
      </c>
      <c r="K15" s="120">
        <f>IFERROR(VLOOKUP($B15&amp;"_"&amp;$C15&amp;"_"&amp;$A$4,'Pnad-C'!$1:$1048576,K$4,0)*100,"-")</f>
        <v>0.12718182988464832</v>
      </c>
    </row>
    <row r="16" spans="1:11" ht="15.75" x14ac:dyDescent="0.25">
      <c r="B16" s="10">
        <f t="shared" si="1"/>
        <v>2013</v>
      </c>
      <c r="C16" s="152">
        <v>3</v>
      </c>
      <c r="D16" s="99" t="s">
        <v>5</v>
      </c>
      <c r="E16" s="120">
        <f>IFERROR(VLOOKUP($B16&amp;"_"&amp;$C16&amp;"_"&amp;$A$4,'Pnad-C'!$1:$1048576,E$4,0)*100,"-")</f>
        <v>0.42641251347959042</v>
      </c>
      <c r="F16" s="120">
        <f>IFERROR(VLOOKUP($B16&amp;"_"&amp;$C16&amp;"_"&amp;$A$4,'Pnad-C'!$1:$1048576,F$4,0)*100,"-")</f>
        <v>10.11299267411232</v>
      </c>
      <c r="G16" s="120">
        <f>IFERROR(VLOOKUP($B16&amp;"_"&amp;$C16&amp;"_"&amp;$A$4,'Pnad-C'!$1:$1048576,G$4,0)*100,"-")</f>
        <v>9.7186349332332611</v>
      </c>
      <c r="H16" s="120">
        <f>IFERROR(VLOOKUP($B16&amp;"_"&amp;$C16&amp;"_"&amp;$A$4,'Pnad-C'!$1:$1048576,H$4,0)*100,"-")</f>
        <v>17.996940016746521</v>
      </c>
      <c r="I16" s="120">
        <f>IFERROR(VLOOKUP($B16&amp;"_"&amp;$C16&amp;"_"&amp;$A$4,'Pnad-C'!$1:$1048576,I$4,0)*100,"-")</f>
        <v>55.375379323959351</v>
      </c>
      <c r="J16" s="120">
        <f>IFERROR(VLOOKUP($B16&amp;"_"&amp;$C16&amp;"_"&amp;$A$4,'Pnad-C'!$1:$1048576,J$4,0)*100,"-")</f>
        <v>6.2523007392883301</v>
      </c>
      <c r="K16" s="120">
        <f>IFERROR(VLOOKUP($B16&amp;"_"&amp;$C16&amp;"_"&amp;$A$4,'Pnad-C'!$1:$1048576,K$4,0)*100,"-")</f>
        <v>0.11733929859474301</v>
      </c>
    </row>
    <row r="17" spans="1:11" ht="15.75" x14ac:dyDescent="0.25">
      <c r="B17" s="10">
        <f t="shared" si="1"/>
        <v>2013</v>
      </c>
      <c r="C17" s="152">
        <v>4</v>
      </c>
      <c r="D17" s="99" t="s">
        <v>6</v>
      </c>
      <c r="E17" s="120">
        <f>IFERROR(VLOOKUP($B17&amp;"_"&amp;$C17&amp;"_"&amp;$A$4,'Pnad-C'!$1:$1048576,E$4,0)*100,"-")</f>
        <v>0.47837956808507442</v>
      </c>
      <c r="F17" s="120">
        <f>IFERROR(VLOOKUP($B17&amp;"_"&amp;$C17&amp;"_"&amp;$A$4,'Pnad-C'!$1:$1048576,F$4,0)*100,"-")</f>
        <v>10.596973448991776</v>
      </c>
      <c r="G17" s="120">
        <f>IFERROR(VLOOKUP($B17&amp;"_"&amp;$C17&amp;"_"&amp;$A$4,'Pnad-C'!$1:$1048576,G$4,0)*100,"-")</f>
        <v>9.3781858682632446</v>
      </c>
      <c r="H17" s="120">
        <f>IFERROR(VLOOKUP($B17&amp;"_"&amp;$C17&amp;"_"&amp;$A$4,'Pnad-C'!$1:$1048576,H$4,0)*100,"-")</f>
        <v>17.937599122524261</v>
      </c>
      <c r="I17" s="120">
        <f>IFERROR(VLOOKUP($B17&amp;"_"&amp;$C17&amp;"_"&amp;$A$4,'Pnad-C'!$1:$1048576,I$4,0)*100,"-")</f>
        <v>55.203443765640259</v>
      </c>
      <c r="J17" s="120">
        <f>IFERROR(VLOOKUP($B17&amp;"_"&amp;$C17&amp;"_"&amp;$A$4,'Pnad-C'!$1:$1048576,J$4,0)*100,"-")</f>
        <v>6.3290156424045563</v>
      </c>
      <c r="K17" s="120">
        <f>IFERROR(VLOOKUP($B17&amp;"_"&amp;$C17&amp;"_"&amp;$A$4,'Pnad-C'!$1:$1048576,K$4,0)*100,"-")</f>
        <v>7.6401204569265246E-2</v>
      </c>
    </row>
    <row r="18" spans="1:11" ht="15.75" x14ac:dyDescent="0.25">
      <c r="B18" s="10">
        <f>D18</f>
        <v>2014</v>
      </c>
      <c r="C18" s="152">
        <v>0</v>
      </c>
      <c r="D18" s="98">
        <v>2014</v>
      </c>
      <c r="E18" s="119">
        <f>IFERROR(VLOOKUP($B18&amp;"_"&amp;$C18&amp;"_"&amp;$A$4,'Pnad-C'!$1:$1048576,E$4,0)*100,"-")</f>
        <v>0.34323164727538824</v>
      </c>
      <c r="F18" s="119">
        <f>IFERROR(VLOOKUP($B18&amp;"_"&amp;$C18&amp;"_"&amp;$A$4,'Pnad-C'!$1:$1048576,F$4,0)*100,"-")</f>
        <v>10.044044256210327</v>
      </c>
      <c r="G18" s="119">
        <f>IFERROR(VLOOKUP($B18&amp;"_"&amp;$C18&amp;"_"&amp;$A$4,'Pnad-C'!$1:$1048576,G$4,0)*100,"-")</f>
        <v>8.5774980485439301</v>
      </c>
      <c r="H18" s="119">
        <f>IFERROR(VLOOKUP($B18&amp;"_"&amp;$C18&amp;"_"&amp;$A$4,'Pnad-C'!$1:$1048576,H$4,0)*100,"-")</f>
        <v>18.74019056558609</v>
      </c>
      <c r="I18" s="119">
        <f>IFERROR(VLOOKUP($B18&amp;"_"&amp;$C18&amp;"_"&amp;$A$4,'Pnad-C'!$1:$1048576,I$4,0)*100,"-")</f>
        <v>55.847346782684326</v>
      </c>
      <c r="J18" s="119">
        <f>IFERROR(VLOOKUP($B18&amp;"_"&amp;$C18&amp;"_"&amp;$A$4,'Pnad-C'!$1:$1048576,J$4,0)*100,"-")</f>
        <v>6.3846968114376068</v>
      </c>
      <c r="K18" s="119">
        <f>IFERROR(VLOOKUP($B18&amp;"_"&amp;$C18&amp;"_"&amp;$A$4,'Pnad-C'!$1:$1048576,K$4,0)*100,"-")</f>
        <v>6.2991486629471183E-2</v>
      </c>
    </row>
    <row r="19" spans="1:11" ht="15.75" x14ac:dyDescent="0.25">
      <c r="B19" s="10">
        <f>B18</f>
        <v>2014</v>
      </c>
      <c r="C19" s="152">
        <v>1</v>
      </c>
      <c r="D19" s="99" t="s">
        <v>3</v>
      </c>
      <c r="E19" s="120">
        <f>IFERROR(VLOOKUP($B19&amp;"_"&amp;$C19&amp;"_"&amp;$A$4,'Pnad-C'!$1:$1048576,E$4,0)*100,"-")</f>
        <v>0.41629155166447163</v>
      </c>
      <c r="F19" s="120">
        <f>IFERROR(VLOOKUP($B19&amp;"_"&amp;$C19&amp;"_"&amp;$A$4,'Pnad-C'!$1:$1048576,F$4,0)*100,"-")</f>
        <v>10.134606808423996</v>
      </c>
      <c r="G19" s="120">
        <f>IFERROR(VLOOKUP($B19&amp;"_"&amp;$C19&amp;"_"&amp;$A$4,'Pnad-C'!$1:$1048576,G$4,0)*100,"-")</f>
        <v>9.5522969961166382</v>
      </c>
      <c r="H19" s="120">
        <f>IFERROR(VLOOKUP($B19&amp;"_"&amp;$C19&amp;"_"&amp;$A$4,'Pnad-C'!$1:$1048576,H$4,0)*100,"-")</f>
        <v>18.363320827484131</v>
      </c>
      <c r="I19" s="120">
        <f>IFERROR(VLOOKUP($B19&amp;"_"&amp;$C19&amp;"_"&amp;$A$4,'Pnad-C'!$1:$1048576,I$4,0)*100,"-")</f>
        <v>55.054378509521484</v>
      </c>
      <c r="J19" s="120">
        <f>IFERROR(VLOOKUP($B19&amp;"_"&amp;$C19&amp;"_"&amp;$A$4,'Pnad-C'!$1:$1048576,J$4,0)*100,"-")</f>
        <v>6.4676053822040558</v>
      </c>
      <c r="K19" s="120">
        <f>IFERROR(VLOOKUP($B19&amp;"_"&amp;$C19&amp;"_"&amp;$A$4,'Pnad-C'!$1:$1048576,K$4,0)*100,"-")</f>
        <v>1.1500978143885732E-2</v>
      </c>
    </row>
    <row r="20" spans="1:11" ht="15.75" x14ac:dyDescent="0.25">
      <c r="B20" s="10">
        <f t="shared" ref="B20:B22" si="2">B19</f>
        <v>2014</v>
      </c>
      <c r="C20" s="152">
        <v>2</v>
      </c>
      <c r="D20" s="99" t="s">
        <v>4</v>
      </c>
      <c r="E20" s="120">
        <f>IFERROR(VLOOKUP($B20&amp;"_"&amp;$C20&amp;"_"&amp;$A$4,'Pnad-C'!$1:$1048576,E$4,0)*100,"-")</f>
        <v>0.33438603859394789</v>
      </c>
      <c r="F20" s="120">
        <f>IFERROR(VLOOKUP($B20&amp;"_"&amp;$C20&amp;"_"&amp;$A$4,'Pnad-C'!$1:$1048576,F$4,0)*100,"-")</f>
        <v>10.142789036035538</v>
      </c>
      <c r="G20" s="120">
        <f>IFERROR(VLOOKUP($B20&amp;"_"&amp;$C20&amp;"_"&amp;$A$4,'Pnad-C'!$1:$1048576,G$4,0)*100,"-")</f>
        <v>8.8578343391418457</v>
      </c>
      <c r="H20" s="120">
        <f>IFERROR(VLOOKUP($B20&amp;"_"&amp;$C20&amp;"_"&amp;$A$4,'Pnad-C'!$1:$1048576,H$4,0)*100,"-")</f>
        <v>19.007904827594757</v>
      </c>
      <c r="I20" s="120">
        <f>IFERROR(VLOOKUP($B20&amp;"_"&amp;$C20&amp;"_"&amp;$A$4,'Pnad-C'!$1:$1048576,I$4,0)*100,"-")</f>
        <v>55.302375555038452</v>
      </c>
      <c r="J20" s="120">
        <f>IFERROR(VLOOKUP($B20&amp;"_"&amp;$C20&amp;"_"&amp;$A$4,'Pnad-C'!$1:$1048576,J$4,0)*100,"-")</f>
        <v>6.2850490212440491</v>
      </c>
      <c r="K20" s="120">
        <f>IFERROR(VLOOKUP($B20&amp;"_"&amp;$C20&amp;"_"&amp;$A$4,'Pnad-C'!$1:$1048576,K$4,0)*100,"-")</f>
        <v>6.9663231261074543E-2</v>
      </c>
    </row>
    <row r="21" spans="1:11" ht="15.75" x14ac:dyDescent="0.25">
      <c r="B21" s="10">
        <f t="shared" si="2"/>
        <v>2014</v>
      </c>
      <c r="C21" s="152">
        <v>3</v>
      </c>
      <c r="D21" s="99" t="s">
        <v>5</v>
      </c>
      <c r="E21" s="120">
        <f>IFERROR(VLOOKUP($B21&amp;"_"&amp;$C21&amp;"_"&amp;$A$4,'Pnad-C'!$1:$1048576,E$4,0)*100,"-")</f>
        <v>0.35966970026493073</v>
      </c>
      <c r="F21" s="120">
        <f>IFERROR(VLOOKUP($B21&amp;"_"&amp;$C21&amp;"_"&amp;$A$4,'Pnad-C'!$1:$1048576,F$4,0)*100,"-")</f>
        <v>10.041370242834091</v>
      </c>
      <c r="G21" s="120">
        <f>IFERROR(VLOOKUP($B21&amp;"_"&amp;$C21&amp;"_"&amp;$A$4,'Pnad-C'!$1:$1048576,G$4,0)*100,"-")</f>
        <v>8.2453548908233643</v>
      </c>
      <c r="H21" s="120">
        <f>IFERROR(VLOOKUP($B21&amp;"_"&amp;$C21&amp;"_"&amp;$A$4,'Pnad-C'!$1:$1048576,H$4,0)*100,"-")</f>
        <v>18.725478649139404</v>
      </c>
      <c r="I21" s="120">
        <f>IFERROR(VLOOKUP($B21&amp;"_"&amp;$C21&amp;"_"&amp;$A$4,'Pnad-C'!$1:$1048576,I$4,0)*100,"-")</f>
        <v>56.253409385681152</v>
      </c>
      <c r="J21" s="120">
        <f>IFERROR(VLOOKUP($B21&amp;"_"&amp;$C21&amp;"_"&amp;$A$4,'Pnad-C'!$1:$1048576,J$4,0)*100,"-")</f>
        <v>6.3382379710674286</v>
      </c>
      <c r="K21" s="120">
        <f>IFERROR(VLOOKUP($B21&amp;"_"&amp;$C21&amp;"_"&amp;$A$4,'Pnad-C'!$1:$1048576,K$4,0)*100,"-")</f>
        <v>3.6480574635788798E-2</v>
      </c>
    </row>
    <row r="22" spans="1:11" ht="15.75" x14ac:dyDescent="0.25">
      <c r="B22" s="10">
        <f t="shared" si="2"/>
        <v>2014</v>
      </c>
      <c r="C22" s="152">
        <v>4</v>
      </c>
      <c r="D22" s="99" t="s">
        <v>6</v>
      </c>
      <c r="E22" s="120">
        <f>IFERROR(VLOOKUP($B22&amp;"_"&amp;$C22&amp;"_"&amp;$A$4,'Pnad-C'!$1:$1048576,E$4,0)*100,"-")</f>
        <v>0.26257932186126709</v>
      </c>
      <c r="F22" s="120">
        <f>IFERROR(VLOOKUP($B22&amp;"_"&amp;$C22&amp;"_"&amp;$A$4,'Pnad-C'!$1:$1048576,F$4,0)*100,"-")</f>
        <v>9.8574109375476837</v>
      </c>
      <c r="G22" s="120">
        <f>IFERROR(VLOOKUP($B22&amp;"_"&amp;$C22&amp;"_"&amp;$A$4,'Pnad-C'!$1:$1048576,G$4,0)*100,"-")</f>
        <v>7.6545052230358124</v>
      </c>
      <c r="H22" s="120">
        <f>IFERROR(VLOOKUP($B22&amp;"_"&amp;$C22&amp;"_"&amp;$A$4,'Pnad-C'!$1:$1048576,H$4,0)*100,"-")</f>
        <v>18.864059448242188</v>
      </c>
      <c r="I22" s="120">
        <f>IFERROR(VLOOKUP($B22&amp;"_"&amp;$C22&amp;"_"&amp;$A$4,'Pnad-C'!$1:$1048576,I$4,0)*100,"-")</f>
        <v>56.779229640960693</v>
      </c>
      <c r="J22" s="120">
        <f>IFERROR(VLOOKUP($B22&amp;"_"&amp;$C22&amp;"_"&amp;$A$4,'Pnad-C'!$1:$1048576,J$4,0)*100,"-")</f>
        <v>6.4478956162929535</v>
      </c>
      <c r="K22" s="120">
        <f>IFERROR(VLOOKUP($B22&amp;"_"&amp;$C22&amp;"_"&amp;$A$4,'Pnad-C'!$1:$1048576,K$4,0)*100,"-")</f>
        <v>0.13432116247713566</v>
      </c>
    </row>
    <row r="23" spans="1:11" ht="15.75" x14ac:dyDescent="0.25">
      <c r="B23" s="10">
        <f>D23</f>
        <v>2015</v>
      </c>
      <c r="C23" s="152">
        <v>0</v>
      </c>
      <c r="D23" s="98">
        <v>2015</v>
      </c>
      <c r="E23" s="119">
        <f>IFERROR(VLOOKUP($B23&amp;"_"&amp;$C23&amp;"_"&amp;$A$4,'Pnad-C'!$1:$1048576,E$4,0)*100,"-")</f>
        <v>0.35963645204901695</v>
      </c>
      <c r="F23" s="119">
        <f>IFERROR(VLOOKUP($B23&amp;"_"&amp;$C23&amp;"_"&amp;$A$4,'Pnad-C'!$1:$1048576,F$4,0)*100,"-")</f>
        <v>9.3137338757514954</v>
      </c>
      <c r="G23" s="119">
        <f>IFERROR(VLOOKUP($B23&amp;"_"&amp;$C23&amp;"_"&amp;$A$4,'Pnad-C'!$1:$1048576,G$4,0)*100,"-")</f>
        <v>8.2598142325878143</v>
      </c>
      <c r="H23" s="119">
        <f>IFERROR(VLOOKUP($B23&amp;"_"&amp;$C23&amp;"_"&amp;$A$4,'Pnad-C'!$1:$1048576,H$4,0)*100,"-")</f>
        <v>18.737095594406128</v>
      </c>
      <c r="I23" s="119">
        <f>IFERROR(VLOOKUP($B23&amp;"_"&amp;$C23&amp;"_"&amp;$A$4,'Pnad-C'!$1:$1048576,I$4,0)*100,"-")</f>
        <v>57.129335403442383</v>
      </c>
      <c r="J23" s="119">
        <f>IFERROR(VLOOKUP($B23&amp;"_"&amp;$C23&amp;"_"&amp;$A$4,'Pnad-C'!$1:$1048576,J$4,0)*100,"-")</f>
        <v>6.1665721237659454</v>
      </c>
      <c r="K23" s="119">
        <f>IFERROR(VLOOKUP($B23&amp;"_"&amp;$C23&amp;"_"&amp;$A$4,'Pnad-C'!$1:$1048576,K$4,0)*100,"-")</f>
        <v>3.3812050241976976E-2</v>
      </c>
    </row>
    <row r="24" spans="1:11" ht="15.75" x14ac:dyDescent="0.25">
      <c r="B24" s="10">
        <f>B23</f>
        <v>2015</v>
      </c>
      <c r="C24" s="152">
        <v>1</v>
      </c>
      <c r="D24" s="99" t="s">
        <v>3</v>
      </c>
      <c r="E24" s="120">
        <f>IFERROR(VLOOKUP($B24&amp;"_"&amp;$C24&amp;"_"&amp;$A$4,'Pnad-C'!$1:$1048576,E$4,0)*100,"-")</f>
        <v>0.29755423311144114</v>
      </c>
      <c r="F24" s="120">
        <f>IFERROR(VLOOKUP($B24&amp;"_"&amp;$C24&amp;"_"&amp;$A$4,'Pnad-C'!$1:$1048576,F$4,0)*100,"-")</f>
        <v>9.3325480818748474</v>
      </c>
      <c r="G24" s="120">
        <f>IFERROR(VLOOKUP($B24&amp;"_"&amp;$C24&amp;"_"&amp;$A$4,'Pnad-C'!$1:$1048576,G$4,0)*100,"-")</f>
        <v>8.6569361388683319</v>
      </c>
      <c r="H24" s="120">
        <f>IFERROR(VLOOKUP($B24&amp;"_"&amp;$C24&amp;"_"&amp;$A$4,'Pnad-C'!$1:$1048576,H$4,0)*100,"-")</f>
        <v>18.918789923191071</v>
      </c>
      <c r="I24" s="120">
        <f>IFERROR(VLOOKUP($B24&amp;"_"&amp;$C24&amp;"_"&amp;$A$4,'Pnad-C'!$1:$1048576,I$4,0)*100,"-")</f>
        <v>56.776905059814453</v>
      </c>
      <c r="J24" s="120">
        <f>IFERROR(VLOOKUP($B24&amp;"_"&amp;$C24&amp;"_"&amp;$A$4,'Pnad-C'!$1:$1048576,J$4,0)*100,"-")</f>
        <v>5.9896938502788544</v>
      </c>
      <c r="K24" s="120">
        <f>IFERROR(VLOOKUP($B24&amp;"_"&amp;$C24&amp;"_"&amp;$A$4,'Pnad-C'!$1:$1048576,K$4,0)*100,"-")</f>
        <v>2.7571202372200787E-2</v>
      </c>
    </row>
    <row r="25" spans="1:11" ht="15.75" x14ac:dyDescent="0.25">
      <c r="B25" s="10">
        <f t="shared" ref="B25:B27" si="3">B24</f>
        <v>2015</v>
      </c>
      <c r="C25" s="152">
        <v>2</v>
      </c>
      <c r="D25" s="99" t="s">
        <v>4</v>
      </c>
      <c r="E25" s="120">
        <f>IFERROR(VLOOKUP($B25&amp;"_"&amp;$C25&amp;"_"&amp;$A$4,'Pnad-C'!$1:$1048576,E$4,0)*100,"-")</f>
        <v>0.31673870980739594</v>
      </c>
      <c r="F25" s="120">
        <f>IFERROR(VLOOKUP($B25&amp;"_"&amp;$C25&amp;"_"&amp;$A$4,'Pnad-C'!$1:$1048576,F$4,0)*100,"-")</f>
        <v>9.8876386880874634</v>
      </c>
      <c r="G25" s="120">
        <f>IFERROR(VLOOKUP($B25&amp;"_"&amp;$C25&amp;"_"&amp;$A$4,'Pnad-C'!$1:$1048576,G$4,0)*100,"-")</f>
        <v>7.3253579437732697</v>
      </c>
      <c r="H25" s="120">
        <f>IFERROR(VLOOKUP($B25&amp;"_"&amp;$C25&amp;"_"&amp;$A$4,'Pnad-C'!$1:$1048576,H$4,0)*100,"-")</f>
        <v>18.73602569103241</v>
      </c>
      <c r="I25" s="120">
        <f>IFERROR(VLOOKUP($B25&amp;"_"&amp;$C25&amp;"_"&amp;$A$4,'Pnad-C'!$1:$1048576,I$4,0)*100,"-")</f>
        <v>57.744294404983521</v>
      </c>
      <c r="J25" s="120">
        <f>IFERROR(VLOOKUP($B25&amp;"_"&amp;$C25&amp;"_"&amp;$A$4,'Pnad-C'!$1:$1048576,J$4,0)*100,"-")</f>
        <v>5.9462353587150574</v>
      </c>
      <c r="K25" s="120">
        <f>IFERROR(VLOOKUP($B25&amp;"_"&amp;$C25&amp;"_"&amp;$A$4,'Pnad-C'!$1:$1048576,K$4,0)*100,"-")</f>
        <v>4.3711584294214845E-2</v>
      </c>
    </row>
    <row r="26" spans="1:11" ht="15.75" x14ac:dyDescent="0.25">
      <c r="B26" s="10">
        <f t="shared" si="3"/>
        <v>2015</v>
      </c>
      <c r="C26" s="152">
        <v>3</v>
      </c>
      <c r="D26" s="99" t="s">
        <v>5</v>
      </c>
      <c r="E26" s="120">
        <f>IFERROR(VLOOKUP($B26&amp;"_"&amp;$C26&amp;"_"&amp;$A$4,'Pnad-C'!$1:$1048576,E$4,0)*100,"-")</f>
        <v>0.3061145544052124</v>
      </c>
      <c r="F26" s="120">
        <f>IFERROR(VLOOKUP($B26&amp;"_"&amp;$C26&amp;"_"&amp;$A$4,'Pnad-C'!$1:$1048576,F$4,0)*100,"-")</f>
        <v>9.2077575623989105</v>
      </c>
      <c r="G26" s="120">
        <f>IFERROR(VLOOKUP($B26&amp;"_"&amp;$C26&amp;"_"&amp;$A$4,'Pnad-C'!$1:$1048576,G$4,0)*100,"-")</f>
        <v>7.3071084916591644</v>
      </c>
      <c r="H26" s="120">
        <f>IFERROR(VLOOKUP($B26&amp;"_"&amp;$C26&amp;"_"&amp;$A$4,'Pnad-C'!$1:$1048576,H$4,0)*100,"-")</f>
        <v>18.464198708534241</v>
      </c>
      <c r="I26" s="120">
        <f>IFERROR(VLOOKUP($B26&amp;"_"&amp;$C26&amp;"_"&amp;$A$4,'Pnad-C'!$1:$1048576,I$4,0)*100,"-")</f>
        <v>58.244025707244873</v>
      </c>
      <c r="J26" s="120">
        <f>IFERROR(VLOOKUP($B26&amp;"_"&amp;$C26&amp;"_"&amp;$A$4,'Pnad-C'!$1:$1048576,J$4,0)*100,"-")</f>
        <v>6.4636722207069397</v>
      </c>
      <c r="K26" s="120">
        <f>IFERROR(VLOOKUP($B26&amp;"_"&amp;$C26&amp;"_"&amp;$A$4,'Pnad-C'!$1:$1048576,K$4,0)*100,"-")</f>
        <v>7.1193957410287112E-3</v>
      </c>
    </row>
    <row r="27" spans="1:11" ht="15.75" x14ac:dyDescent="0.25">
      <c r="B27" s="10">
        <f t="shared" si="3"/>
        <v>2015</v>
      </c>
      <c r="C27" s="152">
        <v>4</v>
      </c>
      <c r="D27" s="99" t="s">
        <v>6</v>
      </c>
      <c r="E27" s="120">
        <f>IFERROR(VLOOKUP($B27&amp;"_"&amp;$C27&amp;"_"&amp;$A$4,'Pnad-C'!$1:$1048576,E$4,0)*100,"-")</f>
        <v>0.51813828758895397</v>
      </c>
      <c r="F27" s="120">
        <f>IFERROR(VLOOKUP($B27&amp;"_"&amp;$C27&amp;"_"&amp;$A$4,'Pnad-C'!$1:$1048576,F$4,0)*100,"-")</f>
        <v>8.8269919157028198</v>
      </c>
      <c r="G27" s="120">
        <f>IFERROR(VLOOKUP($B27&amp;"_"&amp;$C27&amp;"_"&amp;$A$4,'Pnad-C'!$1:$1048576,G$4,0)*100,"-")</f>
        <v>9.7498536109924316</v>
      </c>
      <c r="H27" s="120">
        <f>IFERROR(VLOOKUP($B27&amp;"_"&amp;$C27&amp;"_"&amp;$A$4,'Pnad-C'!$1:$1048576,H$4,0)*100,"-")</f>
        <v>18.829365074634552</v>
      </c>
      <c r="I27" s="120">
        <f>IFERROR(VLOOKUP($B27&amp;"_"&amp;$C27&amp;"_"&amp;$A$4,'Pnad-C'!$1:$1048576,I$4,0)*100,"-")</f>
        <v>55.752116441726685</v>
      </c>
      <c r="J27" s="120">
        <f>IFERROR(VLOOKUP($B27&amp;"_"&amp;$C27&amp;"_"&amp;$A$4,'Pnad-C'!$1:$1048576,J$4,0)*100,"-")</f>
        <v>6.26668781042099</v>
      </c>
      <c r="K27" s="120">
        <f>IFERROR(VLOOKUP($B27&amp;"_"&amp;$C27&amp;"_"&amp;$A$4,'Pnad-C'!$1:$1048576,K$4,0)*100,"-")</f>
        <v>5.6846014922484756E-2</v>
      </c>
    </row>
    <row r="28" spans="1:11" ht="15.75" x14ac:dyDescent="0.25">
      <c r="B28" s="10">
        <f>D28</f>
        <v>2016</v>
      </c>
      <c r="C28" s="152">
        <v>0</v>
      </c>
      <c r="D28" s="98">
        <v>2016</v>
      </c>
      <c r="E28" s="119">
        <f>IFERROR(VLOOKUP($B28&amp;"_"&amp;$C28&amp;"_"&amp;$A$4,'Pnad-C'!$1:$1048576,E$4,0)*100,"-")</f>
        <v>0.50612087361514568</v>
      </c>
      <c r="F28" s="119">
        <f>IFERROR(VLOOKUP($B28&amp;"_"&amp;$C28&amp;"_"&amp;$A$4,'Pnad-C'!$1:$1048576,F$4,0)*100,"-")</f>
        <v>8.8962003588676453</v>
      </c>
      <c r="G28" s="119">
        <f>IFERROR(VLOOKUP($B28&amp;"_"&amp;$C28&amp;"_"&amp;$A$4,'Pnad-C'!$1:$1048576,G$4,0)*100,"-")</f>
        <v>9.3838237226009369</v>
      </c>
      <c r="H28" s="119">
        <f>IFERROR(VLOOKUP($B28&amp;"_"&amp;$C28&amp;"_"&amp;$A$4,'Pnad-C'!$1:$1048576,H$4,0)*100,"-")</f>
        <v>18.249939382076263</v>
      </c>
      <c r="I28" s="119">
        <f>IFERROR(VLOOKUP($B28&amp;"_"&amp;$C28&amp;"_"&amp;$A$4,'Pnad-C'!$1:$1048576,I$4,0)*100,"-")</f>
        <v>56.667584180831909</v>
      </c>
      <c r="J28" s="119">
        <f>IFERROR(VLOOKUP($B28&amp;"_"&amp;$C28&amp;"_"&amp;$A$4,'Pnad-C'!$1:$1048576,J$4,0)*100,"-")</f>
        <v>6.2963336706161499</v>
      </c>
      <c r="K28" s="119">
        <f>IFERROR(VLOOKUP($B28&amp;"_"&amp;$C28&amp;"_"&amp;$A$4,'Pnad-C'!$1:$1048576,K$4,0)*100,"-")</f>
        <v>0</v>
      </c>
    </row>
    <row r="29" spans="1:11" ht="15.75" x14ac:dyDescent="0.25">
      <c r="B29" s="10">
        <f>B28</f>
        <v>2016</v>
      </c>
      <c r="C29" s="152">
        <v>1</v>
      </c>
      <c r="D29" s="99" t="s">
        <v>3</v>
      </c>
      <c r="E29" s="120">
        <f>IFERROR(VLOOKUP($B29&amp;"_"&amp;$C29&amp;"_"&amp;$A$4,'Pnad-C'!$1:$1048576,E$4,0)*100,"-")</f>
        <v>0.53538265638053417</v>
      </c>
      <c r="F29" s="120">
        <f>IFERROR(VLOOKUP($B29&amp;"_"&amp;$C29&amp;"_"&amp;$A$4,'Pnad-C'!$1:$1048576,F$4,0)*100,"-")</f>
        <v>8.9629411697387695</v>
      </c>
      <c r="G29" s="120">
        <f>IFERROR(VLOOKUP($B29&amp;"_"&amp;$C29&amp;"_"&amp;$A$4,'Pnad-C'!$1:$1048576,G$4,0)*100,"-")</f>
        <v>9.6542336046695709</v>
      </c>
      <c r="H29" s="120">
        <f>IFERROR(VLOOKUP($B29&amp;"_"&amp;$C29&amp;"_"&amp;$A$4,'Pnad-C'!$1:$1048576,H$4,0)*100,"-")</f>
        <v>18.132407963275909</v>
      </c>
      <c r="I29" s="120">
        <f>IFERROR(VLOOKUP($B29&amp;"_"&amp;$C29&amp;"_"&amp;$A$4,'Pnad-C'!$1:$1048576,I$4,0)*100,"-")</f>
        <v>56.573003530502319</v>
      </c>
      <c r="J29" s="120">
        <f>IFERROR(VLOOKUP($B29&amp;"_"&amp;$C29&amp;"_"&amp;$A$4,'Pnad-C'!$1:$1048576,J$4,0)*100,"-")</f>
        <v>6.1420317739248276</v>
      </c>
      <c r="K29" s="120">
        <f>IFERROR(VLOOKUP($B29&amp;"_"&amp;$C29&amp;"_"&amp;$A$4,'Pnad-C'!$1:$1048576,K$4,0)*100,"-")</f>
        <v>0</v>
      </c>
    </row>
    <row r="30" spans="1:11" s="232" customFormat="1" ht="16.5" thickBot="1" x14ac:dyDescent="0.3">
      <c r="A30" s="268"/>
      <c r="B30" s="254">
        <v>2016</v>
      </c>
      <c r="C30" s="152">
        <v>2</v>
      </c>
      <c r="D30" s="246" t="s">
        <v>4</v>
      </c>
      <c r="E30" s="120">
        <f>IFERROR(VLOOKUP($B30&amp;"_"&amp;$C30&amp;"_"&amp;$A$4,'Pnad-C'!$1:$1048576,E$4,0)*100,"-")</f>
        <v>0.47685909084975719</v>
      </c>
      <c r="F30" s="120">
        <f>IFERROR(VLOOKUP($B30&amp;"_"&amp;$C30&amp;"_"&amp;$A$4,'Pnad-C'!$1:$1048576,F$4,0)*100,"-")</f>
        <v>8.8294588029384613</v>
      </c>
      <c r="G30" s="120">
        <f>IFERROR(VLOOKUP($B30&amp;"_"&amp;$C30&amp;"_"&amp;$A$4,'Pnad-C'!$1:$1048576,G$4,0)*100,"-")</f>
        <v>9.1134138405323029</v>
      </c>
      <c r="H30" s="120">
        <f>IFERROR(VLOOKUP($B30&amp;"_"&amp;$C30&amp;"_"&amp;$A$4,'Pnad-C'!$1:$1048576,H$4,0)*100,"-")</f>
        <v>18.367470800876617</v>
      </c>
      <c r="I30" s="120">
        <f>IFERROR(VLOOKUP($B30&amp;"_"&amp;$C30&amp;"_"&amp;$A$4,'Pnad-C'!$1:$1048576,I$4,0)*100,"-")</f>
        <v>56.762164831161499</v>
      </c>
      <c r="J30" s="120">
        <f>IFERROR(VLOOKUP($B30&amp;"_"&amp;$C30&amp;"_"&amp;$A$4,'Pnad-C'!$1:$1048576,J$4,0)*100,"-")</f>
        <v>6.4506351947784424</v>
      </c>
      <c r="K30" s="120">
        <f>IFERROR(VLOOKUP($B30&amp;"_"&amp;$C30&amp;"_"&amp;$A$4,'Pnad-C'!$1:$1048576,K$4,0)*100,"-")</f>
        <v>0</v>
      </c>
    </row>
    <row r="31" spans="1:11" ht="15" customHeight="1" thickTop="1" x14ac:dyDescent="0.25">
      <c r="C31" s="154"/>
      <c r="D31" s="15" t="s">
        <v>778</v>
      </c>
      <c r="E31" s="15"/>
      <c r="F31" s="15"/>
      <c r="G31" s="15"/>
      <c r="H31" s="17"/>
      <c r="I31" s="17"/>
      <c r="J31" s="17"/>
      <c r="K31" s="17"/>
    </row>
    <row r="32" spans="1:11" x14ac:dyDescent="0.25">
      <c r="C32" s="154"/>
      <c r="D32" s="16" t="s">
        <v>2</v>
      </c>
    </row>
    <row r="33" spans="3:4" x14ac:dyDescent="0.25">
      <c r="C33" s="154"/>
      <c r="D33" s="159" t="s">
        <v>434</v>
      </c>
    </row>
    <row r="34" spans="3:4" x14ac:dyDescent="0.25">
      <c r="C34" s="154"/>
      <c r="D34" s="104" t="s">
        <v>780</v>
      </c>
    </row>
  </sheetData>
  <mergeCells count="1">
    <mergeCell ref="D5:K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"/>
  <sheetViews>
    <sheetView showGridLines="0" workbookViewId="0">
      <pane ySplit="8" topLeftCell="A9" activePane="bottomLeft" state="frozen"/>
      <selection activeCell="D35" sqref="D35"/>
      <selection pane="bottomLeft" activeCell="K31" sqref="K31"/>
    </sheetView>
  </sheetViews>
  <sheetFormatPr defaultRowHeight="15" x14ac:dyDescent="0.25"/>
  <cols>
    <col min="1" max="1" width="2.140625" style="153" customWidth="1"/>
    <col min="2" max="2" width="5" style="153" bestFit="1" customWidth="1"/>
    <col min="3" max="3" width="2.140625" style="153" customWidth="1"/>
    <col min="4" max="4" width="23.28515625" customWidth="1"/>
    <col min="5" max="6" width="10.140625" style="135" customWidth="1"/>
    <col min="7" max="10" width="12.7109375" style="135" customWidth="1"/>
    <col min="11" max="11" width="9.5703125" style="135" customWidth="1"/>
    <col min="12" max="13" width="10.7109375" style="135" customWidth="1"/>
    <col min="14" max="14" width="12.28515625" style="135" customWidth="1"/>
  </cols>
  <sheetData>
    <row r="1" spans="1:14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  <c r="K2" s="7"/>
      <c r="L2" s="7"/>
      <c r="M2" s="7"/>
      <c r="N2" s="7"/>
    </row>
    <row r="3" spans="1:14" s="165" customFormat="1" ht="10.5" customHeight="1" x14ac:dyDescent="0.25">
      <c r="A3" s="161">
        <v>19</v>
      </c>
      <c r="B3" s="162"/>
      <c r="C3" s="163"/>
      <c r="D3" s="164"/>
      <c r="E3" s="163" t="s">
        <v>290</v>
      </c>
      <c r="F3" s="163" t="s">
        <v>291</v>
      </c>
      <c r="G3" s="163" t="s">
        <v>292</v>
      </c>
      <c r="H3" s="163" t="s">
        <v>293</v>
      </c>
      <c r="I3" s="163" t="s">
        <v>294</v>
      </c>
      <c r="J3" s="163" t="s">
        <v>295</v>
      </c>
      <c r="K3" s="163" t="s">
        <v>296</v>
      </c>
      <c r="L3" s="163" t="s">
        <v>297</v>
      </c>
      <c r="M3" s="163" t="s">
        <v>436</v>
      </c>
      <c r="N3" s="163" t="s">
        <v>435</v>
      </c>
    </row>
    <row r="4" spans="1:14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129</v>
      </c>
      <c r="F4" s="163">
        <f>HLOOKUP(F$3,'Pnad-C'!$1:$1048576,2,0)</f>
        <v>130</v>
      </c>
      <c r="G4" s="163">
        <f>HLOOKUP(G$3,'Pnad-C'!$1:$1048576,2,0)</f>
        <v>131</v>
      </c>
      <c r="H4" s="163">
        <f>HLOOKUP(H$3,'Pnad-C'!$1:$1048576,2,0)</f>
        <v>132</v>
      </c>
      <c r="I4" s="163">
        <f>HLOOKUP(I$3,'Pnad-C'!$1:$1048576,2,0)</f>
        <v>133</v>
      </c>
      <c r="J4" s="163">
        <f>HLOOKUP(J$3,'Pnad-C'!$1:$1048576,2,0)</f>
        <v>134</v>
      </c>
      <c r="K4" s="163">
        <f>HLOOKUP(K$3,'Pnad-C'!$1:$1048576,2,0)</f>
        <v>136</v>
      </c>
      <c r="L4" s="163">
        <f>HLOOKUP(L$3,'Pnad-C'!$1:$1048576,2,0)</f>
        <v>135</v>
      </c>
      <c r="M4" s="163">
        <f>HLOOKUP(M$3,'Pnad-C'!$1:$1048576,2,0)</f>
        <v>67</v>
      </c>
      <c r="N4" s="163">
        <f>HLOOKUP(N$3,'Pnad-C'!$1:$1048576,2,0)</f>
        <v>66</v>
      </c>
    </row>
    <row r="5" spans="1:14" s="12" customFormat="1" ht="43.5" customHeight="1" x14ac:dyDescent="0.25">
      <c r="A5" s="11"/>
      <c r="B5" s="148"/>
      <c r="C5" s="138"/>
      <c r="D5" s="416" t="str">
        <f>VLOOKUP(A3,'Indicadores do boletim'!$D:$N,3,0)&amp;""</f>
        <v>Distribuição percentual dos ocupados de 14 anos ou mais por posição na ocupação: Região Metropolitana do Rio de Janeiro, 2012 a 2016</v>
      </c>
      <c r="E5" s="416"/>
      <c r="F5" s="416"/>
      <c r="G5" s="416"/>
      <c r="H5" s="416"/>
      <c r="I5" s="416"/>
      <c r="J5" s="416"/>
      <c r="K5" s="416"/>
      <c r="L5" s="416"/>
      <c r="M5" s="416"/>
      <c r="N5" s="416"/>
    </row>
    <row r="6" spans="1:14" s="12" customFormat="1" ht="14.25" customHeight="1" thickBot="1" x14ac:dyDescent="0.3">
      <c r="A6" s="11"/>
      <c r="B6" s="150"/>
      <c r="C6" s="138"/>
      <c r="D6" s="13"/>
      <c r="E6" s="14"/>
      <c r="F6" s="132"/>
      <c r="G6" s="132"/>
      <c r="H6" s="132"/>
      <c r="I6" s="132"/>
      <c r="J6" s="132"/>
      <c r="K6" s="132"/>
      <c r="L6" s="132"/>
      <c r="M6" s="132"/>
      <c r="N6" s="102" t="s">
        <v>186</v>
      </c>
    </row>
    <row r="7" spans="1:14" s="11" customFormat="1" ht="23.25" customHeight="1" thickTop="1" x14ac:dyDescent="0.25">
      <c r="A7" s="138"/>
      <c r="B7" s="151"/>
      <c r="C7" s="138"/>
      <c r="D7" s="419" t="s">
        <v>0</v>
      </c>
      <c r="E7" s="425" t="s">
        <v>219</v>
      </c>
      <c r="F7" s="425"/>
      <c r="G7" s="424" t="s">
        <v>220</v>
      </c>
      <c r="H7" s="430"/>
      <c r="I7" s="424" t="s">
        <v>298</v>
      </c>
      <c r="J7" s="425"/>
      <c r="K7" s="426" t="s">
        <v>221</v>
      </c>
      <c r="L7" s="428" t="s">
        <v>222</v>
      </c>
      <c r="M7" s="428" t="s">
        <v>433</v>
      </c>
      <c r="N7" s="428" t="s">
        <v>223</v>
      </c>
    </row>
    <row r="8" spans="1:14" s="11" customFormat="1" ht="28.5" customHeight="1" x14ac:dyDescent="0.25">
      <c r="A8" s="138"/>
      <c r="B8" s="151"/>
      <c r="C8" s="138"/>
      <c r="D8" s="420"/>
      <c r="E8" s="114" t="s">
        <v>224</v>
      </c>
      <c r="F8" s="114" t="s">
        <v>225</v>
      </c>
      <c r="G8" s="115" t="s">
        <v>224</v>
      </c>
      <c r="H8" s="109" t="s">
        <v>225</v>
      </c>
      <c r="I8" s="114" t="s">
        <v>224</v>
      </c>
      <c r="J8" s="114" t="s">
        <v>225</v>
      </c>
      <c r="K8" s="427"/>
      <c r="L8" s="429"/>
      <c r="M8" s="429"/>
      <c r="N8" s="429"/>
    </row>
    <row r="9" spans="1:14" ht="15.75" x14ac:dyDescent="0.25">
      <c r="B9" s="10">
        <f>D9</f>
        <v>2012</v>
      </c>
      <c r="C9" s="152">
        <v>0</v>
      </c>
      <c r="D9" s="98">
        <v>2012</v>
      </c>
      <c r="E9" s="119">
        <f>IFERROR(VLOOKUP($B9&amp;"_"&amp;$C9&amp;"_"&amp;$A$4,'Pnad-C'!$1:$1048576,E$4,0)*100,"-")</f>
        <v>3.3871743828058243</v>
      </c>
      <c r="F9" s="119">
        <f>IFERROR(VLOOKUP($B9&amp;"_"&amp;$C9&amp;"_"&amp;$A$4,'Pnad-C'!$1:$1048576,F$4,0)*100,"-")</f>
        <v>5.0773151218891144</v>
      </c>
      <c r="G9" s="119">
        <f>IFERROR(VLOOKUP($B9&amp;"_"&amp;$C9&amp;"_"&amp;$A$4,'Pnad-C'!$1:$1048576,G$4,0)*100,"-")</f>
        <v>46.82440459728241</v>
      </c>
      <c r="H9" s="119">
        <f>IFERROR(VLOOKUP($B9&amp;"_"&amp;$C9&amp;"_"&amp;$A$4,'Pnad-C'!$1:$1048576,H$4,0)*100,"-")</f>
        <v>8.8498272001743317</v>
      </c>
      <c r="I9" s="119">
        <f>IFERROR(VLOOKUP($B9&amp;"_"&amp;$C9&amp;"_"&amp;$A$4,'Pnad-C'!$1:$1048576,I$4,0)*100,"-")</f>
        <v>1.4885727316141129</v>
      </c>
      <c r="J9" s="119">
        <f>IFERROR(VLOOKUP($B9&amp;"_"&amp;$C9&amp;"_"&amp;$A$4,'Pnad-C'!$1:$1048576,J$4,0)*100,"-")</f>
        <v>1.1265582405030727</v>
      </c>
      <c r="K9" s="119">
        <f>IFERROR(VLOOKUP($B9&amp;"_"&amp;$C9&amp;"_"&amp;$A$4,'Pnad-C'!$1:$1048576,K$4,0)*100,"-")</f>
        <v>21.035735309123993</v>
      </c>
      <c r="L9" s="119">
        <f>IFERROR(VLOOKUP($B9&amp;"_"&amp;$C9&amp;"_"&amp;$A$4,'Pnad-C'!$1:$1048576,L$4,0)*100,"-")</f>
        <v>2.6931978762149811</v>
      </c>
      <c r="M9" s="119">
        <f>IFERROR(VLOOKUP($B9&amp;"_"&amp;$C9&amp;"_"&amp;$A$4,'Pnad-C'!$1:$1048576,M$4,0)*100,"-")</f>
        <v>9.2999085783958435</v>
      </c>
      <c r="N9" s="119">
        <f>IFERROR(VLOOKUP($B9&amp;"_"&amp;$C9&amp;"_"&amp;$A$4,'Pnad-C'!$1:$1048576,N$4,0)*100,"-")</f>
        <v>0.21730524022132158</v>
      </c>
    </row>
    <row r="10" spans="1:14" ht="15.75" x14ac:dyDescent="0.25">
      <c r="B10" s="10">
        <f>B9</f>
        <v>2012</v>
      </c>
      <c r="C10" s="152">
        <v>1</v>
      </c>
      <c r="D10" s="99" t="s">
        <v>3</v>
      </c>
      <c r="E10" s="120">
        <f>IFERROR(VLOOKUP($B10&amp;"_"&amp;$C10&amp;"_"&amp;$A$4,'Pnad-C'!$1:$1048576,E$4,0)*100,"-")</f>
        <v>3.1217131763696671</v>
      </c>
      <c r="F10" s="120">
        <f>IFERROR(VLOOKUP($B10&amp;"_"&amp;$C10&amp;"_"&amp;$A$4,'Pnad-C'!$1:$1048576,F$4,0)*100,"-")</f>
        <v>4.970933124423027</v>
      </c>
      <c r="G10" s="120">
        <f>IFERROR(VLOOKUP($B10&amp;"_"&amp;$C10&amp;"_"&amp;$A$4,'Pnad-C'!$1:$1048576,G$4,0)*100,"-")</f>
        <v>45.799833536148071</v>
      </c>
      <c r="H10" s="120">
        <f>IFERROR(VLOOKUP($B10&amp;"_"&amp;$C10&amp;"_"&amp;$A$4,'Pnad-C'!$1:$1048576,H$4,0)*100,"-")</f>
        <v>10.042255371809006</v>
      </c>
      <c r="I10" s="120">
        <f>IFERROR(VLOOKUP($B10&amp;"_"&amp;$C10&amp;"_"&amp;$A$4,'Pnad-C'!$1:$1048576,I$4,0)*100,"-")</f>
        <v>1.5186264179646969</v>
      </c>
      <c r="J10" s="120">
        <f>IFERROR(VLOOKUP($B10&amp;"_"&amp;$C10&amp;"_"&amp;$A$4,'Pnad-C'!$1:$1048576,J$4,0)*100,"-")</f>
        <v>1.1809813790023327</v>
      </c>
      <c r="K10" s="120">
        <f>IFERROR(VLOOKUP($B10&amp;"_"&amp;$C10&amp;"_"&amp;$A$4,'Pnad-C'!$1:$1048576,K$4,0)*100,"-")</f>
        <v>20.647689700126648</v>
      </c>
      <c r="L10" s="120">
        <f>IFERROR(VLOOKUP($B10&amp;"_"&amp;$C10&amp;"_"&amp;$A$4,'Pnad-C'!$1:$1048576,L$4,0)*100,"-")</f>
        <v>2.7735468000173569</v>
      </c>
      <c r="M10" s="120">
        <f>IFERROR(VLOOKUP($B10&amp;"_"&amp;$C10&amp;"_"&amp;$A$4,'Pnad-C'!$1:$1048576,M$4,0)*100,"-")</f>
        <v>9.740804135799408</v>
      </c>
      <c r="N10" s="120">
        <f>IFERROR(VLOOKUP($B10&amp;"_"&amp;$C10&amp;"_"&amp;$A$4,'Pnad-C'!$1:$1048576,N$4,0)*100,"-")</f>
        <v>0.20361726637929678</v>
      </c>
    </row>
    <row r="11" spans="1:14" ht="15.75" x14ac:dyDescent="0.25">
      <c r="B11" s="10">
        <f t="shared" ref="B11:B13" si="0">B10</f>
        <v>2012</v>
      </c>
      <c r="C11" s="152">
        <v>2</v>
      </c>
      <c r="D11" s="99" t="s">
        <v>4</v>
      </c>
      <c r="E11" s="120">
        <f>IFERROR(VLOOKUP($B11&amp;"_"&amp;$C11&amp;"_"&amp;$A$4,'Pnad-C'!$1:$1048576,E$4,0)*100,"-")</f>
        <v>3.5496227443218231</v>
      </c>
      <c r="F11" s="120">
        <f>IFERROR(VLOOKUP($B11&amp;"_"&amp;$C11&amp;"_"&amp;$A$4,'Pnad-C'!$1:$1048576,F$4,0)*100,"-")</f>
        <v>5.1888197660446167</v>
      </c>
      <c r="G11" s="120">
        <f>IFERROR(VLOOKUP($B11&amp;"_"&amp;$C11&amp;"_"&amp;$A$4,'Pnad-C'!$1:$1048576,G$4,0)*100,"-")</f>
        <v>46.573680639266968</v>
      </c>
      <c r="H11" s="120">
        <f>IFERROR(VLOOKUP($B11&amp;"_"&amp;$C11&amp;"_"&amp;$A$4,'Pnad-C'!$1:$1048576,H$4,0)*100,"-")</f>
        <v>8.8049329817295074</v>
      </c>
      <c r="I11" s="120">
        <f>IFERROR(VLOOKUP($B11&amp;"_"&amp;$C11&amp;"_"&amp;$A$4,'Pnad-C'!$1:$1048576,I$4,0)*100,"-")</f>
        <v>1.6669292002916336</v>
      </c>
      <c r="J11" s="120">
        <f>IFERROR(VLOOKUP($B11&amp;"_"&amp;$C11&amp;"_"&amp;$A$4,'Pnad-C'!$1:$1048576,J$4,0)*100,"-")</f>
        <v>1.1018984951078892</v>
      </c>
      <c r="K11" s="120">
        <f>IFERROR(VLOOKUP($B11&amp;"_"&amp;$C11&amp;"_"&amp;$A$4,'Pnad-C'!$1:$1048576,K$4,0)*100,"-")</f>
        <v>20.682287216186523</v>
      </c>
      <c r="L11" s="120">
        <f>IFERROR(VLOOKUP($B11&amp;"_"&amp;$C11&amp;"_"&amp;$A$4,'Pnad-C'!$1:$1048576,L$4,0)*100,"-")</f>
        <v>2.8697829693555832</v>
      </c>
      <c r="M11" s="120">
        <f>IFERROR(VLOOKUP($B11&amp;"_"&amp;$C11&amp;"_"&amp;$A$4,'Pnad-C'!$1:$1048576,M$4,0)*100,"-")</f>
        <v>9.3197479844093323</v>
      </c>
      <c r="N11" s="120">
        <f>IFERROR(VLOOKUP($B11&amp;"_"&amp;$C11&amp;"_"&amp;$A$4,'Pnad-C'!$1:$1048576,N$4,0)*100,"-")</f>
        <v>0.24229616392403841</v>
      </c>
    </row>
    <row r="12" spans="1:14" ht="15.75" x14ac:dyDescent="0.25">
      <c r="B12" s="10">
        <f t="shared" si="0"/>
        <v>2012</v>
      </c>
      <c r="C12" s="152">
        <v>3</v>
      </c>
      <c r="D12" s="99" t="s">
        <v>5</v>
      </c>
      <c r="E12" s="120">
        <f>IFERROR(VLOOKUP($B12&amp;"_"&amp;$C12&amp;"_"&amp;$A$4,'Pnad-C'!$1:$1048576,E$4,0)*100,"-")</f>
        <v>3.3275935798883438</v>
      </c>
      <c r="F12" s="120">
        <f>IFERROR(VLOOKUP($B12&amp;"_"&amp;$C12&amp;"_"&amp;$A$4,'Pnad-C'!$1:$1048576,F$4,0)*100,"-")</f>
        <v>5.1411803811788559</v>
      </c>
      <c r="G12" s="120">
        <f>IFERROR(VLOOKUP($B12&amp;"_"&amp;$C12&amp;"_"&amp;$A$4,'Pnad-C'!$1:$1048576,G$4,0)*100,"-")</f>
        <v>47.166576981544495</v>
      </c>
      <c r="H12" s="120">
        <f>IFERROR(VLOOKUP($B12&amp;"_"&amp;$C12&amp;"_"&amp;$A$4,'Pnad-C'!$1:$1048576,H$4,0)*100,"-")</f>
        <v>8.3708561956882477</v>
      </c>
      <c r="I12" s="120">
        <f>IFERROR(VLOOKUP($B12&amp;"_"&amp;$C12&amp;"_"&amp;$A$4,'Pnad-C'!$1:$1048576,I$4,0)*100,"-")</f>
        <v>1.4278920367360115</v>
      </c>
      <c r="J12" s="120">
        <f>IFERROR(VLOOKUP($B12&amp;"_"&amp;$C12&amp;"_"&amp;$A$4,'Pnad-C'!$1:$1048576,J$4,0)*100,"-")</f>
        <v>1.1565710417926311</v>
      </c>
      <c r="K12" s="120">
        <f>IFERROR(VLOOKUP($B12&amp;"_"&amp;$C12&amp;"_"&amp;$A$4,'Pnad-C'!$1:$1048576,K$4,0)*100,"-")</f>
        <v>21.668478846549988</v>
      </c>
      <c r="L12" s="120">
        <f>IFERROR(VLOOKUP($B12&amp;"_"&amp;$C12&amp;"_"&amp;$A$4,'Pnad-C'!$1:$1048576,L$4,0)*100,"-")</f>
        <v>2.512265183031559</v>
      </c>
      <c r="M12" s="120">
        <f>IFERROR(VLOOKUP($B12&amp;"_"&amp;$C12&amp;"_"&amp;$A$4,'Pnad-C'!$1:$1048576,M$4,0)*100,"-")</f>
        <v>9.0039201080799103</v>
      </c>
      <c r="N12" s="120">
        <f>IFERROR(VLOOKUP($B12&amp;"_"&amp;$C12&amp;"_"&amp;$A$4,'Pnad-C'!$1:$1048576,N$4,0)*100,"-")</f>
        <v>0.22466520313173532</v>
      </c>
    </row>
    <row r="13" spans="1:14" ht="15.75" x14ac:dyDescent="0.25">
      <c r="B13" s="10">
        <f t="shared" si="0"/>
        <v>2012</v>
      </c>
      <c r="C13" s="152">
        <v>4</v>
      </c>
      <c r="D13" s="99" t="s">
        <v>6</v>
      </c>
      <c r="E13" s="120">
        <f>IFERROR(VLOOKUP($B13&amp;"_"&amp;$C13&amp;"_"&amp;$A$4,'Pnad-C'!$1:$1048576,E$4,0)*100,"-")</f>
        <v>3.5497680306434631</v>
      </c>
      <c r="F13" s="120">
        <f>IFERROR(VLOOKUP($B13&amp;"_"&amp;$C13&amp;"_"&amp;$A$4,'Pnad-C'!$1:$1048576,F$4,0)*100,"-")</f>
        <v>5.0083279609680176</v>
      </c>
      <c r="G13" s="120">
        <f>IFERROR(VLOOKUP($B13&amp;"_"&amp;$C13&amp;"_"&amp;$A$4,'Pnad-C'!$1:$1048576,G$4,0)*100,"-")</f>
        <v>47.757530212402344</v>
      </c>
      <c r="H13" s="120">
        <f>IFERROR(VLOOKUP($B13&amp;"_"&amp;$C13&amp;"_"&amp;$A$4,'Pnad-C'!$1:$1048576,H$4,0)*100,"-")</f>
        <v>8.1812642514705658</v>
      </c>
      <c r="I13" s="120">
        <f>IFERROR(VLOOKUP($B13&amp;"_"&amp;$C13&amp;"_"&amp;$A$4,'Pnad-C'!$1:$1048576,I$4,0)*100,"-")</f>
        <v>1.3408433645963669</v>
      </c>
      <c r="J13" s="120">
        <f>IFERROR(VLOOKUP($B13&amp;"_"&amp;$C13&amp;"_"&amp;$A$4,'Pnad-C'!$1:$1048576,J$4,0)*100,"-")</f>
        <v>1.0667819529771805</v>
      </c>
      <c r="K13" s="120">
        <f>IFERROR(VLOOKUP($B13&amp;"_"&amp;$C13&amp;"_"&amp;$A$4,'Pnad-C'!$1:$1048576,K$4,0)*100,"-")</f>
        <v>21.144483983516693</v>
      </c>
      <c r="L13" s="120">
        <f>IFERROR(VLOOKUP($B13&amp;"_"&amp;$C13&amp;"_"&amp;$A$4,'Pnad-C'!$1:$1048576,L$4,0)*100,"-")</f>
        <v>2.6171965524554253</v>
      </c>
      <c r="M13" s="120">
        <f>IFERROR(VLOOKUP($B13&amp;"_"&amp;$C13&amp;"_"&amp;$A$4,'Pnad-C'!$1:$1048576,M$4,0)*100,"-")</f>
        <v>9.1351620852947235</v>
      </c>
      <c r="N13" s="120">
        <f>IFERROR(VLOOKUP($B13&amp;"_"&amp;$C13&amp;"_"&amp;$A$4,'Pnad-C'!$1:$1048576,N$4,0)*100,"-")</f>
        <v>0.19864232745021582</v>
      </c>
    </row>
    <row r="14" spans="1:14" ht="15.75" x14ac:dyDescent="0.25">
      <c r="B14" s="10">
        <f>D14</f>
        <v>2013</v>
      </c>
      <c r="C14" s="152">
        <v>0</v>
      </c>
      <c r="D14" s="98">
        <v>2013</v>
      </c>
      <c r="E14" s="119">
        <f>IFERROR(VLOOKUP($B14&amp;"_"&amp;$C14&amp;"_"&amp;$A$4,'Pnad-C'!$1:$1048576,E$4,0)*100,"-")</f>
        <v>3.0100079253315926</v>
      </c>
      <c r="F14" s="119">
        <f>IFERROR(VLOOKUP($B14&amp;"_"&amp;$C14&amp;"_"&amp;$A$4,'Pnad-C'!$1:$1048576,F$4,0)*100,"-")</f>
        <v>4.890165850520134</v>
      </c>
      <c r="G14" s="119">
        <f>IFERROR(VLOOKUP($B14&amp;"_"&amp;$C14&amp;"_"&amp;$A$4,'Pnad-C'!$1:$1048576,G$4,0)*100,"-")</f>
        <v>48.010098934173584</v>
      </c>
      <c r="H14" s="119">
        <f>IFERROR(VLOOKUP($B14&amp;"_"&amp;$C14&amp;"_"&amp;$A$4,'Pnad-C'!$1:$1048576,H$4,0)*100,"-")</f>
        <v>8.5027754306793213</v>
      </c>
      <c r="I14" s="119">
        <f>IFERROR(VLOOKUP($B14&amp;"_"&amp;$C14&amp;"_"&amp;$A$4,'Pnad-C'!$1:$1048576,I$4,0)*100,"-")</f>
        <v>1.4254710637032986</v>
      </c>
      <c r="J14" s="119">
        <f>IFERROR(VLOOKUP($B14&amp;"_"&amp;$C14&amp;"_"&amp;$A$4,'Pnad-C'!$1:$1048576,J$4,0)*100,"-")</f>
        <v>0.8817511610686779</v>
      </c>
      <c r="K14" s="119">
        <f>IFERROR(VLOOKUP($B14&amp;"_"&amp;$C14&amp;"_"&amp;$A$4,'Pnad-C'!$1:$1048576,K$4,0)*100,"-")</f>
        <v>21.219924092292786</v>
      </c>
      <c r="L14" s="119">
        <f>IFERROR(VLOOKUP($B14&amp;"_"&amp;$C14&amp;"_"&amp;$A$4,'Pnad-C'!$1:$1048576,L$4,0)*100,"-")</f>
        <v>2.516942098736763</v>
      </c>
      <c r="M14" s="119">
        <f>IFERROR(VLOOKUP($B14&amp;"_"&amp;$C14&amp;"_"&amp;$A$4,'Pnad-C'!$1:$1048576,M$4,0)*100,"-")</f>
        <v>9.3297004699707031</v>
      </c>
      <c r="N14" s="119">
        <f>IFERROR(VLOOKUP($B14&amp;"_"&amp;$C14&amp;"_"&amp;$A$4,'Pnad-C'!$1:$1048576,N$4,0)*100,"-")</f>
        <v>0.2131615299731493</v>
      </c>
    </row>
    <row r="15" spans="1:14" ht="15.75" x14ac:dyDescent="0.25">
      <c r="B15" s="10">
        <f>B14</f>
        <v>2013</v>
      </c>
      <c r="C15" s="152">
        <v>1</v>
      </c>
      <c r="D15" s="99" t="s">
        <v>3</v>
      </c>
      <c r="E15" s="120">
        <f>IFERROR(VLOOKUP($B15&amp;"_"&amp;$C15&amp;"_"&amp;$A$4,'Pnad-C'!$1:$1048576,E$4,0)*100,"-")</f>
        <v>3.0371062457561493</v>
      </c>
      <c r="F15" s="120">
        <f>IFERROR(VLOOKUP($B15&amp;"_"&amp;$C15&amp;"_"&amp;$A$4,'Pnad-C'!$1:$1048576,F$4,0)*100,"-")</f>
        <v>4.9282129853963852</v>
      </c>
      <c r="G15" s="120">
        <f>IFERROR(VLOOKUP($B15&amp;"_"&amp;$C15&amp;"_"&amp;$A$4,'Pnad-C'!$1:$1048576,G$4,0)*100,"-")</f>
        <v>47.942793369293213</v>
      </c>
      <c r="H15" s="120">
        <f>IFERROR(VLOOKUP($B15&amp;"_"&amp;$C15&amp;"_"&amp;$A$4,'Pnad-C'!$1:$1048576,H$4,0)*100,"-")</f>
        <v>8.6533032357692719</v>
      </c>
      <c r="I15" s="120">
        <f>IFERROR(VLOOKUP($B15&amp;"_"&amp;$C15&amp;"_"&amp;$A$4,'Pnad-C'!$1:$1048576,I$4,0)*100,"-")</f>
        <v>1.2882153503596783</v>
      </c>
      <c r="J15" s="120">
        <f>IFERROR(VLOOKUP($B15&amp;"_"&amp;$C15&amp;"_"&amp;$A$4,'Pnad-C'!$1:$1048576,J$4,0)*100,"-")</f>
        <v>1.0021425783634186</v>
      </c>
      <c r="K15" s="120">
        <f>IFERROR(VLOOKUP($B15&amp;"_"&amp;$C15&amp;"_"&amp;$A$4,'Pnad-C'!$1:$1048576,K$4,0)*100,"-")</f>
        <v>21.111290156841278</v>
      </c>
      <c r="L15" s="120">
        <f>IFERROR(VLOOKUP($B15&amp;"_"&amp;$C15&amp;"_"&amp;$A$4,'Pnad-C'!$1:$1048576,L$4,0)*100,"-")</f>
        <v>2.3826373741030693</v>
      </c>
      <c r="M15" s="120">
        <f>IFERROR(VLOOKUP($B15&amp;"_"&amp;$C15&amp;"_"&amp;$A$4,'Pnad-C'!$1:$1048576,M$4,0)*100,"-")</f>
        <v>9.4661563634872437</v>
      </c>
      <c r="N15" s="120">
        <f>IFERROR(VLOOKUP($B15&amp;"_"&amp;$C15&amp;"_"&amp;$A$4,'Pnad-C'!$1:$1048576,N$4,0)*100,"-")</f>
        <v>0.18814284121617675</v>
      </c>
    </row>
    <row r="16" spans="1:14" ht="15.75" x14ac:dyDescent="0.25">
      <c r="B16" s="10">
        <f t="shared" ref="B16:B18" si="1">B15</f>
        <v>2013</v>
      </c>
      <c r="C16" s="152">
        <v>2</v>
      </c>
      <c r="D16" s="99" t="s">
        <v>4</v>
      </c>
      <c r="E16" s="120">
        <f>IFERROR(VLOOKUP($B16&amp;"_"&amp;$C16&amp;"_"&amp;$A$4,'Pnad-C'!$1:$1048576,E$4,0)*100,"-")</f>
        <v>2.971113845705986</v>
      </c>
      <c r="F16" s="120">
        <f>IFERROR(VLOOKUP($B16&amp;"_"&amp;$C16&amp;"_"&amp;$A$4,'Pnad-C'!$1:$1048576,F$4,0)*100,"-")</f>
        <v>4.9897950142621994</v>
      </c>
      <c r="G16" s="120">
        <f>IFERROR(VLOOKUP($B16&amp;"_"&amp;$C16&amp;"_"&amp;$A$4,'Pnad-C'!$1:$1048576,G$4,0)*100,"-")</f>
        <v>48.127606511116028</v>
      </c>
      <c r="H16" s="120">
        <f>IFERROR(VLOOKUP($B16&amp;"_"&amp;$C16&amp;"_"&amp;$A$4,'Pnad-C'!$1:$1048576,H$4,0)*100,"-")</f>
        <v>8.930031955242157</v>
      </c>
      <c r="I16" s="120">
        <f>IFERROR(VLOOKUP($B16&amp;"_"&amp;$C16&amp;"_"&amp;$A$4,'Pnad-C'!$1:$1048576,I$4,0)*100,"-")</f>
        <v>1.4106054790318012</v>
      </c>
      <c r="J16" s="120">
        <f>IFERROR(VLOOKUP($B16&amp;"_"&amp;$C16&amp;"_"&amp;$A$4,'Pnad-C'!$1:$1048576,J$4,0)*100,"-")</f>
        <v>0.85060456767678261</v>
      </c>
      <c r="K16" s="120">
        <f>IFERROR(VLOOKUP($B16&amp;"_"&amp;$C16&amp;"_"&amp;$A$4,'Pnad-C'!$1:$1048576,K$4,0)*100,"-")</f>
        <v>21.400320529937744</v>
      </c>
      <c r="L16" s="120">
        <f>IFERROR(VLOOKUP($B16&amp;"_"&amp;$C16&amp;"_"&amp;$A$4,'Pnad-C'!$1:$1048576,L$4,0)*100,"-")</f>
        <v>2.2904254496097565</v>
      </c>
      <c r="M16" s="120">
        <f>IFERROR(VLOOKUP($B16&amp;"_"&amp;$C16&amp;"_"&amp;$A$4,'Pnad-C'!$1:$1048576,M$4,0)*100,"-")</f>
        <v>8.7793059647083282</v>
      </c>
      <c r="N16" s="120">
        <f>IFERROR(VLOOKUP($B16&amp;"_"&amp;$C16&amp;"_"&amp;$A$4,'Pnad-C'!$1:$1048576,N$4,0)*100,"-")</f>
        <v>0.25018912274390459</v>
      </c>
    </row>
    <row r="17" spans="1:14" ht="15.75" x14ac:dyDescent="0.25">
      <c r="B17" s="10">
        <f t="shared" si="1"/>
        <v>2013</v>
      </c>
      <c r="C17" s="152">
        <v>3</v>
      </c>
      <c r="D17" s="99" t="s">
        <v>5</v>
      </c>
      <c r="E17" s="120">
        <f>IFERROR(VLOOKUP($B17&amp;"_"&amp;$C17&amp;"_"&amp;$A$4,'Pnad-C'!$1:$1048576,E$4,0)*100,"-")</f>
        <v>2.9797792434692383</v>
      </c>
      <c r="F17" s="120">
        <f>IFERROR(VLOOKUP($B17&amp;"_"&amp;$C17&amp;"_"&amp;$A$4,'Pnad-C'!$1:$1048576,F$4,0)*100,"-")</f>
        <v>4.905899241566658</v>
      </c>
      <c r="G17" s="120">
        <f>IFERROR(VLOOKUP($B17&amp;"_"&amp;$C17&amp;"_"&amp;$A$4,'Pnad-C'!$1:$1048576,G$4,0)*100,"-")</f>
        <v>47.811898589134216</v>
      </c>
      <c r="H17" s="120">
        <f>IFERROR(VLOOKUP($B17&amp;"_"&amp;$C17&amp;"_"&amp;$A$4,'Pnad-C'!$1:$1048576,H$4,0)*100,"-")</f>
        <v>8.200179785490036</v>
      </c>
      <c r="I17" s="120">
        <f>IFERROR(VLOOKUP($B17&amp;"_"&amp;$C17&amp;"_"&amp;$A$4,'Pnad-C'!$1:$1048576,I$4,0)*100,"-")</f>
        <v>1.5735682100057602</v>
      </c>
      <c r="J17" s="120">
        <f>IFERROR(VLOOKUP($B17&amp;"_"&amp;$C17&amp;"_"&amp;$A$4,'Pnad-C'!$1:$1048576,J$4,0)*100,"-")</f>
        <v>0.94123901799321175</v>
      </c>
      <c r="K17" s="120">
        <f>IFERROR(VLOOKUP($B17&amp;"_"&amp;$C17&amp;"_"&amp;$A$4,'Pnad-C'!$1:$1048576,K$4,0)*100,"-")</f>
        <v>21.481406688690186</v>
      </c>
      <c r="L17" s="120">
        <f>IFERROR(VLOOKUP($B17&amp;"_"&amp;$C17&amp;"_"&amp;$A$4,'Pnad-C'!$1:$1048576,L$4,0)*100,"-")</f>
        <v>2.5477530434727669</v>
      </c>
      <c r="M17" s="120">
        <f>IFERROR(VLOOKUP($B17&amp;"_"&amp;$C17&amp;"_"&amp;$A$4,'Pnad-C'!$1:$1048576,M$4,0)*100,"-")</f>
        <v>9.4234853982925415</v>
      </c>
      <c r="N17" s="120">
        <f>IFERROR(VLOOKUP($B17&amp;"_"&amp;$C17&amp;"_"&amp;$A$4,'Pnad-C'!$1:$1048576,N$4,0)*100,"-")</f>
        <v>0.13479138724505901</v>
      </c>
    </row>
    <row r="18" spans="1:14" ht="15.75" x14ac:dyDescent="0.25">
      <c r="B18" s="10">
        <f t="shared" si="1"/>
        <v>2013</v>
      </c>
      <c r="C18" s="152">
        <v>4</v>
      </c>
      <c r="D18" s="99" t="s">
        <v>6</v>
      </c>
      <c r="E18" s="120">
        <f>IFERROR(VLOOKUP($B18&amp;"_"&amp;$C18&amp;"_"&amp;$A$4,'Pnad-C'!$1:$1048576,E$4,0)*100,"-")</f>
        <v>3.0520321801304817</v>
      </c>
      <c r="F18" s="120">
        <f>IFERROR(VLOOKUP($B18&amp;"_"&amp;$C18&amp;"_"&amp;$A$4,'Pnad-C'!$1:$1048576,F$4,0)*100,"-")</f>
        <v>4.7367561608552933</v>
      </c>
      <c r="G18" s="120">
        <f>IFERROR(VLOOKUP($B18&amp;"_"&amp;$C18&amp;"_"&amp;$A$4,'Pnad-C'!$1:$1048576,G$4,0)*100,"-")</f>
        <v>48.158100247383118</v>
      </c>
      <c r="H18" s="120">
        <f>IFERROR(VLOOKUP($B18&amp;"_"&amp;$C18&amp;"_"&amp;$A$4,'Pnad-C'!$1:$1048576,H$4,0)*100,"-")</f>
        <v>8.2275860011577606</v>
      </c>
      <c r="I18" s="120">
        <f>IFERROR(VLOOKUP($B18&amp;"_"&amp;$C18&amp;"_"&amp;$A$4,'Pnad-C'!$1:$1048576,I$4,0)*100,"-")</f>
        <v>1.4294951222836971</v>
      </c>
      <c r="J18" s="120">
        <f>IFERROR(VLOOKUP($B18&amp;"_"&amp;$C18&amp;"_"&amp;$A$4,'Pnad-C'!$1:$1048576,J$4,0)*100,"-")</f>
        <v>0.73301838710904121</v>
      </c>
      <c r="K18" s="120">
        <f>IFERROR(VLOOKUP($B18&amp;"_"&amp;$C18&amp;"_"&amp;$A$4,'Pnad-C'!$1:$1048576,K$4,0)*100,"-")</f>
        <v>20.886680483818054</v>
      </c>
      <c r="L18" s="120">
        <f>IFERROR(VLOOKUP($B18&amp;"_"&amp;$C18&amp;"_"&amp;$A$4,'Pnad-C'!$1:$1048576,L$4,0)*100,"-")</f>
        <v>2.8469521552324295</v>
      </c>
      <c r="M18" s="120">
        <f>IFERROR(VLOOKUP($B18&amp;"_"&amp;$C18&amp;"_"&amp;$A$4,'Pnad-C'!$1:$1048576,M$4,0)*100,"-")</f>
        <v>9.6498548984527588</v>
      </c>
      <c r="N18" s="120">
        <f>IFERROR(VLOOKUP($B18&amp;"_"&amp;$C18&amp;"_"&amp;$A$4,'Pnad-C'!$1:$1048576,N$4,0)*100,"-")</f>
        <v>0.27952278032898903</v>
      </c>
    </row>
    <row r="19" spans="1:14" ht="15.75" x14ac:dyDescent="0.25">
      <c r="B19" s="10">
        <f>D19</f>
        <v>2014</v>
      </c>
      <c r="C19" s="152">
        <v>0</v>
      </c>
      <c r="D19" s="98">
        <v>2014</v>
      </c>
      <c r="E19" s="119">
        <f>IFERROR(VLOOKUP($B19&amp;"_"&amp;$C19&amp;"_"&amp;$A$4,'Pnad-C'!$1:$1048576,E$4,0)*100,"-")</f>
        <v>3.0201878398656845</v>
      </c>
      <c r="F19" s="119">
        <f>IFERROR(VLOOKUP($B19&amp;"_"&amp;$C19&amp;"_"&amp;$A$4,'Pnad-C'!$1:$1048576,F$4,0)*100,"-")</f>
        <v>4.6987704932689667</v>
      </c>
      <c r="G19" s="119">
        <f>IFERROR(VLOOKUP($B19&amp;"_"&amp;$C19&amp;"_"&amp;$A$4,'Pnad-C'!$1:$1048576,G$4,0)*100,"-")</f>
        <v>48.469716310501099</v>
      </c>
      <c r="H19" s="119">
        <f>IFERROR(VLOOKUP($B19&amp;"_"&amp;$C19&amp;"_"&amp;$A$4,'Pnad-C'!$1:$1048576,H$4,0)*100,"-")</f>
        <v>7.0244297385215759</v>
      </c>
      <c r="I19" s="119">
        <f>IFERROR(VLOOKUP($B19&amp;"_"&amp;$C19&amp;"_"&amp;$A$4,'Pnad-C'!$1:$1048576,I$4,0)*100,"-")</f>
        <v>1.3125537894666195</v>
      </c>
      <c r="J19" s="119">
        <f>IFERROR(VLOOKUP($B19&amp;"_"&amp;$C19&amp;"_"&amp;$A$4,'Pnad-C'!$1:$1048576,J$4,0)*100,"-")</f>
        <v>0.81868190318346024</v>
      </c>
      <c r="K19" s="119">
        <f>IFERROR(VLOOKUP($B19&amp;"_"&amp;$C19&amp;"_"&amp;$A$4,'Pnad-C'!$1:$1048576,K$4,0)*100,"-")</f>
        <v>21.558737754821777</v>
      </c>
      <c r="L19" s="119">
        <f>IFERROR(VLOOKUP($B19&amp;"_"&amp;$C19&amp;"_"&amp;$A$4,'Pnad-C'!$1:$1048576,L$4,0)*100,"-")</f>
        <v>2.8254931792616844</v>
      </c>
      <c r="M19" s="119">
        <f>IFERROR(VLOOKUP($B19&amp;"_"&amp;$C19&amp;"_"&amp;$A$4,'Pnad-C'!$1:$1048576,M$4,0)*100,"-")</f>
        <v>10.016989707946777</v>
      </c>
      <c r="N19" s="119">
        <f>IFERROR(VLOOKUP($B19&amp;"_"&amp;$C19&amp;"_"&amp;$A$4,'Pnad-C'!$1:$1048576,N$4,0)*100,"-")</f>
        <v>0.25444086641073227</v>
      </c>
    </row>
    <row r="20" spans="1:14" ht="15.75" x14ac:dyDescent="0.25">
      <c r="B20" s="10">
        <f>B19</f>
        <v>2014</v>
      </c>
      <c r="C20" s="152">
        <v>1</v>
      </c>
      <c r="D20" s="99" t="s">
        <v>3</v>
      </c>
      <c r="E20" s="120">
        <f>IFERROR(VLOOKUP($B20&amp;"_"&amp;$C20&amp;"_"&amp;$A$4,'Pnad-C'!$1:$1048576,E$4,0)*100,"-")</f>
        <v>3.0042149126529694</v>
      </c>
      <c r="F20" s="120">
        <f>IFERROR(VLOOKUP($B20&amp;"_"&amp;$C20&amp;"_"&amp;$A$4,'Pnad-C'!$1:$1048576,F$4,0)*100,"-")</f>
        <v>4.8235047608613968</v>
      </c>
      <c r="G20" s="120">
        <f>IFERROR(VLOOKUP($B20&amp;"_"&amp;$C20&amp;"_"&amp;$A$4,'Pnad-C'!$1:$1048576,G$4,0)*100,"-")</f>
        <v>48.289462924003601</v>
      </c>
      <c r="H20" s="120">
        <f>IFERROR(VLOOKUP($B20&amp;"_"&amp;$C20&amp;"_"&amp;$A$4,'Pnad-C'!$1:$1048576,H$4,0)*100,"-")</f>
        <v>7.5890995562076569</v>
      </c>
      <c r="I20" s="120">
        <f>IFERROR(VLOOKUP($B20&amp;"_"&amp;$C20&amp;"_"&amp;$A$4,'Pnad-C'!$1:$1048576,I$4,0)*100,"-")</f>
        <v>1.5654915943741798</v>
      </c>
      <c r="J20" s="120">
        <f>IFERROR(VLOOKUP($B20&amp;"_"&amp;$C20&amp;"_"&amp;$A$4,'Pnad-C'!$1:$1048576,J$4,0)*100,"-")</f>
        <v>0.76319505460560322</v>
      </c>
      <c r="K20" s="120">
        <f>IFERROR(VLOOKUP($B20&amp;"_"&amp;$C20&amp;"_"&amp;$A$4,'Pnad-C'!$1:$1048576,K$4,0)*100,"-")</f>
        <v>21.057364344596863</v>
      </c>
      <c r="L20" s="120">
        <f>IFERROR(VLOOKUP($B20&amp;"_"&amp;$C20&amp;"_"&amp;$A$4,'Pnad-C'!$1:$1048576,L$4,0)*100,"-")</f>
        <v>2.5193238630890846</v>
      </c>
      <c r="M20" s="120">
        <f>IFERROR(VLOOKUP($B20&amp;"_"&amp;$C20&amp;"_"&amp;$A$4,'Pnad-C'!$1:$1048576,M$4,0)*100,"-")</f>
        <v>10.125306993722916</v>
      </c>
      <c r="N20" s="120">
        <f>IFERROR(VLOOKUP($B20&amp;"_"&amp;$C20&amp;"_"&amp;$A$4,'Pnad-C'!$1:$1048576,N$4,0)*100,"-")</f>
        <v>0.26303729973733425</v>
      </c>
    </row>
    <row r="21" spans="1:14" ht="15.75" x14ac:dyDescent="0.25">
      <c r="B21" s="10">
        <f t="shared" ref="B21:B23" si="2">B20</f>
        <v>2014</v>
      </c>
      <c r="C21" s="152">
        <v>2</v>
      </c>
      <c r="D21" s="99" t="s">
        <v>4</v>
      </c>
      <c r="E21" s="120">
        <f>IFERROR(VLOOKUP($B21&amp;"_"&amp;$C21&amp;"_"&amp;$A$4,'Pnad-C'!$1:$1048576,E$4,0)*100,"-")</f>
        <v>2.9178740456700325</v>
      </c>
      <c r="F21" s="120">
        <f>IFERROR(VLOOKUP($B21&amp;"_"&amp;$C21&amp;"_"&amp;$A$4,'Pnad-C'!$1:$1048576,F$4,0)*100,"-")</f>
        <v>4.7379694879055023</v>
      </c>
      <c r="G21" s="120">
        <f>IFERROR(VLOOKUP($B21&amp;"_"&amp;$C21&amp;"_"&amp;$A$4,'Pnad-C'!$1:$1048576,G$4,0)*100,"-")</f>
        <v>49.187743663787842</v>
      </c>
      <c r="H21" s="120">
        <f>IFERROR(VLOOKUP($B21&amp;"_"&amp;$C21&amp;"_"&amp;$A$4,'Pnad-C'!$1:$1048576,H$4,0)*100,"-")</f>
        <v>7.1023561060428619</v>
      </c>
      <c r="I21" s="120">
        <f>IFERROR(VLOOKUP($B21&amp;"_"&amp;$C21&amp;"_"&amp;$A$4,'Pnad-C'!$1:$1048576,I$4,0)*100,"-")</f>
        <v>1.3374087400734425</v>
      </c>
      <c r="J21" s="120">
        <f>IFERROR(VLOOKUP($B21&amp;"_"&amp;$C21&amp;"_"&amp;$A$4,'Pnad-C'!$1:$1048576,J$4,0)*100,"-")</f>
        <v>0.73127732612192631</v>
      </c>
      <c r="K21" s="120">
        <f>IFERROR(VLOOKUP($B21&amp;"_"&amp;$C21&amp;"_"&amp;$A$4,'Pnad-C'!$1:$1048576,K$4,0)*100,"-")</f>
        <v>21.168592572212219</v>
      </c>
      <c r="L21" s="120">
        <f>IFERROR(VLOOKUP($B21&amp;"_"&amp;$C21&amp;"_"&amp;$A$4,'Pnad-C'!$1:$1048576,L$4,0)*100,"-")</f>
        <v>2.8243442997336388</v>
      </c>
      <c r="M21" s="120">
        <f>IFERROR(VLOOKUP($B21&amp;"_"&amp;$C21&amp;"_"&amp;$A$4,'Pnad-C'!$1:$1048576,M$4,0)*100,"-")</f>
        <v>9.7360901534557343</v>
      </c>
      <c r="N21" s="120">
        <f>IFERROR(VLOOKUP($B21&amp;"_"&amp;$C21&amp;"_"&amp;$A$4,'Pnad-C'!$1:$1048576,N$4,0)*100,"-")</f>
        <v>0.25634544435888529</v>
      </c>
    </row>
    <row r="22" spans="1:14" ht="15.75" x14ac:dyDescent="0.25">
      <c r="B22" s="10">
        <f t="shared" si="2"/>
        <v>2014</v>
      </c>
      <c r="C22" s="152">
        <v>3</v>
      </c>
      <c r="D22" s="99" t="s">
        <v>5</v>
      </c>
      <c r="E22" s="120">
        <f>IFERROR(VLOOKUP($B22&amp;"_"&amp;$C22&amp;"_"&amp;$A$4,'Pnad-C'!$1:$1048576,E$4,0)*100,"-")</f>
        <v>3.2877653837203979</v>
      </c>
      <c r="F22" s="120">
        <f>IFERROR(VLOOKUP($B22&amp;"_"&amp;$C22&amp;"_"&amp;$A$4,'Pnad-C'!$1:$1048576,F$4,0)*100,"-")</f>
        <v>4.6496797353029251</v>
      </c>
      <c r="G22" s="120">
        <f>IFERROR(VLOOKUP($B22&amp;"_"&amp;$C22&amp;"_"&amp;$A$4,'Pnad-C'!$1:$1048576,G$4,0)*100,"-")</f>
        <v>48.314303159713745</v>
      </c>
      <c r="H22" s="120">
        <f>IFERROR(VLOOKUP($B22&amp;"_"&amp;$C22&amp;"_"&amp;$A$4,'Pnad-C'!$1:$1048576,H$4,0)*100,"-")</f>
        <v>6.4814470708370209</v>
      </c>
      <c r="I22" s="120">
        <f>IFERROR(VLOOKUP($B22&amp;"_"&amp;$C22&amp;"_"&amp;$A$4,'Pnad-C'!$1:$1048576,I$4,0)*100,"-")</f>
        <v>1.1426256038248539</v>
      </c>
      <c r="J22" s="120">
        <f>IFERROR(VLOOKUP($B22&amp;"_"&amp;$C22&amp;"_"&amp;$A$4,'Pnad-C'!$1:$1048576,J$4,0)*100,"-")</f>
        <v>0.87121892720460892</v>
      </c>
      <c r="K22" s="120">
        <f>IFERROR(VLOOKUP($B22&amp;"_"&amp;$C22&amp;"_"&amp;$A$4,'Pnad-C'!$1:$1048576,K$4,0)*100,"-")</f>
        <v>22.325579822063446</v>
      </c>
      <c r="L22" s="120">
        <f>IFERROR(VLOOKUP($B22&amp;"_"&amp;$C22&amp;"_"&amp;$A$4,'Pnad-C'!$1:$1048576,L$4,0)*100,"-")</f>
        <v>2.677437849342823</v>
      </c>
      <c r="M22" s="120">
        <f>IFERROR(VLOOKUP($B22&amp;"_"&amp;$C22&amp;"_"&amp;$A$4,'Pnad-C'!$1:$1048576,M$4,0)*100,"-")</f>
        <v>10.026790201663971</v>
      </c>
      <c r="N22" s="120">
        <f>IFERROR(VLOOKUP($B22&amp;"_"&amp;$C22&amp;"_"&amp;$A$4,'Pnad-C'!$1:$1048576,N$4,0)*100,"-")</f>
        <v>0.22315059322863817</v>
      </c>
    </row>
    <row r="23" spans="1:14" ht="15.75" x14ac:dyDescent="0.25">
      <c r="B23" s="10">
        <f t="shared" si="2"/>
        <v>2014</v>
      </c>
      <c r="C23" s="152">
        <v>4</v>
      </c>
      <c r="D23" s="99" t="s">
        <v>6</v>
      </c>
      <c r="E23" s="120">
        <f>IFERROR(VLOOKUP($B23&amp;"_"&amp;$C23&amp;"_"&amp;$A$4,'Pnad-C'!$1:$1048576,E$4,0)*100,"-")</f>
        <v>2.8708968311548233</v>
      </c>
      <c r="F23" s="120">
        <f>IFERROR(VLOOKUP($B23&amp;"_"&amp;$C23&amp;"_"&amp;$A$4,'Pnad-C'!$1:$1048576,F$4,0)*100,"-")</f>
        <v>4.5839272439479828</v>
      </c>
      <c r="G23" s="120">
        <f>IFERROR(VLOOKUP($B23&amp;"_"&amp;$C23&amp;"_"&amp;$A$4,'Pnad-C'!$1:$1048576,G$4,0)*100,"-")</f>
        <v>48.087349534034729</v>
      </c>
      <c r="H23" s="120">
        <f>IFERROR(VLOOKUP($B23&amp;"_"&amp;$C23&amp;"_"&amp;$A$4,'Pnad-C'!$1:$1048576,H$4,0)*100,"-")</f>
        <v>6.9248147308826447</v>
      </c>
      <c r="I23" s="120">
        <f>IFERROR(VLOOKUP($B23&amp;"_"&amp;$C23&amp;"_"&amp;$A$4,'Pnad-C'!$1:$1048576,I$4,0)*100,"-")</f>
        <v>1.2046892195940018</v>
      </c>
      <c r="J23" s="120">
        <f>IFERROR(VLOOKUP($B23&amp;"_"&amp;$C23&amp;"_"&amp;$A$4,'Pnad-C'!$1:$1048576,J$4,0)*100,"-")</f>
        <v>0.90903639793395996</v>
      </c>
      <c r="K23" s="120">
        <f>IFERROR(VLOOKUP($B23&amp;"_"&amp;$C23&amp;"_"&amp;$A$4,'Pnad-C'!$1:$1048576,K$4,0)*100,"-")</f>
        <v>21.68341726064682</v>
      </c>
      <c r="L23" s="120">
        <f>IFERROR(VLOOKUP($B23&amp;"_"&amp;$C23&amp;"_"&amp;$A$4,'Pnad-C'!$1:$1048576,L$4,0)*100,"-")</f>
        <v>3.2808668911457062</v>
      </c>
      <c r="M23" s="120">
        <f>IFERROR(VLOOKUP($B23&amp;"_"&amp;$C23&amp;"_"&amp;$A$4,'Pnad-C'!$1:$1048576,M$4,0)*100,"-")</f>
        <v>10.179772228002548</v>
      </c>
      <c r="N23" s="120">
        <f>IFERROR(VLOOKUP($B23&amp;"_"&amp;$C23&amp;"_"&amp;$A$4,'Pnad-C'!$1:$1048576,N$4,0)*100,"-")</f>
        <v>0.27523008175194263</v>
      </c>
    </row>
    <row r="24" spans="1:14" ht="15.75" x14ac:dyDescent="0.25">
      <c r="B24" s="10">
        <f>D24</f>
        <v>2015</v>
      </c>
      <c r="C24" s="152">
        <v>0</v>
      </c>
      <c r="D24" s="98">
        <v>2015</v>
      </c>
      <c r="E24" s="119">
        <f>IFERROR(VLOOKUP($B24&amp;"_"&amp;$C24&amp;"_"&amp;$A$4,'Pnad-C'!$1:$1048576,E$4,0)*100,"-")</f>
        <v>3.0508993193507195</v>
      </c>
      <c r="F24" s="119">
        <f>IFERROR(VLOOKUP($B24&amp;"_"&amp;$C24&amp;"_"&amp;$A$4,'Pnad-C'!$1:$1048576,F$4,0)*100,"-")</f>
        <v>4.5897748321294785</v>
      </c>
      <c r="G24" s="119">
        <f>IFERROR(VLOOKUP($B24&amp;"_"&amp;$C24&amp;"_"&amp;$A$4,'Pnad-C'!$1:$1048576,G$4,0)*100,"-")</f>
        <v>47.937166690826416</v>
      </c>
      <c r="H24" s="119">
        <f>IFERROR(VLOOKUP($B24&amp;"_"&amp;$C24&amp;"_"&amp;$A$4,'Pnad-C'!$1:$1048576,H$4,0)*100,"-")</f>
        <v>6.7977398633956909</v>
      </c>
      <c r="I24" s="119">
        <f>IFERROR(VLOOKUP($B24&amp;"_"&amp;$C24&amp;"_"&amp;$A$4,'Pnad-C'!$1:$1048576,I$4,0)*100,"-")</f>
        <v>1.2725631706416607</v>
      </c>
      <c r="J24" s="119">
        <f>IFERROR(VLOOKUP($B24&amp;"_"&amp;$C24&amp;"_"&amp;$A$4,'Pnad-C'!$1:$1048576,J$4,0)*100,"-")</f>
        <v>0.93116313219070435</v>
      </c>
      <c r="K24" s="119">
        <f>IFERROR(VLOOKUP($B24&amp;"_"&amp;$C24&amp;"_"&amp;$A$4,'Pnad-C'!$1:$1048576,K$4,0)*100,"-")</f>
        <v>22.299249470233917</v>
      </c>
      <c r="L24" s="119">
        <f>IFERROR(VLOOKUP($B24&amp;"_"&amp;$C24&amp;"_"&amp;$A$4,'Pnad-C'!$1:$1048576,L$4,0)*100,"-")</f>
        <v>2.885994128882885</v>
      </c>
      <c r="M24" s="119">
        <f>IFERROR(VLOOKUP($B24&amp;"_"&amp;$C24&amp;"_"&amp;$A$4,'Pnad-C'!$1:$1048576,M$4,0)*100,"-")</f>
        <v>9.9127739667892456</v>
      </c>
      <c r="N24" s="119">
        <f>IFERROR(VLOOKUP($B24&amp;"_"&amp;$C24&amp;"_"&amp;$A$4,'Pnad-C'!$1:$1048576,N$4,0)*100,"-")</f>
        <v>0.32267668284475803</v>
      </c>
    </row>
    <row r="25" spans="1:14" ht="15.75" x14ac:dyDescent="0.25">
      <c r="B25" s="10">
        <f>B24</f>
        <v>2015</v>
      </c>
      <c r="C25" s="152">
        <v>1</v>
      </c>
      <c r="D25" s="99" t="s">
        <v>3</v>
      </c>
      <c r="E25" s="120">
        <f>IFERROR(VLOOKUP($B25&amp;"_"&amp;$C25&amp;"_"&amp;$A$4,'Pnad-C'!$1:$1048576,E$4,0)*100,"-")</f>
        <v>3.1531300395727158</v>
      </c>
      <c r="F25" s="120">
        <f>IFERROR(VLOOKUP($B25&amp;"_"&amp;$C25&amp;"_"&amp;$A$4,'Pnad-C'!$1:$1048576,F$4,0)*100,"-")</f>
        <v>4.5482579618692398</v>
      </c>
      <c r="G25" s="120">
        <f>IFERROR(VLOOKUP($B25&amp;"_"&amp;$C25&amp;"_"&amp;$A$4,'Pnad-C'!$1:$1048576,G$4,0)*100,"-")</f>
        <v>48.489692807197571</v>
      </c>
      <c r="H25" s="120">
        <f>IFERROR(VLOOKUP($B25&amp;"_"&amp;$C25&amp;"_"&amp;$A$4,'Pnad-C'!$1:$1048576,H$4,0)*100,"-")</f>
        <v>6.2493439763784409</v>
      </c>
      <c r="I25" s="120">
        <f>IFERROR(VLOOKUP($B25&amp;"_"&amp;$C25&amp;"_"&amp;$A$4,'Pnad-C'!$1:$1048576,I$4,0)*100,"-")</f>
        <v>1.2084548361599445</v>
      </c>
      <c r="J25" s="120">
        <f>IFERROR(VLOOKUP($B25&amp;"_"&amp;$C25&amp;"_"&amp;$A$4,'Pnad-C'!$1:$1048576,J$4,0)*100,"-")</f>
        <v>0.90985260903835297</v>
      </c>
      <c r="K25" s="120">
        <f>IFERROR(VLOOKUP($B25&amp;"_"&amp;$C25&amp;"_"&amp;$A$4,'Pnad-C'!$1:$1048576,K$4,0)*100,"-")</f>
        <v>22.112981975078583</v>
      </c>
      <c r="L25" s="120">
        <f>IFERROR(VLOOKUP($B25&amp;"_"&amp;$C25&amp;"_"&amp;$A$4,'Pnad-C'!$1:$1048576,L$4,0)*100,"-")</f>
        <v>3.1167581677436829</v>
      </c>
      <c r="M25" s="120">
        <f>IFERROR(VLOOKUP($B25&amp;"_"&amp;$C25&amp;"_"&amp;$A$4,'Pnad-C'!$1:$1048576,M$4,0)*100,"-")</f>
        <v>9.8842993378639221</v>
      </c>
      <c r="N25" s="120">
        <f>IFERROR(VLOOKUP($B25&amp;"_"&amp;$C25&amp;"_"&amp;$A$4,'Pnad-C'!$1:$1048576,N$4,0)*100,"-")</f>
        <v>0.32722977921366692</v>
      </c>
    </row>
    <row r="26" spans="1:14" ht="15.75" x14ac:dyDescent="0.25">
      <c r="B26" s="10">
        <f t="shared" ref="B26:B28" si="3">B25</f>
        <v>2015</v>
      </c>
      <c r="C26" s="152">
        <v>2</v>
      </c>
      <c r="D26" s="99" t="s">
        <v>4</v>
      </c>
      <c r="E26" s="120">
        <f>IFERROR(VLOOKUP($B26&amp;"_"&amp;$C26&amp;"_"&amp;$A$4,'Pnad-C'!$1:$1048576,E$4,0)*100,"-")</f>
        <v>2.9776386916637421</v>
      </c>
      <c r="F26" s="120">
        <f>IFERROR(VLOOKUP($B26&amp;"_"&amp;$C26&amp;"_"&amp;$A$4,'Pnad-C'!$1:$1048576,F$4,0)*100,"-")</f>
        <v>4.6124216169118881</v>
      </c>
      <c r="G26" s="120">
        <f>IFERROR(VLOOKUP($B26&amp;"_"&amp;$C26&amp;"_"&amp;$A$4,'Pnad-C'!$1:$1048576,G$4,0)*100,"-")</f>
        <v>48.271319270133972</v>
      </c>
      <c r="H26" s="120">
        <f>IFERROR(VLOOKUP($B26&amp;"_"&amp;$C26&amp;"_"&amp;$A$4,'Pnad-C'!$1:$1048576,H$4,0)*100,"-")</f>
        <v>6.8621069192886353</v>
      </c>
      <c r="I26" s="120">
        <f>IFERROR(VLOOKUP($B26&amp;"_"&amp;$C26&amp;"_"&amp;$A$4,'Pnad-C'!$1:$1048576,I$4,0)*100,"-")</f>
        <v>1.2188563123345375</v>
      </c>
      <c r="J26" s="120">
        <f>IFERROR(VLOOKUP($B26&amp;"_"&amp;$C26&amp;"_"&amp;$A$4,'Pnad-C'!$1:$1048576,J$4,0)*100,"-")</f>
        <v>0.92082321643829346</v>
      </c>
      <c r="K26" s="120">
        <f>IFERROR(VLOOKUP($B26&amp;"_"&amp;$C26&amp;"_"&amp;$A$4,'Pnad-C'!$1:$1048576,K$4,0)*100,"-")</f>
        <v>22.099454700946808</v>
      </c>
      <c r="L26" s="120">
        <f>IFERROR(VLOOKUP($B26&amp;"_"&amp;$C26&amp;"_"&amp;$A$4,'Pnad-C'!$1:$1048576,L$4,0)*100,"-")</f>
        <v>2.9781658202409744</v>
      </c>
      <c r="M26" s="120">
        <f>IFERROR(VLOOKUP($B26&amp;"_"&amp;$C26&amp;"_"&amp;$A$4,'Pnad-C'!$1:$1048576,M$4,0)*100,"-")</f>
        <v>9.7027912735939026</v>
      </c>
      <c r="N26" s="120">
        <f>IFERROR(VLOOKUP($B26&amp;"_"&amp;$C26&amp;"_"&amp;$A$4,'Pnad-C'!$1:$1048576,N$4,0)*100,"-")</f>
        <v>0.35642271395772696</v>
      </c>
    </row>
    <row r="27" spans="1:14" ht="15.75" x14ac:dyDescent="0.25">
      <c r="B27" s="10">
        <f t="shared" si="3"/>
        <v>2015</v>
      </c>
      <c r="C27" s="152">
        <v>3</v>
      </c>
      <c r="D27" s="99" t="s">
        <v>5</v>
      </c>
      <c r="E27" s="120">
        <f>IFERROR(VLOOKUP($B27&amp;"_"&amp;$C27&amp;"_"&amp;$A$4,'Pnad-C'!$1:$1048576,E$4,0)*100,"-")</f>
        <v>2.8897339478135109</v>
      </c>
      <c r="F27" s="120">
        <f>IFERROR(VLOOKUP($B27&amp;"_"&amp;$C27&amp;"_"&amp;$A$4,'Pnad-C'!$1:$1048576,F$4,0)*100,"-")</f>
        <v>4.9124099314212799</v>
      </c>
      <c r="G27" s="120">
        <f>IFERROR(VLOOKUP($B27&amp;"_"&amp;$C27&amp;"_"&amp;$A$4,'Pnad-C'!$1:$1048576,G$4,0)*100,"-")</f>
        <v>47.276398539543152</v>
      </c>
      <c r="H27" s="120">
        <f>IFERROR(VLOOKUP($B27&amp;"_"&amp;$C27&amp;"_"&amp;$A$4,'Pnad-C'!$1:$1048576,H$4,0)*100,"-")</f>
        <v>6.9771096110343933</v>
      </c>
      <c r="I27" s="120">
        <f>IFERROR(VLOOKUP($B27&amp;"_"&amp;$C27&amp;"_"&amp;$A$4,'Pnad-C'!$1:$1048576,I$4,0)*100,"-")</f>
        <v>1.3992082327604294</v>
      </c>
      <c r="J27" s="120">
        <f>IFERROR(VLOOKUP($B27&amp;"_"&amp;$C27&amp;"_"&amp;$A$4,'Pnad-C'!$1:$1048576,J$4,0)*100,"-")</f>
        <v>0.95870019868016243</v>
      </c>
      <c r="K27" s="120">
        <f>IFERROR(VLOOKUP($B27&amp;"_"&amp;$C27&amp;"_"&amp;$A$4,'Pnad-C'!$1:$1048576,K$4,0)*100,"-")</f>
        <v>22.193953394889832</v>
      </c>
      <c r="L27" s="120">
        <f>IFERROR(VLOOKUP($B27&amp;"_"&amp;$C27&amp;"_"&amp;$A$4,'Pnad-C'!$1:$1048576,L$4,0)*100,"-")</f>
        <v>2.9108578339219093</v>
      </c>
      <c r="M27" s="120">
        <f>IFERROR(VLOOKUP($B27&amp;"_"&amp;$C27&amp;"_"&amp;$A$4,'Pnad-C'!$1:$1048576,M$4,0)*100,"-")</f>
        <v>10.20263284444809</v>
      </c>
      <c r="N27" s="120">
        <f>IFERROR(VLOOKUP($B27&amp;"_"&amp;$C27&amp;"_"&amp;$A$4,'Pnad-C'!$1:$1048576,N$4,0)*100,"-")</f>
        <v>0.27899416163563728</v>
      </c>
    </row>
    <row r="28" spans="1:14" ht="15.75" x14ac:dyDescent="0.25">
      <c r="B28" s="10">
        <f t="shared" si="3"/>
        <v>2015</v>
      </c>
      <c r="C28" s="152">
        <v>4</v>
      </c>
      <c r="D28" s="99" t="s">
        <v>6</v>
      </c>
      <c r="E28" s="120">
        <f>IFERROR(VLOOKUP($B28&amp;"_"&amp;$C28&amp;"_"&amp;$A$4,'Pnad-C'!$1:$1048576,E$4,0)*100,"-")</f>
        <v>3.1830944120883942</v>
      </c>
      <c r="F28" s="120">
        <f>IFERROR(VLOOKUP($B28&amp;"_"&amp;$C28&amp;"_"&amp;$A$4,'Pnad-C'!$1:$1048576,F$4,0)*100,"-")</f>
        <v>4.286009818315506</v>
      </c>
      <c r="G28" s="120">
        <f>IFERROR(VLOOKUP($B28&amp;"_"&amp;$C28&amp;"_"&amp;$A$4,'Pnad-C'!$1:$1048576,G$4,0)*100,"-")</f>
        <v>47.711250185966492</v>
      </c>
      <c r="H28" s="120">
        <f>IFERROR(VLOOKUP($B28&amp;"_"&amp;$C28&amp;"_"&amp;$A$4,'Pnad-C'!$1:$1048576,H$4,0)*100,"-")</f>
        <v>7.1023993194103241</v>
      </c>
      <c r="I28" s="120">
        <f>IFERROR(VLOOKUP($B28&amp;"_"&amp;$C28&amp;"_"&amp;$A$4,'Pnad-C'!$1:$1048576,I$4,0)*100,"-")</f>
        <v>1.2637333013117313</v>
      </c>
      <c r="J28" s="120">
        <f>IFERROR(VLOOKUP($B28&amp;"_"&amp;$C28&amp;"_"&amp;$A$4,'Pnad-C'!$1:$1048576,J$4,0)*100,"-")</f>
        <v>0.93527650460600853</v>
      </c>
      <c r="K28" s="120">
        <f>IFERROR(VLOOKUP($B28&amp;"_"&amp;$C28&amp;"_"&amp;$A$4,'Pnad-C'!$1:$1048576,K$4,0)*100,"-")</f>
        <v>22.790609300136566</v>
      </c>
      <c r="L28" s="120">
        <f>IFERROR(VLOOKUP($B28&amp;"_"&amp;$C28&amp;"_"&amp;$A$4,'Pnad-C'!$1:$1048576,L$4,0)*100,"-")</f>
        <v>2.5381946936249733</v>
      </c>
      <c r="M28" s="120">
        <f>IFERROR(VLOOKUP($B28&amp;"_"&amp;$C28&amp;"_"&amp;$A$4,'Pnad-C'!$1:$1048576,M$4,0)*100,"-")</f>
        <v>9.8613724112510681</v>
      </c>
      <c r="N28" s="120">
        <f>IFERROR(VLOOKUP($B28&amp;"_"&amp;$C28&amp;"_"&amp;$A$4,'Pnad-C'!$1:$1048576,N$4,0)*100,"-")</f>
        <v>0.32806003000587225</v>
      </c>
    </row>
    <row r="29" spans="1:14" ht="15.75" x14ac:dyDescent="0.25">
      <c r="B29" s="10">
        <f>D29</f>
        <v>2016</v>
      </c>
      <c r="C29" s="152">
        <v>0</v>
      </c>
      <c r="D29" s="98">
        <v>2016</v>
      </c>
      <c r="E29" s="119">
        <f>IFERROR(VLOOKUP($B29&amp;"_"&amp;$C29&amp;"_"&amp;$A$4,'Pnad-C'!$1:$1048576,E$4,0)*100,"-")</f>
        <v>3.1271301209926605</v>
      </c>
      <c r="F29" s="119">
        <f>IFERROR(VLOOKUP($B29&amp;"_"&amp;$C29&amp;"_"&amp;$A$4,'Pnad-C'!$1:$1048576,F$4,0)*100,"-")</f>
        <v>4.8005666583776474</v>
      </c>
      <c r="G29" s="119">
        <f>IFERROR(VLOOKUP($B29&amp;"_"&amp;$C29&amp;"_"&amp;$A$4,'Pnad-C'!$1:$1048576,G$4,0)*100,"-")</f>
        <v>46.067065000534058</v>
      </c>
      <c r="H29" s="119">
        <f>IFERROR(VLOOKUP($B29&amp;"_"&amp;$C29&amp;"_"&amp;$A$4,'Pnad-C'!$1:$1048576,H$4,0)*100,"-")</f>
        <v>6.8631619215011597</v>
      </c>
      <c r="I29" s="119">
        <f>IFERROR(VLOOKUP($B29&amp;"_"&amp;$C29&amp;"_"&amp;$A$4,'Pnad-C'!$1:$1048576,I$4,0)*100,"-")</f>
        <v>1.1411376297473907</v>
      </c>
      <c r="J29" s="119">
        <f>IFERROR(VLOOKUP($B29&amp;"_"&amp;$C29&amp;"_"&amp;$A$4,'Pnad-C'!$1:$1048576,J$4,0)*100,"-")</f>
        <v>0.9767637588083744</v>
      </c>
      <c r="K29" s="119">
        <f>IFERROR(VLOOKUP($B29&amp;"_"&amp;$C29&amp;"_"&amp;$A$4,'Pnad-C'!$1:$1048576,K$4,0)*100,"-")</f>
        <v>23.95634800195694</v>
      </c>
      <c r="L29" s="119">
        <f>IFERROR(VLOOKUP($B29&amp;"_"&amp;$C29&amp;"_"&amp;$A$4,'Pnad-C'!$1:$1048576,L$4,0)*100,"-")</f>
        <v>2.6661224663257599</v>
      </c>
      <c r="M29" s="119">
        <f>IFERROR(VLOOKUP($B29&amp;"_"&amp;$C29&amp;"_"&amp;$A$4,'Pnad-C'!$1:$1048576,M$4,0)*100,"-")</f>
        <v>10.110227763652802</v>
      </c>
      <c r="N29" s="119">
        <f>IFERROR(VLOOKUP($B29&amp;"_"&amp;$C29&amp;"_"&amp;$A$4,'Pnad-C'!$1:$1048576,N$4,0)*100,"-")</f>
        <v>0.2914768410846591</v>
      </c>
    </row>
    <row r="30" spans="1:14" ht="15.75" x14ac:dyDescent="0.25">
      <c r="B30" s="10">
        <f>B29</f>
        <v>2016</v>
      </c>
      <c r="C30" s="152">
        <v>1</v>
      </c>
      <c r="D30" s="99" t="s">
        <v>3</v>
      </c>
      <c r="E30" s="120">
        <f>IFERROR(VLOOKUP($B30&amp;"_"&amp;$C30&amp;"_"&amp;$A$4,'Pnad-C'!$1:$1048576,E$4,0)*100,"-")</f>
        <v>3.2432083040475845</v>
      </c>
      <c r="F30" s="120">
        <f>IFERROR(VLOOKUP($B30&amp;"_"&amp;$C30&amp;"_"&amp;$A$4,'Pnad-C'!$1:$1048576,F$4,0)*100,"-")</f>
        <v>4.7770153731107712</v>
      </c>
      <c r="G30" s="120">
        <f>IFERROR(VLOOKUP($B30&amp;"_"&amp;$C30&amp;"_"&amp;$A$4,'Pnad-C'!$1:$1048576,G$4,0)*100,"-")</f>
        <v>46.709820628166199</v>
      </c>
      <c r="H30" s="120">
        <f>IFERROR(VLOOKUP($B30&amp;"_"&amp;$C30&amp;"_"&amp;$A$4,'Pnad-C'!$1:$1048576,H$4,0)*100,"-")</f>
        <v>6.7472405731678009</v>
      </c>
      <c r="I30" s="120">
        <f>IFERROR(VLOOKUP($B30&amp;"_"&amp;$C30&amp;"_"&amp;$A$4,'Pnad-C'!$1:$1048576,I$4,0)*100,"-")</f>
        <v>1.1673338711261749</v>
      </c>
      <c r="J30" s="120">
        <f>IFERROR(VLOOKUP($B30&amp;"_"&amp;$C30&amp;"_"&amp;$A$4,'Pnad-C'!$1:$1048576,J$4,0)*100,"-")</f>
        <v>0.86295278742909431</v>
      </c>
      <c r="K30" s="120">
        <f>IFERROR(VLOOKUP($B30&amp;"_"&amp;$C30&amp;"_"&amp;$A$4,'Pnad-C'!$1:$1048576,K$4,0)*100,"-")</f>
        <v>23.608119785785675</v>
      </c>
      <c r="L30" s="120">
        <f>IFERROR(VLOOKUP($B30&amp;"_"&amp;$C30&amp;"_"&amp;$A$4,'Pnad-C'!$1:$1048576,L$4,0)*100,"-")</f>
        <v>2.6115715503692627</v>
      </c>
      <c r="M30" s="120">
        <f>IFERROR(VLOOKUP($B30&amp;"_"&amp;$C30&amp;"_"&amp;$A$4,'Pnad-C'!$1:$1048576,M$4,0)*100,"-")</f>
        <v>10.007379949092865</v>
      </c>
      <c r="N30" s="120">
        <f>IFERROR(VLOOKUP($B30&amp;"_"&amp;$C30&amp;"_"&amp;$A$4,'Pnad-C'!$1:$1048576,N$4,0)*100,"-")</f>
        <v>0.26535876095294952</v>
      </c>
    </row>
    <row r="31" spans="1:14" s="232" customFormat="1" ht="16.5" thickBot="1" x14ac:dyDescent="0.3">
      <c r="A31" s="268"/>
      <c r="B31" s="254">
        <f>B30</f>
        <v>2016</v>
      </c>
      <c r="C31" s="152">
        <v>2</v>
      </c>
      <c r="D31" s="246" t="s">
        <v>4</v>
      </c>
      <c r="E31" s="120">
        <f>IFERROR(VLOOKUP($B31&amp;"_"&amp;$C31&amp;"_"&amp;$A$4,'Pnad-C'!$1:$1048576,E$4,0)*100,"-")</f>
        <v>3.0110523104667664</v>
      </c>
      <c r="F31" s="120">
        <f>IFERROR(VLOOKUP($B31&amp;"_"&amp;$C31&amp;"_"&amp;$A$4,'Pnad-C'!$1:$1048576,F$4,0)*100,"-")</f>
        <v>4.8241179436445236</v>
      </c>
      <c r="G31" s="120">
        <f>IFERROR(VLOOKUP($B31&amp;"_"&amp;$C31&amp;"_"&amp;$A$4,'Pnad-C'!$1:$1048576,G$4,0)*100,"-")</f>
        <v>45.424312353134155</v>
      </c>
      <c r="H31" s="120">
        <f>IFERROR(VLOOKUP($B31&amp;"_"&amp;$C31&amp;"_"&amp;$A$4,'Pnad-C'!$1:$1048576,H$4,0)*100,"-")</f>
        <v>6.9790825247764587</v>
      </c>
      <c r="I31" s="120">
        <f>IFERROR(VLOOKUP($B31&amp;"_"&amp;$C31&amp;"_"&amp;$A$4,'Pnad-C'!$1:$1048576,I$4,0)*100,"-")</f>
        <v>1.1149413883686066</v>
      </c>
      <c r="J31" s="120">
        <f>IFERROR(VLOOKUP($B31&amp;"_"&amp;$C31&amp;"_"&amp;$A$4,'Pnad-C'!$1:$1048576,J$4,0)*100,"-")</f>
        <v>1.0905747301876545</v>
      </c>
      <c r="K31" s="120">
        <f>IFERROR(VLOOKUP($B31&amp;"_"&amp;$C31&amp;"_"&amp;$A$4,'Pnad-C'!$1:$1048576,K$4,0)*100,"-")</f>
        <v>24.304576218128204</v>
      </c>
      <c r="L31" s="120">
        <f>IFERROR(VLOOKUP($B31&amp;"_"&amp;$C31&amp;"_"&amp;$A$4,'Pnad-C'!$1:$1048576,L$4,0)*100,"-")</f>
        <v>2.7206733822822571</v>
      </c>
      <c r="M31" s="120">
        <f>IFERROR(VLOOKUP($B31&amp;"_"&amp;$C31&amp;"_"&amp;$A$4,'Pnad-C'!$1:$1048576,M$4,0)*100,"-")</f>
        <v>10.213074833154678</v>
      </c>
      <c r="N31" s="120">
        <f>IFERROR(VLOOKUP($B31&amp;"_"&amp;$C31&amp;"_"&amp;$A$4,'Pnad-C'!$1:$1048576,N$4,0)*100,"-")</f>
        <v>0.31759492121636868</v>
      </c>
    </row>
    <row r="32" spans="1:14" ht="15" customHeight="1" thickTop="1" x14ac:dyDescent="0.25">
      <c r="C32" s="154"/>
      <c r="D32" s="15" t="s">
        <v>778</v>
      </c>
      <c r="E32" s="133"/>
      <c r="F32" s="133"/>
      <c r="G32" s="133"/>
      <c r="H32" s="134"/>
      <c r="I32" s="134"/>
      <c r="J32" s="134"/>
      <c r="K32" s="134"/>
      <c r="L32" s="134"/>
      <c r="M32" s="134"/>
      <c r="N32" s="134"/>
    </row>
    <row r="33" spans="3:4" x14ac:dyDescent="0.25">
      <c r="C33" s="154"/>
      <c r="D33" s="160" t="s">
        <v>2</v>
      </c>
    </row>
    <row r="34" spans="3:4" x14ac:dyDescent="0.25">
      <c r="C34" s="154"/>
      <c r="D34" s="159" t="s">
        <v>781</v>
      </c>
    </row>
  </sheetData>
  <mergeCells count="9">
    <mergeCell ref="D5:N5"/>
    <mergeCell ref="I7:J7"/>
    <mergeCell ref="K7:K8"/>
    <mergeCell ref="L7:L8"/>
    <mergeCell ref="N7:N8"/>
    <mergeCell ref="D7:D8"/>
    <mergeCell ref="E7:F7"/>
    <mergeCell ref="G7:H7"/>
    <mergeCell ref="M7:M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showGridLines="0" workbookViewId="0">
      <pane ySplit="7" topLeftCell="A8" activePane="bottomLeft" state="frozen"/>
      <selection activeCell="D35" sqref="D35"/>
      <selection pane="bottomLeft" activeCell="H29" sqref="H29"/>
    </sheetView>
  </sheetViews>
  <sheetFormatPr defaultRowHeight="15" x14ac:dyDescent="0.25"/>
  <cols>
    <col min="1" max="1" width="2.140625" style="153" customWidth="1"/>
    <col min="2" max="2" width="5" style="153" bestFit="1" customWidth="1"/>
    <col min="3" max="3" width="2.140625" style="153" customWidth="1"/>
    <col min="4" max="4" width="23.28515625" customWidth="1"/>
    <col min="5" max="6" width="17.42578125" customWidth="1"/>
    <col min="7" max="8" width="18.140625" customWidth="1"/>
  </cols>
  <sheetData>
    <row r="1" spans="1:8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</row>
    <row r="2" spans="1:8" s="9" customFormat="1" ht="3" customHeight="1" x14ac:dyDescent="0.25">
      <c r="A2" s="142"/>
      <c r="B2" s="143"/>
      <c r="C2" s="142"/>
      <c r="D2" s="6"/>
      <c r="E2" s="7"/>
      <c r="F2" s="7"/>
      <c r="G2" s="7"/>
      <c r="H2" s="7"/>
    </row>
    <row r="3" spans="1:8" s="165" customFormat="1" ht="10.5" customHeight="1" x14ac:dyDescent="0.25">
      <c r="A3" s="161">
        <v>20</v>
      </c>
      <c r="B3" s="162"/>
      <c r="C3" s="163"/>
      <c r="D3" s="164"/>
      <c r="E3" s="163" t="s">
        <v>299</v>
      </c>
      <c r="F3" s="163" t="s">
        <v>300</v>
      </c>
      <c r="G3" s="163" t="s">
        <v>301</v>
      </c>
      <c r="H3" s="163" t="s">
        <v>302</v>
      </c>
    </row>
    <row r="4" spans="1:8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137</v>
      </c>
      <c r="F4" s="163">
        <f>HLOOKUP(F$3,'Pnad-C'!$1:$1048576,2,0)</f>
        <v>138</v>
      </c>
      <c r="G4" s="163">
        <f>HLOOKUP(G$3,'Pnad-C'!$1:$1048576,2,0)</f>
        <v>139</v>
      </c>
      <c r="H4" s="163">
        <f>HLOOKUP(H$3,'Pnad-C'!$1:$1048576,2,0)</f>
        <v>140</v>
      </c>
    </row>
    <row r="5" spans="1:8" s="12" customFormat="1" ht="43.5" customHeight="1" x14ac:dyDescent="0.25">
      <c r="A5" s="11"/>
      <c r="B5" s="148"/>
      <c r="C5" s="138"/>
      <c r="D5" s="416" t="str">
        <f>VLOOKUP(A3,'Indicadores do boletim'!$D:$N,3,0)&amp;""</f>
        <v>Distribuição percentual dos ocupados de 14 anos ou mais por relação com o chefe do domicílio: Região Metropolitana do Rio de Janeiro, 2012 a 2016</v>
      </c>
      <c r="E5" s="416"/>
      <c r="F5" s="416"/>
      <c r="G5" s="416"/>
      <c r="H5" s="416"/>
    </row>
    <row r="6" spans="1:8" s="12" customFormat="1" ht="14.25" customHeight="1" thickBot="1" x14ac:dyDescent="0.3">
      <c r="A6" s="11"/>
      <c r="B6" s="150"/>
      <c r="C6" s="138"/>
      <c r="D6" s="13"/>
      <c r="E6" s="14"/>
      <c r="H6" s="102" t="s">
        <v>186</v>
      </c>
    </row>
    <row r="7" spans="1:8" s="11" customFormat="1" ht="23.25" customHeight="1" thickTop="1" x14ac:dyDescent="0.25">
      <c r="A7" s="138"/>
      <c r="B7" s="151"/>
      <c r="C7" s="138"/>
      <c r="D7" s="96" t="s">
        <v>0</v>
      </c>
      <c r="E7" s="97" t="s">
        <v>226</v>
      </c>
      <c r="F7" s="97" t="s">
        <v>227</v>
      </c>
      <c r="G7" s="97" t="s">
        <v>228</v>
      </c>
      <c r="H7" s="97" t="s">
        <v>229</v>
      </c>
    </row>
    <row r="8" spans="1:8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48.640161752700806</v>
      </c>
      <c r="F8" s="119">
        <f>IFERROR(VLOOKUP($B8&amp;"_"&amp;$C8&amp;"_"&amp;$A$4,'Pnad-C'!$1:$1048576,F$4,0)*100,"-")</f>
        <v>22.376120090484619</v>
      </c>
      <c r="G8" s="119">
        <f>IFERROR(VLOOKUP($B8&amp;"_"&amp;$C8&amp;"_"&amp;$A$4,'Pnad-C'!$1:$1048576,G$4,0)*100,"-")</f>
        <v>22.159510850906372</v>
      </c>
      <c r="H8" s="119">
        <f>IFERROR(VLOOKUP($B8&amp;"_"&amp;$C8&amp;"_"&amp;$A$4,'Pnad-C'!$1:$1048576,H$4,0)*100,"-")</f>
        <v>6.8242073059082031</v>
      </c>
    </row>
    <row r="9" spans="1:8" ht="15.75" x14ac:dyDescent="0.25">
      <c r="B9" s="10">
        <f>B8</f>
        <v>2012</v>
      </c>
      <c r="C9" s="152">
        <v>1</v>
      </c>
      <c r="D9" s="99" t="s">
        <v>3</v>
      </c>
      <c r="E9" s="120">
        <f>IFERROR(VLOOKUP($B9&amp;"_"&amp;$C9&amp;"_"&amp;$A$4,'Pnad-C'!$1:$1048576,E$4,0)*100,"-")</f>
        <v>48.001870512962341</v>
      </c>
      <c r="F9" s="120">
        <f>IFERROR(VLOOKUP($B9&amp;"_"&amp;$C9&amp;"_"&amp;$A$4,'Pnad-C'!$1:$1048576,F$4,0)*100,"-")</f>
        <v>22.211700677871704</v>
      </c>
      <c r="G9" s="120">
        <f>IFERROR(VLOOKUP($B9&amp;"_"&amp;$C9&amp;"_"&amp;$A$4,'Pnad-C'!$1:$1048576,G$4,0)*100,"-")</f>
        <v>22.7290078997612</v>
      </c>
      <c r="H9" s="120">
        <f>IFERROR(VLOOKUP($B9&amp;"_"&amp;$C9&amp;"_"&amp;$A$4,'Pnad-C'!$1:$1048576,H$4,0)*100,"-")</f>
        <v>7.0574201643466949</v>
      </c>
    </row>
    <row r="10" spans="1:8" ht="15.75" x14ac:dyDescent="0.25">
      <c r="B10" s="10">
        <f t="shared" ref="B10:B12" si="0">B9</f>
        <v>2012</v>
      </c>
      <c r="C10" s="152">
        <v>2</v>
      </c>
      <c r="D10" s="99" t="s">
        <v>4</v>
      </c>
      <c r="E10" s="120">
        <f>IFERROR(VLOOKUP($B10&amp;"_"&amp;$C10&amp;"_"&amp;$A$4,'Pnad-C'!$1:$1048576,E$4,0)*100,"-")</f>
        <v>48.595792055130005</v>
      </c>
      <c r="F10" s="120">
        <f>IFERROR(VLOOKUP($B10&amp;"_"&amp;$C10&amp;"_"&amp;$A$4,'Pnad-C'!$1:$1048576,F$4,0)*100,"-")</f>
        <v>22.451937198638916</v>
      </c>
      <c r="G10" s="120">
        <f>IFERROR(VLOOKUP($B10&amp;"_"&amp;$C10&amp;"_"&amp;$A$4,'Pnad-C'!$1:$1048576,G$4,0)*100,"-")</f>
        <v>22.027398645877838</v>
      </c>
      <c r="H10" s="120">
        <f>IFERROR(VLOOKUP($B10&amp;"_"&amp;$C10&amp;"_"&amp;$A$4,'Pnad-C'!$1:$1048576,H$4,0)*100,"-")</f>
        <v>6.924872100353241</v>
      </c>
    </row>
    <row r="11" spans="1:8" ht="15.75" x14ac:dyDescent="0.25">
      <c r="B11" s="10">
        <f t="shared" si="0"/>
        <v>2012</v>
      </c>
      <c r="C11" s="152">
        <v>3</v>
      </c>
      <c r="D11" s="99" t="s">
        <v>5</v>
      </c>
      <c r="E11" s="120">
        <f>IFERROR(VLOOKUP($B11&amp;"_"&amp;$C11&amp;"_"&amp;$A$4,'Pnad-C'!$1:$1048576,E$4,0)*100,"-")</f>
        <v>48.794341087341309</v>
      </c>
      <c r="F11" s="120">
        <f>IFERROR(VLOOKUP($B11&amp;"_"&amp;$C11&amp;"_"&amp;$A$4,'Pnad-C'!$1:$1048576,F$4,0)*100,"-")</f>
        <v>22.406557202339172</v>
      </c>
      <c r="G11" s="120">
        <f>IFERROR(VLOOKUP($B11&amp;"_"&amp;$C11&amp;"_"&amp;$A$4,'Pnad-C'!$1:$1048576,G$4,0)*100,"-")</f>
        <v>22.141456604003906</v>
      </c>
      <c r="H11" s="120">
        <f>IFERROR(VLOOKUP($B11&amp;"_"&amp;$C11&amp;"_"&amp;$A$4,'Pnad-C'!$1:$1048576,H$4,0)*100,"-")</f>
        <v>6.6576436161994934</v>
      </c>
    </row>
    <row r="12" spans="1:8" ht="15.75" x14ac:dyDescent="0.25">
      <c r="B12" s="10">
        <f t="shared" si="0"/>
        <v>2012</v>
      </c>
      <c r="C12" s="152">
        <v>4</v>
      </c>
      <c r="D12" s="99" t="s">
        <v>6</v>
      </c>
      <c r="E12" s="120">
        <f>IFERROR(VLOOKUP($B12&amp;"_"&amp;$C12&amp;"_"&amp;$A$4,'Pnad-C'!$1:$1048576,E$4,0)*100,"-")</f>
        <v>49.16863739490509</v>
      </c>
      <c r="F12" s="120">
        <f>IFERROR(VLOOKUP($B12&amp;"_"&amp;$C12&amp;"_"&amp;$A$4,'Pnad-C'!$1:$1048576,F$4,0)*100,"-")</f>
        <v>22.434288263320923</v>
      </c>
      <c r="G12" s="120">
        <f>IFERROR(VLOOKUP($B12&amp;"_"&amp;$C12&amp;"_"&amp;$A$4,'Pnad-C'!$1:$1048576,G$4,0)*100,"-")</f>
        <v>21.740180253982544</v>
      </c>
      <c r="H12" s="120">
        <f>IFERROR(VLOOKUP($B12&amp;"_"&amp;$C12&amp;"_"&amp;$A$4,'Pnad-C'!$1:$1048576,H$4,0)*100,"-")</f>
        <v>6.6568940877914429</v>
      </c>
    </row>
    <row r="13" spans="1:8" ht="15.75" x14ac:dyDescent="0.25">
      <c r="B13" s="10">
        <f>D13</f>
        <v>2013</v>
      </c>
      <c r="C13" s="152">
        <v>0</v>
      </c>
      <c r="D13" s="98">
        <v>2013</v>
      </c>
      <c r="E13" s="119">
        <f>IFERROR(VLOOKUP($B13&amp;"_"&amp;$C13&amp;"_"&amp;$A$4,'Pnad-C'!$1:$1048576,E$4,0)*100,"-")</f>
        <v>49.232053756713867</v>
      </c>
      <c r="F13" s="119">
        <f>IFERROR(VLOOKUP($B13&amp;"_"&amp;$C13&amp;"_"&amp;$A$4,'Pnad-C'!$1:$1048576,F$4,0)*100,"-")</f>
        <v>22.71144688129425</v>
      </c>
      <c r="G13" s="119">
        <f>IFERROR(VLOOKUP($B13&amp;"_"&amp;$C13&amp;"_"&amp;$A$4,'Pnad-C'!$1:$1048576,G$4,0)*100,"-")</f>
        <v>21.517536044120789</v>
      </c>
      <c r="H13" s="119">
        <f>IFERROR(VLOOKUP($B13&amp;"_"&amp;$C13&amp;"_"&amp;$A$4,'Pnad-C'!$1:$1048576,H$4,0)*100,"-")</f>
        <v>6.5389648079872131</v>
      </c>
    </row>
    <row r="14" spans="1:8" ht="15.75" x14ac:dyDescent="0.25">
      <c r="B14" s="10">
        <f>B13</f>
        <v>2013</v>
      </c>
      <c r="C14" s="152">
        <v>1</v>
      </c>
      <c r="D14" s="99" t="s">
        <v>3</v>
      </c>
      <c r="E14" s="120">
        <f>IFERROR(VLOOKUP($B14&amp;"_"&amp;$C14&amp;"_"&amp;$A$4,'Pnad-C'!$1:$1048576,E$4,0)*100,"-")</f>
        <v>49.282044172286987</v>
      </c>
      <c r="F14" s="120">
        <f>IFERROR(VLOOKUP($B14&amp;"_"&amp;$C14&amp;"_"&amp;$A$4,'Pnad-C'!$1:$1048576,F$4,0)*100,"-")</f>
        <v>22.895471751689911</v>
      </c>
      <c r="G14" s="120">
        <f>IFERROR(VLOOKUP($B14&amp;"_"&amp;$C14&amp;"_"&amp;$A$4,'Pnad-C'!$1:$1048576,G$4,0)*100,"-")</f>
        <v>21.401797235012054</v>
      </c>
      <c r="H14" s="120">
        <f>IFERROR(VLOOKUP($B14&amp;"_"&amp;$C14&amp;"_"&amp;$A$4,'Pnad-C'!$1:$1048576,H$4,0)*100,"-")</f>
        <v>6.4206875860691071</v>
      </c>
    </row>
    <row r="15" spans="1:8" ht="15.75" x14ac:dyDescent="0.25">
      <c r="B15" s="10">
        <f t="shared" ref="B15:B17" si="1">B14</f>
        <v>2013</v>
      </c>
      <c r="C15" s="152">
        <v>2</v>
      </c>
      <c r="D15" s="99" t="s">
        <v>4</v>
      </c>
      <c r="E15" s="120">
        <f>IFERROR(VLOOKUP($B15&amp;"_"&amp;$C15&amp;"_"&amp;$A$4,'Pnad-C'!$1:$1048576,E$4,0)*100,"-")</f>
        <v>48.530474305152893</v>
      </c>
      <c r="F15" s="120">
        <f>IFERROR(VLOOKUP($B15&amp;"_"&amp;$C15&amp;"_"&amp;$A$4,'Pnad-C'!$1:$1048576,F$4,0)*100,"-")</f>
        <v>22.758708894252777</v>
      </c>
      <c r="G15" s="120">
        <f>IFERROR(VLOOKUP($B15&amp;"_"&amp;$C15&amp;"_"&amp;$A$4,'Pnad-C'!$1:$1048576,G$4,0)*100,"-")</f>
        <v>21.920512616634369</v>
      </c>
      <c r="H15" s="120">
        <f>IFERROR(VLOOKUP($B15&amp;"_"&amp;$C15&amp;"_"&amp;$A$4,'Pnad-C'!$1:$1048576,H$4,0)*100,"-")</f>
        <v>6.7903056740760803</v>
      </c>
    </row>
    <row r="16" spans="1:8" ht="15.75" x14ac:dyDescent="0.25">
      <c r="B16" s="10">
        <f t="shared" si="1"/>
        <v>2013</v>
      </c>
      <c r="C16" s="152">
        <v>3</v>
      </c>
      <c r="D16" s="99" t="s">
        <v>5</v>
      </c>
      <c r="E16" s="120">
        <f>IFERROR(VLOOKUP($B16&amp;"_"&amp;$C16&amp;"_"&amp;$A$4,'Pnad-C'!$1:$1048576,E$4,0)*100,"-")</f>
        <v>49.436992406845093</v>
      </c>
      <c r="F16" s="120">
        <f>IFERROR(VLOOKUP($B16&amp;"_"&amp;$C16&amp;"_"&amp;$A$4,'Pnad-C'!$1:$1048576,F$4,0)*100,"-")</f>
        <v>22.567956149578094</v>
      </c>
      <c r="G16" s="120">
        <f>IFERROR(VLOOKUP($B16&amp;"_"&amp;$C16&amp;"_"&amp;$A$4,'Pnad-C'!$1:$1048576,G$4,0)*100,"-")</f>
        <v>21.387431025505066</v>
      </c>
      <c r="H16" s="120">
        <f>IFERROR(VLOOKUP($B16&amp;"_"&amp;$C16&amp;"_"&amp;$A$4,'Pnad-C'!$1:$1048576,H$4,0)*100,"-")</f>
        <v>6.6076219081878662</v>
      </c>
    </row>
    <row r="17" spans="1:8" ht="15.75" x14ac:dyDescent="0.25">
      <c r="B17" s="10">
        <f t="shared" si="1"/>
        <v>2013</v>
      </c>
      <c r="C17" s="152">
        <v>4</v>
      </c>
      <c r="D17" s="99" t="s">
        <v>6</v>
      </c>
      <c r="E17" s="120">
        <f>IFERROR(VLOOKUP($B17&amp;"_"&amp;$C17&amp;"_"&amp;$A$4,'Pnad-C'!$1:$1048576,E$4,0)*100,"-")</f>
        <v>49.678704142570496</v>
      </c>
      <c r="F17" s="120">
        <f>IFERROR(VLOOKUP($B17&amp;"_"&amp;$C17&amp;"_"&amp;$A$4,'Pnad-C'!$1:$1048576,F$4,0)*100,"-")</f>
        <v>22.623647749423981</v>
      </c>
      <c r="G17" s="120">
        <f>IFERROR(VLOOKUP($B17&amp;"_"&amp;$C17&amp;"_"&amp;$A$4,'Pnad-C'!$1:$1048576,G$4,0)*100,"-")</f>
        <v>21.360404789447784</v>
      </c>
      <c r="H17" s="120">
        <f>IFERROR(VLOOKUP($B17&amp;"_"&amp;$C17&amp;"_"&amp;$A$4,'Pnad-C'!$1:$1048576,H$4,0)*100,"-")</f>
        <v>6.3372455537319183</v>
      </c>
    </row>
    <row r="18" spans="1:8" ht="15.75" x14ac:dyDescent="0.25">
      <c r="B18" s="10">
        <f>D18</f>
        <v>2014</v>
      </c>
      <c r="C18" s="152">
        <v>0</v>
      </c>
      <c r="D18" s="98">
        <v>2014</v>
      </c>
      <c r="E18" s="119">
        <f>IFERROR(VLOOKUP($B18&amp;"_"&amp;$C18&amp;"_"&amp;$A$4,'Pnad-C'!$1:$1048576,E$4,0)*100,"-")</f>
        <v>50.746995210647583</v>
      </c>
      <c r="F18" s="119">
        <f>IFERROR(VLOOKUP($B18&amp;"_"&amp;$C18&amp;"_"&amp;$A$4,'Pnad-C'!$1:$1048576,F$4,0)*100,"-")</f>
        <v>22.964195907115936</v>
      </c>
      <c r="G18" s="119">
        <f>IFERROR(VLOOKUP($B18&amp;"_"&amp;$C18&amp;"_"&amp;$A$4,'Pnad-C'!$1:$1048576,G$4,0)*100,"-")</f>
        <v>20.298875868320465</v>
      </c>
      <c r="H18" s="119">
        <f>IFERROR(VLOOKUP($B18&amp;"_"&amp;$C18&amp;"_"&amp;$A$4,'Pnad-C'!$1:$1048576,H$4,0)*100,"-")</f>
        <v>5.9899326413869858</v>
      </c>
    </row>
    <row r="19" spans="1:8" ht="15.75" x14ac:dyDescent="0.25">
      <c r="B19" s="10">
        <f>B18</f>
        <v>2014</v>
      </c>
      <c r="C19" s="152">
        <v>1</v>
      </c>
      <c r="D19" s="99" t="s">
        <v>3</v>
      </c>
      <c r="E19" s="120">
        <f>IFERROR(VLOOKUP($B19&amp;"_"&amp;$C19&amp;"_"&amp;$A$4,'Pnad-C'!$1:$1048576,E$4,0)*100,"-")</f>
        <v>50.318598747253418</v>
      </c>
      <c r="F19" s="120">
        <f>IFERROR(VLOOKUP($B19&amp;"_"&amp;$C19&amp;"_"&amp;$A$4,'Pnad-C'!$1:$1048576,F$4,0)*100,"-")</f>
        <v>22.627042233943939</v>
      </c>
      <c r="G19" s="120">
        <f>IFERROR(VLOOKUP($B19&amp;"_"&amp;$C19&amp;"_"&amp;$A$4,'Pnad-C'!$1:$1048576,G$4,0)*100,"-")</f>
        <v>21.010346710681915</v>
      </c>
      <c r="H19" s="120">
        <f>IFERROR(VLOOKUP($B19&amp;"_"&amp;$C19&amp;"_"&amp;$A$4,'Pnad-C'!$1:$1048576,H$4,0)*100,"-")</f>
        <v>6.0440126806497574</v>
      </c>
    </row>
    <row r="20" spans="1:8" ht="15.75" x14ac:dyDescent="0.25">
      <c r="B20" s="10">
        <f t="shared" ref="B20:B22" si="2">B19</f>
        <v>2014</v>
      </c>
      <c r="C20" s="152">
        <v>2</v>
      </c>
      <c r="D20" s="99" t="s">
        <v>4</v>
      </c>
      <c r="E20" s="120">
        <f>IFERROR(VLOOKUP($B20&amp;"_"&amp;$C20&amp;"_"&amp;$A$4,'Pnad-C'!$1:$1048576,E$4,0)*100,"-")</f>
        <v>50.726866722106934</v>
      </c>
      <c r="F20" s="120">
        <f>IFERROR(VLOOKUP($B20&amp;"_"&amp;$C20&amp;"_"&amp;$A$4,'Pnad-C'!$1:$1048576,F$4,0)*100,"-")</f>
        <v>23.065216839313507</v>
      </c>
      <c r="G20" s="120">
        <f>IFERROR(VLOOKUP($B20&amp;"_"&amp;$C20&amp;"_"&amp;$A$4,'Pnad-C'!$1:$1048576,G$4,0)*100,"-")</f>
        <v>20.400556921958923</v>
      </c>
      <c r="H20" s="120">
        <f>IFERROR(VLOOKUP($B20&amp;"_"&amp;$C20&amp;"_"&amp;$A$4,'Pnad-C'!$1:$1048576,H$4,0)*100,"-")</f>
        <v>5.8073624968528748</v>
      </c>
    </row>
    <row r="21" spans="1:8" ht="15.75" x14ac:dyDescent="0.25">
      <c r="B21" s="10">
        <f t="shared" si="2"/>
        <v>2014</v>
      </c>
      <c r="C21" s="152">
        <v>3</v>
      </c>
      <c r="D21" s="99" t="s">
        <v>5</v>
      </c>
      <c r="E21" s="120">
        <f>IFERROR(VLOOKUP($B21&amp;"_"&amp;$C21&amp;"_"&amp;$A$4,'Pnad-C'!$1:$1048576,E$4,0)*100,"-")</f>
        <v>50.784766674041748</v>
      </c>
      <c r="F21" s="120">
        <f>IFERROR(VLOOKUP($B21&amp;"_"&amp;$C21&amp;"_"&amp;$A$4,'Pnad-C'!$1:$1048576,F$4,0)*100,"-")</f>
        <v>23.138236999511719</v>
      </c>
      <c r="G21" s="120">
        <f>IFERROR(VLOOKUP($B21&amp;"_"&amp;$C21&amp;"_"&amp;$A$4,'Pnad-C'!$1:$1048576,G$4,0)*100,"-")</f>
        <v>19.969405233860016</v>
      </c>
      <c r="H21" s="120">
        <f>IFERROR(VLOOKUP($B21&amp;"_"&amp;$C21&amp;"_"&amp;$A$4,'Pnad-C'!$1:$1048576,H$4,0)*100,"-")</f>
        <v>6.1075892299413681</v>
      </c>
    </row>
    <row r="22" spans="1:8" ht="15.75" x14ac:dyDescent="0.25">
      <c r="B22" s="10">
        <f t="shared" si="2"/>
        <v>2014</v>
      </c>
      <c r="C22" s="152">
        <v>4</v>
      </c>
      <c r="D22" s="99" t="s">
        <v>6</v>
      </c>
      <c r="E22" s="120">
        <f>IFERROR(VLOOKUP($B22&amp;"_"&amp;$C22&amp;"_"&amp;$A$4,'Pnad-C'!$1:$1048576,E$4,0)*100,"-")</f>
        <v>51.157748699188232</v>
      </c>
      <c r="F22" s="120">
        <f>IFERROR(VLOOKUP($B22&amp;"_"&amp;$C22&amp;"_"&amp;$A$4,'Pnad-C'!$1:$1048576,F$4,0)*100,"-")</f>
        <v>23.026289045810699</v>
      </c>
      <c r="G22" s="120">
        <f>IFERROR(VLOOKUP($B22&amp;"_"&amp;$C22&amp;"_"&amp;$A$4,'Pnad-C'!$1:$1048576,G$4,0)*100,"-")</f>
        <v>19.815196096897125</v>
      </c>
      <c r="H22" s="120">
        <f>IFERROR(VLOOKUP($B22&amp;"_"&amp;$C22&amp;"_"&amp;$A$4,'Pnad-C'!$1:$1048576,H$4,0)*100,"-")</f>
        <v>6.0007661581039429</v>
      </c>
    </row>
    <row r="23" spans="1:8" ht="15.75" x14ac:dyDescent="0.25">
      <c r="B23" s="10">
        <f>D23</f>
        <v>2015</v>
      </c>
      <c r="C23" s="152">
        <v>0</v>
      </c>
      <c r="D23" s="98">
        <v>2015</v>
      </c>
      <c r="E23" s="119">
        <f>IFERROR(VLOOKUP($B23&amp;"_"&amp;$C23&amp;"_"&amp;$A$4,'Pnad-C'!$1:$1048576,E$4,0)*100,"-")</f>
        <v>50.898909568786621</v>
      </c>
      <c r="F23" s="119">
        <f>IFERROR(VLOOKUP($B23&amp;"_"&amp;$C23&amp;"_"&amp;$A$4,'Pnad-C'!$1:$1048576,F$4,0)*100,"-")</f>
        <v>22.983478009700775</v>
      </c>
      <c r="G23" s="119">
        <f>IFERROR(VLOOKUP($B23&amp;"_"&amp;$C23&amp;"_"&amp;$A$4,'Pnad-C'!$1:$1048576,G$4,0)*100,"-")</f>
        <v>19.974200427532196</v>
      </c>
      <c r="H23" s="119">
        <f>IFERROR(VLOOKUP($B23&amp;"_"&amp;$C23&amp;"_"&amp;$A$4,'Pnad-C'!$1:$1048576,H$4,0)*100,"-")</f>
        <v>6.1434138566255569</v>
      </c>
    </row>
    <row r="24" spans="1:8" ht="15.75" x14ac:dyDescent="0.25">
      <c r="B24" s="10">
        <f>B23</f>
        <v>2015</v>
      </c>
      <c r="C24" s="152">
        <v>1</v>
      </c>
      <c r="D24" s="99" t="s">
        <v>3</v>
      </c>
      <c r="E24" s="120">
        <f>IFERROR(VLOOKUP($B24&amp;"_"&amp;$C24&amp;"_"&amp;$A$4,'Pnad-C'!$1:$1048576,E$4,0)*100,"-")</f>
        <v>50.902462005615234</v>
      </c>
      <c r="F24" s="120">
        <f>IFERROR(VLOOKUP($B24&amp;"_"&amp;$C24&amp;"_"&amp;$A$4,'Pnad-C'!$1:$1048576,F$4,0)*100,"-")</f>
        <v>22.969365119934082</v>
      </c>
      <c r="G24" s="120">
        <f>IFERROR(VLOOKUP($B24&amp;"_"&amp;$C24&amp;"_"&amp;$A$4,'Pnad-C'!$1:$1048576,G$4,0)*100,"-")</f>
        <v>20.173652470111847</v>
      </c>
      <c r="H24" s="120">
        <f>IFERROR(VLOOKUP($B24&amp;"_"&amp;$C24&amp;"_"&amp;$A$4,'Pnad-C'!$1:$1048576,H$4,0)*100,"-")</f>
        <v>5.9545177966356277</v>
      </c>
    </row>
    <row r="25" spans="1:8" ht="15.75" x14ac:dyDescent="0.25">
      <c r="B25" s="10">
        <f t="shared" ref="B25:B27" si="3">B24</f>
        <v>2015</v>
      </c>
      <c r="C25" s="152">
        <v>2</v>
      </c>
      <c r="D25" s="99" t="s">
        <v>4</v>
      </c>
      <c r="E25" s="120">
        <f>IFERROR(VLOOKUP($B25&amp;"_"&amp;$C25&amp;"_"&amp;$A$4,'Pnad-C'!$1:$1048576,E$4,0)*100,"-")</f>
        <v>51.063114404678345</v>
      </c>
      <c r="F25" s="120">
        <f>IFERROR(VLOOKUP($B25&amp;"_"&amp;$C25&amp;"_"&amp;$A$4,'Pnad-C'!$1:$1048576,F$4,0)*100,"-")</f>
        <v>23.085758090019226</v>
      </c>
      <c r="G25" s="120">
        <f>IFERROR(VLOOKUP($B25&amp;"_"&amp;$C25&amp;"_"&amp;$A$4,'Pnad-C'!$1:$1048576,G$4,0)*100,"-")</f>
        <v>19.966557621955872</v>
      </c>
      <c r="H25" s="120">
        <f>IFERROR(VLOOKUP($B25&amp;"_"&amp;$C25&amp;"_"&amp;$A$4,'Pnad-C'!$1:$1048576,H$4,0)*100,"-")</f>
        <v>5.8845721185207367</v>
      </c>
    </row>
    <row r="26" spans="1:8" ht="15.75" x14ac:dyDescent="0.25">
      <c r="B26" s="10">
        <f t="shared" si="3"/>
        <v>2015</v>
      </c>
      <c r="C26" s="152">
        <v>3</v>
      </c>
      <c r="D26" s="99" t="s">
        <v>5</v>
      </c>
      <c r="E26" s="120">
        <f>IFERROR(VLOOKUP($B26&amp;"_"&amp;$C26&amp;"_"&amp;$A$4,'Pnad-C'!$1:$1048576,E$4,0)*100,"-")</f>
        <v>51.293438673019409</v>
      </c>
      <c r="F26" s="120">
        <f>IFERROR(VLOOKUP($B26&amp;"_"&amp;$C26&amp;"_"&amp;$A$4,'Pnad-C'!$1:$1048576,F$4,0)*100,"-")</f>
        <v>22.661137580871582</v>
      </c>
      <c r="G26" s="120">
        <f>IFERROR(VLOOKUP($B26&amp;"_"&amp;$C26&amp;"_"&amp;$A$4,'Pnad-C'!$1:$1048576,G$4,0)*100,"-")</f>
        <v>19.882345199584961</v>
      </c>
      <c r="H26" s="120">
        <f>IFERROR(VLOOKUP($B26&amp;"_"&amp;$C26&amp;"_"&amp;$A$4,'Pnad-C'!$1:$1048576,H$4,0)*100,"-")</f>
        <v>6.1630811542272568</v>
      </c>
    </row>
    <row r="27" spans="1:8" ht="15.75" x14ac:dyDescent="0.25">
      <c r="B27" s="10">
        <f t="shared" si="3"/>
        <v>2015</v>
      </c>
      <c r="C27" s="152">
        <v>4</v>
      </c>
      <c r="D27" s="99" t="s">
        <v>6</v>
      </c>
      <c r="E27" s="120">
        <f>IFERROR(VLOOKUP($B27&amp;"_"&amp;$C27&amp;"_"&amp;$A$4,'Pnad-C'!$1:$1048576,E$4,0)*100,"-")</f>
        <v>50.336617231369019</v>
      </c>
      <c r="F27" s="120">
        <f>IFERROR(VLOOKUP($B27&amp;"_"&amp;$C27&amp;"_"&amp;$A$4,'Pnad-C'!$1:$1048576,F$4,0)*100,"-")</f>
        <v>23.217649757862091</v>
      </c>
      <c r="G27" s="120">
        <f>IFERROR(VLOOKUP($B27&amp;"_"&amp;$C27&amp;"_"&amp;$A$4,'Pnad-C'!$1:$1048576,G$4,0)*100,"-")</f>
        <v>19.874247908592224</v>
      </c>
      <c r="H27" s="120">
        <f>IFERROR(VLOOKUP($B27&amp;"_"&amp;$C27&amp;"_"&amp;$A$4,'Pnad-C'!$1:$1048576,H$4,0)*100,"-")</f>
        <v>6.5714843571186066</v>
      </c>
    </row>
    <row r="28" spans="1:8" ht="15.75" x14ac:dyDescent="0.25">
      <c r="B28" s="10">
        <f>D28</f>
        <v>2016</v>
      </c>
      <c r="C28" s="152">
        <v>0</v>
      </c>
      <c r="D28" s="98">
        <v>2016</v>
      </c>
      <c r="E28" s="119">
        <f>IFERROR(VLOOKUP($B28&amp;"_"&amp;$C28&amp;"_"&amp;$A$4,'Pnad-C'!$1:$1048576,E$4,0)*100,"-")</f>
        <v>49.915435910224915</v>
      </c>
      <c r="F28" s="119">
        <f>IFERROR(VLOOKUP($B28&amp;"_"&amp;$C28&amp;"_"&amp;$A$4,'Pnad-C'!$1:$1048576,F$4,0)*100,"-")</f>
        <v>24.75343644618988</v>
      </c>
      <c r="G28" s="119">
        <f>IFERROR(VLOOKUP($B28&amp;"_"&amp;$C28&amp;"_"&amp;$A$4,'Pnad-C'!$1:$1048576,G$4,0)*100,"-")</f>
        <v>18.821215629577637</v>
      </c>
      <c r="H28" s="119">
        <f>IFERROR(VLOOKUP($B28&amp;"_"&amp;$C28&amp;"_"&amp;$A$4,'Pnad-C'!$1:$1048576,H$4,0)*100,"-")</f>
        <v>6.5099135041236877</v>
      </c>
    </row>
    <row r="29" spans="1:8" ht="15.75" x14ac:dyDescent="0.25">
      <c r="B29" s="10">
        <f>B28</f>
        <v>2016</v>
      </c>
      <c r="C29" s="152">
        <v>1</v>
      </c>
      <c r="D29" s="99" t="s">
        <v>3</v>
      </c>
      <c r="E29" s="120">
        <f>IFERROR(VLOOKUP($B29&amp;"_"&amp;$C29&amp;"_"&amp;$A$4,'Pnad-C'!$1:$1048576,E$4,0)*100,"-")</f>
        <v>49.696481227874756</v>
      </c>
      <c r="F29" s="120">
        <f>IFERROR(VLOOKUP($B29&amp;"_"&amp;$C29&amp;"_"&amp;$A$4,'Pnad-C'!$1:$1048576,F$4,0)*100,"-")</f>
        <v>24.59653913974762</v>
      </c>
      <c r="G29" s="120">
        <f>IFERROR(VLOOKUP($B29&amp;"_"&amp;$C29&amp;"_"&amp;$A$4,'Pnad-C'!$1:$1048576,G$4,0)*100,"-")</f>
        <v>19.109351933002472</v>
      </c>
      <c r="H29" s="120">
        <f>IFERROR(VLOOKUP($B29&amp;"_"&amp;$C29&amp;"_"&amp;$A$4,'Pnad-C'!$1:$1048576,H$4,0)*100,"-")</f>
        <v>6.5976262092590332</v>
      </c>
    </row>
    <row r="30" spans="1:8" s="232" customFormat="1" ht="16.5" thickBot="1" x14ac:dyDescent="0.3">
      <c r="A30" s="268"/>
      <c r="B30" s="254">
        <f>B29</f>
        <v>2016</v>
      </c>
      <c r="C30" s="152">
        <v>2</v>
      </c>
      <c r="D30" s="246" t="s">
        <v>4</v>
      </c>
      <c r="E30" s="120">
        <f>IFERROR(VLOOKUP($B30&amp;"_"&amp;$C30&amp;"_"&amp;$A$4,'Pnad-C'!$1:$1048576,E$4,0)*100,"-")</f>
        <v>50.134390592575073</v>
      </c>
      <c r="F30" s="120">
        <f>IFERROR(VLOOKUP($B30&amp;"_"&amp;$C30&amp;"_"&amp;$A$4,'Pnad-C'!$1:$1048576,F$4,0)*100,"-")</f>
        <v>24.910332262516022</v>
      </c>
      <c r="G30" s="120">
        <f>IFERROR(VLOOKUP($B30&amp;"_"&amp;$C30&amp;"_"&amp;$A$4,'Pnad-C'!$1:$1048576,G$4,0)*100,"-")</f>
        <v>18.533079326152802</v>
      </c>
      <c r="H30" s="120">
        <f>IFERROR(VLOOKUP($B30&amp;"_"&amp;$C30&amp;"_"&amp;$A$4,'Pnad-C'!$1:$1048576,H$4,0)*100,"-")</f>
        <v>6.422201544046402</v>
      </c>
    </row>
    <row r="31" spans="1:8" ht="15" customHeight="1" thickTop="1" x14ac:dyDescent="0.25">
      <c r="C31" s="154"/>
      <c r="D31" s="15" t="s">
        <v>778</v>
      </c>
      <c r="E31" s="15"/>
      <c r="F31" s="15"/>
      <c r="G31" s="17"/>
      <c r="H31" s="17"/>
    </row>
    <row r="32" spans="1:8" x14ac:dyDescent="0.25">
      <c r="C32" s="154"/>
      <c r="D32" s="16" t="s">
        <v>2</v>
      </c>
    </row>
    <row r="33" spans="3:4" x14ac:dyDescent="0.25">
      <c r="C33" s="154"/>
      <c r="D33" s="159" t="s">
        <v>434</v>
      </c>
    </row>
    <row r="34" spans="3:4" x14ac:dyDescent="0.25">
      <c r="C34" s="154"/>
      <c r="D34" s="104" t="s">
        <v>780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workbookViewId="0">
      <pane ySplit="7" topLeftCell="A8" activePane="bottomLeft" state="frozen"/>
      <selection activeCell="D35" sqref="D35"/>
      <selection pane="bottomLeft" activeCell="E30" sqref="E30"/>
    </sheetView>
  </sheetViews>
  <sheetFormatPr defaultRowHeight="15" x14ac:dyDescent="0.25"/>
  <cols>
    <col min="1" max="1" width="2.140625" style="153" customWidth="1"/>
    <col min="2" max="2" width="5" style="153" bestFit="1" customWidth="1"/>
    <col min="3" max="3" width="2.14062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158" customFormat="1" ht="6" customHeight="1" x14ac:dyDescent="0.2">
      <c r="A3" s="144">
        <v>1</v>
      </c>
      <c r="B3" s="145"/>
      <c r="C3" s="146"/>
      <c r="D3" s="155"/>
      <c r="E3" s="156" t="s">
        <v>170</v>
      </c>
      <c r="F3" s="156" t="s">
        <v>171</v>
      </c>
      <c r="G3" s="156" t="s">
        <v>9</v>
      </c>
      <c r="H3" s="156" t="s">
        <v>172</v>
      </c>
      <c r="I3" s="157"/>
      <c r="J3" s="157"/>
      <c r="K3" s="157"/>
      <c r="L3" s="157"/>
      <c r="M3" s="157"/>
    </row>
    <row r="4" spans="1:13" s="20" customFormat="1" ht="7.5" customHeight="1" x14ac:dyDescent="0.2">
      <c r="A4" s="147" t="str">
        <f>VLOOKUP(A$3,'Indicadores do boletim'!$D:$P,12,0)</f>
        <v>sum_pea</v>
      </c>
      <c r="B4" s="145">
        <f>HLOOKUP($A$4,'Pnad-C'!$1:$1048576,2,0)</f>
        <v>49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43.5" customHeight="1" x14ac:dyDescent="0.25">
      <c r="A5" s="11"/>
      <c r="B5" s="148"/>
      <c r="C5" s="149"/>
      <c r="D5" s="416" t="str">
        <f>VLOOKUP(A3,'Indicadores do boletim'!$D:$N,3,0)&amp;" "&amp;VLOOKUP(A3,'Indicadores do boletim'!$D:$N,6,0)&amp;", "&amp;VLOOKUP(A3,'Indicadores do boletim'!$D:$N,7,0)</f>
        <v>Total da população economicamente ativa (PEA): Brasil, Sudeste Metropolitano, Região Metropolitana do Rio de Janeiro e cidade do Rio de Janeiro, 2012 a 2016</v>
      </c>
      <c r="E5" s="416"/>
      <c r="F5" s="416"/>
      <c r="G5" s="416"/>
      <c r="H5" s="416"/>
      <c r="I5" s="10"/>
    </row>
    <row r="6" spans="1:13" s="12" customFormat="1" ht="19.5" customHeight="1" thickBot="1" x14ac:dyDescent="0.25">
      <c r="A6" s="11"/>
      <c r="B6" s="150"/>
      <c r="C6" s="149"/>
      <c r="D6" s="13"/>
      <c r="H6" s="103" t="s">
        <v>173</v>
      </c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124">
        <f>IFERROR(VLOOKUP($B8&amp;"_"&amp;$C8&amp;"_"&amp;E$3,'Pnad-C'!$1:$1048576,$B$4,0),"-")</f>
        <v>96596116.385901928</v>
      </c>
      <c r="F8" s="124">
        <f>IFERROR(VLOOKUP($B8&amp;"_"&amp;$C8&amp;"_"&amp;F$3,'Pnad-C'!$1:$1048576,$B$4,0),"-")</f>
        <v>20475730.219083786</v>
      </c>
      <c r="G8" s="124">
        <f>IFERROR(VLOOKUP($B8&amp;"_"&amp;$C8&amp;"_"&amp;G$3,'Pnad-C'!$1:$1048576,$B$4,0),"-")</f>
        <v>5858450.6873645782</v>
      </c>
      <c r="H8" s="124">
        <f>IFERROR(VLOOKUP($B8&amp;"_"&amp;$C8&amp;"_"&amp;H$3,'Pnad-C'!$1:$1048576,$B$4,0),"-")</f>
        <v>3197689.1246070862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129">
        <f>IFERROR(VLOOKUP($B9&amp;"_"&amp;$C9&amp;"_"&amp;E$3,'Pnad-C'!$1:$1048576,$B$4,0),"-")</f>
        <v>95643567.86207962</v>
      </c>
      <c r="F9" s="129">
        <f>IFERROR(VLOOKUP($B9&amp;"_"&amp;$C9&amp;"_"&amp;F$3,'Pnad-C'!$1:$1048576,$B$4,0),"-")</f>
        <v>20237493.687049866</v>
      </c>
      <c r="G9" s="129">
        <f>IFERROR(VLOOKUP($B9&amp;"_"&amp;$C9&amp;"_"&amp;G$3,'Pnad-C'!$1:$1048576,$B$4,0),"-")</f>
        <v>5868180.3371963501</v>
      </c>
      <c r="H9" s="129">
        <f>IFERROR(VLOOKUP($B9&amp;"_"&amp;$C9&amp;"_"&amp;H$3,'Pnad-C'!$1:$1048576,$B$4,0),"-")</f>
        <v>3214154.7414703369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129">
        <f>IFERROR(VLOOKUP($B10&amp;"_"&amp;$C10&amp;"_"&amp;E$3,'Pnad-C'!$1:$1048576,$B$4,0),"-")</f>
        <v>96844018.851800919</v>
      </c>
      <c r="F10" s="129">
        <f>IFERROR(VLOOKUP($B10&amp;"_"&amp;$C10&amp;"_"&amp;F$3,'Pnad-C'!$1:$1048576,$B$4,0),"-")</f>
        <v>20477863.982597351</v>
      </c>
      <c r="G10" s="129">
        <f>IFERROR(VLOOKUP($B10&amp;"_"&amp;$C10&amp;"_"&amp;G$3,'Pnad-C'!$1:$1048576,$B$4,0),"-")</f>
        <v>5881095.0469741821</v>
      </c>
      <c r="H10" s="129">
        <f>IFERROR(VLOOKUP($B10&amp;"_"&amp;$C10&amp;"_"&amp;H$3,'Pnad-C'!$1:$1048576,$B$4,0),"-")</f>
        <v>3229735.6036682129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129">
        <f>IFERROR(VLOOKUP($B11&amp;"_"&amp;$C11&amp;"_"&amp;E$3,'Pnad-C'!$1:$1048576,$B$4,0),"-")</f>
        <v>96937991.68487072</v>
      </c>
      <c r="F11" s="129">
        <f>IFERROR(VLOOKUP($B11&amp;"_"&amp;$C11&amp;"_"&amp;F$3,'Pnad-C'!$1:$1048576,$B$4,0),"-")</f>
        <v>20553190.442489624</v>
      </c>
      <c r="G11" s="129">
        <f>IFERROR(VLOOKUP($B11&amp;"_"&amp;$C11&amp;"_"&amp;G$3,'Pnad-C'!$1:$1048576,$B$4,0),"-")</f>
        <v>5838331.1991653442</v>
      </c>
      <c r="H11" s="129">
        <f>IFERROR(VLOOKUP($B11&amp;"_"&amp;$C11&amp;"_"&amp;H$3,'Pnad-C'!$1:$1048576,$B$4,0),"-")</f>
        <v>3179213.4652099609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129">
        <f>IFERROR(VLOOKUP($B12&amp;"_"&amp;$C12&amp;"_"&amp;E$3,'Pnad-C'!$1:$1048576,$B$4,0),"-")</f>
        <v>96958887.144856453</v>
      </c>
      <c r="F12" s="129">
        <f>IFERROR(VLOOKUP($B12&amp;"_"&amp;$C12&amp;"_"&amp;F$3,'Pnad-C'!$1:$1048576,$B$4,0),"-")</f>
        <v>20634372.764198303</v>
      </c>
      <c r="G12" s="129">
        <f>IFERROR(VLOOKUP($B12&amp;"_"&amp;$C12&amp;"_"&amp;G$3,'Pnad-C'!$1:$1048576,$B$4,0),"-")</f>
        <v>5846196.1661224365</v>
      </c>
      <c r="H12" s="129">
        <f>IFERROR(VLOOKUP($B12&amp;"_"&amp;$C12&amp;"_"&amp;H$3,'Pnad-C'!$1:$1048576,$B$4,0),"-")</f>
        <v>3167652.688079834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124">
        <f>IFERROR(VLOOKUP($B13&amp;"_"&amp;$C13&amp;"_"&amp;E$3,'Pnad-C'!$1:$1048576,$B$4,0),"-")</f>
        <v>97732608.407105207</v>
      </c>
      <c r="F13" s="124">
        <f>IFERROR(VLOOKUP($B13&amp;"_"&amp;$C13&amp;"_"&amp;F$3,'Pnad-C'!$1:$1048576,$B$4,0),"-")</f>
        <v>20857350.989879608</v>
      </c>
      <c r="G13" s="124">
        <f>IFERROR(VLOOKUP($B13&amp;"_"&amp;$C13&amp;"_"&amp;G$3,'Pnad-C'!$1:$1048576,$B$4,0),"-")</f>
        <v>5826060.7076320648</v>
      </c>
      <c r="H13" s="124">
        <f>IFERROR(VLOOKUP($B13&amp;"_"&amp;$C13&amp;"_"&amp;H$3,'Pnad-C'!$1:$1048576,$B$4,0),"-")</f>
        <v>3163582.5875053406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129">
        <f>IFERROR(VLOOKUP($B14&amp;"_"&amp;$C14&amp;"_"&amp;E$3,'Pnad-C'!$1:$1048576,$B$4,0),"-")</f>
        <v>97197206.051528931</v>
      </c>
      <c r="F14" s="129">
        <f>IFERROR(VLOOKUP($B14&amp;"_"&amp;$C14&amp;"_"&amp;F$3,'Pnad-C'!$1:$1048576,$B$4,0),"-")</f>
        <v>20803803.793167114</v>
      </c>
      <c r="G14" s="129">
        <f>IFERROR(VLOOKUP($B14&amp;"_"&amp;$C14&amp;"_"&amp;G$3,'Pnad-C'!$1:$1048576,$B$4,0),"-")</f>
        <v>5872170.2277603149</v>
      </c>
      <c r="H14" s="129">
        <f>IFERROR(VLOOKUP($B14&amp;"_"&amp;$C14&amp;"_"&amp;H$3,'Pnad-C'!$1:$1048576,$B$4,0),"-")</f>
        <v>3151790.3020935059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129">
        <f>IFERROR(VLOOKUP($B15&amp;"_"&amp;$C15&amp;"_"&amp;E$3,'Pnad-C'!$1:$1048576,$B$4,0),"-")</f>
        <v>97828785.178136826</v>
      </c>
      <c r="F15" s="129">
        <f>IFERROR(VLOOKUP($B15&amp;"_"&amp;$C15&amp;"_"&amp;F$3,'Pnad-C'!$1:$1048576,$B$4,0),"-")</f>
        <v>20879758.484634399</v>
      </c>
      <c r="G15" s="129">
        <f>IFERROR(VLOOKUP($B15&amp;"_"&amp;$C15&amp;"_"&amp;G$3,'Pnad-C'!$1:$1048576,$B$4,0),"-")</f>
        <v>5825883.8168334961</v>
      </c>
      <c r="H15" s="129">
        <f>IFERROR(VLOOKUP($B15&amp;"_"&amp;$C15&amp;"_"&amp;H$3,'Pnad-C'!$1:$1048576,$B$4,0),"-")</f>
        <v>3158941.0649414063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129">
        <f>IFERROR(VLOOKUP($B16&amp;"_"&amp;$C16&amp;"_"&amp;E$3,'Pnad-C'!$1:$1048576,$B$4,0),"-")</f>
        <v>97970841.725893021</v>
      </c>
      <c r="F16" s="129">
        <f>IFERROR(VLOOKUP($B16&amp;"_"&amp;$C16&amp;"_"&amp;F$3,'Pnad-C'!$1:$1048576,$B$4,0),"-")</f>
        <v>20988216.376976013</v>
      </c>
      <c r="G16" s="129">
        <f>IFERROR(VLOOKUP($B16&amp;"_"&amp;$C16&amp;"_"&amp;G$3,'Pnad-C'!$1:$1048576,$B$4,0),"-")</f>
        <v>5864076.631439209</v>
      </c>
      <c r="H16" s="129">
        <f>IFERROR(VLOOKUP($B16&amp;"_"&amp;$C16&amp;"_"&amp;H$3,'Pnad-C'!$1:$1048576,$B$4,0),"-")</f>
        <v>3194359.4502868652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129">
        <f>IFERROR(VLOOKUP($B17&amp;"_"&amp;$C17&amp;"_"&amp;E$3,'Pnad-C'!$1:$1048576,$B$4,0),"-")</f>
        <v>97933600.672862053</v>
      </c>
      <c r="F17" s="129">
        <f>IFERROR(VLOOKUP($B17&amp;"_"&amp;$C17&amp;"_"&amp;F$3,'Pnad-C'!$1:$1048576,$B$4,0),"-")</f>
        <v>20757625.304740906</v>
      </c>
      <c r="G17" s="129">
        <f>IFERROR(VLOOKUP($B17&amp;"_"&amp;$C17&amp;"_"&amp;G$3,'Pnad-C'!$1:$1048576,$B$4,0),"-")</f>
        <v>5742112.1544952393</v>
      </c>
      <c r="H17" s="129">
        <f>IFERROR(VLOOKUP($B17&amp;"_"&amp;$C17&amp;"_"&amp;H$3,'Pnad-C'!$1:$1048576,$B$4,0),"-")</f>
        <v>3149239.532699585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124">
        <f>IFERROR(VLOOKUP($B18&amp;"_"&amp;$C18&amp;"_"&amp;E$3,'Pnad-C'!$1:$1048576,$B$4,0),"-")</f>
        <v>98854884.160409987</v>
      </c>
      <c r="F18" s="124">
        <f>IFERROR(VLOOKUP($B18&amp;"_"&amp;$C18&amp;"_"&amp;F$3,'Pnad-C'!$1:$1048576,$B$4,0),"-")</f>
        <v>20812705.365098953</v>
      </c>
      <c r="G18" s="124">
        <f>IFERROR(VLOOKUP($B18&amp;"_"&amp;$C18&amp;"_"&amp;G$3,'Pnad-C'!$1:$1048576,$B$4,0),"-")</f>
        <v>5803804.3376922607</v>
      </c>
      <c r="H18" s="124">
        <f>IFERROR(VLOOKUP($B18&amp;"_"&amp;$C18&amp;"_"&amp;H$3,'Pnad-C'!$1:$1048576,$B$4,0),"-")</f>
        <v>3151445.6427078247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129">
        <f>IFERROR(VLOOKUP($B19&amp;"_"&amp;$C19&amp;"_"&amp;E$3,'Pnad-C'!$1:$1048576,$B$4,0),"-")</f>
        <v>98300165.510428667</v>
      </c>
      <c r="F19" s="129">
        <f>IFERROR(VLOOKUP($B19&amp;"_"&amp;$C19&amp;"_"&amp;F$3,'Pnad-C'!$1:$1048576,$B$4,0),"-")</f>
        <v>20806573.261039734</v>
      </c>
      <c r="G19" s="129">
        <f>IFERROR(VLOOKUP($B19&amp;"_"&amp;$C19&amp;"_"&amp;G$3,'Pnad-C'!$1:$1048576,$B$4,0),"-")</f>
        <v>5834730.6659469604</v>
      </c>
      <c r="H19" s="129">
        <f>IFERROR(VLOOKUP($B19&amp;"_"&amp;$C19&amp;"_"&amp;H$3,'Pnad-C'!$1:$1048576,$B$4,0),"-")</f>
        <v>3156655.4183044434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129">
        <f>IFERROR(VLOOKUP($B20&amp;"_"&amp;$C20&amp;"_"&amp;E$3,'Pnad-C'!$1:$1048576,$B$4,0),"-")</f>
        <v>98819080.924875259</v>
      </c>
      <c r="F20" s="129">
        <f>IFERROR(VLOOKUP($B20&amp;"_"&amp;$C20&amp;"_"&amp;F$3,'Pnad-C'!$1:$1048576,$B$4,0),"-")</f>
        <v>20866773.299919128</v>
      </c>
      <c r="G20" s="129">
        <f>IFERROR(VLOOKUP($B20&amp;"_"&amp;$C20&amp;"_"&amp;G$3,'Pnad-C'!$1:$1048576,$B$4,0),"-")</f>
        <v>5806624.2794570923</v>
      </c>
      <c r="H20" s="129">
        <f>IFERROR(VLOOKUP($B20&amp;"_"&amp;$C20&amp;"_"&amp;H$3,'Pnad-C'!$1:$1048576,$B$4,0),"-")</f>
        <v>3148882.8712768555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129">
        <f>IFERROR(VLOOKUP($B21&amp;"_"&amp;$C21&amp;"_"&amp;E$3,'Pnad-C'!$1:$1048576,$B$4,0),"-")</f>
        <v>98973878.829866886</v>
      </c>
      <c r="F21" s="129">
        <f>IFERROR(VLOOKUP($B21&amp;"_"&amp;$C21&amp;"_"&amp;F$3,'Pnad-C'!$1:$1048576,$B$4,0),"-")</f>
        <v>20823267.747161865</v>
      </c>
      <c r="G21" s="129">
        <f>IFERROR(VLOOKUP($B21&amp;"_"&amp;$C21&amp;"_"&amp;G$3,'Pnad-C'!$1:$1048576,$B$4,0),"-")</f>
        <v>5813473.1173095703</v>
      </c>
      <c r="H21" s="129">
        <f>IFERROR(VLOOKUP($B21&amp;"_"&amp;$C21&amp;"_"&amp;H$3,'Pnad-C'!$1:$1048576,$B$4,0),"-")</f>
        <v>3154070.9445037842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129">
        <f>IFERROR(VLOOKUP($B22&amp;"_"&amp;$C22&amp;"_"&amp;E$3,'Pnad-C'!$1:$1048576,$B$4,0),"-")</f>
        <v>99326411.376469135</v>
      </c>
      <c r="F22" s="129">
        <f>IFERROR(VLOOKUP($B22&amp;"_"&amp;$C22&amp;"_"&amp;F$3,'Pnad-C'!$1:$1048576,$B$4,0),"-")</f>
        <v>20754207.152275085</v>
      </c>
      <c r="G22" s="129">
        <f>IFERROR(VLOOKUP($B22&amp;"_"&amp;$C22&amp;"_"&amp;G$3,'Pnad-C'!$1:$1048576,$B$4,0),"-")</f>
        <v>5760389.2880554199</v>
      </c>
      <c r="H22" s="129">
        <f>IFERROR(VLOOKUP($B22&amp;"_"&amp;$C22&amp;"_"&amp;H$3,'Pnad-C'!$1:$1048576,$B$4,0),"-")</f>
        <v>3146173.3367462158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124">
        <f>IFERROR(VLOOKUP($B23&amp;"_"&amp;$C23&amp;"_"&amp;E$3,'Pnad-C'!$1:$1048576,$B$4,0),"-")</f>
        <v>100727282.40719831</v>
      </c>
      <c r="F23" s="124">
        <f>IFERROR(VLOOKUP($B23&amp;"_"&amp;$C23&amp;"_"&amp;F$3,'Pnad-C'!$1:$1048576,$B$4,0),"-")</f>
        <v>21078362.860062122</v>
      </c>
      <c r="G23" s="124">
        <f>IFERROR(VLOOKUP($B23&amp;"_"&amp;$C23&amp;"_"&amp;G$3,'Pnad-C'!$1:$1048576,$B$4,0),"-")</f>
        <v>5867983.4265069962</v>
      </c>
      <c r="H23" s="124">
        <f>IFERROR(VLOOKUP($B23&amp;"_"&amp;$C23&amp;"_"&amp;H$3,'Pnad-C'!$1:$1048576,$B$4,0),"-")</f>
        <v>3160884.4445266724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129">
        <f>IFERROR(VLOOKUP($B24&amp;"_"&amp;$C24&amp;"_"&amp;E$3,'Pnad-C'!$1:$1048576,$B$4,0),"-")</f>
        <v>99956641.148926258</v>
      </c>
      <c r="F24" s="129">
        <f>IFERROR(VLOOKUP($B24&amp;"_"&amp;$C24&amp;"_"&amp;F$3,'Pnad-C'!$1:$1048576,$B$4,0),"-")</f>
        <v>20835132.337554932</v>
      </c>
      <c r="G24" s="129">
        <f>IFERROR(VLOOKUP($B24&amp;"_"&amp;$C24&amp;"_"&amp;G$3,'Pnad-C'!$1:$1048576,$B$4,0),"-")</f>
        <v>5757050.5240592957</v>
      </c>
      <c r="H24" s="129">
        <f>IFERROR(VLOOKUP($B24&amp;"_"&amp;$C24&amp;"_"&amp;H$3,'Pnad-C'!$1:$1048576,$B$4,0),"-")</f>
        <v>3134522.7545013428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129">
        <f>IFERROR(VLOOKUP($B25&amp;"_"&amp;$C25&amp;"_"&amp;E$3,'Pnad-C'!$1:$1048576,$B$4,0),"-")</f>
        <v>100565659.86560535</v>
      </c>
      <c r="F25" s="129">
        <f>IFERROR(VLOOKUP($B25&amp;"_"&amp;$C25&amp;"_"&amp;F$3,'Pnad-C'!$1:$1048576,$B$4,0),"-")</f>
        <v>21125268.113170624</v>
      </c>
      <c r="G25" s="129">
        <f>IFERROR(VLOOKUP($B25&amp;"_"&amp;$C25&amp;"_"&amp;G$3,'Pnad-C'!$1:$1048576,$B$4,0),"-")</f>
        <v>5886536.6619796753</v>
      </c>
      <c r="H25" s="129">
        <f>IFERROR(VLOOKUP($B25&amp;"_"&amp;$C25&amp;"_"&amp;H$3,'Pnad-C'!$1:$1048576,$B$4,0),"-")</f>
        <v>3145426.6886901855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129">
        <f>IFERROR(VLOOKUP($B26&amp;"_"&amp;$C26&amp;"_"&amp;E$3,'Pnad-C'!$1:$1048576,$B$4,0),"-")</f>
        <v>101068850.81867123</v>
      </c>
      <c r="F26" s="129">
        <f>IFERROR(VLOOKUP($B26&amp;"_"&amp;$C26&amp;"_"&amp;F$3,'Pnad-C'!$1:$1048576,$B$4,0),"-")</f>
        <v>21123224.282989502</v>
      </c>
      <c r="G26" s="129">
        <f>IFERROR(VLOOKUP($B26&amp;"_"&amp;$C26&amp;"_"&amp;G$3,'Pnad-C'!$1:$1048576,$B$4,0),"-")</f>
        <v>5904656.9930725098</v>
      </c>
      <c r="H26" s="129">
        <f>IFERROR(VLOOKUP($B26&amp;"_"&amp;$C26&amp;"_"&amp;H$3,'Pnad-C'!$1:$1048576,$B$4,0),"-")</f>
        <v>3166617.1645965576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129">
        <f>IFERROR(VLOOKUP($B27&amp;"_"&amp;$C27&amp;"_"&amp;E$3,'Pnad-C'!$1:$1048576,$B$4,0),"-")</f>
        <v>101317977.7955904</v>
      </c>
      <c r="F27" s="129">
        <f>IFERROR(VLOOKUP($B27&amp;"_"&amp;$C27&amp;"_"&amp;F$3,'Pnad-C'!$1:$1048576,$B$4,0),"-")</f>
        <v>21229826.706533432</v>
      </c>
      <c r="G27" s="129">
        <f>IFERROR(VLOOKUP($B27&amp;"_"&amp;$C27&amp;"_"&amp;G$3,'Pnad-C'!$1:$1048576,$B$4,0),"-")</f>
        <v>5923689.5269165039</v>
      </c>
      <c r="H27" s="129">
        <f>IFERROR(VLOOKUP($B27&amp;"_"&amp;$C27&amp;"_"&amp;H$3,'Pnad-C'!$1:$1048576,$B$4,0),"-")</f>
        <v>3196971.1703186035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124">
        <f>IFERROR(VLOOKUP($B28&amp;"_"&amp;$C28&amp;"_"&amp;E$3,'Pnad-C'!$1:$1048576,$B$4,0),"-")</f>
        <v>102055825.31026697</v>
      </c>
      <c r="F28" s="124">
        <f>IFERROR(VLOOKUP($B28&amp;"_"&amp;$C28&amp;"_"&amp;F$3,'Pnad-C'!$1:$1048576,$B$4,0),"-")</f>
        <v>21654047.791071892</v>
      </c>
      <c r="G28" s="124">
        <f>IFERROR(VLOOKUP($B28&amp;"_"&amp;$C28&amp;"_"&amp;G$3,'Pnad-C'!$1:$1048576,$B$4,0),"-")</f>
        <v>5992817.6710014343</v>
      </c>
      <c r="H28" s="124">
        <f>IFERROR(VLOOKUP($B28&amp;"_"&amp;$C28&amp;"_"&amp;H$3,'Pnad-C'!$1:$1048576,$B$4,0),"-")</f>
        <v>3213408.0953407288</v>
      </c>
    </row>
    <row r="29" spans="1:8" s="100" customFormat="1" ht="15" customHeight="1" x14ac:dyDescent="0.25">
      <c r="A29" s="10"/>
      <c r="B29" s="10">
        <f>B28</f>
        <v>2016</v>
      </c>
      <c r="C29" s="152">
        <v>1</v>
      </c>
      <c r="D29" s="99" t="s">
        <v>3</v>
      </c>
      <c r="E29" s="129">
        <f>IFERROR(VLOOKUP($B29&amp;"_"&amp;$C29&amp;"_"&amp;E$3,'Pnad-C'!$1:$1048576,$B$4,0),"-")</f>
        <v>101728040.30033207</v>
      </c>
      <c r="F29" s="129">
        <f>IFERROR(VLOOKUP($B29&amp;"_"&amp;$C29&amp;"_"&amp;F$3,'Pnad-C'!$1:$1048576,$B$4,0),"-")</f>
        <v>21476804.894609451</v>
      </c>
      <c r="G29" s="129">
        <f>IFERROR(VLOOKUP($B29&amp;"_"&amp;$C29&amp;"_"&amp;G$3,'Pnad-C'!$1:$1048576,$B$4,0),"-")</f>
        <v>5955112.0242080688</v>
      </c>
      <c r="H29" s="129">
        <f>IFERROR(VLOOKUP($B29&amp;"_"&amp;$C29&amp;"_"&amp;H$3,'Pnad-C'!$1:$1048576,$B$4,0),"-")</f>
        <v>3210008.9313049316</v>
      </c>
    </row>
    <row r="30" spans="1:8" s="100" customFormat="1" ht="15" customHeight="1" thickBot="1" x14ac:dyDescent="0.3">
      <c r="A30" s="254"/>
      <c r="B30" s="254">
        <v>2016</v>
      </c>
      <c r="C30" s="152">
        <v>2</v>
      </c>
      <c r="D30" s="246" t="s">
        <v>4</v>
      </c>
      <c r="E30" s="129">
        <f>IFERROR(VLOOKUP($B30&amp;"_"&amp;$C30&amp;"_"&amp;E$3,'Pnad-C'!$1:$1048576,$B$4,0),"-")</f>
        <v>102383610.32020187</v>
      </c>
      <c r="F30" s="129">
        <f>IFERROR(VLOOKUP($B30&amp;"_"&amp;$C30&amp;"_"&amp;F$3,'Pnad-C'!$1:$1048576,$B$4,0),"-")</f>
        <v>21831290.687534332</v>
      </c>
      <c r="G30" s="129">
        <f>IFERROR(VLOOKUP($B30&amp;"_"&amp;$C30&amp;"_"&amp;G$3,'Pnad-C'!$1:$1048576,$B$4,0),"-")</f>
        <v>6030523.3177947998</v>
      </c>
      <c r="H30" s="129">
        <f>IFERROR(VLOOKUP($B30&amp;"_"&amp;$C30&amp;"_"&amp;H$3,'Pnad-C'!$1:$1048576,$B$4,0),"-")</f>
        <v>3216807.2593765259</v>
      </c>
    </row>
    <row r="31" spans="1:8" ht="15.75" thickTop="1" x14ac:dyDescent="0.25">
      <c r="D31" s="15" t="s">
        <v>778</v>
      </c>
      <c r="E31" s="17"/>
      <c r="F31" s="17"/>
      <c r="G31" s="17"/>
      <c r="H31" s="17"/>
    </row>
    <row r="32" spans="1:8" x14ac:dyDescent="0.25">
      <c r="D32" s="16" t="s">
        <v>2</v>
      </c>
    </row>
    <row r="33" spans="1:4" x14ac:dyDescent="0.25">
      <c r="D33" s="159" t="s">
        <v>434</v>
      </c>
    </row>
    <row r="34" spans="1:4" x14ac:dyDescent="0.25">
      <c r="A34"/>
      <c r="B34"/>
      <c r="C34"/>
      <c r="D34" s="104" t="s">
        <v>780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  <ignoredErrors>
    <ignoredError sqref="B18:B23 B28:B29 B13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showGridLines="0" workbookViewId="0">
      <pane ySplit="8" topLeftCell="A9" activePane="bottomLeft" state="frozen"/>
      <selection activeCell="D35" sqref="D35"/>
      <selection pane="bottomLeft" activeCell="A31" sqref="A31"/>
    </sheetView>
  </sheetViews>
  <sheetFormatPr defaultRowHeight="15" x14ac:dyDescent="0.25"/>
  <cols>
    <col min="1" max="1" width="2.140625" style="153" customWidth="1"/>
    <col min="2" max="2" width="5" style="153" bestFit="1" customWidth="1"/>
    <col min="3" max="3" width="2.140625" style="153" customWidth="1"/>
    <col min="4" max="4" width="23.28515625" customWidth="1"/>
    <col min="5" max="9" width="10.28515625" customWidth="1"/>
    <col min="10" max="10" width="1.28515625" customWidth="1"/>
    <col min="11" max="15" width="10.28515625" customWidth="1"/>
  </cols>
  <sheetData>
    <row r="1" spans="1:15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 s="165" customFormat="1" ht="6" customHeight="1" x14ac:dyDescent="0.25">
      <c r="A3" s="161" t="s">
        <v>654</v>
      </c>
      <c r="B3" s="162"/>
      <c r="C3" s="163"/>
      <c r="D3" s="164"/>
      <c r="E3" s="163" t="s">
        <v>272</v>
      </c>
      <c r="F3" s="163" t="s">
        <v>273</v>
      </c>
      <c r="G3" s="163" t="s">
        <v>274</v>
      </c>
      <c r="H3" s="163" t="s">
        <v>275</v>
      </c>
      <c r="I3" s="163" t="s">
        <v>276</v>
      </c>
      <c r="J3" s="163"/>
      <c r="K3" s="163" t="s">
        <v>272</v>
      </c>
      <c r="L3" s="163" t="s">
        <v>273</v>
      </c>
      <c r="M3" s="163" t="s">
        <v>274</v>
      </c>
      <c r="N3" s="163" t="s">
        <v>275</v>
      </c>
      <c r="O3" s="163" t="s">
        <v>276</v>
      </c>
    </row>
    <row r="4" spans="1:15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111</v>
      </c>
      <c r="F4" s="163">
        <f>HLOOKUP(F$3,'Pnad-C'!$1:$1048576,2,0)</f>
        <v>112</v>
      </c>
      <c r="G4" s="163">
        <f>HLOOKUP(G$3,'Pnad-C'!$1:$1048576,2,0)</f>
        <v>113</v>
      </c>
      <c r="H4" s="163">
        <f>HLOOKUP(H$3,'Pnad-C'!$1:$1048576,2,0)</f>
        <v>114</v>
      </c>
      <c r="I4" s="163">
        <f>HLOOKUP(I$3,'Pnad-C'!$1:$1048576,2,0)</f>
        <v>115</v>
      </c>
      <c r="J4" s="163"/>
      <c r="K4" s="163">
        <f>HLOOKUP(K$3,'Pnad-C'!$1:$1048576,2,0)</f>
        <v>111</v>
      </c>
      <c r="L4" s="163">
        <f>HLOOKUP(L$3,'Pnad-C'!$1:$1048576,2,0)</f>
        <v>112</v>
      </c>
      <c r="M4" s="163">
        <f>HLOOKUP(M$3,'Pnad-C'!$1:$1048576,2,0)</f>
        <v>113</v>
      </c>
      <c r="N4" s="163">
        <f>HLOOKUP(N$3,'Pnad-C'!$1:$1048576,2,0)</f>
        <v>114</v>
      </c>
      <c r="O4" s="163">
        <f>HLOOKUP(O$3,'Pnad-C'!$1:$1048576,2,0)</f>
        <v>115</v>
      </c>
    </row>
    <row r="5" spans="1:15" s="12" customFormat="1" ht="45" customHeight="1" x14ac:dyDescent="0.25">
      <c r="A5" s="11" t="s">
        <v>170</v>
      </c>
      <c r="B5" s="148"/>
      <c r="C5" s="138"/>
      <c r="D5" s="416" t="str">
        <f>VLOOKUP(A3,'Indicadores do boletim'!$D:$N,3,0)</f>
        <v>Distribuição percentual dos ocupados de 14 anos ou mais por faixa etária: Região Metropolitana do Rio de Janeiro e Brasil, 2012 a 2016</v>
      </c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</row>
    <row r="6" spans="1:15" s="12" customFormat="1" ht="9.75" customHeight="1" thickBot="1" x14ac:dyDescent="0.3">
      <c r="A6" s="11"/>
      <c r="B6" s="150"/>
      <c r="C6" s="138"/>
      <c r="D6" s="13"/>
      <c r="E6" s="112"/>
      <c r="I6" s="102"/>
      <c r="J6" s="102"/>
      <c r="K6" s="112"/>
      <c r="O6" s="102" t="s">
        <v>186</v>
      </c>
    </row>
    <row r="7" spans="1:15" s="12" customFormat="1" ht="16.5" customHeight="1" thickTop="1" x14ac:dyDescent="0.25">
      <c r="A7" s="11"/>
      <c r="B7" s="150"/>
      <c r="C7" s="138"/>
      <c r="D7" s="419" t="s">
        <v>0</v>
      </c>
      <c r="E7" s="421" t="s">
        <v>169</v>
      </c>
      <c r="F7" s="421"/>
      <c r="G7" s="421"/>
      <c r="H7" s="421"/>
      <c r="I7" s="421"/>
      <c r="J7" s="422"/>
      <c r="K7" s="421" t="s">
        <v>7</v>
      </c>
      <c r="L7" s="421"/>
      <c r="M7" s="421"/>
      <c r="N7" s="421"/>
      <c r="O7" s="421"/>
    </row>
    <row r="8" spans="1:15" s="11" customFormat="1" ht="33" customHeight="1" x14ac:dyDescent="0.25">
      <c r="A8" s="138"/>
      <c r="B8" s="151"/>
      <c r="C8" s="138"/>
      <c r="D8" s="420"/>
      <c r="E8" s="218" t="s">
        <v>685</v>
      </c>
      <c r="F8" s="218" t="s">
        <v>188</v>
      </c>
      <c r="G8" s="218" t="s">
        <v>189</v>
      </c>
      <c r="H8" s="218" t="s">
        <v>190</v>
      </c>
      <c r="I8" s="218" t="s">
        <v>191</v>
      </c>
      <c r="J8" s="423"/>
      <c r="K8" s="218" t="s">
        <v>685</v>
      </c>
      <c r="L8" s="218" t="s">
        <v>188</v>
      </c>
      <c r="M8" s="218" t="s">
        <v>189</v>
      </c>
      <c r="N8" s="218" t="s">
        <v>190</v>
      </c>
      <c r="O8" s="218" t="s">
        <v>191</v>
      </c>
    </row>
    <row r="9" spans="1:15" ht="15.75" x14ac:dyDescent="0.25">
      <c r="B9" s="10">
        <f>D9</f>
        <v>2012</v>
      </c>
      <c r="C9" s="152">
        <v>0</v>
      </c>
      <c r="D9" s="98">
        <v>2012</v>
      </c>
      <c r="E9" s="119">
        <f>IFERROR(VLOOKUP($B9&amp;"_"&amp;$C9&amp;"_"&amp;$A$4,'Pnad-C'!$1:$1048576,E$4,0)*100,"-")</f>
        <v>1.081467978656292</v>
      </c>
      <c r="F9" s="119">
        <f>IFERROR(VLOOKUP($B9&amp;"_"&amp;$C9&amp;"_"&amp;$A$4,'Pnad-C'!$1:$1048576,F$4,0)*100,"-")</f>
        <v>24.835121631622314</v>
      </c>
      <c r="G9" s="119">
        <f>IFERROR(VLOOKUP($B9&amp;"_"&amp;$C9&amp;"_"&amp;$A$4,'Pnad-C'!$1:$1048576,G$4,0)*100,"-")</f>
        <v>49.088278412818909</v>
      </c>
      <c r="H9" s="119">
        <f>IFERROR(VLOOKUP($B9&amp;"_"&amp;$C9&amp;"_"&amp;$A$4,'Pnad-C'!$1:$1048576,H$4,0)*100,"-")</f>
        <v>21.986214816570282</v>
      </c>
      <c r="I9" s="119">
        <f>IFERROR(VLOOKUP($B9&amp;"_"&amp;$C9&amp;"_"&amp;$A$4,'Pnad-C'!$1:$1048576,I$4,0)*100,"-")</f>
        <v>3.0089151114225388</v>
      </c>
      <c r="J9" s="119"/>
      <c r="K9" s="119">
        <f>IFERROR(VLOOKUP($B9&amp;"_"&amp;$C9&amp;"_"&amp;$A$5,'Pnad-C'!$1:$1048576,K$4,0)*100,"-")</f>
        <v>2.9440237209200859</v>
      </c>
      <c r="L9" s="119">
        <f>IFERROR(VLOOKUP($B9&amp;"_"&amp;$C9&amp;"_"&amp;$A$5,'Pnad-C'!$1:$1048576,L$4,0)*100,"-")</f>
        <v>27.826255559921265</v>
      </c>
      <c r="M9" s="119">
        <f>IFERROR(VLOOKUP($B9&amp;"_"&amp;$C9&amp;"_"&amp;$A$5,'Pnad-C'!$1:$1048576,M$4,0)*100,"-")</f>
        <v>48.150929808616638</v>
      </c>
      <c r="N9" s="119">
        <f>IFERROR(VLOOKUP($B9&amp;"_"&amp;$C9&amp;"_"&amp;$A$5,'Pnad-C'!$1:$1048576,N$4,0)*100,"-")</f>
        <v>18.240994215011597</v>
      </c>
      <c r="O9" s="119">
        <f>IFERROR(VLOOKUP($B9&amp;"_"&amp;$C9&amp;"_"&amp;$A$5,'Pnad-C'!$1:$1048576,O$4,0)*100,"-")</f>
        <v>2.8377978131175041</v>
      </c>
    </row>
    <row r="10" spans="1:15" ht="15.75" x14ac:dyDescent="0.25">
      <c r="B10" s="10">
        <f>B9</f>
        <v>2012</v>
      </c>
      <c r="C10" s="152">
        <v>1</v>
      </c>
      <c r="D10" s="99" t="s">
        <v>3</v>
      </c>
      <c r="E10" s="120">
        <f>IFERROR(VLOOKUP($B10&amp;"_"&amp;$C10&amp;"_"&amp;$A$4,'Pnad-C'!$1:$1048576,E$4,0)*100,"-")</f>
        <v>1.1244965717196465</v>
      </c>
      <c r="F10" s="120">
        <f>IFERROR(VLOOKUP($B10&amp;"_"&amp;$C10&amp;"_"&amp;$A$4,'Pnad-C'!$1:$1048576,F$4,0)*100,"-")</f>
        <v>25.377720594406128</v>
      </c>
      <c r="G10" s="120">
        <f>IFERROR(VLOOKUP($B10&amp;"_"&amp;$C10&amp;"_"&amp;$A$4,'Pnad-C'!$1:$1048576,G$4,0)*100,"-")</f>
        <v>48.804759979248047</v>
      </c>
      <c r="H10" s="120">
        <f>IFERROR(VLOOKUP($B10&amp;"_"&amp;$C10&amp;"_"&amp;$A$4,'Pnad-C'!$1:$1048576,H$4,0)*100,"-")</f>
        <v>21.661193668842316</v>
      </c>
      <c r="I10" s="120">
        <f>IFERROR(VLOOKUP($B10&amp;"_"&amp;$C10&amp;"_"&amp;$A$4,'Pnad-C'!$1:$1048576,I$4,0)*100,"-")</f>
        <v>3.031826950609684</v>
      </c>
      <c r="J10" s="120"/>
      <c r="K10" s="120">
        <f>IFERROR(VLOOKUP($B10&amp;"_"&amp;$C10&amp;"_"&amp;$A$5,'Pnad-C'!$1:$1048576,K$4,0)*100,"-")</f>
        <v>3.0377203598618507</v>
      </c>
      <c r="L10" s="120">
        <f>IFERROR(VLOOKUP($B10&amp;"_"&amp;$C10&amp;"_"&amp;$A$5,'Pnad-C'!$1:$1048576,L$4,0)*100,"-")</f>
        <v>28.041630983352661</v>
      </c>
      <c r="M10" s="120">
        <f>IFERROR(VLOOKUP($B10&amp;"_"&amp;$C10&amp;"_"&amp;$A$5,'Pnad-C'!$1:$1048576,M$4,0)*100,"-")</f>
        <v>48.001348972320557</v>
      </c>
      <c r="N10" s="120">
        <f>IFERROR(VLOOKUP($B10&amp;"_"&amp;$C10&amp;"_"&amp;$A$5,'Pnad-C'!$1:$1048576,N$4,0)*100,"-")</f>
        <v>18.045222759246826</v>
      </c>
      <c r="O10" s="120">
        <f>IFERROR(VLOOKUP($B10&amp;"_"&amp;$C10&amp;"_"&amp;$A$5,'Pnad-C'!$1:$1048576,O$4,0)*100,"-")</f>
        <v>2.8740784153342247</v>
      </c>
    </row>
    <row r="11" spans="1:15" ht="15.75" x14ac:dyDescent="0.25">
      <c r="B11" s="10">
        <f t="shared" ref="B11:B13" si="0">B10</f>
        <v>2012</v>
      </c>
      <c r="C11" s="152">
        <v>2</v>
      </c>
      <c r="D11" s="99" t="s">
        <v>4</v>
      </c>
      <c r="E11" s="120">
        <f>IFERROR(VLOOKUP($B11&amp;"_"&amp;$C11&amp;"_"&amp;$A$4,'Pnad-C'!$1:$1048576,E$4,0)*100,"-")</f>
        <v>1.1054190807044506</v>
      </c>
      <c r="F11" s="120">
        <f>IFERROR(VLOOKUP($B11&amp;"_"&amp;$C11&amp;"_"&amp;$A$4,'Pnad-C'!$1:$1048576,F$4,0)*100,"-")</f>
        <v>24.646949768066406</v>
      </c>
      <c r="G11" s="120">
        <f>IFERROR(VLOOKUP($B11&amp;"_"&amp;$C11&amp;"_"&amp;$A$4,'Pnad-C'!$1:$1048576,G$4,0)*100,"-")</f>
        <v>49.516028165817261</v>
      </c>
      <c r="H11" s="120">
        <f>IFERROR(VLOOKUP($B11&amp;"_"&amp;$C11&amp;"_"&amp;$A$4,'Pnad-C'!$1:$1048576,H$4,0)*100,"-")</f>
        <v>21.741563081741333</v>
      </c>
      <c r="I11" s="120">
        <f>IFERROR(VLOOKUP($B11&amp;"_"&amp;$C11&amp;"_"&amp;$A$4,'Pnad-C'!$1:$1048576,I$4,0)*100,"-")</f>
        <v>2.9900390654802322</v>
      </c>
      <c r="J11" s="120"/>
      <c r="K11" s="120">
        <f>IFERROR(VLOOKUP($B11&amp;"_"&amp;$C11&amp;"_"&amp;$A$5,'Pnad-C'!$1:$1048576,K$4,0)*100,"-")</f>
        <v>3.0209198594093323</v>
      </c>
      <c r="L11" s="120">
        <f>IFERROR(VLOOKUP($B11&amp;"_"&amp;$C11&amp;"_"&amp;$A$5,'Pnad-C'!$1:$1048576,L$4,0)*100,"-")</f>
        <v>27.970343828201294</v>
      </c>
      <c r="M11" s="120">
        <f>IFERROR(VLOOKUP($B11&amp;"_"&amp;$C11&amp;"_"&amp;$A$5,'Pnad-C'!$1:$1048576,M$4,0)*100,"-")</f>
        <v>48.019483685493469</v>
      </c>
      <c r="N11" s="120">
        <f>IFERROR(VLOOKUP($B11&amp;"_"&amp;$C11&amp;"_"&amp;$A$5,'Pnad-C'!$1:$1048576,N$4,0)*100,"-")</f>
        <v>18.21369081735611</v>
      </c>
      <c r="O11" s="120">
        <f>IFERROR(VLOOKUP($B11&amp;"_"&amp;$C11&amp;"_"&amp;$A$5,'Pnad-C'!$1:$1048576,O$4,0)*100,"-")</f>
        <v>2.7755612507462502</v>
      </c>
    </row>
    <row r="12" spans="1:15" ht="15.75" x14ac:dyDescent="0.25">
      <c r="B12" s="10">
        <f t="shared" si="0"/>
        <v>2012</v>
      </c>
      <c r="C12" s="152">
        <v>3</v>
      </c>
      <c r="D12" s="99" t="s">
        <v>5</v>
      </c>
      <c r="E12" s="120">
        <f>IFERROR(VLOOKUP($B12&amp;"_"&amp;$C12&amp;"_"&amp;$A$4,'Pnad-C'!$1:$1048576,E$4,0)*100,"-")</f>
        <v>1.0766106657683849</v>
      </c>
      <c r="F12" s="120">
        <f>IFERROR(VLOOKUP($B12&amp;"_"&amp;$C12&amp;"_"&amp;$A$4,'Pnad-C'!$1:$1048576,F$4,0)*100,"-")</f>
        <v>24.61228221654892</v>
      </c>
      <c r="G12" s="120">
        <f>IFERROR(VLOOKUP($B12&amp;"_"&amp;$C12&amp;"_"&amp;$A$4,'Pnad-C'!$1:$1048576,G$4,0)*100,"-")</f>
        <v>49.302330613136292</v>
      </c>
      <c r="H12" s="120">
        <f>IFERROR(VLOOKUP($B12&amp;"_"&amp;$C12&amp;"_"&amp;$A$4,'Pnad-C'!$1:$1048576,H$4,0)*100,"-")</f>
        <v>21.958528459072113</v>
      </c>
      <c r="I12" s="120">
        <f>IFERROR(VLOOKUP($B12&amp;"_"&amp;$C12&amp;"_"&amp;$A$4,'Pnad-C'!$1:$1048576,I$4,0)*100,"-")</f>
        <v>3.0502468347549438</v>
      </c>
      <c r="J12" s="120"/>
      <c r="K12" s="120">
        <f>IFERROR(VLOOKUP($B12&amp;"_"&amp;$C12&amp;"_"&amp;$A$5,'Pnad-C'!$1:$1048576,K$4,0)*100,"-")</f>
        <v>2.9138166457414627</v>
      </c>
      <c r="L12" s="120">
        <f>IFERROR(VLOOKUP($B12&amp;"_"&amp;$C12&amp;"_"&amp;$A$5,'Pnad-C'!$1:$1048576,L$4,0)*100,"-")</f>
        <v>27.821734547615051</v>
      </c>
      <c r="M12" s="120">
        <f>IFERROR(VLOOKUP($B12&amp;"_"&amp;$C12&amp;"_"&amp;$A$5,'Pnad-C'!$1:$1048576,M$4,0)*100,"-")</f>
        <v>48.226353526115417</v>
      </c>
      <c r="N12" s="120">
        <f>IFERROR(VLOOKUP($B12&amp;"_"&amp;$C12&amp;"_"&amp;$A$5,'Pnad-C'!$1:$1048576,N$4,0)*100,"-")</f>
        <v>18.215000629425049</v>
      </c>
      <c r="O12" s="120">
        <f>IFERROR(VLOOKUP($B12&amp;"_"&amp;$C12&amp;"_"&amp;$A$5,'Pnad-C'!$1:$1048576,O$4,0)*100,"-")</f>
        <v>2.8230953961610794</v>
      </c>
    </row>
    <row r="13" spans="1:15" ht="15.75" x14ac:dyDescent="0.25">
      <c r="B13" s="10">
        <f t="shared" si="0"/>
        <v>2012</v>
      </c>
      <c r="C13" s="152">
        <v>4</v>
      </c>
      <c r="D13" s="99" t="s">
        <v>6</v>
      </c>
      <c r="E13" s="120">
        <f>IFERROR(VLOOKUP($B13&amp;"_"&amp;$C13&amp;"_"&amp;$A$4,'Pnad-C'!$1:$1048576,E$4,0)*100,"-")</f>
        <v>1.0193456895649433</v>
      </c>
      <c r="F13" s="120">
        <f>IFERROR(VLOOKUP($B13&amp;"_"&amp;$C13&amp;"_"&amp;$A$4,'Pnad-C'!$1:$1048576,F$4,0)*100,"-")</f>
        <v>24.703535437583923</v>
      </c>
      <c r="G13" s="120">
        <f>IFERROR(VLOOKUP($B13&amp;"_"&amp;$C13&amp;"_"&amp;$A$4,'Pnad-C'!$1:$1048576,G$4,0)*100,"-")</f>
        <v>48.729994893074036</v>
      </c>
      <c r="H13" s="120">
        <f>IFERROR(VLOOKUP($B13&amp;"_"&amp;$C13&amp;"_"&amp;$A$4,'Pnad-C'!$1:$1048576,H$4,0)*100,"-")</f>
        <v>22.583575546741486</v>
      </c>
      <c r="I13" s="120">
        <f>IFERROR(VLOOKUP($B13&amp;"_"&amp;$C13&amp;"_"&amp;$A$4,'Pnad-C'!$1:$1048576,I$4,0)*100,"-")</f>
        <v>2.9635472223162651</v>
      </c>
      <c r="J13" s="120"/>
      <c r="K13" s="120">
        <f>IFERROR(VLOOKUP($B13&amp;"_"&amp;$C13&amp;"_"&amp;$A$5,'Pnad-C'!$1:$1048576,K$4,0)*100,"-")</f>
        <v>2.8036380186676979</v>
      </c>
      <c r="L13" s="120">
        <f>IFERROR(VLOOKUP($B13&amp;"_"&amp;$C13&amp;"_"&amp;$A$5,'Pnad-C'!$1:$1048576,L$4,0)*100,"-")</f>
        <v>27.471309900283813</v>
      </c>
      <c r="M13" s="120">
        <f>IFERROR(VLOOKUP($B13&amp;"_"&amp;$C13&amp;"_"&amp;$A$5,'Pnad-C'!$1:$1048576,M$4,0)*100,"-")</f>
        <v>48.356530070304871</v>
      </c>
      <c r="N13" s="120">
        <f>IFERROR(VLOOKUP($B13&amp;"_"&amp;$C13&amp;"_"&amp;$A$5,'Pnad-C'!$1:$1048576,N$4,0)*100,"-")</f>
        <v>18.490065634250641</v>
      </c>
      <c r="O13" s="120">
        <f>IFERROR(VLOOKUP($B13&amp;"_"&amp;$C13&amp;"_"&amp;$A$5,'Pnad-C'!$1:$1048576,O$4,0)*100,"-")</f>
        <v>2.8784563764929771</v>
      </c>
    </row>
    <row r="14" spans="1:15" ht="15.75" x14ac:dyDescent="0.25">
      <c r="B14" s="10">
        <f>D14</f>
        <v>2013</v>
      </c>
      <c r="C14" s="152">
        <v>0</v>
      </c>
      <c r="D14" s="98">
        <v>2013</v>
      </c>
      <c r="E14" s="119">
        <f>IFERROR(VLOOKUP($B14&amp;"_"&amp;$C14&amp;"_"&amp;$A$4,'Pnad-C'!$1:$1048576,E$4,0)*100,"-")</f>
        <v>0.95453150570392609</v>
      </c>
      <c r="F14" s="119">
        <f>IFERROR(VLOOKUP($B14&amp;"_"&amp;$C14&amp;"_"&amp;$A$4,'Pnad-C'!$1:$1048576,F$4,0)*100,"-")</f>
        <v>23.838573694229126</v>
      </c>
      <c r="G14" s="119">
        <f>IFERROR(VLOOKUP($B14&amp;"_"&amp;$C14&amp;"_"&amp;$A$4,'Pnad-C'!$1:$1048576,G$4,0)*100,"-")</f>
        <v>50.129604339599609</v>
      </c>
      <c r="H14" s="119">
        <f>IFERROR(VLOOKUP($B14&amp;"_"&amp;$C14&amp;"_"&amp;$A$4,'Pnad-C'!$1:$1048576,H$4,0)*100,"-")</f>
        <v>22.037538886070251</v>
      </c>
      <c r="I14" s="119">
        <f>IFERROR(VLOOKUP($B14&amp;"_"&amp;$C14&amp;"_"&amp;$A$4,'Pnad-C'!$1:$1048576,I$4,0)*100,"-")</f>
        <v>3.039749339222908</v>
      </c>
      <c r="J14" s="119"/>
      <c r="K14" s="119">
        <f>IFERROR(VLOOKUP($B14&amp;"_"&amp;$C14&amp;"_"&amp;$A$5,'Pnad-C'!$1:$1048576,K$4,0)*100,"-")</f>
        <v>2.6305502280592918</v>
      </c>
      <c r="L14" s="119">
        <f>IFERROR(VLOOKUP($B14&amp;"_"&amp;$C14&amp;"_"&amp;$A$5,'Pnad-C'!$1:$1048576,L$4,0)*100,"-")</f>
        <v>27.013927698135376</v>
      </c>
      <c r="M14" s="119">
        <f>IFERROR(VLOOKUP($B14&amp;"_"&amp;$C14&amp;"_"&amp;$A$5,'Pnad-C'!$1:$1048576,M$4,0)*100,"-")</f>
        <v>48.746287822723389</v>
      </c>
      <c r="N14" s="119">
        <f>IFERROR(VLOOKUP($B14&amp;"_"&amp;$C14&amp;"_"&amp;$A$5,'Pnad-C'!$1:$1048576,N$4,0)*100,"-")</f>
        <v>18.729177117347717</v>
      </c>
      <c r="O14" s="119">
        <f>IFERROR(VLOOKUP($B14&amp;"_"&amp;$C14&amp;"_"&amp;$A$5,'Pnad-C'!$1:$1048576,O$4,0)*100,"-")</f>
        <v>2.8800597414374352</v>
      </c>
    </row>
    <row r="15" spans="1:15" ht="15.75" x14ac:dyDescent="0.25">
      <c r="B15" s="10">
        <f>B14</f>
        <v>2013</v>
      </c>
      <c r="C15" s="152">
        <v>1</v>
      </c>
      <c r="D15" s="99" t="s">
        <v>3</v>
      </c>
      <c r="E15" s="120">
        <f>IFERROR(VLOOKUP($B15&amp;"_"&amp;$C15&amp;"_"&amp;$A$4,'Pnad-C'!$1:$1048576,E$4,0)*100,"-")</f>
        <v>0.9554767981171608</v>
      </c>
      <c r="F15" s="120">
        <f>IFERROR(VLOOKUP($B15&amp;"_"&amp;$C15&amp;"_"&amp;$A$4,'Pnad-C'!$1:$1048576,F$4,0)*100,"-")</f>
        <v>24.390421807765961</v>
      </c>
      <c r="G15" s="120">
        <f>IFERROR(VLOOKUP($B15&amp;"_"&amp;$C15&amp;"_"&amp;$A$4,'Pnad-C'!$1:$1048576,G$4,0)*100,"-")</f>
        <v>49.710708856582642</v>
      </c>
      <c r="H15" s="120">
        <f>IFERROR(VLOOKUP($B15&amp;"_"&amp;$C15&amp;"_"&amp;$A$4,'Pnad-C'!$1:$1048576,H$4,0)*100,"-")</f>
        <v>21.97587639093399</v>
      </c>
      <c r="I15" s="120">
        <f>IFERROR(VLOOKUP($B15&amp;"_"&amp;$C15&amp;"_"&amp;$A$4,'Pnad-C'!$1:$1048576,I$4,0)*100,"-")</f>
        <v>2.9675180092453957</v>
      </c>
      <c r="J15" s="120"/>
      <c r="K15" s="120">
        <f>IFERROR(VLOOKUP($B15&amp;"_"&amp;$C15&amp;"_"&amp;$A$5,'Pnad-C'!$1:$1048576,K$4,0)*100,"-")</f>
        <v>2.8108607977628708</v>
      </c>
      <c r="L15" s="120">
        <f>IFERROR(VLOOKUP($B15&amp;"_"&amp;$C15&amp;"_"&amp;$A$5,'Pnad-C'!$1:$1048576,L$4,0)*100,"-")</f>
        <v>27.091223001480103</v>
      </c>
      <c r="M15" s="120">
        <f>IFERROR(VLOOKUP($B15&amp;"_"&amp;$C15&amp;"_"&amp;$A$5,'Pnad-C'!$1:$1048576,M$4,0)*100,"-")</f>
        <v>48.588484525680542</v>
      </c>
      <c r="N15" s="120">
        <f>IFERROR(VLOOKUP($B15&amp;"_"&amp;$C15&amp;"_"&amp;$A$5,'Pnad-C'!$1:$1048576,N$4,0)*100,"-")</f>
        <v>18.615742027759552</v>
      </c>
      <c r="O15" s="120">
        <f>IFERROR(VLOOKUP($B15&amp;"_"&amp;$C15&amp;"_"&amp;$A$5,'Pnad-C'!$1:$1048576,O$4,0)*100,"-")</f>
        <v>2.8936916962265968</v>
      </c>
    </row>
    <row r="16" spans="1:15" ht="15.75" x14ac:dyDescent="0.25">
      <c r="B16" s="10">
        <f t="shared" ref="B16:B18" si="1">B15</f>
        <v>2013</v>
      </c>
      <c r="C16" s="152">
        <v>2</v>
      </c>
      <c r="D16" s="99" t="s">
        <v>4</v>
      </c>
      <c r="E16" s="120">
        <f>IFERROR(VLOOKUP($B16&amp;"_"&amp;$C16&amp;"_"&amp;$A$4,'Pnad-C'!$1:$1048576,E$4,0)*100,"-")</f>
        <v>1.0681787505745888</v>
      </c>
      <c r="F16" s="120">
        <f>IFERROR(VLOOKUP($B16&amp;"_"&amp;$C16&amp;"_"&amp;$A$4,'Pnad-C'!$1:$1048576,F$4,0)*100,"-")</f>
        <v>24.023252725601196</v>
      </c>
      <c r="G16" s="120">
        <f>IFERROR(VLOOKUP($B16&amp;"_"&amp;$C16&amp;"_"&amp;$A$4,'Pnad-C'!$1:$1048576,G$4,0)*100,"-")</f>
        <v>50.144577026367188</v>
      </c>
      <c r="H16" s="120">
        <f>IFERROR(VLOOKUP($B16&amp;"_"&amp;$C16&amp;"_"&amp;$A$4,'Pnad-C'!$1:$1048576,H$4,0)*100,"-")</f>
        <v>21.643184125423431</v>
      </c>
      <c r="I16" s="120">
        <f>IFERROR(VLOOKUP($B16&amp;"_"&amp;$C16&amp;"_"&amp;$A$4,'Pnad-C'!$1:$1048576,I$4,0)*100,"-")</f>
        <v>3.1208066269755363</v>
      </c>
      <c r="J16" s="120"/>
      <c r="K16" s="120">
        <f>IFERROR(VLOOKUP($B16&amp;"_"&amp;$C16&amp;"_"&amp;$A$5,'Pnad-C'!$1:$1048576,K$4,0)*100,"-")</f>
        <v>2.6834616437554359</v>
      </c>
      <c r="L16" s="120">
        <f>IFERROR(VLOOKUP($B16&amp;"_"&amp;$C16&amp;"_"&amp;$A$5,'Pnad-C'!$1:$1048576,L$4,0)*100,"-")</f>
        <v>26.98226273059845</v>
      </c>
      <c r="M16" s="120">
        <f>IFERROR(VLOOKUP($B16&amp;"_"&amp;$C16&amp;"_"&amp;$A$5,'Pnad-C'!$1:$1048576,M$4,0)*100,"-")</f>
        <v>48.796734213829041</v>
      </c>
      <c r="N16" s="120">
        <f>IFERROR(VLOOKUP($B16&amp;"_"&amp;$C16&amp;"_"&amp;$A$5,'Pnad-C'!$1:$1048576,N$4,0)*100,"-")</f>
        <v>18.634605407714844</v>
      </c>
      <c r="O16" s="120">
        <f>IFERROR(VLOOKUP($B16&amp;"_"&amp;$C16&amp;"_"&amp;$A$5,'Pnad-C'!$1:$1048576,O$4,0)*100,"-")</f>
        <v>2.902936190366745</v>
      </c>
    </row>
    <row r="17" spans="1:15" ht="15.75" x14ac:dyDescent="0.25">
      <c r="B17" s="10">
        <f t="shared" si="1"/>
        <v>2013</v>
      </c>
      <c r="C17" s="152">
        <v>3</v>
      </c>
      <c r="D17" s="99" t="s">
        <v>5</v>
      </c>
      <c r="E17" s="120">
        <f>IFERROR(VLOOKUP($B17&amp;"_"&amp;$C17&amp;"_"&amp;$A$4,'Pnad-C'!$1:$1048576,E$4,0)*100,"-")</f>
        <v>0.8451530709862709</v>
      </c>
      <c r="F17" s="120">
        <f>IFERROR(VLOOKUP($B17&amp;"_"&amp;$C17&amp;"_"&amp;$A$4,'Pnad-C'!$1:$1048576,F$4,0)*100,"-")</f>
        <v>23.674368858337402</v>
      </c>
      <c r="G17" s="120">
        <f>IFERROR(VLOOKUP($B17&amp;"_"&amp;$C17&amp;"_"&amp;$A$4,'Pnad-C'!$1:$1048576,G$4,0)*100,"-")</f>
        <v>50.119102001190186</v>
      </c>
      <c r="H17" s="120">
        <f>IFERROR(VLOOKUP($B17&amp;"_"&amp;$C17&amp;"_"&amp;$A$4,'Pnad-C'!$1:$1048576,H$4,0)*100,"-")</f>
        <v>22.249867022037506</v>
      </c>
      <c r="I17" s="120">
        <f>IFERROR(VLOOKUP($B17&amp;"_"&amp;$C17&amp;"_"&amp;$A$4,'Pnad-C'!$1:$1048576,I$4,0)*100,"-")</f>
        <v>3.1115099787712097</v>
      </c>
      <c r="J17" s="120"/>
      <c r="K17" s="120">
        <f>IFERROR(VLOOKUP($B17&amp;"_"&amp;$C17&amp;"_"&amp;$A$5,'Pnad-C'!$1:$1048576,K$4,0)*100,"-")</f>
        <v>2.5727273896336555</v>
      </c>
      <c r="L17" s="120">
        <f>IFERROR(VLOOKUP($B17&amp;"_"&amp;$C17&amp;"_"&amp;$A$5,'Pnad-C'!$1:$1048576,L$4,0)*100,"-")</f>
        <v>27.043977379798889</v>
      </c>
      <c r="M17" s="120">
        <f>IFERROR(VLOOKUP($B17&amp;"_"&amp;$C17&amp;"_"&amp;$A$5,'Pnad-C'!$1:$1048576,M$4,0)*100,"-")</f>
        <v>48.835548758506775</v>
      </c>
      <c r="N17" s="120">
        <f>IFERROR(VLOOKUP($B17&amp;"_"&amp;$C17&amp;"_"&amp;$A$5,'Pnad-C'!$1:$1048576,N$4,0)*100,"-")</f>
        <v>18.723994493484497</v>
      </c>
      <c r="O17" s="120">
        <f>IFERROR(VLOOKUP($B17&amp;"_"&amp;$C17&amp;"_"&amp;$A$5,'Pnad-C'!$1:$1048576,O$4,0)*100,"-")</f>
        <v>2.823752723634243</v>
      </c>
    </row>
    <row r="18" spans="1:15" ht="15.75" x14ac:dyDescent="0.25">
      <c r="B18" s="10">
        <f t="shared" si="1"/>
        <v>2013</v>
      </c>
      <c r="C18" s="152">
        <v>4</v>
      </c>
      <c r="D18" s="99" t="s">
        <v>6</v>
      </c>
      <c r="E18" s="120">
        <f>IFERROR(VLOOKUP($B18&amp;"_"&amp;$C18&amp;"_"&amp;$A$4,'Pnad-C'!$1:$1048576,E$4,0)*100,"-")</f>
        <v>0.94931721687316895</v>
      </c>
      <c r="F18" s="120">
        <f>IFERROR(VLOOKUP($B18&amp;"_"&amp;$C18&amp;"_"&amp;$A$4,'Pnad-C'!$1:$1048576,F$4,0)*100,"-")</f>
        <v>23.266252875328064</v>
      </c>
      <c r="G18" s="120">
        <f>IFERROR(VLOOKUP($B18&amp;"_"&amp;$C18&amp;"_"&amp;$A$4,'Pnad-C'!$1:$1048576,G$4,0)*100,"-")</f>
        <v>50.5440354347229</v>
      </c>
      <c r="H18" s="120">
        <f>IFERROR(VLOOKUP($B18&amp;"_"&amp;$C18&amp;"_"&amp;$A$4,'Pnad-C'!$1:$1048576,H$4,0)*100,"-")</f>
        <v>22.281230986118317</v>
      </c>
      <c r="I18" s="120">
        <f>IFERROR(VLOOKUP($B18&amp;"_"&amp;$C18&amp;"_"&amp;$A$4,'Pnad-C'!$1:$1048576,I$4,0)*100,"-")</f>
        <v>2.9591629281640053</v>
      </c>
      <c r="J18" s="120"/>
      <c r="K18" s="120">
        <f>IFERROR(VLOOKUP($B18&amp;"_"&amp;$C18&amp;"_"&amp;$A$5,'Pnad-C'!$1:$1048576,K$4,0)*100,"-")</f>
        <v>2.4551510810852051</v>
      </c>
      <c r="L18" s="120">
        <f>IFERROR(VLOOKUP($B18&amp;"_"&amp;$C18&amp;"_"&amp;$A$5,'Pnad-C'!$1:$1048576,L$4,0)*100,"-")</f>
        <v>26.938241720199585</v>
      </c>
      <c r="M18" s="120">
        <f>IFERROR(VLOOKUP($B18&amp;"_"&amp;$C18&amp;"_"&amp;$A$5,'Pnad-C'!$1:$1048576,M$4,0)*100,"-")</f>
        <v>48.764386773109436</v>
      </c>
      <c r="N18" s="120">
        <f>IFERROR(VLOOKUP($B18&amp;"_"&amp;$C18&amp;"_"&amp;$A$5,'Pnad-C'!$1:$1048576,N$4,0)*100,"-")</f>
        <v>18.942363560199738</v>
      </c>
      <c r="O18" s="120">
        <f>IFERROR(VLOOKUP($B18&amp;"_"&amp;$C18&amp;"_"&amp;$A$5,'Pnad-C'!$1:$1048576,O$4,0)*100,"-")</f>
        <v>2.8998583555221558</v>
      </c>
    </row>
    <row r="19" spans="1:15" ht="15.75" x14ac:dyDescent="0.25">
      <c r="B19" s="10">
        <f>D19</f>
        <v>2014</v>
      </c>
      <c r="C19" s="152">
        <v>0</v>
      </c>
      <c r="D19" s="98">
        <v>2014</v>
      </c>
      <c r="E19" s="119">
        <f>IFERROR(VLOOKUP($B19&amp;"_"&amp;$C19&amp;"_"&amp;$A$4,'Pnad-C'!$1:$1048576,E$4,0)*100,"-")</f>
        <v>0.83011966198682785</v>
      </c>
      <c r="F19" s="119">
        <f>IFERROR(VLOOKUP($B19&amp;"_"&amp;$C19&amp;"_"&amp;$A$4,'Pnad-C'!$1:$1048576,F$4,0)*100,"-")</f>
        <v>22.617718577384949</v>
      </c>
      <c r="G19" s="119">
        <f>IFERROR(VLOOKUP($B19&amp;"_"&amp;$C19&amp;"_"&amp;$A$4,'Pnad-C'!$1:$1048576,G$4,0)*100,"-")</f>
        <v>50.893968343734741</v>
      </c>
      <c r="H19" s="119">
        <f>IFERROR(VLOOKUP($B19&amp;"_"&amp;$C19&amp;"_"&amp;$A$4,'Pnad-C'!$1:$1048576,H$4,0)*100,"-")</f>
        <v>22.691023349761963</v>
      </c>
      <c r="I19" s="119">
        <f>IFERROR(VLOOKUP($B19&amp;"_"&amp;$C19&amp;"_"&amp;$A$4,'Pnad-C'!$1:$1048576,I$4,0)*100,"-")</f>
        <v>2.9671689495444298</v>
      </c>
      <c r="J19" s="119"/>
      <c r="K19" s="119">
        <f>IFERROR(VLOOKUP($B19&amp;"_"&amp;$C19&amp;"_"&amp;$A$5,'Pnad-C'!$1:$1048576,K$4,0)*100,"-")</f>
        <v>2.436777763068676</v>
      </c>
      <c r="L19" s="119">
        <f>IFERROR(VLOOKUP($B19&amp;"_"&amp;$C19&amp;"_"&amp;$A$5,'Pnad-C'!$1:$1048576,L$4,0)*100,"-")</f>
        <v>26.355656981468201</v>
      </c>
      <c r="M19" s="119">
        <f>IFERROR(VLOOKUP($B19&amp;"_"&amp;$C19&amp;"_"&amp;$A$5,'Pnad-C'!$1:$1048576,M$4,0)*100,"-")</f>
        <v>49.212783575057983</v>
      </c>
      <c r="N19" s="119">
        <f>IFERROR(VLOOKUP($B19&amp;"_"&amp;$C19&amp;"_"&amp;$A$5,'Pnad-C'!$1:$1048576,N$4,0)*100,"-")</f>
        <v>19.144542515277863</v>
      </c>
      <c r="O19" s="119">
        <f>IFERROR(VLOOKUP($B19&amp;"_"&amp;$C19&amp;"_"&amp;$A$5,'Pnad-C'!$1:$1048576,O$4,0)*100,"-")</f>
        <v>2.8502391651272774</v>
      </c>
    </row>
    <row r="20" spans="1:15" ht="15.75" x14ac:dyDescent="0.25">
      <c r="B20" s="10">
        <f>B19</f>
        <v>2014</v>
      </c>
      <c r="C20" s="152">
        <v>1</v>
      </c>
      <c r="D20" s="99" t="s">
        <v>3</v>
      </c>
      <c r="E20" s="120">
        <f>IFERROR(VLOOKUP($B20&amp;"_"&amp;$C20&amp;"_"&amp;$A$4,'Pnad-C'!$1:$1048576,E$4,0)*100,"-")</f>
        <v>0.94670988619327545</v>
      </c>
      <c r="F20" s="120">
        <f>IFERROR(VLOOKUP($B20&amp;"_"&amp;$C20&amp;"_"&amp;$A$4,'Pnad-C'!$1:$1048576,F$4,0)*100,"-")</f>
        <v>23.430433869361877</v>
      </c>
      <c r="G20" s="120">
        <f>IFERROR(VLOOKUP($B20&amp;"_"&amp;$C20&amp;"_"&amp;$A$4,'Pnad-C'!$1:$1048576,G$4,0)*100,"-")</f>
        <v>50.934022665023804</v>
      </c>
      <c r="H20" s="120">
        <f>IFERROR(VLOOKUP($B20&amp;"_"&amp;$C20&amp;"_"&amp;$A$4,'Pnad-C'!$1:$1048576,H$4,0)*100,"-")</f>
        <v>21.961891651153564</v>
      </c>
      <c r="I20" s="120">
        <f>IFERROR(VLOOKUP($B20&amp;"_"&amp;$C20&amp;"_"&amp;$A$4,'Pnad-C'!$1:$1048576,I$4,0)*100,"-")</f>
        <v>2.7269424870610237</v>
      </c>
      <c r="J20" s="120"/>
      <c r="K20" s="120">
        <f>IFERROR(VLOOKUP($B20&amp;"_"&amp;$C20&amp;"_"&amp;$A$5,'Pnad-C'!$1:$1048576,K$4,0)*100,"-")</f>
        <v>2.598082646727562</v>
      </c>
      <c r="L20" s="120">
        <f>IFERROR(VLOOKUP($B20&amp;"_"&amp;$C20&amp;"_"&amp;$A$5,'Pnad-C'!$1:$1048576,L$4,0)*100,"-")</f>
        <v>26.543021202087402</v>
      </c>
      <c r="M20" s="120">
        <f>IFERROR(VLOOKUP($B20&amp;"_"&amp;$C20&amp;"_"&amp;$A$5,'Pnad-C'!$1:$1048576,M$4,0)*100,"-")</f>
        <v>49.253344535827637</v>
      </c>
      <c r="N20" s="120">
        <f>IFERROR(VLOOKUP($B20&amp;"_"&amp;$C20&amp;"_"&amp;$A$5,'Pnad-C'!$1:$1048576,N$4,0)*100,"-")</f>
        <v>18.82718950510025</v>
      </c>
      <c r="O20" s="120">
        <f>IFERROR(VLOOKUP($B20&amp;"_"&amp;$C20&amp;"_"&amp;$A$5,'Pnad-C'!$1:$1048576,O$4,0)*100,"-")</f>
        <v>2.7783619239926338</v>
      </c>
    </row>
    <row r="21" spans="1:15" ht="15.75" x14ac:dyDescent="0.25">
      <c r="B21" s="10">
        <f t="shared" ref="B21:B23" si="2">B20</f>
        <v>2014</v>
      </c>
      <c r="C21" s="152">
        <v>2</v>
      </c>
      <c r="D21" s="99" t="s">
        <v>4</v>
      </c>
      <c r="E21" s="120">
        <f>IFERROR(VLOOKUP($B21&amp;"_"&amp;$C21&amp;"_"&amp;$A$4,'Pnad-C'!$1:$1048576,E$4,0)*100,"-")</f>
        <v>0.93118483200669289</v>
      </c>
      <c r="F21" s="120">
        <f>IFERROR(VLOOKUP($B21&amp;"_"&amp;$C21&amp;"_"&amp;$A$4,'Pnad-C'!$1:$1048576,F$4,0)*100,"-")</f>
        <v>22.457054257392883</v>
      </c>
      <c r="G21" s="120">
        <f>IFERROR(VLOOKUP($B21&amp;"_"&amp;$C21&amp;"_"&amp;$A$4,'Pnad-C'!$1:$1048576,G$4,0)*100,"-")</f>
        <v>51.323145627975464</v>
      </c>
      <c r="H21" s="120">
        <f>IFERROR(VLOOKUP($B21&amp;"_"&amp;$C21&amp;"_"&amp;$A$4,'Pnad-C'!$1:$1048576,H$4,0)*100,"-")</f>
        <v>22.415885329246521</v>
      </c>
      <c r="I21" s="120">
        <f>IFERROR(VLOOKUP($B21&amp;"_"&amp;$C21&amp;"_"&amp;$A$4,'Pnad-C'!$1:$1048576,I$4,0)*100,"-")</f>
        <v>2.8727298602461815</v>
      </c>
      <c r="J21" s="120"/>
      <c r="K21" s="120">
        <f>IFERROR(VLOOKUP($B21&amp;"_"&amp;$C21&amp;"_"&amp;$A$5,'Pnad-C'!$1:$1048576,K$4,0)*100,"-")</f>
        <v>2.4858104065060616</v>
      </c>
      <c r="L21" s="120">
        <f>IFERROR(VLOOKUP($B21&amp;"_"&amp;$C21&amp;"_"&amp;$A$5,'Pnad-C'!$1:$1048576,L$4,0)*100,"-")</f>
        <v>26.49693489074707</v>
      </c>
      <c r="M21" s="120">
        <f>IFERROR(VLOOKUP($B21&amp;"_"&amp;$C21&amp;"_"&amp;$A$5,'Pnad-C'!$1:$1048576,M$4,0)*100,"-")</f>
        <v>49.148979783058167</v>
      </c>
      <c r="N21" s="120">
        <f>IFERROR(VLOOKUP($B21&amp;"_"&amp;$C21&amp;"_"&amp;$A$5,'Pnad-C'!$1:$1048576,N$4,0)*100,"-")</f>
        <v>19.028858840465546</v>
      </c>
      <c r="O21" s="120">
        <f>IFERROR(VLOOKUP($B21&amp;"_"&amp;$C21&amp;"_"&amp;$A$5,'Pnad-C'!$1:$1048576,O$4,0)*100,"-")</f>
        <v>2.8394157066941261</v>
      </c>
    </row>
    <row r="22" spans="1:15" ht="15.75" x14ac:dyDescent="0.25">
      <c r="B22" s="10">
        <f t="shared" si="2"/>
        <v>2014</v>
      </c>
      <c r="C22" s="152">
        <v>3</v>
      </c>
      <c r="D22" s="99" t="s">
        <v>5</v>
      </c>
      <c r="E22" s="120">
        <f>IFERROR(VLOOKUP($B22&amp;"_"&amp;$C22&amp;"_"&amp;$A$4,'Pnad-C'!$1:$1048576,E$4,0)*100,"-")</f>
        <v>0.72126933373510838</v>
      </c>
      <c r="F22" s="120">
        <f>IFERROR(VLOOKUP($B22&amp;"_"&amp;$C22&amp;"_"&amp;$A$4,'Pnad-C'!$1:$1048576,F$4,0)*100,"-")</f>
        <v>22.3894402384758</v>
      </c>
      <c r="G22" s="120">
        <f>IFERROR(VLOOKUP($B22&amp;"_"&amp;$C22&amp;"_"&amp;$A$4,'Pnad-C'!$1:$1048576,G$4,0)*100,"-")</f>
        <v>50.968897342681885</v>
      </c>
      <c r="H22" s="120">
        <f>IFERROR(VLOOKUP($B22&amp;"_"&amp;$C22&amp;"_"&amp;$A$4,'Pnad-C'!$1:$1048576,H$4,0)*100,"-")</f>
        <v>22.894018888473511</v>
      </c>
      <c r="I22" s="120">
        <f>IFERROR(VLOOKUP($B22&amp;"_"&amp;$C22&amp;"_"&amp;$A$4,'Pnad-C'!$1:$1048576,I$4,0)*100,"-")</f>
        <v>3.0263748019933701</v>
      </c>
      <c r="J22" s="120"/>
      <c r="K22" s="120">
        <f>IFERROR(VLOOKUP($B22&amp;"_"&amp;$C22&amp;"_"&amp;$A$5,'Pnad-C'!$1:$1048576,K$4,0)*100,"-")</f>
        <v>2.3612134158611298</v>
      </c>
      <c r="L22" s="120">
        <f>IFERROR(VLOOKUP($B22&amp;"_"&amp;$C22&amp;"_"&amp;$A$5,'Pnad-C'!$1:$1048576,L$4,0)*100,"-")</f>
        <v>26.338022947311401</v>
      </c>
      <c r="M22" s="120">
        <f>IFERROR(VLOOKUP($B22&amp;"_"&amp;$C22&amp;"_"&amp;$A$5,'Pnad-C'!$1:$1048576,M$4,0)*100,"-")</f>
        <v>49.175643920898438</v>
      </c>
      <c r="N22" s="120">
        <f>IFERROR(VLOOKUP($B22&amp;"_"&amp;$C22&amp;"_"&amp;$A$5,'Pnad-C'!$1:$1048576,N$4,0)*100,"-")</f>
        <v>19.26828920841217</v>
      </c>
      <c r="O22" s="120">
        <f>IFERROR(VLOOKUP($B22&amp;"_"&amp;$C22&amp;"_"&amp;$A$5,'Pnad-C'!$1:$1048576,O$4,0)*100,"-")</f>
        <v>2.8568295761942863</v>
      </c>
    </row>
    <row r="23" spans="1:15" ht="15.75" x14ac:dyDescent="0.25">
      <c r="B23" s="10">
        <f t="shared" si="2"/>
        <v>2014</v>
      </c>
      <c r="C23" s="152">
        <v>4</v>
      </c>
      <c r="D23" s="99" t="s">
        <v>6</v>
      </c>
      <c r="E23" s="120">
        <f>IFERROR(VLOOKUP($B23&amp;"_"&amp;$C23&amp;"_"&amp;$A$4,'Pnad-C'!$1:$1048576,E$4,0)*100,"-")</f>
        <v>0.72131478227674961</v>
      </c>
      <c r="F23" s="120">
        <f>IFERROR(VLOOKUP($B23&amp;"_"&amp;$C23&amp;"_"&amp;$A$4,'Pnad-C'!$1:$1048576,F$4,0)*100,"-")</f>
        <v>22.193944454193115</v>
      </c>
      <c r="G23" s="120">
        <f>IFERROR(VLOOKUP($B23&amp;"_"&amp;$C23&amp;"_"&amp;$A$4,'Pnad-C'!$1:$1048576,G$4,0)*100,"-")</f>
        <v>50.34981369972229</v>
      </c>
      <c r="H23" s="120">
        <f>IFERROR(VLOOKUP($B23&amp;"_"&amp;$C23&amp;"_"&amp;$A$4,'Pnad-C'!$1:$1048576,H$4,0)*100,"-")</f>
        <v>23.492297530174255</v>
      </c>
      <c r="I23" s="120">
        <f>IFERROR(VLOOKUP($B23&amp;"_"&amp;$C23&amp;"_"&amp;$A$4,'Pnad-C'!$1:$1048576,I$4,0)*100,"-")</f>
        <v>3.2426286488771439</v>
      </c>
      <c r="J23" s="120"/>
      <c r="K23" s="120">
        <f>IFERROR(VLOOKUP($B23&amp;"_"&amp;$C23&amp;"_"&amp;$A$5,'Pnad-C'!$1:$1048576,K$4,0)*100,"-")</f>
        <v>2.3020047694444656</v>
      </c>
      <c r="L23" s="120">
        <f>IFERROR(VLOOKUP($B23&amp;"_"&amp;$C23&amp;"_"&amp;$A$5,'Pnad-C'!$1:$1048576,L$4,0)*100,"-")</f>
        <v>26.044651865959167</v>
      </c>
      <c r="M23" s="120">
        <f>IFERROR(VLOOKUP($B23&amp;"_"&amp;$C23&amp;"_"&amp;$A$5,'Pnad-C'!$1:$1048576,M$4,0)*100,"-")</f>
        <v>49.273160099983215</v>
      </c>
      <c r="N23" s="120">
        <f>IFERROR(VLOOKUP($B23&amp;"_"&amp;$C23&amp;"_"&amp;$A$5,'Pnad-C'!$1:$1048576,N$4,0)*100,"-")</f>
        <v>19.453833997249603</v>
      </c>
      <c r="O23" s="120">
        <f>IFERROR(VLOOKUP($B23&amp;"_"&amp;$C23&amp;"_"&amp;$A$5,'Pnad-C'!$1:$1048576,O$4,0)*100,"-")</f>
        <v>2.9263494536280632</v>
      </c>
    </row>
    <row r="24" spans="1:15" ht="15.75" x14ac:dyDescent="0.25">
      <c r="B24" s="10">
        <f>D24</f>
        <v>2015</v>
      </c>
      <c r="C24" s="152">
        <v>0</v>
      </c>
      <c r="D24" s="98">
        <v>2015</v>
      </c>
      <c r="E24" s="119">
        <f>IFERROR(VLOOKUP($B24&amp;"_"&amp;$C24&amp;"_"&amp;$A$4,'Pnad-C'!$1:$1048576,E$4,0)*100,"-")</f>
        <v>0.61468733474612236</v>
      </c>
      <c r="F24" s="119">
        <f>IFERROR(VLOOKUP($B24&amp;"_"&amp;$C24&amp;"_"&amp;$A$4,'Pnad-C'!$1:$1048576,F$4,0)*100,"-")</f>
        <v>21.792192757129669</v>
      </c>
      <c r="G24" s="119">
        <f>IFERROR(VLOOKUP($B24&amp;"_"&amp;$C24&amp;"_"&amp;$A$4,'Pnad-C'!$1:$1048576,G$4,0)*100,"-")</f>
        <v>50.461363792419434</v>
      </c>
      <c r="H24" s="119">
        <f>IFERROR(VLOOKUP($B24&amp;"_"&amp;$C24&amp;"_"&amp;$A$4,'Pnad-C'!$1:$1048576,H$4,0)*100,"-")</f>
        <v>23.836821317672729</v>
      </c>
      <c r="I24" s="119">
        <f>IFERROR(VLOOKUP($B24&amp;"_"&amp;$C24&amp;"_"&amp;$A$4,'Pnad-C'!$1:$1048576,I$4,0)*100,"-")</f>
        <v>3.2949343323707581</v>
      </c>
      <c r="J24" s="119"/>
      <c r="K24" s="119">
        <f>IFERROR(VLOOKUP($B24&amp;"_"&amp;$C24&amp;"_"&amp;$A$5,'Pnad-C'!$1:$1048576,K$4,0)*100,"-")</f>
        <v>2.2502174600958824</v>
      </c>
      <c r="L24" s="119">
        <f>IFERROR(VLOOKUP($B24&amp;"_"&amp;$C24&amp;"_"&amp;$A$5,'Pnad-C'!$1:$1048576,L$4,0)*100,"-")</f>
        <v>25.327730178833008</v>
      </c>
      <c r="M24" s="119">
        <f>IFERROR(VLOOKUP($B24&amp;"_"&amp;$C24&amp;"_"&amp;$A$5,'Pnad-C'!$1:$1048576,M$4,0)*100,"-")</f>
        <v>49.415844678878784</v>
      </c>
      <c r="N24" s="119">
        <f>IFERROR(VLOOKUP($B24&amp;"_"&amp;$C24&amp;"_"&amp;$A$5,'Pnad-C'!$1:$1048576,N$4,0)*100,"-")</f>
        <v>19.990140199661255</v>
      </c>
      <c r="O24" s="119">
        <f>IFERROR(VLOOKUP($B24&amp;"_"&amp;$C24&amp;"_"&amp;$A$5,'Pnad-C'!$1:$1048576,O$4,0)*100,"-")</f>
        <v>3.0160687863826752</v>
      </c>
    </row>
    <row r="25" spans="1:15" ht="15.75" x14ac:dyDescent="0.25">
      <c r="B25" s="10">
        <f>B24</f>
        <v>2015</v>
      </c>
      <c r="C25" s="152">
        <v>1</v>
      </c>
      <c r="D25" s="99" t="s">
        <v>3</v>
      </c>
      <c r="E25" s="120">
        <f>IFERROR(VLOOKUP($B25&amp;"_"&amp;$C25&amp;"_"&amp;$A$4,'Pnad-C'!$1:$1048576,E$4,0)*100,"-")</f>
        <v>0.64766318537294865</v>
      </c>
      <c r="F25" s="120">
        <f>IFERROR(VLOOKUP($B25&amp;"_"&amp;$C25&amp;"_"&amp;$A$4,'Pnad-C'!$1:$1048576,F$4,0)*100,"-")</f>
        <v>21.716833114624023</v>
      </c>
      <c r="G25" s="120">
        <f>IFERROR(VLOOKUP($B25&amp;"_"&amp;$C25&amp;"_"&amp;$A$4,'Pnad-C'!$1:$1048576,G$4,0)*100,"-")</f>
        <v>50.869524478912354</v>
      </c>
      <c r="H25" s="120">
        <f>IFERROR(VLOOKUP($B25&amp;"_"&amp;$C25&amp;"_"&amp;$A$4,'Pnad-C'!$1:$1048576,H$4,0)*100,"-")</f>
        <v>23.492991924285889</v>
      </c>
      <c r="I25" s="120">
        <f>IFERROR(VLOOKUP($B25&amp;"_"&amp;$C25&amp;"_"&amp;$A$4,'Pnad-C'!$1:$1048576,I$4,0)*100,"-")</f>
        <v>3.2729886472225189</v>
      </c>
      <c r="J25" s="120"/>
      <c r="K25" s="120">
        <f>IFERROR(VLOOKUP($B25&amp;"_"&amp;$C25&amp;"_"&amp;$A$5,'Pnad-C'!$1:$1048576,K$4,0)*100,"-")</f>
        <v>2.3617831990122795</v>
      </c>
      <c r="L25" s="120">
        <f>IFERROR(VLOOKUP($B25&amp;"_"&amp;$C25&amp;"_"&amp;$A$5,'Pnad-C'!$1:$1048576,L$4,0)*100,"-")</f>
        <v>25.692969560623169</v>
      </c>
      <c r="M25" s="120">
        <f>IFERROR(VLOOKUP($B25&amp;"_"&amp;$C25&amp;"_"&amp;$A$5,'Pnad-C'!$1:$1048576,M$4,0)*100,"-")</f>
        <v>49.18542206287384</v>
      </c>
      <c r="N25" s="120">
        <f>IFERROR(VLOOKUP($B25&amp;"_"&amp;$C25&amp;"_"&amp;$A$5,'Pnad-C'!$1:$1048576,N$4,0)*100,"-")</f>
        <v>19.791421294212341</v>
      </c>
      <c r="O25" s="120">
        <f>IFERROR(VLOOKUP($B25&amp;"_"&amp;$C25&amp;"_"&amp;$A$5,'Pnad-C'!$1:$1048576,O$4,0)*100,"-")</f>
        <v>2.9684046283364296</v>
      </c>
    </row>
    <row r="26" spans="1:15" ht="15.75" x14ac:dyDescent="0.25">
      <c r="B26" s="10">
        <f t="shared" ref="B26:B28" si="3">B25</f>
        <v>2015</v>
      </c>
      <c r="C26" s="152">
        <v>2</v>
      </c>
      <c r="D26" s="99" t="s">
        <v>4</v>
      </c>
      <c r="E26" s="120">
        <f>IFERROR(VLOOKUP($B26&amp;"_"&amp;$C26&amp;"_"&amp;$A$4,'Pnad-C'!$1:$1048576,E$4,0)*100,"-")</f>
        <v>0.59459093026816845</v>
      </c>
      <c r="F26" s="120">
        <f>IFERROR(VLOOKUP($B26&amp;"_"&amp;$C26&amp;"_"&amp;$A$4,'Pnad-C'!$1:$1048576,F$4,0)*100,"-")</f>
        <v>21.299514174461365</v>
      </c>
      <c r="G26" s="120">
        <f>IFERROR(VLOOKUP($B26&amp;"_"&amp;$C26&amp;"_"&amp;$A$4,'Pnad-C'!$1:$1048576,G$4,0)*100,"-")</f>
        <v>51.186239719390869</v>
      </c>
      <c r="H26" s="120">
        <f>IFERROR(VLOOKUP($B26&amp;"_"&amp;$C26&amp;"_"&amp;$A$4,'Pnad-C'!$1:$1048576,H$4,0)*100,"-")</f>
        <v>23.544114828109741</v>
      </c>
      <c r="I26" s="120">
        <f>IFERROR(VLOOKUP($B26&amp;"_"&amp;$C26&amp;"_"&amp;$A$4,'Pnad-C'!$1:$1048576,I$4,0)*100,"-")</f>
        <v>3.3755380660295486</v>
      </c>
      <c r="J26" s="120"/>
      <c r="K26" s="120">
        <f>IFERROR(VLOOKUP($B26&amp;"_"&amp;$C26&amp;"_"&amp;$A$5,'Pnad-C'!$1:$1048576,K$4,0)*100,"-")</f>
        <v>2.3223480209708214</v>
      </c>
      <c r="L26" s="120">
        <f>IFERROR(VLOOKUP($B26&amp;"_"&amp;$C26&amp;"_"&amp;$A$5,'Pnad-C'!$1:$1048576,L$4,0)*100,"-")</f>
        <v>25.351810455322266</v>
      </c>
      <c r="M26" s="120">
        <f>IFERROR(VLOOKUP($B26&amp;"_"&amp;$C26&amp;"_"&amp;$A$5,'Pnad-C'!$1:$1048576,M$4,0)*100,"-")</f>
        <v>49.501746892929077</v>
      </c>
      <c r="N26" s="120">
        <f>IFERROR(VLOOKUP($B26&amp;"_"&amp;$C26&amp;"_"&amp;$A$5,'Pnad-C'!$1:$1048576,N$4,0)*100,"-")</f>
        <v>19.771730899810791</v>
      </c>
      <c r="O26" s="120">
        <f>IFERROR(VLOOKUP($B26&amp;"_"&amp;$C26&amp;"_"&amp;$A$5,'Pnad-C'!$1:$1048576,O$4,0)*100,"-")</f>
        <v>3.0523624271154404</v>
      </c>
    </row>
    <row r="27" spans="1:15" ht="15.75" x14ac:dyDescent="0.25">
      <c r="B27" s="10">
        <f t="shared" si="3"/>
        <v>2015</v>
      </c>
      <c r="C27" s="152">
        <v>3</v>
      </c>
      <c r="D27" s="99" t="s">
        <v>5</v>
      </c>
      <c r="E27" s="120">
        <f>IFERROR(VLOOKUP($B27&amp;"_"&amp;$C27&amp;"_"&amp;$A$4,'Pnad-C'!$1:$1048576,E$4,0)*100,"-")</f>
        <v>0.56496141478419304</v>
      </c>
      <c r="F27" s="120">
        <f>IFERROR(VLOOKUP($B27&amp;"_"&amp;$C27&amp;"_"&amp;$A$4,'Pnad-C'!$1:$1048576,F$4,0)*100,"-")</f>
        <v>21.763437986373901</v>
      </c>
      <c r="G27" s="120">
        <f>IFERROR(VLOOKUP($B27&amp;"_"&amp;$C27&amp;"_"&amp;$A$4,'Pnad-C'!$1:$1048576,G$4,0)*100,"-")</f>
        <v>50.10412335395813</v>
      </c>
      <c r="H27" s="120">
        <f>IFERROR(VLOOKUP($B27&amp;"_"&amp;$C27&amp;"_"&amp;$A$4,'Pnad-C'!$1:$1048576,H$4,0)*100,"-")</f>
        <v>24.2155522108078</v>
      </c>
      <c r="I27" s="120">
        <f>IFERROR(VLOOKUP($B27&amp;"_"&amp;$C27&amp;"_"&amp;$A$4,'Pnad-C'!$1:$1048576,I$4,0)*100,"-")</f>
        <v>3.351924940943718</v>
      </c>
      <c r="J27" s="120"/>
      <c r="K27" s="120">
        <f>IFERROR(VLOOKUP($B27&amp;"_"&amp;$C27&amp;"_"&amp;$A$5,'Pnad-C'!$1:$1048576,K$4,0)*100,"-")</f>
        <v>2.2233588621020317</v>
      </c>
      <c r="L27" s="120">
        <f>IFERROR(VLOOKUP($B27&amp;"_"&amp;$C27&amp;"_"&amp;$A$5,'Pnad-C'!$1:$1048576,L$4,0)*100,"-")</f>
        <v>25.066676735877991</v>
      </c>
      <c r="M27" s="120">
        <f>IFERROR(VLOOKUP($B27&amp;"_"&amp;$C27&amp;"_"&amp;$A$5,'Pnad-C'!$1:$1048576,M$4,0)*100,"-")</f>
        <v>49.505496025085449</v>
      </c>
      <c r="N27" s="120">
        <f>IFERROR(VLOOKUP($B27&amp;"_"&amp;$C27&amp;"_"&amp;$A$5,'Pnad-C'!$1:$1048576,N$4,0)*100,"-")</f>
        <v>20.131543278694153</v>
      </c>
      <c r="O27" s="120">
        <f>IFERROR(VLOOKUP($B27&amp;"_"&amp;$C27&amp;"_"&amp;$A$5,'Pnad-C'!$1:$1048576,O$4,0)*100,"-")</f>
        <v>3.0729250982403755</v>
      </c>
    </row>
    <row r="28" spans="1:15" ht="15.75" x14ac:dyDescent="0.25">
      <c r="B28" s="10">
        <f t="shared" si="3"/>
        <v>2015</v>
      </c>
      <c r="C28" s="152">
        <v>4</v>
      </c>
      <c r="D28" s="99" t="s">
        <v>6</v>
      </c>
      <c r="E28" s="120">
        <f>IFERROR(VLOOKUP($B28&amp;"_"&amp;$C28&amp;"_"&amp;$A$4,'Pnad-C'!$1:$1048576,E$4,0)*100,"-")</f>
        <v>0.65153390169143677</v>
      </c>
      <c r="F28" s="120">
        <f>IFERROR(VLOOKUP($B28&amp;"_"&amp;$C28&amp;"_"&amp;$A$4,'Pnad-C'!$1:$1048576,F$4,0)*100,"-")</f>
        <v>22.388987243175507</v>
      </c>
      <c r="G28" s="120">
        <f>IFERROR(VLOOKUP($B28&amp;"_"&amp;$C28&amp;"_"&amp;$A$4,'Pnad-C'!$1:$1048576,G$4,0)*100,"-")</f>
        <v>49.685570597648621</v>
      </c>
      <c r="H28" s="120">
        <f>IFERROR(VLOOKUP($B28&amp;"_"&amp;$C28&amp;"_"&amp;$A$4,'Pnad-C'!$1:$1048576,H$4,0)*100,"-")</f>
        <v>24.094623327255249</v>
      </c>
      <c r="I28" s="120">
        <f>IFERROR(VLOOKUP($B28&amp;"_"&amp;$C28&amp;"_"&amp;$A$4,'Pnad-C'!$1:$1048576,I$4,0)*100,"-")</f>
        <v>3.1792853027582169</v>
      </c>
      <c r="J28" s="120"/>
      <c r="K28" s="120">
        <f>IFERROR(VLOOKUP($B28&amp;"_"&amp;$C28&amp;"_"&amp;$A$5,'Pnad-C'!$1:$1048576,K$4,0)*100,"-")</f>
        <v>2.0933795720338821</v>
      </c>
      <c r="L28" s="120">
        <f>IFERROR(VLOOKUP($B28&amp;"_"&amp;$C28&amp;"_"&amp;$A$5,'Pnad-C'!$1:$1048576,L$4,0)*100,"-")</f>
        <v>25.199458003044128</v>
      </c>
      <c r="M28" s="120">
        <f>IFERROR(VLOOKUP($B28&amp;"_"&amp;$C28&amp;"_"&amp;$A$5,'Pnad-C'!$1:$1048576,M$4,0)*100,"-")</f>
        <v>49.470716714859009</v>
      </c>
      <c r="N28" s="120">
        <f>IFERROR(VLOOKUP($B28&amp;"_"&amp;$C28&amp;"_"&amp;$A$5,'Pnad-C'!$1:$1048576,N$4,0)*100,"-")</f>
        <v>20.265862345695496</v>
      </c>
      <c r="O28" s="120">
        <f>IFERROR(VLOOKUP($B28&amp;"_"&amp;$C28&amp;"_"&amp;$A$5,'Pnad-C'!$1:$1048576,O$4,0)*100,"-")</f>
        <v>2.9705828055739403</v>
      </c>
    </row>
    <row r="29" spans="1:15" ht="15.75" x14ac:dyDescent="0.25">
      <c r="B29" s="10">
        <f>D29</f>
        <v>2016</v>
      </c>
      <c r="C29" s="152">
        <v>0</v>
      </c>
      <c r="D29" s="98">
        <v>2016</v>
      </c>
      <c r="E29" s="119">
        <f>IFERROR(VLOOKUP($B29&amp;"_"&amp;$C29&amp;"_"&amp;$A$4,'Pnad-C'!$1:$1048576,E$4,0)*100,"-")</f>
        <v>0.56532411836087704</v>
      </c>
      <c r="F29" s="119">
        <f>IFERROR(VLOOKUP($B29&amp;"_"&amp;$C29&amp;"_"&amp;$A$4,'Pnad-C'!$1:$1048576,F$4,0)*100,"-")</f>
        <v>21.057301759719849</v>
      </c>
      <c r="G29" s="119">
        <f>IFERROR(VLOOKUP($B29&amp;"_"&amp;$C29&amp;"_"&amp;$A$4,'Pnad-C'!$1:$1048576,G$4,0)*100,"-")</f>
        <v>50.749558210372925</v>
      </c>
      <c r="H29" s="119">
        <f>IFERROR(VLOOKUP($B29&amp;"_"&amp;$C29&amp;"_"&amp;$A$4,'Pnad-C'!$1:$1048576,H$4,0)*100,"-")</f>
        <v>24.020232260227203</v>
      </c>
      <c r="I29" s="119">
        <f>IFERROR(VLOOKUP($B29&amp;"_"&amp;$C29&amp;"_"&amp;$A$4,'Pnad-C'!$1:$1048576,I$4,0)*100,"-")</f>
        <v>3.6075815558433533</v>
      </c>
      <c r="J29" s="119"/>
      <c r="K29" s="119">
        <f>IFERROR(VLOOKUP($B29&amp;"_"&amp;$C29&amp;"_"&amp;$A$5,'Pnad-C'!$1:$1048576,K$4,0)*100,"-")</f>
        <v>1.9609697163105011</v>
      </c>
      <c r="L29" s="119">
        <f>IFERROR(VLOOKUP($B29&amp;"_"&amp;$C29&amp;"_"&amp;$A$5,'Pnad-C'!$1:$1048576,L$4,0)*100,"-")</f>
        <v>24.628420174121857</v>
      </c>
      <c r="M29" s="119">
        <f>IFERROR(VLOOKUP($B29&amp;"_"&amp;$C29&amp;"_"&amp;$A$5,'Pnad-C'!$1:$1048576,M$4,0)*100,"-")</f>
        <v>49.807214736938477</v>
      </c>
      <c r="N29" s="119">
        <f>IFERROR(VLOOKUP($B29&amp;"_"&amp;$C29&amp;"_"&amp;$A$5,'Pnad-C'!$1:$1048576,N$4,0)*100,"-")</f>
        <v>20.53922712802887</v>
      </c>
      <c r="O29" s="119">
        <f>IFERROR(VLOOKUP($B29&amp;"_"&amp;$C29&amp;"_"&amp;$A$5,'Pnad-C'!$1:$1048576,O$4,0)*100,"-")</f>
        <v>3.0641667544841766</v>
      </c>
    </row>
    <row r="30" spans="1:15" ht="15.75" x14ac:dyDescent="0.25">
      <c r="B30" s="10">
        <f>B29</f>
        <v>2016</v>
      </c>
      <c r="C30" s="152">
        <v>1</v>
      </c>
      <c r="D30" s="99" t="s">
        <v>3</v>
      </c>
      <c r="E30" s="120">
        <f>IFERROR(VLOOKUP($B30&amp;"_"&amp;$C30&amp;"_"&amp;$A$4,'Pnad-C'!$1:$1048576,E$4,0)*100,"-")</f>
        <v>0.58450838550925255</v>
      </c>
      <c r="F30" s="120">
        <f>IFERROR(VLOOKUP($B30&amp;"_"&amp;$C30&amp;"_"&amp;$A$4,'Pnad-C'!$1:$1048576,F$4,0)*100,"-")</f>
        <v>21.074332296848297</v>
      </c>
      <c r="G30" s="120">
        <f>IFERROR(VLOOKUP($B30&amp;"_"&amp;$C30&amp;"_"&amp;$A$4,'Pnad-C'!$1:$1048576,G$4,0)*100,"-")</f>
        <v>50.79275369644165</v>
      </c>
      <c r="H30" s="120">
        <f>IFERROR(VLOOKUP($B30&amp;"_"&amp;$C30&amp;"_"&amp;$A$4,'Pnad-C'!$1:$1048576,H$4,0)*100,"-")</f>
        <v>24.064010381698608</v>
      </c>
      <c r="I30" s="120">
        <f>IFERROR(VLOOKUP($B30&amp;"_"&amp;$C30&amp;"_"&amp;$A$4,'Pnad-C'!$1:$1048576,I$4,0)*100,"-")</f>
        <v>3.4843932837247849</v>
      </c>
      <c r="J30" s="120"/>
      <c r="K30" s="120">
        <f>IFERROR(VLOOKUP($B30&amp;"_"&amp;$C30&amp;"_"&amp;$A$5,'Pnad-C'!$1:$1048576,K$4,0)*100,"-")</f>
        <v>2.0001055672764778</v>
      </c>
      <c r="L30" s="120">
        <f>IFERROR(VLOOKUP($B30&amp;"_"&amp;$C30&amp;"_"&amp;$A$5,'Pnad-C'!$1:$1048576,L$4,0)*100,"-")</f>
        <v>24.611939489841461</v>
      </c>
      <c r="M30" s="120">
        <f>IFERROR(VLOOKUP($B30&amp;"_"&amp;$C30&amp;"_"&amp;$A$5,'Pnad-C'!$1:$1048576,M$4,0)*100,"-")</f>
        <v>49.774998426437378</v>
      </c>
      <c r="N30" s="120">
        <f>IFERROR(VLOOKUP($B30&amp;"_"&amp;$C30&amp;"_"&amp;$A$5,'Pnad-C'!$1:$1048576,N$4,0)*100,"-")</f>
        <v>20.532065629959106</v>
      </c>
      <c r="O30" s="120">
        <f>IFERROR(VLOOKUP($B30&amp;"_"&amp;$C30&amp;"_"&amp;$A$5,'Pnad-C'!$1:$1048576,O$4,0)*100,"-")</f>
        <v>3.0808916315436363</v>
      </c>
    </row>
    <row r="31" spans="1:15" s="232" customFormat="1" ht="16.5" thickBot="1" x14ac:dyDescent="0.3">
      <c r="A31" s="268"/>
      <c r="B31" s="254">
        <f>B30</f>
        <v>2016</v>
      </c>
      <c r="C31" s="152">
        <v>2</v>
      </c>
      <c r="D31" s="246" t="s">
        <v>4</v>
      </c>
      <c r="E31" s="120">
        <f>IFERROR(VLOOKUP($B31&amp;"_"&amp;$C31&amp;"_"&amp;$A$4,'Pnad-C'!$1:$1048576,E$4,0)*100,"-")</f>
        <v>0.54613985121250153</v>
      </c>
      <c r="F31" s="120">
        <f>IFERROR(VLOOKUP($B31&amp;"_"&amp;$C31&amp;"_"&amp;$A$4,'Pnad-C'!$1:$1048576,F$4,0)*100,"-")</f>
        <v>21.04027271270752</v>
      </c>
      <c r="G31" s="120">
        <f>IFERROR(VLOOKUP($B31&amp;"_"&amp;$C31&amp;"_"&amp;$A$4,'Pnad-C'!$1:$1048576,G$4,0)*100,"-")</f>
        <v>50.706362724304199</v>
      </c>
      <c r="H31" s="120">
        <f>IFERROR(VLOOKUP($B31&amp;"_"&amp;$C31&amp;"_"&amp;$A$4,'Pnad-C'!$1:$1048576,H$4,0)*100,"-")</f>
        <v>23.976454138755798</v>
      </c>
      <c r="I31" s="120">
        <f>IFERROR(VLOOKUP($B31&amp;"_"&amp;$C31&amp;"_"&amp;$A$4,'Pnad-C'!$1:$1048576,I$4,0)*100,"-")</f>
        <v>3.7307694554328918</v>
      </c>
      <c r="J31" s="120"/>
      <c r="K31" s="120">
        <f>IFERROR(VLOOKUP($B31&amp;"_"&amp;$C31&amp;"_"&amp;$A$5,'Pnad-C'!$1:$1048576,K$4,0)*100,"-")</f>
        <v>1.9218340516090393</v>
      </c>
      <c r="L31" s="120">
        <f>IFERROR(VLOOKUP($B31&amp;"_"&amp;$C31&amp;"_"&amp;$A$5,'Pnad-C'!$1:$1048576,L$4,0)*100,"-")</f>
        <v>24.644900858402252</v>
      </c>
      <c r="M31" s="120">
        <f>IFERROR(VLOOKUP($B31&amp;"_"&amp;$C31&amp;"_"&amp;$A$5,'Pnad-C'!$1:$1048576,M$4,0)*100,"-")</f>
        <v>49.839434027671814</v>
      </c>
      <c r="N31" s="120">
        <f>IFERROR(VLOOKUP($B31&amp;"_"&amp;$C31&amp;"_"&amp;$A$5,'Pnad-C'!$1:$1048576,N$4,0)*100,"-")</f>
        <v>20.546390116214752</v>
      </c>
      <c r="O31" s="120">
        <f>IFERROR(VLOOKUP($B31&amp;"_"&amp;$C31&amp;"_"&amp;$A$5,'Pnad-C'!$1:$1048576,O$4,0)*100,"-")</f>
        <v>3.0474420636892319</v>
      </c>
    </row>
    <row r="32" spans="1:15" ht="15" customHeight="1" thickTop="1" x14ac:dyDescent="0.25">
      <c r="C32" s="154"/>
      <c r="D32" s="15" t="s">
        <v>778</v>
      </c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</row>
    <row r="33" spans="3:4" x14ac:dyDescent="0.25">
      <c r="C33" s="154"/>
      <c r="D33" s="16" t="s">
        <v>2</v>
      </c>
    </row>
    <row r="34" spans="3:4" x14ac:dyDescent="0.25">
      <c r="C34" s="154"/>
      <c r="D34" s="159" t="s">
        <v>781</v>
      </c>
    </row>
  </sheetData>
  <mergeCells count="5">
    <mergeCell ref="D7:D8"/>
    <mergeCell ref="E7:I7"/>
    <mergeCell ref="J7:J8"/>
    <mergeCell ref="K7:O7"/>
    <mergeCell ref="D5:O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showGridLines="0" workbookViewId="0">
      <pane xSplit="4" ySplit="8" topLeftCell="E9" activePane="bottomRight" state="frozen"/>
      <selection activeCell="D35" sqref="D35"/>
      <selection pane="topRight" activeCell="D35" sqref="D35"/>
      <selection pane="bottomLeft" activeCell="D35" sqref="D35"/>
      <selection pane="bottomRight" activeCell="E31" sqref="E31:Q31"/>
    </sheetView>
  </sheetViews>
  <sheetFormatPr defaultRowHeight="15" x14ac:dyDescent="0.25"/>
  <cols>
    <col min="1" max="1" width="0.85546875" style="153" customWidth="1"/>
    <col min="2" max="2" width="1.28515625" style="153" customWidth="1"/>
    <col min="3" max="3" width="1.42578125" style="153" customWidth="1"/>
    <col min="4" max="4" width="23.28515625" customWidth="1"/>
    <col min="5" max="9" width="12" customWidth="1"/>
    <col min="10" max="10" width="13.85546875" customWidth="1"/>
    <col min="11" max="11" width="1.5703125" customWidth="1"/>
    <col min="12" max="16" width="12" customWidth="1"/>
    <col min="17" max="17" width="13.85546875" customWidth="1"/>
  </cols>
  <sheetData>
    <row r="1" spans="1:17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</row>
    <row r="2" spans="1:17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</row>
    <row r="3" spans="1:17" s="165" customFormat="1" ht="10.5" customHeight="1" x14ac:dyDescent="0.25">
      <c r="A3" s="161" t="s">
        <v>655</v>
      </c>
      <c r="B3" s="162"/>
      <c r="C3" s="163"/>
      <c r="D3" s="164"/>
      <c r="E3" s="163" t="s">
        <v>277</v>
      </c>
      <c r="F3" s="163" t="s">
        <v>278</v>
      </c>
      <c r="G3" s="163" t="s">
        <v>279</v>
      </c>
      <c r="H3" s="163" t="s">
        <v>280</v>
      </c>
      <c r="I3" s="163" t="s">
        <v>281</v>
      </c>
      <c r="J3" s="163" t="s">
        <v>282</v>
      </c>
      <c r="K3" s="163"/>
      <c r="L3" s="163" t="s">
        <v>277</v>
      </c>
      <c r="M3" s="163" t="s">
        <v>278</v>
      </c>
      <c r="N3" s="163" t="s">
        <v>279</v>
      </c>
      <c r="O3" s="163" t="s">
        <v>280</v>
      </c>
      <c r="P3" s="163" t="s">
        <v>281</v>
      </c>
      <c r="Q3" s="163" t="s">
        <v>282</v>
      </c>
    </row>
    <row r="4" spans="1:17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116</v>
      </c>
      <c r="F4" s="163">
        <f>HLOOKUP(F$3,'Pnad-C'!$1:$1048576,2,0)</f>
        <v>117</v>
      </c>
      <c r="G4" s="163">
        <f>HLOOKUP(G$3,'Pnad-C'!$1:$1048576,2,0)</f>
        <v>118</v>
      </c>
      <c r="H4" s="163">
        <f>HLOOKUP(H$3,'Pnad-C'!$1:$1048576,2,0)</f>
        <v>119</v>
      </c>
      <c r="I4" s="163">
        <f>HLOOKUP(I$3,'Pnad-C'!$1:$1048576,2,0)</f>
        <v>120</v>
      </c>
      <c r="J4" s="163">
        <f>HLOOKUP(J$3,'Pnad-C'!$1:$1048576,2,0)</f>
        <v>121</v>
      </c>
      <c r="K4" s="163"/>
      <c r="L4" s="163">
        <f>HLOOKUP(L$3,'Pnad-C'!$1:$1048576,2,0)</f>
        <v>116</v>
      </c>
      <c r="M4" s="163">
        <f>HLOOKUP(M$3,'Pnad-C'!$1:$1048576,2,0)</f>
        <v>117</v>
      </c>
      <c r="N4" s="163">
        <f>HLOOKUP(N$3,'Pnad-C'!$1:$1048576,2,0)</f>
        <v>118</v>
      </c>
      <c r="O4" s="163">
        <f>HLOOKUP(O$3,'Pnad-C'!$1:$1048576,2,0)</f>
        <v>119</v>
      </c>
      <c r="P4" s="163">
        <f>HLOOKUP(P$3,'Pnad-C'!$1:$1048576,2,0)</f>
        <v>120</v>
      </c>
      <c r="Q4" s="163">
        <f>HLOOKUP(Q$3,'Pnad-C'!$1:$1048576,2,0)</f>
        <v>121</v>
      </c>
    </row>
    <row r="5" spans="1:17" s="12" customFormat="1" ht="33" customHeight="1" x14ac:dyDescent="0.25">
      <c r="A5" s="11" t="s">
        <v>170</v>
      </c>
      <c r="B5" s="148"/>
      <c r="C5" s="138"/>
      <c r="D5" s="416" t="str">
        <f>VLOOKUP(A3,'Indicadores do boletim'!$D:$N,3,0)</f>
        <v>Distribuição percentual dos ocupados de 14 anos ou mais por grau de instrução: Região Metropolitana do Rio de Janeiro e Brasil, 2012 a 2016</v>
      </c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31"/>
      <c r="Q5" s="431"/>
    </row>
    <row r="6" spans="1:17" s="12" customFormat="1" ht="14.25" customHeight="1" thickBot="1" x14ac:dyDescent="0.3">
      <c r="A6" s="11"/>
      <c r="B6" s="150"/>
      <c r="C6" s="138"/>
      <c r="D6" s="13"/>
      <c r="E6" s="112"/>
      <c r="J6" s="102"/>
      <c r="K6" s="102"/>
      <c r="L6" s="112"/>
      <c r="Q6" s="102" t="s">
        <v>186</v>
      </c>
    </row>
    <row r="7" spans="1:17" s="12" customFormat="1" ht="16.5" customHeight="1" thickTop="1" x14ac:dyDescent="0.25">
      <c r="A7" s="11"/>
      <c r="B7" s="150"/>
      <c r="C7" s="138"/>
      <c r="D7" s="419" t="s">
        <v>0</v>
      </c>
      <c r="E7" s="421" t="s">
        <v>169</v>
      </c>
      <c r="F7" s="421"/>
      <c r="G7" s="421"/>
      <c r="H7" s="421"/>
      <c r="I7" s="421"/>
      <c r="J7" s="421"/>
      <c r="K7" s="422"/>
      <c r="L7" s="421" t="s">
        <v>7</v>
      </c>
      <c r="M7" s="421"/>
      <c r="N7" s="421"/>
      <c r="O7" s="421"/>
      <c r="P7" s="421"/>
      <c r="Q7" s="421"/>
    </row>
    <row r="8" spans="1:17" s="11" customFormat="1" ht="31.5" customHeight="1" x14ac:dyDescent="0.25">
      <c r="A8" s="138"/>
      <c r="B8" s="151"/>
      <c r="C8" s="138"/>
      <c r="D8" s="420"/>
      <c r="E8" s="218" t="s">
        <v>196</v>
      </c>
      <c r="F8" s="218" t="s">
        <v>202</v>
      </c>
      <c r="G8" s="218" t="s">
        <v>197</v>
      </c>
      <c r="H8" s="218" t="s">
        <v>198</v>
      </c>
      <c r="I8" s="218" t="s">
        <v>199</v>
      </c>
      <c r="J8" s="218" t="s">
        <v>200</v>
      </c>
      <c r="K8" s="423"/>
      <c r="L8" s="218" t="s">
        <v>196</v>
      </c>
      <c r="M8" s="218" t="s">
        <v>202</v>
      </c>
      <c r="N8" s="218" t="s">
        <v>197</v>
      </c>
      <c r="O8" s="218" t="s">
        <v>198</v>
      </c>
      <c r="P8" s="218" t="s">
        <v>199</v>
      </c>
      <c r="Q8" s="218" t="s">
        <v>200</v>
      </c>
    </row>
    <row r="9" spans="1:17" ht="15.75" x14ac:dyDescent="0.25">
      <c r="B9" s="10">
        <f>D9</f>
        <v>2012</v>
      </c>
      <c r="C9" s="152">
        <v>0</v>
      </c>
      <c r="D9" s="98">
        <v>2012</v>
      </c>
      <c r="E9" s="119">
        <f>IFERROR(VLOOKUP($B9&amp;"_"&amp;$C9&amp;"_"&amp;$A$4,'Pnad-C'!$1:$1048576,E$4,0)*100,"-")</f>
        <v>2.4458508938550949</v>
      </c>
      <c r="F9" s="119">
        <f>IFERROR(VLOOKUP($B9&amp;"_"&amp;$C9&amp;"_"&amp;$A$4,'Pnad-C'!$1:$1048576,F$4,0)*100,"-")</f>
        <v>19.819462299346924</v>
      </c>
      <c r="G9" s="119">
        <f>IFERROR(VLOOKUP($B9&amp;"_"&amp;$C9&amp;"_"&amp;$A$4,'Pnad-C'!$1:$1048576,G$4,0)*100,"-")</f>
        <v>13.276448845863342</v>
      </c>
      <c r="H9" s="119">
        <f>IFERROR(VLOOKUP($B9&amp;"_"&amp;$C9&amp;"_"&amp;$A$4,'Pnad-C'!$1:$1048576,H$4,0)*100,"-")</f>
        <v>5.8089833706617355</v>
      </c>
      <c r="I9" s="119">
        <f>IFERROR(VLOOKUP($B9&amp;"_"&amp;$C9&amp;"_"&amp;$A$4,'Pnad-C'!$1:$1048576,I$4,0)*100,"-")</f>
        <v>34.488955140113831</v>
      </c>
      <c r="J9" s="119">
        <f>IFERROR(VLOOKUP($B9&amp;"_"&amp;$C9&amp;"_"&amp;$A$4,'Pnad-C'!$1:$1048576,J$4,0)*100,"-")</f>
        <v>24.160297214984894</v>
      </c>
      <c r="K9" s="119"/>
      <c r="L9" s="119">
        <f>IFERROR(VLOOKUP($B9&amp;"_"&amp;$C9&amp;"_"&amp;$A$5,'Pnad-C'!$1:$1048576,L$4,0)*100,"-")</f>
        <v>6.0071494430303574</v>
      </c>
      <c r="M9" s="119">
        <f>IFERROR(VLOOKUP($B9&amp;"_"&amp;$C9&amp;"_"&amp;$A$5,'Pnad-C'!$1:$1048576,M$4,0)*100,"-")</f>
        <v>27.395576238632202</v>
      </c>
      <c r="N9" s="119">
        <f>IFERROR(VLOOKUP($B9&amp;"_"&amp;$C9&amp;"_"&amp;$A$5,'Pnad-C'!$1:$1048576,N$4,0)*100,"-")</f>
        <v>10.817521065473557</v>
      </c>
      <c r="O9" s="119">
        <f>IFERROR(VLOOKUP($B9&amp;"_"&amp;$C9&amp;"_"&amp;$A$5,'Pnad-C'!$1:$1048576,O$4,0)*100,"-")</f>
        <v>6.4454525709152222</v>
      </c>
      <c r="P9" s="119">
        <f>IFERROR(VLOOKUP($B9&amp;"_"&amp;$C9&amp;"_"&amp;$A$5,'Pnad-C'!$1:$1048576,P$4,0)*100,"-")</f>
        <v>29.775455594062805</v>
      </c>
      <c r="Q9" s="119">
        <f>IFERROR(VLOOKUP($B9&amp;"_"&amp;$C9&amp;"_"&amp;$A$5,'Pnad-C'!$1:$1048576,Q$4,0)*100,"-")</f>
        <v>19.558843970298767</v>
      </c>
    </row>
    <row r="10" spans="1:17" ht="15.75" x14ac:dyDescent="0.25">
      <c r="B10" s="10">
        <f>B9</f>
        <v>2012</v>
      </c>
      <c r="C10" s="152">
        <v>1</v>
      </c>
      <c r="D10" s="99" t="s">
        <v>3</v>
      </c>
      <c r="E10" s="120">
        <f>IFERROR(VLOOKUP($B10&amp;"_"&amp;$C10&amp;"_"&amp;$A$4,'Pnad-C'!$1:$1048576,E$4,0)*100,"-")</f>
        <v>2.4025237187743187</v>
      </c>
      <c r="F10" s="120">
        <f>IFERROR(VLOOKUP($B10&amp;"_"&amp;$C10&amp;"_"&amp;$A$4,'Pnad-C'!$1:$1048576,F$4,0)*100,"-")</f>
        <v>19.853030145168304</v>
      </c>
      <c r="G10" s="120">
        <f>IFERROR(VLOOKUP($B10&amp;"_"&amp;$C10&amp;"_"&amp;$A$4,'Pnad-C'!$1:$1048576,G$4,0)*100,"-")</f>
        <v>12.525551021099091</v>
      </c>
      <c r="H10" s="120">
        <f>IFERROR(VLOOKUP($B10&amp;"_"&amp;$C10&amp;"_"&amp;$A$4,'Pnad-C'!$1:$1048576,H$4,0)*100,"-")</f>
        <v>6.3154615461826324</v>
      </c>
      <c r="I10" s="120">
        <f>IFERROR(VLOOKUP($B10&amp;"_"&amp;$C10&amp;"_"&amp;$A$4,'Pnad-C'!$1:$1048576,I$4,0)*100,"-")</f>
        <v>34.132152795791626</v>
      </c>
      <c r="J10" s="120">
        <f>IFERROR(VLOOKUP($B10&amp;"_"&amp;$C10&amp;"_"&amp;$A$4,'Pnad-C'!$1:$1048576,J$4,0)*100,"-")</f>
        <v>24.771282076835632</v>
      </c>
      <c r="K10" s="120"/>
      <c r="L10" s="120">
        <f>IFERROR(VLOOKUP($B10&amp;"_"&amp;$C10&amp;"_"&amp;$A$5,'Pnad-C'!$1:$1048576,L$4,0)*100,"-")</f>
        <v>6.7443445324897766</v>
      </c>
      <c r="M10" s="120">
        <f>IFERROR(VLOOKUP($B10&amp;"_"&amp;$C10&amp;"_"&amp;$A$5,'Pnad-C'!$1:$1048576,M$4,0)*100,"-")</f>
        <v>27.034476399421692</v>
      </c>
      <c r="N10" s="120">
        <f>IFERROR(VLOOKUP($B10&amp;"_"&amp;$C10&amp;"_"&amp;$A$5,'Pnad-C'!$1:$1048576,N$4,0)*100,"-")</f>
        <v>10.81816628575325</v>
      </c>
      <c r="O10" s="120">
        <f>IFERROR(VLOOKUP($B10&amp;"_"&amp;$C10&amp;"_"&amp;$A$5,'Pnad-C'!$1:$1048576,O$4,0)*100,"-")</f>
        <v>6.4674094319343567</v>
      </c>
      <c r="P10" s="120">
        <f>IFERROR(VLOOKUP($B10&amp;"_"&amp;$C10&amp;"_"&amp;$A$5,'Pnad-C'!$1:$1048576,P$4,0)*100,"-")</f>
        <v>29.544809460639954</v>
      </c>
      <c r="Q10" s="120">
        <f>IFERROR(VLOOKUP($B10&amp;"_"&amp;$C10&amp;"_"&amp;$A$5,'Pnad-C'!$1:$1048576,Q$4,0)*100,"-")</f>
        <v>19.390793144702911</v>
      </c>
    </row>
    <row r="11" spans="1:17" ht="15.75" x14ac:dyDescent="0.25">
      <c r="B11" s="10">
        <f t="shared" ref="B11:B13" si="0">B10</f>
        <v>2012</v>
      </c>
      <c r="C11" s="152">
        <v>2</v>
      </c>
      <c r="D11" s="99" t="s">
        <v>4</v>
      </c>
      <c r="E11" s="120">
        <f>IFERROR(VLOOKUP($B11&amp;"_"&amp;$C11&amp;"_"&amp;$A$4,'Pnad-C'!$1:$1048576,E$4,0)*100,"-")</f>
        <v>2.403566986322403</v>
      </c>
      <c r="F11" s="120">
        <f>IFERROR(VLOOKUP($B11&amp;"_"&amp;$C11&amp;"_"&amp;$A$4,'Pnad-C'!$1:$1048576,F$4,0)*100,"-")</f>
        <v>19.640794396400452</v>
      </c>
      <c r="G11" s="120">
        <f>IFERROR(VLOOKUP($B11&amp;"_"&amp;$C11&amp;"_"&amp;$A$4,'Pnad-C'!$1:$1048576,G$4,0)*100,"-")</f>
        <v>13.011014461517334</v>
      </c>
      <c r="H11" s="120">
        <f>IFERROR(VLOOKUP($B11&amp;"_"&amp;$C11&amp;"_"&amp;$A$4,'Pnad-C'!$1:$1048576,H$4,0)*100,"-")</f>
        <v>6.1859793961048126</v>
      </c>
      <c r="I11" s="120">
        <f>IFERROR(VLOOKUP($B11&amp;"_"&amp;$C11&amp;"_"&amp;$A$4,'Pnad-C'!$1:$1048576,I$4,0)*100,"-")</f>
        <v>34.522947669029236</v>
      </c>
      <c r="J11" s="120">
        <f>IFERROR(VLOOKUP($B11&amp;"_"&amp;$C11&amp;"_"&amp;$A$4,'Pnad-C'!$1:$1048576,J$4,0)*100,"-")</f>
        <v>24.235695600509644</v>
      </c>
      <c r="K11" s="120"/>
      <c r="L11" s="120">
        <f>IFERROR(VLOOKUP($B11&amp;"_"&amp;$C11&amp;"_"&amp;$A$5,'Pnad-C'!$1:$1048576,L$4,0)*100,"-")</f>
        <v>6.1827655881643295</v>
      </c>
      <c r="M11" s="120">
        <f>IFERROR(VLOOKUP($B11&amp;"_"&amp;$C11&amp;"_"&amp;$A$5,'Pnad-C'!$1:$1048576,M$4,0)*100,"-")</f>
        <v>27.40023136138916</v>
      </c>
      <c r="N11" s="120">
        <f>IFERROR(VLOOKUP($B11&amp;"_"&amp;$C11&amp;"_"&amp;$A$5,'Pnad-C'!$1:$1048576,N$4,0)*100,"-")</f>
        <v>10.777285695075989</v>
      </c>
      <c r="O11" s="120">
        <f>IFERROR(VLOOKUP($B11&amp;"_"&amp;$C11&amp;"_"&amp;$A$5,'Pnad-C'!$1:$1048576,O$4,0)*100,"-")</f>
        <v>6.5187208354473114</v>
      </c>
      <c r="P11" s="120">
        <f>IFERROR(VLOOKUP($B11&amp;"_"&amp;$C11&amp;"_"&amp;$A$5,'Pnad-C'!$1:$1048576,P$4,0)*100,"-")</f>
        <v>29.653975367546082</v>
      </c>
      <c r="Q11" s="120">
        <f>IFERROR(VLOOKUP($B11&amp;"_"&amp;$C11&amp;"_"&amp;$A$5,'Pnad-C'!$1:$1048576,Q$4,0)*100,"-")</f>
        <v>19.467020034790039</v>
      </c>
    </row>
    <row r="12" spans="1:17" ht="15.75" x14ac:dyDescent="0.25">
      <c r="B12" s="10">
        <f t="shared" si="0"/>
        <v>2012</v>
      </c>
      <c r="C12" s="152">
        <v>3</v>
      </c>
      <c r="D12" s="99" t="s">
        <v>5</v>
      </c>
      <c r="E12" s="120">
        <f>IFERROR(VLOOKUP($B12&amp;"_"&amp;$C12&amp;"_"&amp;$A$4,'Pnad-C'!$1:$1048576,E$4,0)*100,"-")</f>
        <v>2.461337111890316</v>
      </c>
      <c r="F12" s="120">
        <f>IFERROR(VLOOKUP($B12&amp;"_"&amp;$C12&amp;"_"&amp;$A$4,'Pnad-C'!$1:$1048576,F$4,0)*100,"-")</f>
        <v>20.07271945476532</v>
      </c>
      <c r="G12" s="120">
        <f>IFERROR(VLOOKUP($B12&amp;"_"&amp;$C12&amp;"_"&amp;$A$4,'Pnad-C'!$1:$1048576,G$4,0)*100,"-")</f>
        <v>13.64520937204361</v>
      </c>
      <c r="H12" s="120">
        <f>IFERROR(VLOOKUP($B12&amp;"_"&amp;$C12&amp;"_"&amp;$A$4,'Pnad-C'!$1:$1048576,H$4,0)*100,"-")</f>
        <v>5.4374653846025467</v>
      </c>
      <c r="I12" s="120">
        <f>IFERROR(VLOOKUP($B12&amp;"_"&amp;$C12&amp;"_"&amp;$A$4,'Pnad-C'!$1:$1048576,I$4,0)*100,"-")</f>
        <v>34.298264980316162</v>
      </c>
      <c r="J12" s="120">
        <f>IFERROR(VLOOKUP($B12&amp;"_"&amp;$C12&amp;"_"&amp;$A$4,'Pnad-C'!$1:$1048576,J$4,0)*100,"-")</f>
        <v>24.085003137588501</v>
      </c>
      <c r="K12" s="120"/>
      <c r="L12" s="120">
        <f>IFERROR(VLOOKUP($B12&amp;"_"&amp;$C12&amp;"_"&amp;$A$5,'Pnad-C'!$1:$1048576,L$4,0)*100,"-")</f>
        <v>5.7023510336875916</v>
      </c>
      <c r="M12" s="120">
        <f>IFERROR(VLOOKUP($B12&amp;"_"&amp;$C12&amp;"_"&amp;$A$5,'Pnad-C'!$1:$1048576,M$4,0)*100,"-")</f>
        <v>27.458035945892334</v>
      </c>
      <c r="N12" s="120">
        <f>IFERROR(VLOOKUP($B12&amp;"_"&amp;$C12&amp;"_"&amp;$A$5,'Pnad-C'!$1:$1048576,N$4,0)*100,"-")</f>
        <v>10.858084261417389</v>
      </c>
      <c r="O12" s="120">
        <f>IFERROR(VLOOKUP($B12&amp;"_"&amp;$C12&amp;"_"&amp;$A$5,'Pnad-C'!$1:$1048576,O$4,0)*100,"-")</f>
        <v>6.4675413072109222</v>
      </c>
      <c r="P12" s="120">
        <f>IFERROR(VLOOKUP($B12&amp;"_"&amp;$C12&amp;"_"&amp;$A$5,'Pnad-C'!$1:$1048576,P$4,0)*100,"-")</f>
        <v>29.811292886734009</v>
      </c>
      <c r="Q12" s="120">
        <f>IFERROR(VLOOKUP($B12&amp;"_"&amp;$C12&amp;"_"&amp;$A$5,'Pnad-C'!$1:$1048576,Q$4,0)*100,"-")</f>
        <v>19.702695310115814</v>
      </c>
    </row>
    <row r="13" spans="1:17" ht="15.75" x14ac:dyDescent="0.25">
      <c r="B13" s="10">
        <f t="shared" si="0"/>
        <v>2012</v>
      </c>
      <c r="C13" s="152">
        <v>4</v>
      </c>
      <c r="D13" s="99" t="s">
        <v>6</v>
      </c>
      <c r="E13" s="120">
        <f>IFERROR(VLOOKUP($B13&amp;"_"&amp;$C13&amp;"_"&amp;$A$4,'Pnad-C'!$1:$1048576,E$4,0)*100,"-")</f>
        <v>2.515975758433342</v>
      </c>
      <c r="F13" s="120">
        <f>IFERROR(VLOOKUP($B13&amp;"_"&amp;$C13&amp;"_"&amp;$A$4,'Pnad-C'!$1:$1048576,F$4,0)*100,"-")</f>
        <v>19.711305201053619</v>
      </c>
      <c r="G13" s="120">
        <f>IFERROR(VLOOKUP($B13&amp;"_"&amp;$C13&amp;"_"&amp;$A$4,'Pnad-C'!$1:$1048576,G$4,0)*100,"-")</f>
        <v>13.924023509025574</v>
      </c>
      <c r="H13" s="120">
        <f>IFERROR(VLOOKUP($B13&amp;"_"&amp;$C13&amp;"_"&amp;$A$4,'Pnad-C'!$1:$1048576,H$4,0)*100,"-")</f>
        <v>5.2970271557569504</v>
      </c>
      <c r="I13" s="120">
        <f>IFERROR(VLOOKUP($B13&amp;"_"&amp;$C13&amp;"_"&amp;$A$4,'Pnad-C'!$1:$1048576,I$4,0)*100,"-")</f>
        <v>35.002458095550537</v>
      </c>
      <c r="J13" s="120">
        <f>IFERROR(VLOOKUP($B13&amp;"_"&amp;$C13&amp;"_"&amp;$A$4,'Pnad-C'!$1:$1048576,J$4,0)*100,"-")</f>
        <v>23.549209535121918</v>
      </c>
      <c r="K13" s="120"/>
      <c r="L13" s="120">
        <f>IFERROR(VLOOKUP($B13&amp;"_"&amp;$C13&amp;"_"&amp;$A$5,'Pnad-C'!$1:$1048576,L$4,0)*100,"-")</f>
        <v>5.3991369903087616</v>
      </c>
      <c r="M13" s="120">
        <f>IFERROR(VLOOKUP($B13&amp;"_"&amp;$C13&amp;"_"&amp;$A$5,'Pnad-C'!$1:$1048576,M$4,0)*100,"-")</f>
        <v>27.689564228057861</v>
      </c>
      <c r="N13" s="120">
        <f>IFERROR(VLOOKUP($B13&amp;"_"&amp;$C13&amp;"_"&amp;$A$5,'Pnad-C'!$1:$1048576,N$4,0)*100,"-")</f>
        <v>10.816548019647598</v>
      </c>
      <c r="O13" s="120">
        <f>IFERROR(VLOOKUP($B13&amp;"_"&amp;$C13&amp;"_"&amp;$A$5,'Pnad-C'!$1:$1048576,O$4,0)*100,"-")</f>
        <v>6.3281379640102386</v>
      </c>
      <c r="P13" s="120">
        <f>IFERROR(VLOOKUP($B13&amp;"_"&amp;$C13&amp;"_"&amp;$A$5,'Pnad-C'!$1:$1048576,P$4,0)*100,"-")</f>
        <v>30.091747641563416</v>
      </c>
      <c r="Q13" s="120">
        <f>IFERROR(VLOOKUP($B13&amp;"_"&amp;$C13&amp;"_"&amp;$A$5,'Pnad-C'!$1:$1048576,Q$4,0)*100,"-")</f>
        <v>19.674864411354065</v>
      </c>
    </row>
    <row r="14" spans="1:17" ht="15.75" x14ac:dyDescent="0.25">
      <c r="B14" s="10">
        <f>D14</f>
        <v>2013</v>
      </c>
      <c r="C14" s="152">
        <v>0</v>
      </c>
      <c r="D14" s="98">
        <v>2013</v>
      </c>
      <c r="E14" s="119">
        <f>IFERROR(VLOOKUP($B14&amp;"_"&amp;$C14&amp;"_"&amp;$A$4,'Pnad-C'!$1:$1048576,E$4,0)*100,"-")</f>
        <v>2.4716511368751526</v>
      </c>
      <c r="F14" s="119">
        <f>IFERROR(VLOOKUP($B14&amp;"_"&amp;$C14&amp;"_"&amp;$A$4,'Pnad-C'!$1:$1048576,F$4,0)*100,"-")</f>
        <v>18.949759006500244</v>
      </c>
      <c r="G14" s="119">
        <f>IFERROR(VLOOKUP($B14&amp;"_"&amp;$C14&amp;"_"&amp;$A$4,'Pnad-C'!$1:$1048576,G$4,0)*100,"-")</f>
        <v>13.206106424331665</v>
      </c>
      <c r="H14" s="119">
        <f>IFERROR(VLOOKUP($B14&amp;"_"&amp;$C14&amp;"_"&amp;$A$4,'Pnad-C'!$1:$1048576,H$4,0)*100,"-")</f>
        <v>5.4406598210334778</v>
      </c>
      <c r="I14" s="119">
        <f>IFERROR(VLOOKUP($B14&amp;"_"&amp;$C14&amp;"_"&amp;$A$4,'Pnad-C'!$1:$1048576,I$4,0)*100,"-")</f>
        <v>36.11602783203125</v>
      </c>
      <c r="J14" s="119">
        <f>IFERROR(VLOOKUP($B14&amp;"_"&amp;$C14&amp;"_"&amp;$A$4,'Pnad-C'!$1:$1048576,J$4,0)*100,"-")</f>
        <v>23.81579577922821</v>
      </c>
      <c r="K14" s="119"/>
      <c r="L14" s="119">
        <f>IFERROR(VLOOKUP($B14&amp;"_"&amp;$C14&amp;"_"&amp;$A$5,'Pnad-C'!$1:$1048576,L$4,0)*100,"-")</f>
        <v>5.4389603435993195</v>
      </c>
      <c r="M14" s="119">
        <f>IFERROR(VLOOKUP($B14&amp;"_"&amp;$C14&amp;"_"&amp;$A$5,'Pnad-C'!$1:$1048576,M$4,0)*100,"-")</f>
        <v>26.655170321464539</v>
      </c>
      <c r="N14" s="119">
        <f>IFERROR(VLOOKUP($B14&amp;"_"&amp;$C14&amp;"_"&amp;$A$5,'Pnad-C'!$1:$1048576,N$4,0)*100,"-")</f>
        <v>10.816697776317596</v>
      </c>
      <c r="O14" s="119">
        <f>IFERROR(VLOOKUP($B14&amp;"_"&amp;$C14&amp;"_"&amp;$A$5,'Pnad-C'!$1:$1048576,O$4,0)*100,"-")</f>
        <v>6.2845490872859955</v>
      </c>
      <c r="P14" s="119">
        <f>IFERROR(VLOOKUP($B14&amp;"_"&amp;$C14&amp;"_"&amp;$A$5,'Pnad-C'!$1:$1048576,P$4,0)*100,"-")</f>
        <v>30.714866518974304</v>
      </c>
      <c r="Q14" s="119">
        <f>IFERROR(VLOOKUP($B14&amp;"_"&amp;$C14&amp;"_"&amp;$A$5,'Pnad-C'!$1:$1048576,Q$4,0)*100,"-")</f>
        <v>20.089754462242126</v>
      </c>
    </row>
    <row r="15" spans="1:17" ht="15.75" x14ac:dyDescent="0.25">
      <c r="B15" s="10">
        <f>B14</f>
        <v>2013</v>
      </c>
      <c r="C15" s="152">
        <v>1</v>
      </c>
      <c r="D15" s="99" t="s">
        <v>3</v>
      </c>
      <c r="E15" s="120">
        <f>IFERROR(VLOOKUP($B15&amp;"_"&amp;$C15&amp;"_"&amp;$A$4,'Pnad-C'!$1:$1048576,E$4,0)*100,"-")</f>
        <v>2.7469629421830177</v>
      </c>
      <c r="F15" s="120">
        <f>IFERROR(VLOOKUP($B15&amp;"_"&amp;$C15&amp;"_"&amp;$A$4,'Pnad-C'!$1:$1048576,F$4,0)*100,"-")</f>
        <v>18.986481428146362</v>
      </c>
      <c r="G15" s="120">
        <f>IFERROR(VLOOKUP($B15&amp;"_"&amp;$C15&amp;"_"&amp;$A$4,'Pnad-C'!$1:$1048576,G$4,0)*100,"-")</f>
        <v>13.496872782707214</v>
      </c>
      <c r="H15" s="120">
        <f>IFERROR(VLOOKUP($B15&amp;"_"&amp;$C15&amp;"_"&amp;$A$4,'Pnad-C'!$1:$1048576,H$4,0)*100,"-")</f>
        <v>5.2238039672374725</v>
      </c>
      <c r="I15" s="120">
        <f>IFERROR(VLOOKUP($B15&amp;"_"&amp;$C15&amp;"_"&amp;$A$4,'Pnad-C'!$1:$1048576,I$4,0)*100,"-")</f>
        <v>35.743263363838196</v>
      </c>
      <c r="J15" s="120">
        <f>IFERROR(VLOOKUP($B15&amp;"_"&amp;$C15&amp;"_"&amp;$A$4,'Pnad-C'!$1:$1048576,J$4,0)*100,"-")</f>
        <v>23.802615702152252</v>
      </c>
      <c r="K15" s="120"/>
      <c r="L15" s="120">
        <f>IFERROR(VLOOKUP($B15&amp;"_"&amp;$C15&amp;"_"&amp;$A$5,'Pnad-C'!$1:$1048576,L$4,0)*100,"-")</f>
        <v>5.4056849330663681</v>
      </c>
      <c r="M15" s="120">
        <f>IFERROR(VLOOKUP($B15&amp;"_"&amp;$C15&amp;"_"&amp;$A$5,'Pnad-C'!$1:$1048576,M$4,0)*100,"-")</f>
        <v>27.010196447372437</v>
      </c>
      <c r="N15" s="120">
        <f>IFERROR(VLOOKUP($B15&amp;"_"&amp;$C15&amp;"_"&amp;$A$5,'Pnad-C'!$1:$1048576,N$4,0)*100,"-")</f>
        <v>10.795513540506363</v>
      </c>
      <c r="O15" s="120">
        <f>IFERROR(VLOOKUP($B15&amp;"_"&amp;$C15&amp;"_"&amp;$A$5,'Pnad-C'!$1:$1048576,O$4,0)*100,"-")</f>
        <v>6.1080481857061386</v>
      </c>
      <c r="P15" s="120">
        <f>IFERROR(VLOOKUP($B15&amp;"_"&amp;$C15&amp;"_"&amp;$A$5,'Pnad-C'!$1:$1048576,P$4,0)*100,"-")</f>
        <v>30.579525232315063</v>
      </c>
      <c r="Q15" s="120">
        <f>IFERROR(VLOOKUP($B15&amp;"_"&amp;$C15&amp;"_"&amp;$A$5,'Pnad-C'!$1:$1048576,Q$4,0)*100,"-")</f>
        <v>20.10103166103363</v>
      </c>
    </row>
    <row r="16" spans="1:17" ht="15.75" x14ac:dyDescent="0.25">
      <c r="B16" s="10">
        <f t="shared" ref="B16:B18" si="1">B15</f>
        <v>2013</v>
      </c>
      <c r="C16" s="152">
        <v>2</v>
      </c>
      <c r="D16" s="99" t="s">
        <v>4</v>
      </c>
      <c r="E16" s="120">
        <f>IFERROR(VLOOKUP($B16&amp;"_"&amp;$C16&amp;"_"&amp;$A$4,'Pnad-C'!$1:$1048576,E$4,0)*100,"-")</f>
        <v>2.3792879655957222</v>
      </c>
      <c r="F16" s="120">
        <f>IFERROR(VLOOKUP($B16&amp;"_"&amp;$C16&amp;"_"&amp;$A$4,'Pnad-C'!$1:$1048576,F$4,0)*100,"-")</f>
        <v>19.321396946907043</v>
      </c>
      <c r="G16" s="120">
        <f>IFERROR(VLOOKUP($B16&amp;"_"&amp;$C16&amp;"_"&amp;$A$4,'Pnad-C'!$1:$1048576,G$4,0)*100,"-")</f>
        <v>13.365046679973602</v>
      </c>
      <c r="H16" s="120">
        <f>IFERROR(VLOOKUP($B16&amp;"_"&amp;$C16&amp;"_"&amp;$A$4,'Pnad-C'!$1:$1048576,H$4,0)*100,"-")</f>
        <v>5.5140309035778046</v>
      </c>
      <c r="I16" s="120">
        <f>IFERROR(VLOOKUP($B16&amp;"_"&amp;$C16&amp;"_"&amp;$A$4,'Pnad-C'!$1:$1048576,I$4,0)*100,"-")</f>
        <v>36.396390199661255</v>
      </c>
      <c r="J16" s="120">
        <f>IFERROR(VLOOKUP($B16&amp;"_"&amp;$C16&amp;"_"&amp;$A$4,'Pnad-C'!$1:$1048576,J$4,0)*100,"-")</f>
        <v>23.023849725723267</v>
      </c>
      <c r="K16" s="120"/>
      <c r="L16" s="120">
        <f>IFERROR(VLOOKUP($B16&amp;"_"&amp;$C16&amp;"_"&amp;$A$5,'Pnad-C'!$1:$1048576,L$4,0)*100,"-")</f>
        <v>5.4195351898670197</v>
      </c>
      <c r="M16" s="120">
        <f>IFERROR(VLOOKUP($B16&amp;"_"&amp;$C16&amp;"_"&amp;$A$5,'Pnad-C'!$1:$1048576,M$4,0)*100,"-")</f>
        <v>26.868724822998047</v>
      </c>
      <c r="N16" s="120">
        <f>IFERROR(VLOOKUP($B16&amp;"_"&amp;$C16&amp;"_"&amp;$A$5,'Pnad-C'!$1:$1048576,N$4,0)*100,"-")</f>
        <v>10.608459264039993</v>
      </c>
      <c r="O16" s="120">
        <f>IFERROR(VLOOKUP($B16&amp;"_"&amp;$C16&amp;"_"&amp;$A$5,'Pnad-C'!$1:$1048576,O$4,0)*100,"-")</f>
        <v>6.3057973980903625</v>
      </c>
      <c r="P16" s="120">
        <f>IFERROR(VLOOKUP($B16&amp;"_"&amp;$C16&amp;"_"&amp;$A$5,'Pnad-C'!$1:$1048576,P$4,0)*100,"-")</f>
        <v>30.708122253417969</v>
      </c>
      <c r="Q16" s="120">
        <f>IFERROR(VLOOKUP($B16&amp;"_"&amp;$C16&amp;"_"&amp;$A$5,'Pnad-C'!$1:$1048576,Q$4,0)*100,"-")</f>
        <v>20.089362561702728</v>
      </c>
    </row>
    <row r="17" spans="1:17" ht="15.75" x14ac:dyDescent="0.25">
      <c r="B17" s="10">
        <f t="shared" si="1"/>
        <v>2013</v>
      </c>
      <c r="C17" s="152">
        <v>3</v>
      </c>
      <c r="D17" s="99" t="s">
        <v>5</v>
      </c>
      <c r="E17" s="120">
        <f>IFERROR(VLOOKUP($B17&amp;"_"&amp;$C17&amp;"_"&amp;$A$4,'Pnad-C'!$1:$1048576,E$4,0)*100,"-")</f>
        <v>2.3184776306152344</v>
      </c>
      <c r="F17" s="120">
        <f>IFERROR(VLOOKUP($B17&amp;"_"&amp;$C17&amp;"_"&amp;$A$4,'Pnad-C'!$1:$1048576,F$4,0)*100,"-")</f>
        <v>19.001650810241699</v>
      </c>
      <c r="G17" s="120">
        <f>IFERROR(VLOOKUP($B17&amp;"_"&amp;$C17&amp;"_"&amp;$A$4,'Pnad-C'!$1:$1048576,G$4,0)*100,"-")</f>
        <v>12.908290326595306</v>
      </c>
      <c r="H17" s="120">
        <f>IFERROR(VLOOKUP($B17&amp;"_"&amp;$C17&amp;"_"&amp;$A$4,'Pnad-C'!$1:$1048576,H$4,0)*100,"-")</f>
        <v>5.7089153677225113</v>
      </c>
      <c r="I17" s="120">
        <f>IFERROR(VLOOKUP($B17&amp;"_"&amp;$C17&amp;"_"&amp;$A$4,'Pnad-C'!$1:$1048576,I$4,0)*100,"-")</f>
        <v>36.338075995445251</v>
      </c>
      <c r="J17" s="120">
        <f>IFERROR(VLOOKUP($B17&amp;"_"&amp;$C17&amp;"_"&amp;$A$4,'Pnad-C'!$1:$1048576,J$4,0)*100,"-")</f>
        <v>23.724588751792908</v>
      </c>
      <c r="K17" s="120"/>
      <c r="L17" s="120">
        <f>IFERROR(VLOOKUP($B17&amp;"_"&amp;$C17&amp;"_"&amp;$A$5,'Pnad-C'!$1:$1048576,L$4,0)*100,"-")</f>
        <v>5.4856281727552414</v>
      </c>
      <c r="M17" s="120">
        <f>IFERROR(VLOOKUP($B17&amp;"_"&amp;$C17&amp;"_"&amp;$A$5,'Pnad-C'!$1:$1048576,M$4,0)*100,"-")</f>
        <v>26.447305083274841</v>
      </c>
      <c r="N17" s="120">
        <f>IFERROR(VLOOKUP($B17&amp;"_"&amp;$C17&amp;"_"&amp;$A$5,'Pnad-C'!$1:$1048576,N$4,0)*100,"-")</f>
        <v>10.890766233205795</v>
      </c>
      <c r="O17" s="120">
        <f>IFERROR(VLOOKUP($B17&amp;"_"&amp;$C17&amp;"_"&amp;$A$5,'Pnad-C'!$1:$1048576,O$4,0)*100,"-")</f>
        <v>6.37173131108284</v>
      </c>
      <c r="P17" s="120">
        <f>IFERROR(VLOOKUP($B17&amp;"_"&amp;$C17&amp;"_"&amp;$A$5,'Pnad-C'!$1:$1048576,P$4,0)*100,"-")</f>
        <v>30.706039071083069</v>
      </c>
      <c r="Q17" s="120">
        <f>IFERROR(VLOOKUP($B17&amp;"_"&amp;$C17&amp;"_"&amp;$A$5,'Pnad-C'!$1:$1048576,Q$4,0)*100,"-")</f>
        <v>20.098531246185303</v>
      </c>
    </row>
    <row r="18" spans="1:17" ht="15.75" x14ac:dyDescent="0.25">
      <c r="B18" s="10">
        <f t="shared" si="1"/>
        <v>2013</v>
      </c>
      <c r="C18" s="152">
        <v>4</v>
      </c>
      <c r="D18" s="99" t="s">
        <v>6</v>
      </c>
      <c r="E18" s="120">
        <f>IFERROR(VLOOKUP($B18&amp;"_"&amp;$C18&amp;"_"&amp;$A$4,'Pnad-C'!$1:$1048576,E$4,0)*100,"-")</f>
        <v>2.441876195371151</v>
      </c>
      <c r="F18" s="120">
        <f>IFERROR(VLOOKUP($B18&amp;"_"&amp;$C18&amp;"_"&amp;$A$4,'Pnad-C'!$1:$1048576,F$4,0)*100,"-")</f>
        <v>18.489506840705872</v>
      </c>
      <c r="G18" s="120">
        <f>IFERROR(VLOOKUP($B18&amp;"_"&amp;$C18&amp;"_"&amp;$A$4,'Pnad-C'!$1:$1048576,G$4,0)*100,"-")</f>
        <v>13.054214417934418</v>
      </c>
      <c r="H18" s="120">
        <f>IFERROR(VLOOKUP($B18&amp;"_"&amp;$C18&amp;"_"&amp;$A$4,'Pnad-C'!$1:$1048576,H$4,0)*100,"-")</f>
        <v>5.3158890455961227</v>
      </c>
      <c r="I18" s="120">
        <f>IFERROR(VLOOKUP($B18&amp;"_"&amp;$C18&amp;"_"&amp;$A$4,'Pnad-C'!$1:$1048576,I$4,0)*100,"-")</f>
        <v>35.986384749412537</v>
      </c>
      <c r="J18" s="120">
        <f>IFERROR(VLOOKUP($B18&amp;"_"&amp;$C18&amp;"_"&amp;$A$4,'Pnad-C'!$1:$1048576,J$4,0)*100,"-")</f>
        <v>24.712128937244415</v>
      </c>
      <c r="K18" s="120"/>
      <c r="L18" s="120">
        <f>IFERROR(VLOOKUP($B18&amp;"_"&amp;$C18&amp;"_"&amp;$A$5,'Pnad-C'!$1:$1048576,L$4,0)*100,"-")</f>
        <v>5.4449938237667084</v>
      </c>
      <c r="M18" s="120">
        <f>IFERROR(VLOOKUP($B18&amp;"_"&amp;$C18&amp;"_"&amp;$A$5,'Pnad-C'!$1:$1048576,M$4,0)*100,"-")</f>
        <v>26.29445493221283</v>
      </c>
      <c r="N18" s="120">
        <f>IFERROR(VLOOKUP($B18&amp;"_"&amp;$C18&amp;"_"&amp;$A$5,'Pnad-C'!$1:$1048576,N$4,0)*100,"-")</f>
        <v>10.972053557634354</v>
      </c>
      <c r="O18" s="120">
        <f>IFERROR(VLOOKUP($B18&amp;"_"&amp;$C18&amp;"_"&amp;$A$5,'Pnad-C'!$1:$1048576,O$4,0)*100,"-")</f>
        <v>6.3526198267936707</v>
      </c>
      <c r="P18" s="120">
        <f>IFERROR(VLOOKUP($B18&amp;"_"&amp;$C18&amp;"_"&amp;$A$5,'Pnad-C'!$1:$1048576,P$4,0)*100,"-")</f>
        <v>30.865782499313354</v>
      </c>
      <c r="Q18" s="120">
        <f>IFERROR(VLOOKUP($B18&amp;"_"&amp;$C18&amp;"_"&amp;$A$5,'Pnad-C'!$1:$1048576,Q$4,0)*100,"-")</f>
        <v>20.070093870162964</v>
      </c>
    </row>
    <row r="19" spans="1:17" ht="15.75" x14ac:dyDescent="0.25">
      <c r="B19" s="10">
        <f>D19</f>
        <v>2014</v>
      </c>
      <c r="C19" s="152">
        <v>0</v>
      </c>
      <c r="D19" s="98">
        <v>2014</v>
      </c>
      <c r="E19" s="119">
        <f>IFERROR(VLOOKUP($B19&amp;"_"&amp;$C19&amp;"_"&amp;$A$4,'Pnad-C'!$1:$1048576,E$4,0)*100,"-")</f>
        <v>1.9572984427213669</v>
      </c>
      <c r="F19" s="119">
        <f>IFERROR(VLOOKUP($B19&amp;"_"&amp;$C19&amp;"_"&amp;$A$4,'Pnad-C'!$1:$1048576,F$4,0)*100,"-")</f>
        <v>17.053589224815369</v>
      </c>
      <c r="G19" s="119">
        <f>IFERROR(VLOOKUP($B19&amp;"_"&amp;$C19&amp;"_"&amp;$A$4,'Pnad-C'!$1:$1048576,G$4,0)*100,"-")</f>
        <v>13.44488114118576</v>
      </c>
      <c r="H19" s="119">
        <f>IFERROR(VLOOKUP($B19&amp;"_"&amp;$C19&amp;"_"&amp;$A$4,'Pnad-C'!$1:$1048576,H$4,0)*100,"-")</f>
        <v>5.3507156670093536</v>
      </c>
      <c r="I19" s="119">
        <f>IFERROR(VLOOKUP($B19&amp;"_"&amp;$C19&amp;"_"&amp;$A$4,'Pnad-C'!$1:$1048576,I$4,0)*100,"-")</f>
        <v>37.311875820159912</v>
      </c>
      <c r="J19" s="119">
        <f>IFERROR(VLOOKUP($B19&amp;"_"&amp;$C19&amp;"_"&amp;$A$4,'Pnad-C'!$1:$1048576,J$4,0)*100,"-")</f>
        <v>24.881638586521149</v>
      </c>
      <c r="K19" s="119"/>
      <c r="L19" s="119">
        <f>IFERROR(VLOOKUP($B19&amp;"_"&amp;$C19&amp;"_"&amp;$A$5,'Pnad-C'!$1:$1048576,L$4,0)*100,"-")</f>
        <v>5.0320103764533997</v>
      </c>
      <c r="M19" s="119">
        <f>IFERROR(VLOOKUP($B19&amp;"_"&amp;$C19&amp;"_"&amp;$A$5,'Pnad-C'!$1:$1048576,M$4,0)*100,"-")</f>
        <v>25.502264499664307</v>
      </c>
      <c r="N19" s="119">
        <f>IFERROR(VLOOKUP($B19&amp;"_"&amp;$C19&amp;"_"&amp;$A$5,'Pnad-C'!$1:$1048576,N$4,0)*100,"-")</f>
        <v>10.83884984254837</v>
      </c>
      <c r="O19" s="119">
        <f>IFERROR(VLOOKUP($B19&amp;"_"&amp;$C19&amp;"_"&amp;$A$5,'Pnad-C'!$1:$1048576,O$4,0)*100,"-")</f>
        <v>6.3609138131141663</v>
      </c>
      <c r="P19" s="119">
        <f>IFERROR(VLOOKUP($B19&amp;"_"&amp;$C19&amp;"_"&amp;$A$5,'Pnad-C'!$1:$1048576,P$4,0)*100,"-")</f>
        <v>31.309497356414795</v>
      </c>
      <c r="Q19" s="119">
        <f>IFERROR(VLOOKUP($B19&amp;"_"&amp;$C19&amp;"_"&amp;$A$5,'Pnad-C'!$1:$1048576,Q$4,0)*100,"-")</f>
        <v>20.956464111804962</v>
      </c>
    </row>
    <row r="20" spans="1:17" ht="15.75" x14ac:dyDescent="0.25">
      <c r="B20" s="10">
        <f>B19</f>
        <v>2014</v>
      </c>
      <c r="C20" s="152">
        <v>1</v>
      </c>
      <c r="D20" s="99" t="s">
        <v>3</v>
      </c>
      <c r="E20" s="120">
        <f>IFERROR(VLOOKUP($B20&amp;"_"&amp;$C20&amp;"_"&amp;$A$4,'Pnad-C'!$1:$1048576,E$4,0)*100,"-")</f>
        <v>1.8562346696853638</v>
      </c>
      <c r="F20" s="120">
        <f>IFERROR(VLOOKUP($B20&amp;"_"&amp;$C20&amp;"_"&amp;$A$4,'Pnad-C'!$1:$1048576,F$4,0)*100,"-")</f>
        <v>17.684672772884369</v>
      </c>
      <c r="G20" s="120">
        <f>IFERROR(VLOOKUP($B20&amp;"_"&amp;$C20&amp;"_"&amp;$A$4,'Pnad-C'!$1:$1048576,G$4,0)*100,"-")</f>
        <v>13.101540505886078</v>
      </c>
      <c r="H20" s="120">
        <f>IFERROR(VLOOKUP($B20&amp;"_"&amp;$C20&amp;"_"&amp;$A$4,'Pnad-C'!$1:$1048576,H$4,0)*100,"-")</f>
        <v>5.5795580148696899</v>
      </c>
      <c r="I20" s="120">
        <f>IFERROR(VLOOKUP($B20&amp;"_"&amp;$C20&amp;"_"&amp;$A$4,'Pnad-C'!$1:$1048576,I$4,0)*100,"-")</f>
        <v>37.084558606147766</v>
      </c>
      <c r="J20" s="120">
        <f>IFERROR(VLOOKUP($B20&amp;"_"&amp;$C20&amp;"_"&amp;$A$4,'Pnad-C'!$1:$1048576,J$4,0)*100,"-")</f>
        <v>24.693435430526733</v>
      </c>
      <c r="K20" s="120"/>
      <c r="L20" s="120">
        <f>IFERROR(VLOOKUP($B20&amp;"_"&amp;$C20&amp;"_"&amp;$A$5,'Pnad-C'!$1:$1048576,L$4,0)*100,"-")</f>
        <v>5.1905866712331772</v>
      </c>
      <c r="M20" s="120">
        <f>IFERROR(VLOOKUP($B20&amp;"_"&amp;$C20&amp;"_"&amp;$A$5,'Pnad-C'!$1:$1048576,M$4,0)*100,"-")</f>
        <v>25.610259175300598</v>
      </c>
      <c r="N20" s="120">
        <f>IFERROR(VLOOKUP($B20&amp;"_"&amp;$C20&amp;"_"&amp;$A$5,'Pnad-C'!$1:$1048576,N$4,0)*100,"-")</f>
        <v>10.861590504646301</v>
      </c>
      <c r="O20" s="120">
        <f>IFERROR(VLOOKUP($B20&amp;"_"&amp;$C20&amp;"_"&amp;$A$5,'Pnad-C'!$1:$1048576,O$4,0)*100,"-")</f>
        <v>6.364855170249939</v>
      </c>
      <c r="P20" s="120">
        <f>IFERROR(VLOOKUP($B20&amp;"_"&amp;$C20&amp;"_"&amp;$A$5,'Pnad-C'!$1:$1048576,P$4,0)*100,"-")</f>
        <v>31.318750977516174</v>
      </c>
      <c r="Q20" s="120">
        <f>IFERROR(VLOOKUP($B20&amp;"_"&amp;$C20&amp;"_"&amp;$A$5,'Pnad-C'!$1:$1048576,Q$4,0)*100,"-")</f>
        <v>20.65395712852478</v>
      </c>
    </row>
    <row r="21" spans="1:17" ht="15.75" x14ac:dyDescent="0.25">
      <c r="B21" s="10">
        <f t="shared" ref="B21:B23" si="2">B20</f>
        <v>2014</v>
      </c>
      <c r="C21" s="152">
        <v>2</v>
      </c>
      <c r="D21" s="99" t="s">
        <v>4</v>
      </c>
      <c r="E21" s="120">
        <f>IFERROR(VLOOKUP($B21&amp;"_"&amp;$C21&amp;"_"&amp;$A$4,'Pnad-C'!$1:$1048576,E$4,0)*100,"-")</f>
        <v>2.144743874669075</v>
      </c>
      <c r="F21" s="120">
        <f>IFERROR(VLOOKUP($B21&amp;"_"&amp;$C21&amp;"_"&amp;$A$4,'Pnad-C'!$1:$1048576,F$4,0)*100,"-")</f>
        <v>17.339198291301727</v>
      </c>
      <c r="G21" s="120">
        <f>IFERROR(VLOOKUP($B21&amp;"_"&amp;$C21&amp;"_"&amp;$A$4,'Pnad-C'!$1:$1048576,G$4,0)*100,"-")</f>
        <v>13.640378415584564</v>
      </c>
      <c r="H21" s="120">
        <f>IFERROR(VLOOKUP($B21&amp;"_"&amp;$C21&amp;"_"&amp;$A$4,'Pnad-C'!$1:$1048576,H$4,0)*100,"-")</f>
        <v>5.2889317274093628</v>
      </c>
      <c r="I21" s="120">
        <f>IFERROR(VLOOKUP($B21&amp;"_"&amp;$C21&amp;"_"&amp;$A$4,'Pnad-C'!$1:$1048576,I$4,0)*100,"-")</f>
        <v>37.414205074310303</v>
      </c>
      <c r="J21" s="120">
        <f>IFERROR(VLOOKUP($B21&amp;"_"&amp;$C21&amp;"_"&amp;$A$4,'Pnad-C'!$1:$1048576,J$4,0)*100,"-")</f>
        <v>24.172541499137878</v>
      </c>
      <c r="K21" s="120"/>
      <c r="L21" s="120">
        <f>IFERROR(VLOOKUP($B21&amp;"_"&amp;$C21&amp;"_"&amp;$A$5,'Pnad-C'!$1:$1048576,L$4,0)*100,"-")</f>
        <v>5.1132440567016602</v>
      </c>
      <c r="M21" s="120">
        <f>IFERROR(VLOOKUP($B21&amp;"_"&amp;$C21&amp;"_"&amp;$A$5,'Pnad-C'!$1:$1048576,M$4,0)*100,"-")</f>
        <v>25.34240186214447</v>
      </c>
      <c r="N21" s="120">
        <f>IFERROR(VLOOKUP($B21&amp;"_"&amp;$C21&amp;"_"&amp;$A$5,'Pnad-C'!$1:$1048576,N$4,0)*100,"-")</f>
        <v>10.859241336584091</v>
      </c>
      <c r="O21" s="120">
        <f>IFERROR(VLOOKUP($B21&amp;"_"&amp;$C21&amp;"_"&amp;$A$5,'Pnad-C'!$1:$1048576,O$4,0)*100,"-")</f>
        <v>6.3050724565982819</v>
      </c>
      <c r="P21" s="120">
        <f>IFERROR(VLOOKUP($B21&amp;"_"&amp;$C21&amp;"_"&amp;$A$5,'Pnad-C'!$1:$1048576,P$4,0)*100,"-")</f>
        <v>31.545063853263855</v>
      </c>
      <c r="Q21" s="120">
        <f>IFERROR(VLOOKUP($B21&amp;"_"&amp;$C21&amp;"_"&amp;$A$5,'Pnad-C'!$1:$1048576,Q$4,0)*100,"-")</f>
        <v>20.834974944591522</v>
      </c>
    </row>
    <row r="22" spans="1:17" ht="15.75" x14ac:dyDescent="0.25">
      <c r="B22" s="10">
        <f t="shared" si="2"/>
        <v>2014</v>
      </c>
      <c r="C22" s="152">
        <v>3</v>
      </c>
      <c r="D22" s="99" t="s">
        <v>5</v>
      </c>
      <c r="E22" s="120">
        <f>IFERROR(VLOOKUP($B22&amp;"_"&amp;$C22&amp;"_"&amp;$A$4,'Pnad-C'!$1:$1048576,E$4,0)*100,"-")</f>
        <v>1.8559759482741356</v>
      </c>
      <c r="F22" s="120">
        <f>IFERROR(VLOOKUP($B22&amp;"_"&amp;$C22&amp;"_"&amp;$A$4,'Pnad-C'!$1:$1048576,F$4,0)*100,"-")</f>
        <v>17.146505415439606</v>
      </c>
      <c r="G22" s="120">
        <f>IFERROR(VLOOKUP($B22&amp;"_"&amp;$C22&amp;"_"&amp;$A$4,'Pnad-C'!$1:$1048576,G$4,0)*100,"-")</f>
        <v>13.536939024925232</v>
      </c>
      <c r="H22" s="120">
        <f>IFERROR(VLOOKUP($B22&amp;"_"&amp;$C22&amp;"_"&amp;$A$4,'Pnad-C'!$1:$1048576,H$4,0)*100,"-")</f>
        <v>5.2223294973373413</v>
      </c>
      <c r="I22" s="120">
        <f>IFERROR(VLOOKUP($B22&amp;"_"&amp;$C22&amp;"_"&amp;$A$4,'Pnad-C'!$1:$1048576,I$4,0)*100,"-")</f>
        <v>37.246924638748169</v>
      </c>
      <c r="J22" s="120">
        <f>IFERROR(VLOOKUP($B22&amp;"_"&amp;$C22&amp;"_"&amp;$A$4,'Pnad-C'!$1:$1048576,J$4,0)*100,"-")</f>
        <v>24.991326034069061</v>
      </c>
      <c r="K22" s="120"/>
      <c r="L22" s="120">
        <f>IFERROR(VLOOKUP($B22&amp;"_"&amp;$C22&amp;"_"&amp;$A$5,'Pnad-C'!$1:$1048576,L$4,0)*100,"-")</f>
        <v>4.9712497740983963</v>
      </c>
      <c r="M22" s="120">
        <f>IFERROR(VLOOKUP($B22&amp;"_"&amp;$C22&amp;"_"&amp;$A$5,'Pnad-C'!$1:$1048576,M$4,0)*100,"-")</f>
        <v>25.534901022911072</v>
      </c>
      <c r="N22" s="120">
        <f>IFERROR(VLOOKUP($B22&amp;"_"&amp;$C22&amp;"_"&amp;$A$5,'Pnad-C'!$1:$1048576,N$4,0)*100,"-")</f>
        <v>10.829895734786987</v>
      </c>
      <c r="O22" s="120">
        <f>IFERROR(VLOOKUP($B22&amp;"_"&amp;$C22&amp;"_"&amp;$A$5,'Pnad-C'!$1:$1048576,O$4,0)*100,"-")</f>
        <v>6.431405246257782</v>
      </c>
      <c r="P22" s="120">
        <f>IFERROR(VLOOKUP($B22&amp;"_"&amp;$C22&amp;"_"&amp;$A$5,'Pnad-C'!$1:$1048576,P$4,0)*100,"-")</f>
        <v>31.219705939292908</v>
      </c>
      <c r="Q22" s="120">
        <f>IFERROR(VLOOKUP($B22&amp;"_"&amp;$C22&amp;"_"&amp;$A$5,'Pnad-C'!$1:$1048576,Q$4,0)*100,"-")</f>
        <v>21.012844145298004</v>
      </c>
    </row>
    <row r="23" spans="1:17" ht="15.75" x14ac:dyDescent="0.25">
      <c r="B23" s="10">
        <f t="shared" si="2"/>
        <v>2014</v>
      </c>
      <c r="C23" s="152">
        <v>4</v>
      </c>
      <c r="D23" s="99" t="s">
        <v>6</v>
      </c>
      <c r="E23" s="120">
        <f>IFERROR(VLOOKUP($B23&amp;"_"&amp;$C23&amp;"_"&amp;$A$4,'Pnad-C'!$1:$1048576,E$4,0)*100,"-")</f>
        <v>1.9722390919923782</v>
      </c>
      <c r="F23" s="120">
        <f>IFERROR(VLOOKUP($B23&amp;"_"&amp;$C23&amp;"_"&amp;$A$4,'Pnad-C'!$1:$1048576,F$4,0)*100,"-")</f>
        <v>16.043980419635773</v>
      </c>
      <c r="G23" s="120">
        <f>IFERROR(VLOOKUP($B23&amp;"_"&amp;$C23&amp;"_"&amp;$A$4,'Pnad-C'!$1:$1048576,G$4,0)*100,"-")</f>
        <v>13.500668108463287</v>
      </c>
      <c r="H23" s="120">
        <f>IFERROR(VLOOKUP($B23&amp;"_"&amp;$C23&amp;"_"&amp;$A$4,'Pnad-C'!$1:$1048576,H$4,0)*100,"-")</f>
        <v>5.3120434284210205</v>
      </c>
      <c r="I23" s="120">
        <f>IFERROR(VLOOKUP($B23&amp;"_"&amp;$C23&amp;"_"&amp;$A$4,'Pnad-C'!$1:$1048576,I$4,0)*100,"-")</f>
        <v>37.501817941665649</v>
      </c>
      <c r="J23" s="120">
        <f>IFERROR(VLOOKUP($B23&amp;"_"&amp;$C23&amp;"_"&amp;$A$4,'Pnad-C'!$1:$1048576,J$4,0)*100,"-")</f>
        <v>25.669252872467041</v>
      </c>
      <c r="K23" s="120"/>
      <c r="L23" s="120">
        <f>IFERROR(VLOOKUP($B23&amp;"_"&amp;$C23&amp;"_"&amp;$A$5,'Pnad-C'!$1:$1048576,L$4,0)*100,"-")</f>
        <v>4.852961003780365</v>
      </c>
      <c r="M23" s="120">
        <f>IFERROR(VLOOKUP($B23&amp;"_"&amp;$C23&amp;"_"&amp;$A$5,'Pnad-C'!$1:$1048576,M$4,0)*100,"-")</f>
        <v>25.521501898765564</v>
      </c>
      <c r="N23" s="120">
        <f>IFERROR(VLOOKUP($B23&amp;"_"&amp;$C23&amp;"_"&amp;$A$5,'Pnad-C'!$1:$1048576,N$4,0)*100,"-")</f>
        <v>10.804672539234161</v>
      </c>
      <c r="O23" s="120">
        <f>IFERROR(VLOOKUP($B23&amp;"_"&amp;$C23&amp;"_"&amp;$A$5,'Pnad-C'!$1:$1048576,O$4,0)*100,"-")</f>
        <v>6.3423216342926025</v>
      </c>
      <c r="P23" s="120">
        <f>IFERROR(VLOOKUP($B23&amp;"_"&amp;$C23&amp;"_"&amp;$A$5,'Pnad-C'!$1:$1048576,P$4,0)*100,"-")</f>
        <v>31.154465675354004</v>
      </c>
      <c r="Q23" s="120">
        <f>IFERROR(VLOOKUP($B23&amp;"_"&amp;$C23&amp;"_"&amp;$A$5,'Pnad-C'!$1:$1048576,Q$4,0)*100,"-")</f>
        <v>21.324078738689423</v>
      </c>
    </row>
    <row r="24" spans="1:17" ht="15.75" x14ac:dyDescent="0.25">
      <c r="B24" s="10">
        <f>D24</f>
        <v>2015</v>
      </c>
      <c r="C24" s="152">
        <v>0</v>
      </c>
      <c r="D24" s="98">
        <v>2015</v>
      </c>
      <c r="E24" s="119">
        <f>IFERROR(VLOOKUP($B24&amp;"_"&amp;$C24&amp;"_"&amp;$A$4,'Pnad-C'!$1:$1048576,E$4,0)*100,"-")</f>
        <v>2.8866294771432877</v>
      </c>
      <c r="F24" s="119">
        <f>IFERROR(VLOOKUP($B24&amp;"_"&amp;$C24&amp;"_"&amp;$A$4,'Pnad-C'!$1:$1048576,F$4,0)*100,"-")</f>
        <v>15.027496218681335</v>
      </c>
      <c r="G24" s="119">
        <f>IFERROR(VLOOKUP($B24&amp;"_"&amp;$C24&amp;"_"&amp;$A$4,'Pnad-C'!$1:$1048576,G$4,0)*100,"-")</f>
        <v>12.824064493179321</v>
      </c>
      <c r="H24" s="119">
        <f>IFERROR(VLOOKUP($B24&amp;"_"&amp;$C24&amp;"_"&amp;$A$4,'Pnad-C'!$1:$1048576,H$4,0)*100,"-")</f>
        <v>4.7737956047058105</v>
      </c>
      <c r="I24" s="119">
        <f>IFERROR(VLOOKUP($B24&amp;"_"&amp;$C24&amp;"_"&amp;$A$4,'Pnad-C'!$1:$1048576,I$4,0)*100,"-")</f>
        <v>38.019490242004395</v>
      </c>
      <c r="J24" s="119">
        <f>IFERROR(VLOOKUP($B24&amp;"_"&amp;$C24&amp;"_"&amp;$A$4,'Pnad-C'!$1:$1048576,J$4,0)*100,"-")</f>
        <v>26.468521356582642</v>
      </c>
      <c r="K24" s="119"/>
      <c r="L24" s="119">
        <f>IFERROR(VLOOKUP($B24&amp;"_"&amp;$C24&amp;"_"&amp;$A$5,'Pnad-C'!$1:$1048576,L$4,0)*100,"-")</f>
        <v>5.6032087653875351</v>
      </c>
      <c r="M24" s="119">
        <f>IFERROR(VLOOKUP($B24&amp;"_"&amp;$C24&amp;"_"&amp;$A$5,'Pnad-C'!$1:$1048576,M$4,0)*100,"-")</f>
        <v>24.278518557548523</v>
      </c>
      <c r="N24" s="119">
        <f>IFERROR(VLOOKUP($B24&amp;"_"&amp;$C24&amp;"_"&amp;$A$5,'Pnad-C'!$1:$1048576,N$4,0)*100,"-")</f>
        <v>10.467749834060669</v>
      </c>
      <c r="O24" s="119">
        <f>IFERROR(VLOOKUP($B24&amp;"_"&amp;$C24&amp;"_"&amp;$A$5,'Pnad-C'!$1:$1048576,O$4,0)*100,"-")</f>
        <v>6.0793831944465637</v>
      </c>
      <c r="P24" s="119">
        <f>IFERROR(VLOOKUP($B24&amp;"_"&amp;$C24&amp;"_"&amp;$A$5,'Pnad-C'!$1:$1048576,P$4,0)*100,"-")</f>
        <v>31.270092725753784</v>
      </c>
      <c r="Q24" s="119">
        <f>IFERROR(VLOOKUP($B24&amp;"_"&amp;$C24&amp;"_"&amp;$A$5,'Pnad-C'!$1:$1048576,Q$4,0)*100,"-")</f>
        <v>22.301048040390015</v>
      </c>
    </row>
    <row r="25" spans="1:17" ht="15.75" x14ac:dyDescent="0.25">
      <c r="B25" s="10">
        <f>B24</f>
        <v>2015</v>
      </c>
      <c r="C25" s="152">
        <v>1</v>
      </c>
      <c r="D25" s="99" t="s">
        <v>3</v>
      </c>
      <c r="E25" s="120">
        <f>IFERROR(VLOOKUP($B25&amp;"_"&amp;$C25&amp;"_"&amp;$A$4,'Pnad-C'!$1:$1048576,E$4,0)*100,"-")</f>
        <v>2.170557901263237</v>
      </c>
      <c r="F25" s="120">
        <f>IFERROR(VLOOKUP($B25&amp;"_"&amp;$C25&amp;"_"&amp;$A$4,'Pnad-C'!$1:$1048576,F$4,0)*100,"-")</f>
        <v>15.569667518138885</v>
      </c>
      <c r="G25" s="120">
        <f>IFERROR(VLOOKUP($B25&amp;"_"&amp;$C25&amp;"_"&amp;$A$4,'Pnad-C'!$1:$1048576,G$4,0)*100,"-")</f>
        <v>14.038039743900299</v>
      </c>
      <c r="H25" s="120">
        <f>IFERROR(VLOOKUP($B25&amp;"_"&amp;$C25&amp;"_"&amp;$A$4,'Pnad-C'!$1:$1048576,H$4,0)*100,"-")</f>
        <v>4.9335502088069916</v>
      </c>
      <c r="I25" s="120">
        <f>IFERROR(VLOOKUP($B25&amp;"_"&amp;$C25&amp;"_"&amp;$A$4,'Pnad-C'!$1:$1048576,I$4,0)*100,"-")</f>
        <v>37.338525056838989</v>
      </c>
      <c r="J25" s="120">
        <f>IFERROR(VLOOKUP($B25&amp;"_"&amp;$C25&amp;"_"&amp;$A$4,'Pnad-C'!$1:$1048576,J$4,0)*100,"-")</f>
        <v>25.949659943580627</v>
      </c>
      <c r="K25" s="120"/>
      <c r="L25" s="120">
        <f>IFERROR(VLOOKUP($B25&amp;"_"&amp;$C25&amp;"_"&amp;$A$5,'Pnad-C'!$1:$1048576,L$4,0)*100,"-")</f>
        <v>4.6756323426961899</v>
      </c>
      <c r="M25" s="120">
        <f>IFERROR(VLOOKUP($B25&amp;"_"&amp;$C25&amp;"_"&amp;$A$5,'Pnad-C'!$1:$1048576,M$4,0)*100,"-")</f>
        <v>25.429624319076538</v>
      </c>
      <c r="N25" s="120">
        <f>IFERROR(VLOOKUP($B25&amp;"_"&amp;$C25&amp;"_"&amp;$A$5,'Pnad-C'!$1:$1048576,N$4,0)*100,"-")</f>
        <v>10.707744956016541</v>
      </c>
      <c r="O25" s="120">
        <f>IFERROR(VLOOKUP($B25&amp;"_"&amp;$C25&amp;"_"&amp;$A$5,'Pnad-C'!$1:$1048576,O$4,0)*100,"-")</f>
        <v>6.0915898531675339</v>
      </c>
      <c r="P25" s="120">
        <f>IFERROR(VLOOKUP($B25&amp;"_"&amp;$C25&amp;"_"&amp;$A$5,'Pnad-C'!$1:$1048576,P$4,0)*100,"-")</f>
        <v>31.068822741508484</v>
      </c>
      <c r="Q25" s="120">
        <f>IFERROR(VLOOKUP($B25&amp;"_"&amp;$C25&amp;"_"&amp;$A$5,'Pnad-C'!$1:$1048576,Q$4,0)*100,"-")</f>
        <v>22.026585042476654</v>
      </c>
    </row>
    <row r="26" spans="1:17" ht="15.75" x14ac:dyDescent="0.25">
      <c r="B26" s="10">
        <f t="shared" ref="B26:B28" si="3">B25</f>
        <v>2015</v>
      </c>
      <c r="C26" s="152">
        <v>2</v>
      </c>
      <c r="D26" s="99" t="s">
        <v>4</v>
      </c>
      <c r="E26" s="120">
        <f>IFERROR(VLOOKUP($B26&amp;"_"&amp;$C26&amp;"_"&amp;$A$4,'Pnad-C'!$1:$1048576,E$4,0)*100,"-")</f>
        <v>1.7335671931505203</v>
      </c>
      <c r="F26" s="120">
        <f>IFERROR(VLOOKUP($B26&amp;"_"&amp;$C26&amp;"_"&amp;$A$4,'Pnad-C'!$1:$1048576,F$4,0)*100,"-")</f>
        <v>15.747211873531342</v>
      </c>
      <c r="G26" s="120">
        <f>IFERROR(VLOOKUP($B26&amp;"_"&amp;$C26&amp;"_"&amp;$A$4,'Pnad-C'!$1:$1048576,G$4,0)*100,"-")</f>
        <v>13.142679631710052</v>
      </c>
      <c r="H26" s="120">
        <f>IFERROR(VLOOKUP($B26&amp;"_"&amp;$C26&amp;"_"&amp;$A$4,'Pnad-C'!$1:$1048576,H$4,0)*100,"-")</f>
        <v>4.9240253865718842</v>
      </c>
      <c r="I26" s="120">
        <f>IFERROR(VLOOKUP($B26&amp;"_"&amp;$C26&amp;"_"&amp;$A$4,'Pnad-C'!$1:$1048576,I$4,0)*100,"-")</f>
        <v>37.841537594795227</v>
      </c>
      <c r="J26" s="120">
        <f>IFERROR(VLOOKUP($B26&amp;"_"&amp;$C26&amp;"_"&amp;$A$4,'Pnad-C'!$1:$1048576,J$4,0)*100,"-")</f>
        <v>26.610979437828064</v>
      </c>
      <c r="K26" s="120"/>
      <c r="L26" s="120">
        <f>IFERROR(VLOOKUP($B26&amp;"_"&amp;$C26&amp;"_"&amp;$A$5,'Pnad-C'!$1:$1048576,L$4,0)*100,"-")</f>
        <v>4.5776903629302979</v>
      </c>
      <c r="M26" s="120">
        <f>IFERROR(VLOOKUP($B26&amp;"_"&amp;$C26&amp;"_"&amp;$A$5,'Pnad-C'!$1:$1048576,M$4,0)*100,"-")</f>
        <v>25.223016738891602</v>
      </c>
      <c r="N26" s="120">
        <f>IFERROR(VLOOKUP($B26&amp;"_"&amp;$C26&amp;"_"&amp;$A$5,'Pnad-C'!$1:$1048576,N$4,0)*100,"-")</f>
        <v>10.547075420618057</v>
      </c>
      <c r="O26" s="120">
        <f>IFERROR(VLOOKUP($B26&amp;"_"&amp;$C26&amp;"_"&amp;$A$5,'Pnad-C'!$1:$1048576,O$4,0)*100,"-")</f>
        <v>6.3469983637332916</v>
      </c>
      <c r="P26" s="120">
        <f>IFERROR(VLOOKUP($B26&amp;"_"&amp;$C26&amp;"_"&amp;$A$5,'Pnad-C'!$1:$1048576,P$4,0)*100,"-")</f>
        <v>30.980968475341797</v>
      </c>
      <c r="Q26" s="120">
        <f>IFERROR(VLOOKUP($B26&amp;"_"&amp;$C26&amp;"_"&amp;$A$5,'Pnad-C'!$1:$1048576,Q$4,0)*100,"-")</f>
        <v>22.324252128601074</v>
      </c>
    </row>
    <row r="27" spans="1:17" ht="15.75" x14ac:dyDescent="0.25">
      <c r="B27" s="10">
        <f t="shared" si="3"/>
        <v>2015</v>
      </c>
      <c r="C27" s="152">
        <v>3</v>
      </c>
      <c r="D27" s="99" t="s">
        <v>5</v>
      </c>
      <c r="E27" s="120">
        <f>IFERROR(VLOOKUP($B27&amp;"_"&amp;$C27&amp;"_"&amp;$A$4,'Pnad-C'!$1:$1048576,E$4,0)*100,"-")</f>
        <v>1.8835930153727531</v>
      </c>
      <c r="F27" s="120">
        <f>IFERROR(VLOOKUP($B27&amp;"_"&amp;$C27&amp;"_"&amp;$A$4,'Pnad-C'!$1:$1048576,F$4,0)*100,"-")</f>
        <v>15.361139178276062</v>
      </c>
      <c r="G27" s="120">
        <f>IFERROR(VLOOKUP($B27&amp;"_"&amp;$C27&amp;"_"&amp;$A$4,'Pnad-C'!$1:$1048576,G$4,0)*100,"-")</f>
        <v>12.724176049232483</v>
      </c>
      <c r="H27" s="120">
        <f>IFERROR(VLOOKUP($B27&amp;"_"&amp;$C27&amp;"_"&amp;$A$4,'Pnad-C'!$1:$1048576,H$4,0)*100,"-")</f>
        <v>4.8753589391708374</v>
      </c>
      <c r="I27" s="120">
        <f>IFERROR(VLOOKUP($B27&amp;"_"&amp;$C27&amp;"_"&amp;$A$4,'Pnad-C'!$1:$1048576,I$4,0)*100,"-")</f>
        <v>37.813118100166321</v>
      </c>
      <c r="J27" s="120">
        <f>IFERROR(VLOOKUP($B27&amp;"_"&amp;$C27&amp;"_"&amp;$A$4,'Pnad-C'!$1:$1048576,J$4,0)*100,"-")</f>
        <v>27.342614531517029</v>
      </c>
      <c r="K27" s="120"/>
      <c r="L27" s="120">
        <f>IFERROR(VLOOKUP($B27&amp;"_"&amp;$C27&amp;"_"&amp;$A$5,'Pnad-C'!$1:$1048576,L$4,0)*100,"-")</f>
        <v>4.6186391264200211</v>
      </c>
      <c r="M27" s="120">
        <f>IFERROR(VLOOKUP($B27&amp;"_"&amp;$C27&amp;"_"&amp;$A$5,'Pnad-C'!$1:$1048576,M$4,0)*100,"-")</f>
        <v>24.930010735988617</v>
      </c>
      <c r="N27" s="120">
        <f>IFERROR(VLOOKUP($B27&amp;"_"&amp;$C27&amp;"_"&amp;$A$5,'Pnad-C'!$1:$1048576,N$4,0)*100,"-")</f>
        <v>10.455929487943649</v>
      </c>
      <c r="O27" s="120">
        <f>IFERROR(VLOOKUP($B27&amp;"_"&amp;$C27&amp;"_"&amp;$A$5,'Pnad-C'!$1:$1048576,O$4,0)*100,"-")</f>
        <v>6.2066260725259781</v>
      </c>
      <c r="P27" s="120">
        <f>IFERROR(VLOOKUP($B27&amp;"_"&amp;$C27&amp;"_"&amp;$A$5,'Pnad-C'!$1:$1048576,P$4,0)*100,"-")</f>
        <v>31.102725863456726</v>
      </c>
      <c r="Q27" s="120">
        <f>IFERROR(VLOOKUP($B27&amp;"_"&amp;$C27&amp;"_"&amp;$A$5,'Pnad-C'!$1:$1048576,Q$4,0)*100,"-")</f>
        <v>22.686068713665009</v>
      </c>
    </row>
    <row r="28" spans="1:17" ht="15.75" x14ac:dyDescent="0.25">
      <c r="B28" s="10">
        <f t="shared" si="3"/>
        <v>2015</v>
      </c>
      <c r="C28" s="152">
        <v>4</v>
      </c>
      <c r="D28" s="99" t="s">
        <v>6</v>
      </c>
      <c r="E28" s="120">
        <f>IFERROR(VLOOKUP($B28&amp;"_"&amp;$C28&amp;"_"&amp;$A$4,'Pnad-C'!$1:$1048576,E$4,0)*100,"-")</f>
        <v>5.7587999850511551</v>
      </c>
      <c r="F28" s="120">
        <f>IFERROR(VLOOKUP($B28&amp;"_"&amp;$C28&amp;"_"&amp;$A$4,'Pnad-C'!$1:$1048576,F$4,0)*100,"-")</f>
        <v>13.431967794895172</v>
      </c>
      <c r="G28" s="120">
        <f>IFERROR(VLOOKUP($B28&amp;"_"&amp;$C28&amp;"_"&amp;$A$4,'Pnad-C'!$1:$1048576,G$4,0)*100,"-")</f>
        <v>11.391365528106689</v>
      </c>
      <c r="H28" s="120">
        <f>IFERROR(VLOOKUP($B28&amp;"_"&amp;$C28&amp;"_"&amp;$A$4,'Pnad-C'!$1:$1048576,H$4,0)*100,"-")</f>
        <v>4.3622482568025589</v>
      </c>
      <c r="I28" s="120">
        <f>IFERROR(VLOOKUP($B28&amp;"_"&amp;$C28&amp;"_"&amp;$A$4,'Pnad-C'!$1:$1048576,I$4,0)*100,"-")</f>
        <v>39.084780216217041</v>
      </c>
      <c r="J28" s="120">
        <f>IFERROR(VLOOKUP($B28&amp;"_"&amp;$C28&amp;"_"&amp;$A$4,'Pnad-C'!$1:$1048576,J$4,0)*100,"-")</f>
        <v>25.970837473869324</v>
      </c>
      <c r="K28" s="120"/>
      <c r="L28" s="120">
        <f>IFERROR(VLOOKUP($B28&amp;"_"&amp;$C28&amp;"_"&amp;$A$5,'Pnad-C'!$1:$1048576,L$4,0)*100,"-")</f>
        <v>8.5408732295036316</v>
      </c>
      <c r="M28" s="120">
        <f>IFERROR(VLOOKUP($B28&amp;"_"&amp;$C28&amp;"_"&amp;$A$5,'Pnad-C'!$1:$1048576,M$4,0)*100,"-")</f>
        <v>21.531419456005096</v>
      </c>
      <c r="N28" s="120">
        <f>IFERROR(VLOOKUP($B28&amp;"_"&amp;$C28&amp;"_"&amp;$A$5,'Pnad-C'!$1:$1048576,N$4,0)*100,"-")</f>
        <v>10.160249471664429</v>
      </c>
      <c r="O28" s="120">
        <f>IFERROR(VLOOKUP($B28&amp;"_"&amp;$C28&amp;"_"&amp;$A$5,'Pnad-C'!$1:$1048576,O$4,0)*100,"-")</f>
        <v>5.672319233417511</v>
      </c>
      <c r="P28" s="120">
        <f>IFERROR(VLOOKUP($B28&amp;"_"&amp;$C28&amp;"_"&amp;$A$5,'Pnad-C'!$1:$1048576,P$4,0)*100,"-")</f>
        <v>31.927850842475891</v>
      </c>
      <c r="Q28" s="120">
        <f>IFERROR(VLOOKUP($B28&amp;"_"&amp;$C28&amp;"_"&amp;$A$5,'Pnad-C'!$1:$1048576,Q$4,0)*100,"-")</f>
        <v>22.167287766933441</v>
      </c>
    </row>
    <row r="29" spans="1:17" ht="15.75" x14ac:dyDescent="0.25">
      <c r="B29" s="10">
        <f>D29</f>
        <v>2016</v>
      </c>
      <c r="C29" s="152">
        <v>0</v>
      </c>
      <c r="D29" s="98">
        <v>2016</v>
      </c>
      <c r="E29" s="119">
        <f>IFERROR(VLOOKUP($B29&amp;"_"&amp;$C29&amp;"_"&amp;$A$4,'Pnad-C'!$1:$1048576,E$4,0)*100,"-")</f>
        <v>4.9234885722398758</v>
      </c>
      <c r="F29" s="119">
        <f>IFERROR(VLOOKUP($B29&amp;"_"&amp;$C29&amp;"_"&amp;$A$4,'Pnad-C'!$1:$1048576,F$4,0)*100,"-")</f>
        <v>14.112544059753418</v>
      </c>
      <c r="G29" s="119">
        <f>IFERROR(VLOOKUP($B29&amp;"_"&amp;$C29&amp;"_"&amp;$A$4,'Pnad-C'!$1:$1048576,G$4,0)*100,"-")</f>
        <v>11.616802215576172</v>
      </c>
      <c r="H29" s="119">
        <f>IFERROR(VLOOKUP($B29&amp;"_"&amp;$C29&amp;"_"&amp;$A$4,'Pnad-C'!$1:$1048576,H$4,0)*100,"-")</f>
        <v>4.0477253496646881</v>
      </c>
      <c r="I29" s="119">
        <f>IFERROR(VLOOKUP($B29&amp;"_"&amp;$C29&amp;"_"&amp;$A$4,'Pnad-C'!$1:$1048576,I$4,0)*100,"-")</f>
        <v>37.997901439666748</v>
      </c>
      <c r="J29" s="119">
        <f>IFERROR(VLOOKUP($B29&amp;"_"&amp;$C29&amp;"_"&amp;$A$4,'Pnad-C'!$1:$1048576,J$4,0)*100,"-")</f>
        <v>27.301543951034546</v>
      </c>
      <c r="K29" s="119"/>
      <c r="L29" s="119">
        <f>IFERROR(VLOOKUP($B29&amp;"_"&amp;$C29&amp;"_"&amp;$A$5,'Pnad-C'!$1:$1048576,L$4,0)*100,"-")</f>
        <v>7.2835192084312439</v>
      </c>
      <c r="M29" s="119">
        <f>IFERROR(VLOOKUP($B29&amp;"_"&amp;$C29&amp;"_"&amp;$A$5,'Pnad-C'!$1:$1048576,M$4,0)*100,"-")</f>
        <v>21.976964175701141</v>
      </c>
      <c r="N29" s="119">
        <f>IFERROR(VLOOKUP($B29&amp;"_"&amp;$C29&amp;"_"&amp;$A$5,'Pnad-C'!$1:$1048576,N$4,0)*100,"-")</f>
        <v>10.01029759645462</v>
      </c>
      <c r="O29" s="119">
        <f>IFERROR(VLOOKUP($B29&amp;"_"&amp;$C29&amp;"_"&amp;$A$5,'Pnad-C'!$1:$1048576,O$4,0)*100,"-")</f>
        <v>5.6868068873882294</v>
      </c>
      <c r="P29" s="119">
        <f>IFERROR(VLOOKUP($B29&amp;"_"&amp;$C29&amp;"_"&amp;$A$5,'Pnad-C'!$1:$1048576,P$4,0)*100,"-")</f>
        <v>31.958833336830139</v>
      </c>
      <c r="Q29" s="119">
        <f>IFERROR(VLOOKUP($B29&amp;"_"&amp;$C29&amp;"_"&amp;$A$5,'Pnad-C'!$1:$1048576,Q$4,0)*100,"-")</f>
        <v>23.083578050136566</v>
      </c>
    </row>
    <row r="30" spans="1:17" ht="15.75" x14ac:dyDescent="0.25">
      <c r="B30" s="10">
        <f>B29</f>
        <v>2016</v>
      </c>
      <c r="C30" s="152">
        <v>1</v>
      </c>
      <c r="D30" s="99" t="s">
        <v>3</v>
      </c>
      <c r="E30" s="120">
        <f>IFERROR(VLOOKUP($B30&amp;"_"&amp;$C30&amp;"_"&amp;$A$4,'Pnad-C'!$1:$1048576,E$4,0)*100,"-")</f>
        <v>4.9825802445411682</v>
      </c>
      <c r="F30" s="120">
        <f>IFERROR(VLOOKUP($B30&amp;"_"&amp;$C30&amp;"_"&amp;$A$4,'Pnad-C'!$1:$1048576,F$4,0)*100,"-")</f>
        <v>13.636714220046997</v>
      </c>
      <c r="G30" s="120">
        <f>IFERROR(VLOOKUP($B30&amp;"_"&amp;$C30&amp;"_"&amp;$A$4,'Pnad-C'!$1:$1048576,G$4,0)*100,"-")</f>
        <v>11.536550521850586</v>
      </c>
      <c r="H30" s="120">
        <f>IFERROR(VLOOKUP($B30&amp;"_"&amp;$C30&amp;"_"&amp;$A$4,'Pnad-C'!$1:$1048576,H$4,0)*100,"-")</f>
        <v>3.912508487701416</v>
      </c>
      <c r="I30" s="120">
        <f>IFERROR(VLOOKUP($B30&amp;"_"&amp;$C30&amp;"_"&amp;$A$4,'Pnad-C'!$1:$1048576,I$4,0)*100,"-")</f>
        <v>38.355311751365662</v>
      </c>
      <c r="J30" s="120">
        <f>IFERROR(VLOOKUP($B30&amp;"_"&amp;$C30&amp;"_"&amp;$A$4,'Pnad-C'!$1:$1048576,J$4,0)*100,"-")</f>
        <v>27.576336264610291</v>
      </c>
      <c r="K30" s="120"/>
      <c r="L30" s="120">
        <f>IFERROR(VLOOKUP($B30&amp;"_"&amp;$C30&amp;"_"&amp;$A$5,'Pnad-C'!$1:$1048576,L$4,0)*100,"-")</f>
        <v>7.275303453207016</v>
      </c>
      <c r="M30" s="120">
        <f>IFERROR(VLOOKUP($B30&amp;"_"&amp;$C30&amp;"_"&amp;$A$5,'Pnad-C'!$1:$1048576,M$4,0)*100,"-")</f>
        <v>22.003936767578125</v>
      </c>
      <c r="N30" s="120">
        <f>IFERROR(VLOOKUP($B30&amp;"_"&amp;$C30&amp;"_"&amp;$A$5,'Pnad-C'!$1:$1048576,N$4,0)*100,"-")</f>
        <v>10.119108110666275</v>
      </c>
      <c r="O30" s="120">
        <f>IFERROR(VLOOKUP($B30&amp;"_"&amp;$C30&amp;"_"&amp;$A$5,'Pnad-C'!$1:$1048576,O$4,0)*100,"-")</f>
        <v>5.5939458310604095</v>
      </c>
      <c r="P30" s="120">
        <f>IFERROR(VLOOKUP($B30&amp;"_"&amp;$C30&amp;"_"&amp;$A$5,'Pnad-C'!$1:$1048576,P$4,0)*100,"-")</f>
        <v>31.952956318855286</v>
      </c>
      <c r="Q30" s="120">
        <f>IFERROR(VLOOKUP($B30&amp;"_"&amp;$C30&amp;"_"&amp;$A$5,'Pnad-C'!$1:$1048576,Q$4,0)*100,"-")</f>
        <v>23.05474728345871</v>
      </c>
    </row>
    <row r="31" spans="1:17" s="232" customFormat="1" ht="16.5" thickBot="1" x14ac:dyDescent="0.3">
      <c r="A31" s="268"/>
      <c r="B31" s="254">
        <f>B30</f>
        <v>2016</v>
      </c>
      <c r="C31" s="152">
        <v>2</v>
      </c>
      <c r="D31" s="246" t="s">
        <v>4</v>
      </c>
      <c r="E31" s="120">
        <f>IFERROR(VLOOKUP($B31&amp;"_"&amp;$C31&amp;"_"&amp;$A$4,'Pnad-C'!$1:$1048576,E$4,0)*100,"-")</f>
        <v>4.8643968999385834</v>
      </c>
      <c r="F31" s="120">
        <f>IFERROR(VLOOKUP($B31&amp;"_"&amp;$C31&amp;"_"&amp;$A$4,'Pnad-C'!$1:$1048576,F$4,0)*100,"-")</f>
        <v>14.588372409343719</v>
      </c>
      <c r="G31" s="120">
        <f>IFERROR(VLOOKUP($B31&amp;"_"&amp;$C31&amp;"_"&amp;$A$4,'Pnad-C'!$1:$1048576,G$4,0)*100,"-")</f>
        <v>11.697054654359818</v>
      </c>
      <c r="H31" s="120">
        <f>IFERROR(VLOOKUP($B31&amp;"_"&amp;$C31&amp;"_"&amp;$A$4,'Pnad-C'!$1:$1048576,H$4,0)*100,"-")</f>
        <v>4.1829422116279602</v>
      </c>
      <c r="I31" s="120">
        <f>IFERROR(VLOOKUP($B31&amp;"_"&amp;$C31&amp;"_"&amp;$A$4,'Pnad-C'!$1:$1048576,I$4,0)*100,"-")</f>
        <v>37.640488147735596</v>
      </c>
      <c r="J31" s="120">
        <f>IFERROR(VLOOKUP($B31&amp;"_"&amp;$C31&amp;"_"&amp;$A$4,'Pnad-C'!$1:$1048576,J$4,0)*100,"-")</f>
        <v>27.026748657226563</v>
      </c>
      <c r="K31" s="120"/>
      <c r="L31" s="120">
        <f>IFERROR(VLOOKUP($B31&amp;"_"&amp;$C31&amp;"_"&amp;$A$5,'Pnad-C'!$1:$1048576,L$4,0)*100,"-")</f>
        <v>7.2917342185974121</v>
      </c>
      <c r="M31" s="120">
        <f>IFERROR(VLOOKUP($B31&amp;"_"&amp;$C31&amp;"_"&amp;$A$5,'Pnad-C'!$1:$1048576,M$4,0)*100,"-")</f>
        <v>21.949991583824158</v>
      </c>
      <c r="N31" s="120">
        <f>IFERROR(VLOOKUP($B31&amp;"_"&amp;$C31&amp;"_"&amp;$A$5,'Pnad-C'!$1:$1048576,N$4,0)*100,"-")</f>
        <v>9.9014878273010254</v>
      </c>
      <c r="O31" s="120">
        <f>IFERROR(VLOOKUP($B31&amp;"_"&amp;$C31&amp;"_"&amp;$A$5,'Pnad-C'!$1:$1048576,O$4,0)*100,"-")</f>
        <v>5.7796679437160492</v>
      </c>
      <c r="P31" s="120">
        <f>IFERROR(VLOOKUP($B31&amp;"_"&amp;$C31&amp;"_"&amp;$A$5,'Pnad-C'!$1:$1048576,P$4,0)*100,"-")</f>
        <v>31.964710354804993</v>
      </c>
      <c r="Q31" s="120">
        <f>IFERROR(VLOOKUP($B31&amp;"_"&amp;$C31&amp;"_"&amp;$A$5,'Pnad-C'!$1:$1048576,Q$4,0)*100,"-")</f>
        <v>23.112408816814423</v>
      </c>
    </row>
    <row r="32" spans="1:17" ht="15" customHeight="1" thickTop="1" x14ac:dyDescent="0.25">
      <c r="C32" s="154"/>
      <c r="D32" s="15" t="s">
        <v>778</v>
      </c>
      <c r="E32" s="15"/>
      <c r="F32" s="15"/>
      <c r="G32" s="15"/>
      <c r="H32" s="126"/>
      <c r="I32" s="126"/>
      <c r="J32" s="126"/>
      <c r="K32" s="15"/>
      <c r="L32" s="15"/>
      <c r="M32" s="15"/>
      <c r="N32" s="15"/>
      <c r="O32" s="126"/>
      <c r="P32" s="126"/>
      <c r="Q32" s="126"/>
    </row>
    <row r="33" spans="3:4" x14ac:dyDescent="0.25">
      <c r="C33" s="154"/>
      <c r="D33" s="16" t="s">
        <v>2</v>
      </c>
    </row>
    <row r="34" spans="3:4" x14ac:dyDescent="0.25">
      <c r="C34" s="154"/>
      <c r="D34" s="159" t="s">
        <v>781</v>
      </c>
    </row>
  </sheetData>
  <mergeCells count="5">
    <mergeCell ref="L7:Q7"/>
    <mergeCell ref="D5:Q5"/>
    <mergeCell ref="E7:J7"/>
    <mergeCell ref="D7:D8"/>
    <mergeCell ref="K7:K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5"/>
  <sheetViews>
    <sheetView showGridLines="0" workbookViewId="0">
      <pane ySplit="8" topLeftCell="A9" activePane="bottomLeft" state="frozen"/>
      <selection activeCell="D35" sqref="D35"/>
      <selection pane="bottomLeft" activeCell="M31" sqref="M31:S31"/>
    </sheetView>
  </sheetViews>
  <sheetFormatPr defaultRowHeight="15" x14ac:dyDescent="0.25"/>
  <cols>
    <col min="1" max="2" width="3.28515625" style="153" customWidth="1"/>
    <col min="3" max="3" width="2" style="153" customWidth="1"/>
    <col min="4" max="4" width="23.28515625" customWidth="1"/>
    <col min="5" max="9" width="10.140625" customWidth="1"/>
    <col min="10" max="10" width="12.7109375" customWidth="1"/>
    <col min="11" max="11" width="10.140625" customWidth="1"/>
    <col min="12" max="12" width="1.5703125" customWidth="1"/>
    <col min="13" max="17" width="10.140625" customWidth="1"/>
    <col min="18" max="18" width="12.7109375" customWidth="1"/>
    <col min="19" max="19" width="10.140625" customWidth="1"/>
  </cols>
  <sheetData>
    <row r="1" spans="1:19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</row>
    <row r="3" spans="1:19" s="165" customFormat="1" ht="6.75" customHeight="1" x14ac:dyDescent="0.25">
      <c r="A3" s="161" t="s">
        <v>656</v>
      </c>
      <c r="B3" s="162"/>
      <c r="C3" s="163"/>
      <c r="D3" s="164"/>
      <c r="E3" s="163" t="s">
        <v>283</v>
      </c>
      <c r="F3" s="163" t="s">
        <v>284</v>
      </c>
      <c r="G3" s="163" t="s">
        <v>285</v>
      </c>
      <c r="H3" s="163" t="s">
        <v>286</v>
      </c>
      <c r="I3" s="163" t="s">
        <v>287</v>
      </c>
      <c r="J3" s="163" t="s">
        <v>288</v>
      </c>
      <c r="K3" s="163" t="s">
        <v>289</v>
      </c>
      <c r="L3" s="163"/>
      <c r="M3" s="163" t="s">
        <v>283</v>
      </c>
      <c r="N3" s="163" t="s">
        <v>284</v>
      </c>
      <c r="O3" s="163" t="s">
        <v>285</v>
      </c>
      <c r="P3" s="163" t="s">
        <v>286</v>
      </c>
      <c r="Q3" s="163" t="s">
        <v>287</v>
      </c>
      <c r="R3" s="163" t="s">
        <v>288</v>
      </c>
      <c r="S3" s="163" t="s">
        <v>289</v>
      </c>
    </row>
    <row r="4" spans="1:19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122</v>
      </c>
      <c r="F4" s="163">
        <f>HLOOKUP(F$3,'Pnad-C'!$1:$1048576,2,0)</f>
        <v>123</v>
      </c>
      <c r="G4" s="163">
        <f>HLOOKUP(G$3,'Pnad-C'!$1:$1048576,2,0)</f>
        <v>124</v>
      </c>
      <c r="H4" s="163">
        <f>HLOOKUP(H$3,'Pnad-C'!$1:$1048576,2,0)</f>
        <v>125</v>
      </c>
      <c r="I4" s="163">
        <f>HLOOKUP(I$3,'Pnad-C'!$1:$1048576,2,0)</f>
        <v>126</v>
      </c>
      <c r="J4" s="163">
        <f>HLOOKUP(J$3,'Pnad-C'!$1:$1048576,2,0)</f>
        <v>127</v>
      </c>
      <c r="K4" s="163">
        <f>HLOOKUP(K$3,'Pnad-C'!$1:$1048576,2,0)</f>
        <v>128</v>
      </c>
      <c r="L4" s="163"/>
      <c r="M4" s="163">
        <f>HLOOKUP(M$3,'Pnad-C'!$1:$1048576,2,0)</f>
        <v>122</v>
      </c>
      <c r="N4" s="163">
        <f>HLOOKUP(N$3,'Pnad-C'!$1:$1048576,2,0)</f>
        <v>123</v>
      </c>
      <c r="O4" s="163">
        <f>HLOOKUP(O$3,'Pnad-C'!$1:$1048576,2,0)</f>
        <v>124</v>
      </c>
      <c r="P4" s="163">
        <f>HLOOKUP(P$3,'Pnad-C'!$1:$1048576,2,0)</f>
        <v>125</v>
      </c>
      <c r="Q4" s="163">
        <f>HLOOKUP(Q$3,'Pnad-C'!$1:$1048576,2,0)</f>
        <v>126</v>
      </c>
      <c r="R4" s="163">
        <f>HLOOKUP(R$3,'Pnad-C'!$1:$1048576,2,0)</f>
        <v>127</v>
      </c>
      <c r="S4" s="163">
        <f>HLOOKUP(S$3,'Pnad-C'!$1:$1048576,2,0)</f>
        <v>128</v>
      </c>
    </row>
    <row r="5" spans="1:19" s="12" customFormat="1" ht="35.25" customHeight="1" x14ac:dyDescent="0.25">
      <c r="A5" s="11" t="s">
        <v>170</v>
      </c>
      <c r="B5" s="148"/>
      <c r="C5" s="138"/>
      <c r="D5" s="416" t="str">
        <f>VLOOKUP(A3,'Indicadores do boletim'!$D:$N,3,0)&amp;""</f>
        <v>Distribuição percentual dos ocupados de 14 anos ou mais por setor de atividade: Região Metropolitana do Rio de Janeiro e Brasil, 2012 a 2016</v>
      </c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31"/>
      <c r="Q5" s="431"/>
      <c r="R5" s="431"/>
      <c r="S5" s="431"/>
    </row>
    <row r="6" spans="1:19" s="12" customFormat="1" ht="14.25" customHeight="1" thickBot="1" x14ac:dyDescent="0.3">
      <c r="A6" s="11"/>
      <c r="B6" s="150"/>
      <c r="C6" s="138"/>
      <c r="D6" s="13"/>
      <c r="E6" s="112"/>
      <c r="K6" s="102"/>
      <c r="L6" s="102"/>
      <c r="M6" s="112"/>
      <c r="S6" s="102" t="s">
        <v>186</v>
      </c>
    </row>
    <row r="7" spans="1:19" s="12" customFormat="1" ht="16.5" customHeight="1" thickTop="1" x14ac:dyDescent="0.25">
      <c r="A7" s="11"/>
      <c r="B7" s="150"/>
      <c r="C7" s="138"/>
      <c r="D7" s="419" t="s">
        <v>0</v>
      </c>
      <c r="E7" s="421" t="s">
        <v>169</v>
      </c>
      <c r="F7" s="421"/>
      <c r="G7" s="421"/>
      <c r="H7" s="421"/>
      <c r="I7" s="421"/>
      <c r="J7" s="421"/>
      <c r="K7" s="421"/>
      <c r="L7" s="422"/>
      <c r="M7" s="421" t="s">
        <v>7</v>
      </c>
      <c r="N7" s="421"/>
      <c r="O7" s="421"/>
      <c r="P7" s="421"/>
      <c r="Q7" s="421"/>
      <c r="R7" s="421"/>
      <c r="S7" s="421"/>
    </row>
    <row r="8" spans="1:19" s="11" customFormat="1" ht="27" customHeight="1" x14ac:dyDescent="0.25">
      <c r="A8" s="138"/>
      <c r="B8" s="151"/>
      <c r="C8" s="138"/>
      <c r="D8" s="420"/>
      <c r="E8" s="218" t="s">
        <v>206</v>
      </c>
      <c r="F8" s="218" t="s">
        <v>207</v>
      </c>
      <c r="G8" s="218" t="s">
        <v>208</v>
      </c>
      <c r="H8" s="218" t="s">
        <v>209</v>
      </c>
      <c r="I8" s="218" t="s">
        <v>210</v>
      </c>
      <c r="J8" s="218" t="s">
        <v>211</v>
      </c>
      <c r="K8" s="218" t="s">
        <v>212</v>
      </c>
      <c r="L8" s="423"/>
      <c r="M8" s="218" t="s">
        <v>206</v>
      </c>
      <c r="N8" s="218" t="s">
        <v>207</v>
      </c>
      <c r="O8" s="218" t="s">
        <v>208</v>
      </c>
      <c r="P8" s="218" t="s">
        <v>209</v>
      </c>
      <c r="Q8" s="218" t="s">
        <v>210</v>
      </c>
      <c r="R8" s="218" t="s">
        <v>211</v>
      </c>
      <c r="S8" s="218" t="s">
        <v>212</v>
      </c>
    </row>
    <row r="9" spans="1:19" ht="15.75" x14ac:dyDescent="0.25">
      <c r="B9" s="10">
        <f>D9</f>
        <v>2012</v>
      </c>
      <c r="C9" s="152">
        <v>0</v>
      </c>
      <c r="D9" s="98">
        <v>2012</v>
      </c>
      <c r="E9" s="119">
        <f>IFERROR(VLOOKUP($B9&amp;"_"&amp;$C9&amp;"_"&amp;$A$4,'Pnad-C'!$1:$1048576,E$4,0)*100,"-")</f>
        <v>0.52801072597503662</v>
      </c>
      <c r="F9" s="119">
        <f>IFERROR(VLOOKUP($B9&amp;"_"&amp;$C9&amp;"_"&amp;$A$4,'Pnad-C'!$1:$1048576,F$4,0)*100,"-")</f>
        <v>10.568411648273468</v>
      </c>
      <c r="G9" s="119">
        <f>IFERROR(VLOOKUP($B9&amp;"_"&amp;$C9&amp;"_"&amp;$A$4,'Pnad-C'!$1:$1048576,G$4,0)*100,"-")</f>
        <v>8.9774996042251587</v>
      </c>
      <c r="H9" s="119">
        <f>IFERROR(VLOOKUP($B9&amp;"_"&amp;$C9&amp;"_"&amp;$A$4,'Pnad-C'!$1:$1048576,H$4,0)*100,"-")</f>
        <v>18.504366278648376</v>
      </c>
      <c r="I9" s="119">
        <f>IFERROR(VLOOKUP($B9&amp;"_"&amp;$C9&amp;"_"&amp;$A$4,'Pnad-C'!$1:$1048576,I$4,0)*100,"-")</f>
        <v>55.079340934753418</v>
      </c>
      <c r="J9" s="119">
        <f>IFERROR(VLOOKUP($B9&amp;"_"&amp;$C9&amp;"_"&amp;$A$4,'Pnad-C'!$1:$1048576,J$4,0)*100,"-")</f>
        <v>6.2920883297920227</v>
      </c>
      <c r="K9" s="119">
        <f>IFERROR(VLOOKUP($B9&amp;"_"&amp;$C9&amp;"_"&amp;$A$4,'Pnad-C'!$1:$1048576,K$4,0)*100,"-")</f>
        <v>5.0281255971640348E-2</v>
      </c>
      <c r="L9" s="119"/>
      <c r="M9" s="119">
        <f>IFERROR(VLOOKUP($B9&amp;"_"&amp;$C9&amp;"_"&amp;$A$5,'Pnad-C'!$1:$1048576,M$4,0)*100,"-")</f>
        <v>11.543051898479462</v>
      </c>
      <c r="N9" s="119">
        <f>IFERROR(VLOOKUP($B9&amp;"_"&amp;$C9&amp;"_"&amp;$A$5,'Pnad-C'!$1:$1048576,N$4,0)*100,"-")</f>
        <v>14.620064198970795</v>
      </c>
      <c r="O9" s="119">
        <f>IFERROR(VLOOKUP($B9&amp;"_"&amp;$C9&amp;"_"&amp;$A$5,'Pnad-C'!$1:$1048576,O$4,0)*100,"-")</f>
        <v>8.3610475063323975</v>
      </c>
      <c r="P9" s="119">
        <f>IFERROR(VLOOKUP($B9&amp;"_"&amp;$C9&amp;"_"&amp;$A$5,'Pnad-C'!$1:$1048576,P$4,0)*100,"-")</f>
        <v>18.548208475112915</v>
      </c>
      <c r="Q9" s="119">
        <f>IFERROR(VLOOKUP($B9&amp;"_"&amp;$C9&amp;"_"&amp;$A$5,'Pnad-C'!$1:$1048576,Q$4,0)*100,"-")</f>
        <v>40.30667245388031</v>
      </c>
      <c r="R9" s="119">
        <f>IFERROR(VLOOKUP($B9&amp;"_"&amp;$C9&amp;"_"&amp;$A$5,'Pnad-C'!$1:$1048576,R$4,0)*100,"-")</f>
        <v>6.5865747630596161</v>
      </c>
      <c r="S9" s="119">
        <f>IFERROR(VLOOKUP($B9&amp;"_"&amp;$C9&amp;"_"&amp;$A$5,'Pnad-C'!$1:$1048576,S$4,0)*100,"-")</f>
        <v>3.4381364821456373E-2</v>
      </c>
    </row>
    <row r="10" spans="1:19" ht="15.75" x14ac:dyDescent="0.25">
      <c r="B10" s="10">
        <f>B9</f>
        <v>2012</v>
      </c>
      <c r="C10" s="152">
        <v>1</v>
      </c>
      <c r="D10" s="99" t="s">
        <v>3</v>
      </c>
      <c r="E10" s="120">
        <f>IFERROR(VLOOKUP($B10&amp;"_"&amp;$C10&amp;"_"&amp;$A$4,'Pnad-C'!$1:$1048576,E$4,0)*100,"-")</f>
        <v>0.50097242929041386</v>
      </c>
      <c r="F10" s="120">
        <f>IFERROR(VLOOKUP($B10&amp;"_"&amp;$C10&amp;"_"&amp;$A$4,'Pnad-C'!$1:$1048576,F$4,0)*100,"-")</f>
        <v>10.750065743923187</v>
      </c>
      <c r="G10" s="120">
        <f>IFERROR(VLOOKUP($B10&amp;"_"&amp;$C10&amp;"_"&amp;$A$4,'Pnad-C'!$1:$1048576,G$4,0)*100,"-")</f>
        <v>8.2191795110702515</v>
      </c>
      <c r="H10" s="120">
        <f>IFERROR(VLOOKUP($B10&amp;"_"&amp;$C10&amp;"_"&amp;$A$4,'Pnad-C'!$1:$1048576,H$4,0)*100,"-")</f>
        <v>18.2565838098526</v>
      </c>
      <c r="I10" s="120">
        <f>IFERROR(VLOOKUP($B10&amp;"_"&amp;$C10&amp;"_"&amp;$A$4,'Pnad-C'!$1:$1048576,I$4,0)*100,"-")</f>
        <v>55.671441555023193</v>
      </c>
      <c r="J10" s="120">
        <f>IFERROR(VLOOKUP($B10&amp;"_"&amp;$C10&amp;"_"&amp;$A$4,'Pnad-C'!$1:$1048576,J$4,0)*100,"-")</f>
        <v>6.6017575562000275</v>
      </c>
      <c r="K10" s="120">
        <f>IFERROR(VLOOKUP($B10&amp;"_"&amp;$C10&amp;"_"&amp;$A$4,'Pnad-C'!$1:$1048576,K$4,0)*100,"-")</f>
        <v>0</v>
      </c>
      <c r="L10" s="120"/>
      <c r="M10" s="120">
        <f>IFERROR(VLOOKUP($B10&amp;"_"&amp;$C10&amp;"_"&amp;$A$5,'Pnad-C'!$1:$1048576,M$4,0)*100,"-")</f>
        <v>11.707280576229095</v>
      </c>
      <c r="N10" s="120">
        <f>IFERROR(VLOOKUP($B10&amp;"_"&amp;$C10&amp;"_"&amp;$A$5,'Pnad-C'!$1:$1048576,N$4,0)*100,"-")</f>
        <v>14.652672410011292</v>
      </c>
      <c r="O10" s="120">
        <f>IFERROR(VLOOKUP($B10&amp;"_"&amp;$C10&amp;"_"&amp;$A$5,'Pnad-C'!$1:$1048576,O$4,0)*100,"-")</f>
        <v>8.0383129417896271</v>
      </c>
      <c r="P10" s="120">
        <f>IFERROR(VLOOKUP($B10&amp;"_"&amp;$C10&amp;"_"&amp;$A$5,'Pnad-C'!$1:$1048576,P$4,0)*100,"-")</f>
        <v>18.669191002845764</v>
      </c>
      <c r="Q10" s="120">
        <f>IFERROR(VLOOKUP($B10&amp;"_"&amp;$C10&amp;"_"&amp;$A$5,'Pnad-C'!$1:$1048576,Q$4,0)*100,"-")</f>
        <v>40.442100167274475</v>
      </c>
      <c r="R10" s="120">
        <f>IFERROR(VLOOKUP($B10&amp;"_"&amp;$C10&amp;"_"&amp;$A$5,'Pnad-C'!$1:$1048576,R$4,0)*100,"-")</f>
        <v>6.4472198486328125</v>
      </c>
      <c r="S10" s="120">
        <f>IFERROR(VLOOKUP($B10&amp;"_"&amp;$C10&amp;"_"&amp;$A$5,'Pnad-C'!$1:$1048576,S$4,0)*100,"-")</f>
        <v>4.3223830289207399E-2</v>
      </c>
    </row>
    <row r="11" spans="1:19" ht="15.75" x14ac:dyDescent="0.25">
      <c r="B11" s="10">
        <f t="shared" ref="B11:B13" si="0">B10</f>
        <v>2012</v>
      </c>
      <c r="C11" s="152">
        <v>2</v>
      </c>
      <c r="D11" s="99" t="s">
        <v>4</v>
      </c>
      <c r="E11" s="120">
        <f>IFERROR(VLOOKUP($B11&amp;"_"&amp;$C11&amp;"_"&amp;$A$4,'Pnad-C'!$1:$1048576,E$4,0)*100,"-")</f>
        <v>0.47259624116122723</v>
      </c>
      <c r="F11" s="120">
        <f>IFERROR(VLOOKUP($B11&amp;"_"&amp;$C11&amp;"_"&amp;$A$4,'Pnad-C'!$1:$1048576,F$4,0)*100,"-")</f>
        <v>10.363314300775528</v>
      </c>
      <c r="G11" s="120">
        <f>IFERROR(VLOOKUP($B11&amp;"_"&amp;$C11&amp;"_"&amp;$A$4,'Pnad-C'!$1:$1048576,G$4,0)*100,"-")</f>
        <v>8.8539935648441315</v>
      </c>
      <c r="H11" s="120">
        <f>IFERROR(VLOOKUP($B11&amp;"_"&amp;$C11&amp;"_"&amp;$A$4,'Pnad-C'!$1:$1048576,H$4,0)*100,"-")</f>
        <v>18.905274569988251</v>
      </c>
      <c r="I11" s="120">
        <f>IFERROR(VLOOKUP($B11&amp;"_"&amp;$C11&amp;"_"&amp;$A$4,'Pnad-C'!$1:$1048576,I$4,0)*100,"-")</f>
        <v>55.00372052192688</v>
      </c>
      <c r="J11" s="120">
        <f>IFERROR(VLOOKUP($B11&amp;"_"&amp;$C11&amp;"_"&amp;$A$4,'Pnad-C'!$1:$1048576,J$4,0)*100,"-")</f>
        <v>6.3677385449409485</v>
      </c>
      <c r="K11" s="120">
        <f>IFERROR(VLOOKUP($B11&amp;"_"&amp;$C11&amp;"_"&amp;$A$4,'Pnad-C'!$1:$1048576,K$4,0)*100,"-")</f>
        <v>3.3360696397721767E-2</v>
      </c>
      <c r="L11" s="120"/>
      <c r="M11" s="120">
        <f>IFERROR(VLOOKUP($B11&amp;"_"&amp;$C11&amp;"_"&amp;$A$5,'Pnad-C'!$1:$1048576,M$4,0)*100,"-")</f>
        <v>11.742459982633591</v>
      </c>
      <c r="N11" s="120">
        <f>IFERROR(VLOOKUP($B11&amp;"_"&amp;$C11&amp;"_"&amp;$A$5,'Pnad-C'!$1:$1048576,N$4,0)*100,"-")</f>
        <v>14.720231294631958</v>
      </c>
      <c r="O11" s="120">
        <f>IFERROR(VLOOKUP($B11&amp;"_"&amp;$C11&amp;"_"&amp;$A$5,'Pnad-C'!$1:$1048576,O$4,0)*100,"-")</f>
        <v>8.2717619836330414</v>
      </c>
      <c r="P11" s="120">
        <f>IFERROR(VLOOKUP($B11&amp;"_"&amp;$C11&amp;"_"&amp;$A$5,'Pnad-C'!$1:$1048576,P$4,0)*100,"-")</f>
        <v>18.510021269321442</v>
      </c>
      <c r="Q11" s="120">
        <f>IFERROR(VLOOKUP($B11&amp;"_"&amp;$C11&amp;"_"&amp;$A$5,'Pnad-C'!$1:$1048576,Q$4,0)*100,"-")</f>
        <v>40.001031756401062</v>
      </c>
      <c r="R11" s="120">
        <f>IFERROR(VLOOKUP($B11&amp;"_"&amp;$C11&amp;"_"&amp;$A$5,'Pnad-C'!$1:$1048576,R$4,0)*100,"-")</f>
        <v>6.7090809345245361</v>
      </c>
      <c r="S11" s="120">
        <f>IFERROR(VLOOKUP($B11&amp;"_"&amp;$C11&amp;"_"&amp;$A$5,'Pnad-C'!$1:$1048576,S$4,0)*100,"-")</f>
        <v>4.5414065243676305E-2</v>
      </c>
    </row>
    <row r="12" spans="1:19" ht="15.75" x14ac:dyDescent="0.25">
      <c r="B12" s="10">
        <f t="shared" si="0"/>
        <v>2012</v>
      </c>
      <c r="C12" s="152">
        <v>3</v>
      </c>
      <c r="D12" s="99" t="s">
        <v>5</v>
      </c>
      <c r="E12" s="120">
        <f>IFERROR(VLOOKUP($B12&amp;"_"&amp;$C12&amp;"_"&amp;$A$4,'Pnad-C'!$1:$1048576,E$4,0)*100,"-")</f>
        <v>0.49456176348030567</v>
      </c>
      <c r="F12" s="120">
        <f>IFERROR(VLOOKUP($B12&amp;"_"&amp;$C12&amp;"_"&amp;$A$4,'Pnad-C'!$1:$1048576,F$4,0)*100,"-")</f>
        <v>10.481234639883041</v>
      </c>
      <c r="G12" s="120">
        <f>IFERROR(VLOOKUP($B12&amp;"_"&amp;$C12&amp;"_"&amp;$A$4,'Pnad-C'!$1:$1048576,G$4,0)*100,"-")</f>
        <v>9.5492444932460785</v>
      </c>
      <c r="H12" s="120">
        <f>IFERROR(VLOOKUP($B12&amp;"_"&amp;$C12&amp;"_"&amp;$A$4,'Pnad-C'!$1:$1048576,H$4,0)*100,"-")</f>
        <v>18.261606991291046</v>
      </c>
      <c r="I12" s="120">
        <f>IFERROR(VLOOKUP($B12&amp;"_"&amp;$C12&amp;"_"&amp;$A$4,'Pnad-C'!$1:$1048576,I$4,0)*100,"-")</f>
        <v>54.894101619720459</v>
      </c>
      <c r="J12" s="120">
        <f>IFERROR(VLOOKUP($B12&amp;"_"&amp;$C12&amp;"_"&amp;$A$4,'Pnad-C'!$1:$1048576,J$4,0)*100,"-")</f>
        <v>6.2295164912939072</v>
      </c>
      <c r="K12" s="120">
        <f>IFERROR(VLOOKUP($B12&amp;"_"&amp;$C12&amp;"_"&amp;$A$4,'Pnad-C'!$1:$1048576,K$4,0)*100,"-")</f>
        <v>8.9734926586970687E-2</v>
      </c>
      <c r="L12" s="120"/>
      <c r="M12" s="120">
        <f>IFERROR(VLOOKUP($B12&amp;"_"&amp;$C12&amp;"_"&amp;$A$5,'Pnad-C'!$1:$1048576,M$4,0)*100,"-")</f>
        <v>11.471284925937653</v>
      </c>
      <c r="N12" s="120">
        <f>IFERROR(VLOOKUP($B12&amp;"_"&amp;$C12&amp;"_"&amp;$A$5,'Pnad-C'!$1:$1048576,N$4,0)*100,"-")</f>
        <v>14.576689898967743</v>
      </c>
      <c r="O12" s="120">
        <f>IFERROR(VLOOKUP($B12&amp;"_"&amp;$C12&amp;"_"&amp;$A$5,'Pnad-C'!$1:$1048576,O$4,0)*100,"-")</f>
        <v>8.4757350385189056</v>
      </c>
      <c r="P12" s="120">
        <f>IFERROR(VLOOKUP($B12&amp;"_"&amp;$C12&amp;"_"&amp;$A$5,'Pnad-C'!$1:$1048576,P$4,0)*100,"-")</f>
        <v>18.305088579654694</v>
      </c>
      <c r="Q12" s="120">
        <f>IFERROR(VLOOKUP($B12&amp;"_"&amp;$C12&amp;"_"&amp;$A$5,'Pnad-C'!$1:$1048576,Q$4,0)*100,"-")</f>
        <v>40.445685386657715</v>
      </c>
      <c r="R12" s="120">
        <f>IFERROR(VLOOKUP($B12&amp;"_"&amp;$C12&amp;"_"&amp;$A$5,'Pnad-C'!$1:$1048576,R$4,0)*100,"-")</f>
        <v>6.6923052072525024</v>
      </c>
      <c r="S12" s="120">
        <f>IFERROR(VLOOKUP($B12&amp;"_"&amp;$C12&amp;"_"&amp;$A$5,'Pnad-C'!$1:$1048576,S$4,0)*100,"-")</f>
        <v>3.3210721448995173E-2</v>
      </c>
    </row>
    <row r="13" spans="1:19" ht="15.75" x14ac:dyDescent="0.25">
      <c r="B13" s="10">
        <f t="shared" si="0"/>
        <v>2012</v>
      </c>
      <c r="C13" s="152">
        <v>4</v>
      </c>
      <c r="D13" s="99" t="s">
        <v>6</v>
      </c>
      <c r="E13" s="120">
        <f>IFERROR(VLOOKUP($B13&amp;"_"&amp;$C13&amp;"_"&amp;$A$4,'Pnad-C'!$1:$1048576,E$4,0)*100,"-")</f>
        <v>0.64391237683594227</v>
      </c>
      <c r="F13" s="120">
        <f>IFERROR(VLOOKUP($B13&amp;"_"&amp;$C13&amp;"_"&amp;$A$4,'Pnad-C'!$1:$1048576,F$4,0)*100,"-")</f>
        <v>10.679031163454056</v>
      </c>
      <c r="G13" s="120">
        <f>IFERROR(VLOOKUP($B13&amp;"_"&amp;$C13&amp;"_"&amp;$A$4,'Pnad-C'!$1:$1048576,G$4,0)*100,"-")</f>
        <v>9.2875823378562927</v>
      </c>
      <c r="H13" s="120">
        <f>IFERROR(VLOOKUP($B13&amp;"_"&amp;$C13&amp;"_"&amp;$A$4,'Pnad-C'!$1:$1048576,H$4,0)*100,"-")</f>
        <v>18.593999743461609</v>
      </c>
      <c r="I13" s="120">
        <f>IFERROR(VLOOKUP($B13&amp;"_"&amp;$C13&amp;"_"&amp;$A$4,'Pnad-C'!$1:$1048576,I$4,0)*100,"-")</f>
        <v>54.748106002807617</v>
      </c>
      <c r="J13" s="120">
        <f>IFERROR(VLOOKUP($B13&amp;"_"&amp;$C13&amp;"_"&amp;$A$4,'Pnad-C'!$1:$1048576,J$4,0)*100,"-")</f>
        <v>5.9693407267332077</v>
      </c>
      <c r="K13" s="120">
        <f>IFERROR(VLOOKUP($B13&amp;"_"&amp;$C13&amp;"_"&amp;$A$4,'Pnad-C'!$1:$1048576,K$4,0)*100,"-")</f>
        <v>7.8029400901868939E-2</v>
      </c>
      <c r="L13" s="120"/>
      <c r="M13" s="120">
        <f>IFERROR(VLOOKUP($B13&amp;"_"&amp;$C13&amp;"_"&amp;$A$5,'Pnad-C'!$1:$1048576,M$4,0)*100,"-")</f>
        <v>11.251182854175568</v>
      </c>
      <c r="N13" s="120">
        <f>IFERROR(VLOOKUP($B13&amp;"_"&amp;$C13&amp;"_"&amp;$A$5,'Pnad-C'!$1:$1048576,N$4,0)*100,"-")</f>
        <v>14.530661702156067</v>
      </c>
      <c r="O13" s="120">
        <f>IFERROR(VLOOKUP($B13&amp;"_"&amp;$C13&amp;"_"&amp;$A$5,'Pnad-C'!$1:$1048576,O$4,0)*100,"-")</f>
        <v>8.6583815515041351</v>
      </c>
      <c r="P13" s="120">
        <f>IFERROR(VLOOKUP($B13&amp;"_"&amp;$C13&amp;"_"&amp;$A$5,'Pnad-C'!$1:$1048576,P$4,0)*100,"-")</f>
        <v>18.70853453874588</v>
      </c>
      <c r="Q13" s="120">
        <f>IFERROR(VLOOKUP($B13&amp;"_"&amp;$C13&amp;"_"&amp;$A$5,'Pnad-C'!$1:$1048576,Q$4,0)*100,"-")</f>
        <v>40.33786952495575</v>
      </c>
      <c r="R13" s="120">
        <f>IFERROR(VLOOKUP($B13&amp;"_"&amp;$C13&amp;"_"&amp;$A$5,'Pnad-C'!$1:$1048576,R$4,0)*100,"-")</f>
        <v>6.4976930618286133</v>
      </c>
      <c r="S13" s="120">
        <f>IFERROR(VLOOKUP($B13&amp;"_"&amp;$C13&amp;"_"&amp;$A$5,'Pnad-C'!$1:$1048576,S$4,0)*100,"-")</f>
        <v>1.5676840848755091E-2</v>
      </c>
    </row>
    <row r="14" spans="1:19" ht="15.75" x14ac:dyDescent="0.25">
      <c r="B14" s="10">
        <f>D14</f>
        <v>2013</v>
      </c>
      <c r="C14" s="152">
        <v>0</v>
      </c>
      <c r="D14" s="98">
        <v>2013</v>
      </c>
      <c r="E14" s="119">
        <f>IFERROR(VLOOKUP($B14&amp;"_"&amp;$C14&amp;"_"&amp;$A$4,'Pnad-C'!$1:$1048576,E$4,0)*100,"-")</f>
        <v>0.4785630851984024</v>
      </c>
      <c r="F14" s="119">
        <f>IFERROR(VLOOKUP($B14&amp;"_"&amp;$C14&amp;"_"&amp;$A$4,'Pnad-C'!$1:$1048576,F$4,0)*100,"-")</f>
        <v>10.4842409491539</v>
      </c>
      <c r="G14" s="119">
        <f>IFERROR(VLOOKUP($B14&amp;"_"&amp;$C14&amp;"_"&amp;$A$4,'Pnad-C'!$1:$1048576,G$4,0)*100,"-")</f>
        <v>9.4780787825584412</v>
      </c>
      <c r="H14" s="119">
        <f>IFERROR(VLOOKUP($B14&amp;"_"&amp;$C14&amp;"_"&amp;$A$4,'Pnad-C'!$1:$1048576,H$4,0)*100,"-")</f>
        <v>18.061129748821259</v>
      </c>
      <c r="I14" s="119">
        <f>IFERROR(VLOOKUP($B14&amp;"_"&amp;$C14&amp;"_"&amp;$A$4,'Pnad-C'!$1:$1048576,I$4,0)*100,"-")</f>
        <v>55.284976959228516</v>
      </c>
      <c r="J14" s="119">
        <f>IFERROR(VLOOKUP($B14&amp;"_"&amp;$C14&amp;"_"&amp;$A$4,'Pnad-C'!$1:$1048576,J$4,0)*100,"-")</f>
        <v>6.1211630702018738</v>
      </c>
      <c r="K14" s="119">
        <f>IFERROR(VLOOKUP($B14&amp;"_"&amp;$C14&amp;"_"&amp;$A$4,'Pnad-C'!$1:$1048576,K$4,0)*100,"-")</f>
        <v>9.185069939121604E-2</v>
      </c>
      <c r="L14" s="119"/>
      <c r="M14" s="119">
        <f>IFERROR(VLOOKUP($B14&amp;"_"&amp;$C14&amp;"_"&amp;$A$5,'Pnad-C'!$1:$1048576,M$4,0)*100,"-")</f>
        <v>11.245507746934891</v>
      </c>
      <c r="N14" s="119">
        <f>IFERROR(VLOOKUP($B14&amp;"_"&amp;$C14&amp;"_"&amp;$A$5,'Pnad-C'!$1:$1048576,N$4,0)*100,"-")</f>
        <v>14.228945970535278</v>
      </c>
      <c r="O14" s="119">
        <f>IFERROR(VLOOKUP($B14&amp;"_"&amp;$C14&amp;"_"&amp;$A$5,'Pnad-C'!$1:$1048576,O$4,0)*100,"-")</f>
        <v>8.6868599057197571</v>
      </c>
      <c r="P14" s="119">
        <f>IFERROR(VLOOKUP($B14&amp;"_"&amp;$C14&amp;"_"&amp;$A$5,'Pnad-C'!$1:$1048576,P$4,0)*100,"-")</f>
        <v>18.86635422706604</v>
      </c>
      <c r="Q14" s="119">
        <f>IFERROR(VLOOKUP($B14&amp;"_"&amp;$C14&amp;"_"&amp;$A$5,'Pnad-C'!$1:$1048576,Q$4,0)*100,"-")</f>
        <v>40.494459867477417</v>
      </c>
      <c r="R14" s="119">
        <f>IFERROR(VLOOKUP($B14&amp;"_"&amp;$C14&amp;"_"&amp;$A$5,'Pnad-C'!$1:$1048576,R$4,0)*100,"-")</f>
        <v>6.4651660621166229</v>
      </c>
      <c r="S14" s="119">
        <f>IFERROR(VLOOKUP($B14&amp;"_"&amp;$C14&amp;"_"&amp;$A$5,'Pnad-C'!$1:$1048576,S$4,0)*100,"-")</f>
        <v>1.2707131099887192E-2</v>
      </c>
    </row>
    <row r="15" spans="1:19" ht="15.75" x14ac:dyDescent="0.25">
      <c r="B15" s="10">
        <f>B14</f>
        <v>2013</v>
      </c>
      <c r="C15" s="152">
        <v>1</v>
      </c>
      <c r="D15" s="99" t="s">
        <v>3</v>
      </c>
      <c r="E15" s="120">
        <f>IFERROR(VLOOKUP($B15&amp;"_"&amp;$C15&amp;"_"&amp;$A$4,'Pnad-C'!$1:$1048576,E$4,0)*100,"-")</f>
        <v>0.56473924778401852</v>
      </c>
      <c r="F15" s="120">
        <f>IFERROR(VLOOKUP($B15&amp;"_"&amp;$C15&amp;"_"&amp;$A$4,'Pnad-C'!$1:$1048576,F$4,0)*100,"-")</f>
        <v>10.66470593214035</v>
      </c>
      <c r="G15" s="120">
        <f>IFERROR(VLOOKUP($B15&amp;"_"&amp;$C15&amp;"_"&amp;$A$4,'Pnad-C'!$1:$1048576,G$4,0)*100,"-")</f>
        <v>9.3699432909488678</v>
      </c>
      <c r="H15" s="120">
        <f>IFERROR(VLOOKUP($B15&amp;"_"&amp;$C15&amp;"_"&amp;$A$4,'Pnad-C'!$1:$1048576,H$4,0)*100,"-")</f>
        <v>18.408438563346863</v>
      </c>
      <c r="I15" s="120">
        <f>IFERROR(VLOOKUP($B15&amp;"_"&amp;$C15&amp;"_"&amp;$A$4,'Pnad-C'!$1:$1048576,I$4,0)*100,"-")</f>
        <v>54.970818758010864</v>
      </c>
      <c r="J15" s="120">
        <f>IFERROR(VLOOKUP($B15&amp;"_"&amp;$C15&amp;"_"&amp;$A$4,'Pnad-C'!$1:$1048576,J$4,0)*100,"-")</f>
        <v>5.974872037768364</v>
      </c>
      <c r="K15" s="120">
        <f>IFERROR(VLOOKUP($B15&amp;"_"&amp;$C15&amp;"_"&amp;$A$4,'Pnad-C'!$1:$1048576,K$4,0)*100,"-")</f>
        <v>4.6480452874675393E-2</v>
      </c>
      <c r="L15" s="120"/>
      <c r="M15" s="120">
        <f>IFERROR(VLOOKUP($B15&amp;"_"&amp;$C15&amp;"_"&amp;$A$5,'Pnad-C'!$1:$1048576,M$4,0)*100,"-")</f>
        <v>11.200692504644394</v>
      </c>
      <c r="N15" s="120">
        <f>IFERROR(VLOOKUP($B15&amp;"_"&amp;$C15&amp;"_"&amp;$A$5,'Pnad-C'!$1:$1048576,N$4,0)*100,"-")</f>
        <v>14.470671117305756</v>
      </c>
      <c r="O15" s="120">
        <f>IFERROR(VLOOKUP($B15&amp;"_"&amp;$C15&amp;"_"&amp;$A$5,'Pnad-C'!$1:$1048576,O$4,0)*100,"-")</f>
        <v>8.507256954908371</v>
      </c>
      <c r="P15" s="120">
        <f>IFERROR(VLOOKUP($B15&amp;"_"&amp;$C15&amp;"_"&amp;$A$5,'Pnad-C'!$1:$1048576,P$4,0)*100,"-")</f>
        <v>18.840111792087555</v>
      </c>
      <c r="Q15" s="120">
        <f>IFERROR(VLOOKUP($B15&amp;"_"&amp;$C15&amp;"_"&amp;$A$5,'Pnad-C'!$1:$1048576,Q$4,0)*100,"-")</f>
        <v>40.441584587097168</v>
      </c>
      <c r="R15" s="120">
        <f>IFERROR(VLOOKUP($B15&amp;"_"&amp;$C15&amp;"_"&amp;$A$5,'Pnad-C'!$1:$1048576,R$4,0)*100,"-")</f>
        <v>6.5317392349243164</v>
      </c>
      <c r="S15" s="120">
        <f>IFERROR(VLOOKUP($B15&amp;"_"&amp;$C15&amp;"_"&amp;$A$5,'Pnad-C'!$1:$1048576,S$4,0)*100,"-")</f>
        <v>7.9440971603617072E-3</v>
      </c>
    </row>
    <row r="16" spans="1:19" ht="15.75" x14ac:dyDescent="0.25">
      <c r="B16" s="10">
        <f t="shared" ref="B16:B18" si="1">B15</f>
        <v>2013</v>
      </c>
      <c r="C16" s="152">
        <v>2</v>
      </c>
      <c r="D16" s="99" t="s">
        <v>4</v>
      </c>
      <c r="E16" s="120">
        <f>IFERROR(VLOOKUP($B16&amp;"_"&amp;$C16&amp;"_"&amp;$A$4,'Pnad-C'!$1:$1048576,E$4,0)*100,"-")</f>
        <v>0.44472096487879753</v>
      </c>
      <c r="F16" s="120">
        <f>IFERROR(VLOOKUP($B16&amp;"_"&amp;$C16&amp;"_"&amp;$A$4,'Pnad-C'!$1:$1048576,F$4,0)*100,"-")</f>
        <v>10.562290251255035</v>
      </c>
      <c r="G16" s="120">
        <f>IFERROR(VLOOKUP($B16&amp;"_"&amp;$C16&amp;"_"&amp;$A$4,'Pnad-C'!$1:$1048576,G$4,0)*100,"-")</f>
        <v>9.4455502927303314</v>
      </c>
      <c r="H16" s="120">
        <f>IFERROR(VLOOKUP($B16&amp;"_"&amp;$C16&amp;"_"&amp;$A$4,'Pnad-C'!$1:$1048576,H$4,0)*100,"-")</f>
        <v>17.90153980255127</v>
      </c>
      <c r="I16" s="120">
        <f>IFERROR(VLOOKUP($B16&amp;"_"&amp;$C16&amp;"_"&amp;$A$4,'Pnad-C'!$1:$1048576,I$4,0)*100,"-")</f>
        <v>55.590254068374634</v>
      </c>
      <c r="J16" s="120">
        <f>IFERROR(VLOOKUP($B16&amp;"_"&amp;$C16&amp;"_"&amp;$A$4,'Pnad-C'!$1:$1048576,J$4,0)*100,"-")</f>
        <v>5.928463488817215</v>
      </c>
      <c r="K16" s="120">
        <f>IFERROR(VLOOKUP($B16&amp;"_"&amp;$C16&amp;"_"&amp;$A$4,'Pnad-C'!$1:$1048576,K$4,0)*100,"-")</f>
        <v>0.12718182988464832</v>
      </c>
      <c r="L16" s="120"/>
      <c r="M16" s="120">
        <f>IFERROR(VLOOKUP($B16&amp;"_"&amp;$C16&amp;"_"&amp;$A$5,'Pnad-C'!$1:$1048576,M$4,0)*100,"-")</f>
        <v>11.344621330499649</v>
      </c>
      <c r="N16" s="120">
        <f>IFERROR(VLOOKUP($B16&amp;"_"&amp;$C16&amp;"_"&amp;$A$5,'Pnad-C'!$1:$1048576,N$4,0)*100,"-")</f>
        <v>14.37387615442276</v>
      </c>
      <c r="O16" s="120">
        <f>IFERROR(VLOOKUP($B16&amp;"_"&amp;$C16&amp;"_"&amp;$A$5,'Pnad-C'!$1:$1048576,O$4,0)*100,"-")</f>
        <v>8.6170367896556854</v>
      </c>
      <c r="P16" s="120">
        <f>IFERROR(VLOOKUP($B16&amp;"_"&amp;$C16&amp;"_"&amp;$A$5,'Pnad-C'!$1:$1048576,P$4,0)*100,"-")</f>
        <v>18.652282655239105</v>
      </c>
      <c r="Q16" s="120">
        <f>IFERROR(VLOOKUP($B16&amp;"_"&amp;$C16&amp;"_"&amp;$A$5,'Pnad-C'!$1:$1048576,Q$4,0)*100,"-")</f>
        <v>40.462669730186462</v>
      </c>
      <c r="R16" s="120">
        <f>IFERROR(VLOOKUP($B16&amp;"_"&amp;$C16&amp;"_"&amp;$A$5,'Pnad-C'!$1:$1048576,R$4,0)*100,"-")</f>
        <v>6.5374083817005157</v>
      </c>
      <c r="S16" s="120">
        <f>IFERROR(VLOOKUP($B16&amp;"_"&amp;$C16&amp;"_"&amp;$A$5,'Pnad-C'!$1:$1048576,S$4,0)*100,"-")</f>
        <v>1.2105688074370846E-2</v>
      </c>
    </row>
    <row r="17" spans="1:19" ht="15.75" x14ac:dyDescent="0.25">
      <c r="B17" s="10">
        <f t="shared" si="1"/>
        <v>2013</v>
      </c>
      <c r="C17" s="152">
        <v>3</v>
      </c>
      <c r="D17" s="99" t="s">
        <v>5</v>
      </c>
      <c r="E17" s="120">
        <f>IFERROR(VLOOKUP($B17&amp;"_"&amp;$C17&amp;"_"&amp;$A$4,'Pnad-C'!$1:$1048576,E$4,0)*100,"-")</f>
        <v>0.42641251347959042</v>
      </c>
      <c r="F17" s="120">
        <f>IFERROR(VLOOKUP($B17&amp;"_"&amp;$C17&amp;"_"&amp;$A$4,'Pnad-C'!$1:$1048576,F$4,0)*100,"-")</f>
        <v>10.11299267411232</v>
      </c>
      <c r="G17" s="120">
        <f>IFERROR(VLOOKUP($B17&amp;"_"&amp;$C17&amp;"_"&amp;$A$4,'Pnad-C'!$1:$1048576,G$4,0)*100,"-")</f>
        <v>9.7186349332332611</v>
      </c>
      <c r="H17" s="120">
        <f>IFERROR(VLOOKUP($B17&amp;"_"&amp;$C17&amp;"_"&amp;$A$4,'Pnad-C'!$1:$1048576,H$4,0)*100,"-")</f>
        <v>17.996940016746521</v>
      </c>
      <c r="I17" s="120">
        <f>IFERROR(VLOOKUP($B17&amp;"_"&amp;$C17&amp;"_"&amp;$A$4,'Pnad-C'!$1:$1048576,I$4,0)*100,"-")</f>
        <v>55.375379323959351</v>
      </c>
      <c r="J17" s="120">
        <f>IFERROR(VLOOKUP($B17&amp;"_"&amp;$C17&amp;"_"&amp;$A$4,'Pnad-C'!$1:$1048576,J$4,0)*100,"-")</f>
        <v>6.2523007392883301</v>
      </c>
      <c r="K17" s="120">
        <f>IFERROR(VLOOKUP($B17&amp;"_"&amp;$C17&amp;"_"&amp;$A$4,'Pnad-C'!$1:$1048576,K$4,0)*100,"-")</f>
        <v>0.11733929859474301</v>
      </c>
      <c r="L17" s="120"/>
      <c r="M17" s="120">
        <f>IFERROR(VLOOKUP($B17&amp;"_"&amp;$C17&amp;"_"&amp;$A$5,'Pnad-C'!$1:$1048576,M$4,0)*100,"-")</f>
        <v>11.215870082378387</v>
      </c>
      <c r="N17" s="120">
        <f>IFERROR(VLOOKUP($B17&amp;"_"&amp;$C17&amp;"_"&amp;$A$5,'Pnad-C'!$1:$1048576,N$4,0)*100,"-")</f>
        <v>14.032922685146332</v>
      </c>
      <c r="O17" s="120">
        <f>IFERROR(VLOOKUP($B17&amp;"_"&amp;$C17&amp;"_"&amp;$A$5,'Pnad-C'!$1:$1048576,O$4,0)*100,"-")</f>
        <v>8.7898775935173035</v>
      </c>
      <c r="P17" s="120">
        <f>IFERROR(VLOOKUP($B17&amp;"_"&amp;$C17&amp;"_"&amp;$A$5,'Pnad-C'!$1:$1048576,P$4,0)*100,"-")</f>
        <v>18.927086889743805</v>
      </c>
      <c r="Q17" s="120">
        <f>IFERROR(VLOOKUP($B17&amp;"_"&amp;$C17&amp;"_"&amp;$A$5,'Pnad-C'!$1:$1048576,Q$4,0)*100,"-")</f>
        <v>40.570485591888428</v>
      </c>
      <c r="R17" s="120">
        <f>IFERROR(VLOOKUP($B17&amp;"_"&amp;$C17&amp;"_"&amp;$A$5,'Pnad-C'!$1:$1048576,R$4,0)*100,"-")</f>
        <v>6.4484655857086182</v>
      </c>
      <c r="S17" s="120">
        <f>IFERROR(VLOOKUP($B17&amp;"_"&amp;$C17&amp;"_"&amp;$A$5,'Pnad-C'!$1:$1048576,S$4,0)*100,"-")</f>
        <v>1.5292968600988388E-2</v>
      </c>
    </row>
    <row r="18" spans="1:19" ht="15.75" x14ac:dyDescent="0.25">
      <c r="B18" s="10">
        <f t="shared" si="1"/>
        <v>2013</v>
      </c>
      <c r="C18" s="152">
        <v>4</v>
      </c>
      <c r="D18" s="99" t="s">
        <v>6</v>
      </c>
      <c r="E18" s="120">
        <f>IFERROR(VLOOKUP($B18&amp;"_"&amp;$C18&amp;"_"&amp;$A$4,'Pnad-C'!$1:$1048576,E$4,0)*100,"-")</f>
        <v>0.47837956808507442</v>
      </c>
      <c r="F18" s="120">
        <f>IFERROR(VLOOKUP($B18&amp;"_"&amp;$C18&amp;"_"&amp;$A$4,'Pnad-C'!$1:$1048576,F$4,0)*100,"-")</f>
        <v>10.596973448991776</v>
      </c>
      <c r="G18" s="120">
        <f>IFERROR(VLOOKUP($B18&amp;"_"&amp;$C18&amp;"_"&amp;$A$4,'Pnad-C'!$1:$1048576,G$4,0)*100,"-")</f>
        <v>9.3781858682632446</v>
      </c>
      <c r="H18" s="120">
        <f>IFERROR(VLOOKUP($B18&amp;"_"&amp;$C18&amp;"_"&amp;$A$4,'Pnad-C'!$1:$1048576,H$4,0)*100,"-")</f>
        <v>17.937599122524261</v>
      </c>
      <c r="I18" s="120">
        <f>IFERROR(VLOOKUP($B18&amp;"_"&amp;$C18&amp;"_"&amp;$A$4,'Pnad-C'!$1:$1048576,I$4,0)*100,"-")</f>
        <v>55.203443765640259</v>
      </c>
      <c r="J18" s="120">
        <f>IFERROR(VLOOKUP($B18&amp;"_"&amp;$C18&amp;"_"&amp;$A$4,'Pnad-C'!$1:$1048576,J$4,0)*100,"-")</f>
        <v>6.3290156424045563</v>
      </c>
      <c r="K18" s="120">
        <f>IFERROR(VLOOKUP($B18&amp;"_"&amp;$C18&amp;"_"&amp;$A$4,'Pnad-C'!$1:$1048576,K$4,0)*100,"-")</f>
        <v>7.6401204569265246E-2</v>
      </c>
      <c r="L18" s="120"/>
      <c r="M18" s="120">
        <f>IFERROR(VLOOKUP($B18&amp;"_"&amp;$C18&amp;"_"&amp;$A$5,'Pnad-C'!$1:$1048576,M$4,0)*100,"-")</f>
        <v>11.220846325159073</v>
      </c>
      <c r="N18" s="120">
        <f>IFERROR(VLOOKUP($B18&amp;"_"&amp;$C18&amp;"_"&amp;$A$5,'Pnad-C'!$1:$1048576,N$4,0)*100,"-")</f>
        <v>14.038312435150146</v>
      </c>
      <c r="O18" s="120">
        <f>IFERROR(VLOOKUP($B18&amp;"_"&amp;$C18&amp;"_"&amp;$A$5,'Pnad-C'!$1:$1048576,O$4,0)*100,"-")</f>
        <v>8.8332697749137878</v>
      </c>
      <c r="P18" s="120">
        <f>IFERROR(VLOOKUP($B18&amp;"_"&amp;$C18&amp;"_"&amp;$A$5,'Pnad-C'!$1:$1048576,P$4,0)*100,"-")</f>
        <v>19.045934081077576</v>
      </c>
      <c r="Q18" s="120">
        <f>IFERROR(VLOOKUP($B18&amp;"_"&amp;$C18&amp;"_"&amp;$A$5,'Pnad-C'!$1:$1048576,Q$4,0)*100,"-")</f>
        <v>40.50309956073761</v>
      </c>
      <c r="R18" s="120">
        <f>IFERROR(VLOOKUP($B18&amp;"_"&amp;$C18&amp;"_"&amp;$A$5,'Pnad-C'!$1:$1048576,R$4,0)*100,"-")</f>
        <v>6.3430510461330414</v>
      </c>
      <c r="S18" s="120">
        <f>IFERROR(VLOOKUP($B18&amp;"_"&amp;$C18&amp;"_"&amp;$A$5,'Pnad-C'!$1:$1048576,S$4,0)*100,"-")</f>
        <v>1.5485771291423589E-2</v>
      </c>
    </row>
    <row r="19" spans="1:19" ht="15.75" x14ac:dyDescent="0.25">
      <c r="B19" s="10">
        <f>D19</f>
        <v>2014</v>
      </c>
      <c r="C19" s="152">
        <v>0</v>
      </c>
      <c r="D19" s="98">
        <v>2014</v>
      </c>
      <c r="E19" s="119">
        <f>IFERROR(VLOOKUP($B19&amp;"_"&amp;$C19&amp;"_"&amp;$A$4,'Pnad-C'!$1:$1048576,E$4,0)*100,"-")</f>
        <v>0.34323164727538824</v>
      </c>
      <c r="F19" s="119">
        <f>IFERROR(VLOOKUP($B19&amp;"_"&amp;$C19&amp;"_"&amp;$A$4,'Pnad-C'!$1:$1048576,F$4,0)*100,"-")</f>
        <v>10.044044256210327</v>
      </c>
      <c r="G19" s="119">
        <f>IFERROR(VLOOKUP($B19&amp;"_"&amp;$C19&amp;"_"&amp;$A$4,'Pnad-C'!$1:$1048576,G$4,0)*100,"-")</f>
        <v>8.5774980485439301</v>
      </c>
      <c r="H19" s="119">
        <f>IFERROR(VLOOKUP($B19&amp;"_"&amp;$C19&amp;"_"&amp;$A$4,'Pnad-C'!$1:$1048576,H$4,0)*100,"-")</f>
        <v>18.74019056558609</v>
      </c>
      <c r="I19" s="119">
        <f>IFERROR(VLOOKUP($B19&amp;"_"&amp;$C19&amp;"_"&amp;$A$4,'Pnad-C'!$1:$1048576,I$4,0)*100,"-")</f>
        <v>55.847346782684326</v>
      </c>
      <c r="J19" s="119">
        <f>IFERROR(VLOOKUP($B19&amp;"_"&amp;$C19&amp;"_"&amp;$A$4,'Pnad-C'!$1:$1048576,J$4,0)*100,"-")</f>
        <v>6.3846968114376068</v>
      </c>
      <c r="K19" s="119">
        <f>IFERROR(VLOOKUP($B19&amp;"_"&amp;$C19&amp;"_"&amp;$A$4,'Pnad-C'!$1:$1048576,K$4,0)*100,"-")</f>
        <v>6.2991486629471183E-2</v>
      </c>
      <c r="L19" s="119"/>
      <c r="M19" s="119">
        <f>IFERROR(VLOOKUP($B19&amp;"_"&amp;$C19&amp;"_"&amp;$A$5,'Pnad-C'!$1:$1048576,M$4,0)*100,"-")</f>
        <v>10.412538051605225</v>
      </c>
      <c r="N19" s="119">
        <f>IFERROR(VLOOKUP($B19&amp;"_"&amp;$C19&amp;"_"&amp;$A$5,'Pnad-C'!$1:$1048576,N$4,0)*100,"-")</f>
        <v>14.378993213176727</v>
      </c>
      <c r="O19" s="119">
        <f>IFERROR(VLOOKUP($B19&amp;"_"&amp;$C19&amp;"_"&amp;$A$5,'Pnad-C'!$1:$1048576,O$4,0)*100,"-")</f>
        <v>8.4814772009849548</v>
      </c>
      <c r="P19" s="119">
        <f>IFERROR(VLOOKUP($B19&amp;"_"&amp;$C19&amp;"_"&amp;$A$5,'Pnad-C'!$1:$1048576,P$4,0)*100,"-")</f>
        <v>18.905450403690338</v>
      </c>
      <c r="Q19" s="119">
        <f>IFERROR(VLOOKUP($B19&amp;"_"&amp;$C19&amp;"_"&amp;$A$5,'Pnad-C'!$1:$1048576,Q$4,0)*100,"-")</f>
        <v>41.503897309303284</v>
      </c>
      <c r="R19" s="119">
        <f>IFERROR(VLOOKUP($B19&amp;"_"&amp;$C19&amp;"_"&amp;$A$5,'Pnad-C'!$1:$1048576,R$4,0)*100,"-")</f>
        <v>6.2981903553009033</v>
      </c>
      <c r="S19" s="119">
        <f>IFERROR(VLOOKUP($B19&amp;"_"&amp;$C19&amp;"_"&amp;$A$5,'Pnad-C'!$1:$1048576,S$4,0)*100,"-")</f>
        <v>1.9454138237051666E-2</v>
      </c>
    </row>
    <row r="20" spans="1:19" ht="15.75" x14ac:dyDescent="0.25">
      <c r="B20" s="10">
        <f>B19</f>
        <v>2014</v>
      </c>
      <c r="C20" s="152">
        <v>1</v>
      </c>
      <c r="D20" s="99" t="s">
        <v>3</v>
      </c>
      <c r="E20" s="120">
        <f>IFERROR(VLOOKUP($B20&amp;"_"&amp;$C20&amp;"_"&amp;$A$4,'Pnad-C'!$1:$1048576,E$4,0)*100,"-")</f>
        <v>0.41629155166447163</v>
      </c>
      <c r="F20" s="120">
        <f>IFERROR(VLOOKUP($B20&amp;"_"&amp;$C20&amp;"_"&amp;$A$4,'Pnad-C'!$1:$1048576,F$4,0)*100,"-")</f>
        <v>10.134606808423996</v>
      </c>
      <c r="G20" s="120">
        <f>IFERROR(VLOOKUP($B20&amp;"_"&amp;$C20&amp;"_"&amp;$A$4,'Pnad-C'!$1:$1048576,G$4,0)*100,"-")</f>
        <v>9.5522969961166382</v>
      </c>
      <c r="H20" s="120">
        <f>IFERROR(VLOOKUP($B20&amp;"_"&amp;$C20&amp;"_"&amp;$A$4,'Pnad-C'!$1:$1048576,H$4,0)*100,"-")</f>
        <v>18.363320827484131</v>
      </c>
      <c r="I20" s="120">
        <f>IFERROR(VLOOKUP($B20&amp;"_"&amp;$C20&amp;"_"&amp;$A$4,'Pnad-C'!$1:$1048576,I$4,0)*100,"-")</f>
        <v>55.054378509521484</v>
      </c>
      <c r="J20" s="120">
        <f>IFERROR(VLOOKUP($B20&amp;"_"&amp;$C20&amp;"_"&amp;$A$4,'Pnad-C'!$1:$1048576,J$4,0)*100,"-")</f>
        <v>6.4676053822040558</v>
      </c>
      <c r="K20" s="120">
        <f>IFERROR(VLOOKUP($B20&amp;"_"&amp;$C20&amp;"_"&amp;$A$4,'Pnad-C'!$1:$1048576,K$4,0)*100,"-")</f>
        <v>1.1500978143885732E-2</v>
      </c>
      <c r="L20" s="120"/>
      <c r="M20" s="120">
        <f>IFERROR(VLOOKUP($B20&amp;"_"&amp;$C20&amp;"_"&amp;$A$5,'Pnad-C'!$1:$1048576,M$4,0)*100,"-")</f>
        <v>10.554174333810806</v>
      </c>
      <c r="N20" s="120">
        <f>IFERROR(VLOOKUP($B20&amp;"_"&amp;$C20&amp;"_"&amp;$A$5,'Pnad-C'!$1:$1048576,N$4,0)*100,"-")</f>
        <v>14.243672788143158</v>
      </c>
      <c r="O20" s="120">
        <f>IFERROR(VLOOKUP($B20&amp;"_"&amp;$C20&amp;"_"&amp;$A$5,'Pnad-C'!$1:$1048576,O$4,0)*100,"-")</f>
        <v>8.8094316422939301</v>
      </c>
      <c r="P20" s="120">
        <f>IFERROR(VLOOKUP($B20&amp;"_"&amp;$C20&amp;"_"&amp;$A$5,'Pnad-C'!$1:$1048576,P$4,0)*100,"-")</f>
        <v>19.154192507266998</v>
      </c>
      <c r="Q20" s="120">
        <f>IFERROR(VLOOKUP($B20&amp;"_"&amp;$C20&amp;"_"&amp;$A$5,'Pnad-C'!$1:$1048576,Q$4,0)*100,"-")</f>
        <v>40.826690196990967</v>
      </c>
      <c r="R20" s="120">
        <f>IFERROR(VLOOKUP($B20&amp;"_"&amp;$C20&amp;"_"&amp;$A$5,'Pnad-C'!$1:$1048576,R$4,0)*100,"-")</f>
        <v>6.3912108540534973</v>
      </c>
      <c r="S20" s="120">
        <f>IFERROR(VLOOKUP($B20&amp;"_"&amp;$C20&amp;"_"&amp;$A$5,'Pnad-C'!$1:$1048576,S$4,0)*100,"-")</f>
        <v>2.0628368656616658E-2</v>
      </c>
    </row>
    <row r="21" spans="1:19" ht="15.75" x14ac:dyDescent="0.25">
      <c r="B21" s="10">
        <f t="shared" ref="B21:B23" si="2">B20</f>
        <v>2014</v>
      </c>
      <c r="C21" s="152">
        <v>2</v>
      </c>
      <c r="D21" s="99" t="s">
        <v>4</v>
      </c>
      <c r="E21" s="120">
        <f>IFERROR(VLOOKUP($B21&amp;"_"&amp;$C21&amp;"_"&amp;$A$4,'Pnad-C'!$1:$1048576,E$4,0)*100,"-")</f>
        <v>0.33438603859394789</v>
      </c>
      <c r="F21" s="120">
        <f>IFERROR(VLOOKUP($B21&amp;"_"&amp;$C21&amp;"_"&amp;$A$4,'Pnad-C'!$1:$1048576,F$4,0)*100,"-")</f>
        <v>10.142789036035538</v>
      </c>
      <c r="G21" s="120">
        <f>IFERROR(VLOOKUP($B21&amp;"_"&amp;$C21&amp;"_"&amp;$A$4,'Pnad-C'!$1:$1048576,G$4,0)*100,"-")</f>
        <v>8.8578343391418457</v>
      </c>
      <c r="H21" s="120">
        <f>IFERROR(VLOOKUP($B21&amp;"_"&amp;$C21&amp;"_"&amp;$A$4,'Pnad-C'!$1:$1048576,H$4,0)*100,"-")</f>
        <v>19.007904827594757</v>
      </c>
      <c r="I21" s="120">
        <f>IFERROR(VLOOKUP($B21&amp;"_"&amp;$C21&amp;"_"&amp;$A$4,'Pnad-C'!$1:$1048576,I$4,0)*100,"-")</f>
        <v>55.302375555038452</v>
      </c>
      <c r="J21" s="120">
        <f>IFERROR(VLOOKUP($B21&amp;"_"&amp;$C21&amp;"_"&amp;$A$4,'Pnad-C'!$1:$1048576,J$4,0)*100,"-")</f>
        <v>6.2850490212440491</v>
      </c>
      <c r="K21" s="120">
        <f>IFERROR(VLOOKUP($B21&amp;"_"&amp;$C21&amp;"_"&amp;$A$4,'Pnad-C'!$1:$1048576,K$4,0)*100,"-")</f>
        <v>6.9663231261074543E-2</v>
      </c>
      <c r="L21" s="120"/>
      <c r="M21" s="120">
        <f>IFERROR(VLOOKUP($B21&amp;"_"&amp;$C21&amp;"_"&amp;$A$5,'Pnad-C'!$1:$1048576,M$4,0)*100,"-")</f>
        <v>10.601136833429337</v>
      </c>
      <c r="N21" s="120">
        <f>IFERROR(VLOOKUP($B21&amp;"_"&amp;$C21&amp;"_"&amp;$A$5,'Pnad-C'!$1:$1048576,N$4,0)*100,"-")</f>
        <v>14.282973110675812</v>
      </c>
      <c r="O21" s="120">
        <f>IFERROR(VLOOKUP($B21&amp;"_"&amp;$C21&amp;"_"&amp;$A$5,'Pnad-C'!$1:$1048576,O$4,0)*100,"-")</f>
        <v>8.4860622882843018</v>
      </c>
      <c r="P21" s="120">
        <f>IFERROR(VLOOKUP($B21&amp;"_"&amp;$C21&amp;"_"&amp;$A$5,'Pnad-C'!$1:$1048576,P$4,0)*100,"-")</f>
        <v>18.9045250415802</v>
      </c>
      <c r="Q21" s="120">
        <f>IFERROR(VLOOKUP($B21&amp;"_"&amp;$C21&amp;"_"&amp;$A$5,'Pnad-C'!$1:$1048576,Q$4,0)*100,"-")</f>
        <v>41.203764081001282</v>
      </c>
      <c r="R21" s="120">
        <f>IFERROR(VLOOKUP($B21&amp;"_"&amp;$C21&amp;"_"&amp;$A$5,'Pnad-C'!$1:$1048576,R$4,0)*100,"-")</f>
        <v>6.5011613070964813</v>
      </c>
      <c r="S21" s="120">
        <f>IFERROR(VLOOKUP($B21&amp;"_"&amp;$C21&amp;"_"&amp;$A$5,'Pnad-C'!$1:$1048576,S$4,0)*100,"-")</f>
        <v>2.037628146354109E-2</v>
      </c>
    </row>
    <row r="22" spans="1:19" ht="15.75" x14ac:dyDescent="0.25">
      <c r="B22" s="10">
        <f t="shared" si="2"/>
        <v>2014</v>
      </c>
      <c r="C22" s="152">
        <v>3</v>
      </c>
      <c r="D22" s="99" t="s">
        <v>5</v>
      </c>
      <c r="E22" s="120">
        <f>IFERROR(VLOOKUP($B22&amp;"_"&amp;$C22&amp;"_"&amp;$A$4,'Pnad-C'!$1:$1048576,E$4,0)*100,"-")</f>
        <v>0.35966970026493073</v>
      </c>
      <c r="F22" s="120">
        <f>IFERROR(VLOOKUP($B22&amp;"_"&amp;$C22&amp;"_"&amp;$A$4,'Pnad-C'!$1:$1048576,F$4,0)*100,"-")</f>
        <v>10.041370242834091</v>
      </c>
      <c r="G22" s="120">
        <f>IFERROR(VLOOKUP($B22&amp;"_"&amp;$C22&amp;"_"&amp;$A$4,'Pnad-C'!$1:$1048576,G$4,0)*100,"-")</f>
        <v>8.2453548908233643</v>
      </c>
      <c r="H22" s="120">
        <f>IFERROR(VLOOKUP($B22&amp;"_"&amp;$C22&amp;"_"&amp;$A$4,'Pnad-C'!$1:$1048576,H$4,0)*100,"-")</f>
        <v>18.725478649139404</v>
      </c>
      <c r="I22" s="120">
        <f>IFERROR(VLOOKUP($B22&amp;"_"&amp;$C22&amp;"_"&amp;$A$4,'Pnad-C'!$1:$1048576,I$4,0)*100,"-")</f>
        <v>56.253409385681152</v>
      </c>
      <c r="J22" s="120">
        <f>IFERROR(VLOOKUP($B22&amp;"_"&amp;$C22&amp;"_"&amp;$A$4,'Pnad-C'!$1:$1048576,J$4,0)*100,"-")</f>
        <v>6.3382379710674286</v>
      </c>
      <c r="K22" s="120">
        <f>IFERROR(VLOOKUP($B22&amp;"_"&amp;$C22&amp;"_"&amp;$A$4,'Pnad-C'!$1:$1048576,K$4,0)*100,"-")</f>
        <v>3.6480574635788798E-2</v>
      </c>
      <c r="L22" s="120"/>
      <c r="M22" s="120">
        <f>IFERROR(VLOOKUP($B22&amp;"_"&amp;$C22&amp;"_"&amp;$A$5,'Pnad-C'!$1:$1048576,M$4,0)*100,"-")</f>
        <v>10.384010523557663</v>
      </c>
      <c r="N22" s="120">
        <f>IFERROR(VLOOKUP($B22&amp;"_"&amp;$C22&amp;"_"&amp;$A$5,'Pnad-C'!$1:$1048576,N$4,0)*100,"-")</f>
        <v>14.522960782051086</v>
      </c>
      <c r="O22" s="120">
        <f>IFERROR(VLOOKUP($B22&amp;"_"&amp;$C22&amp;"_"&amp;$A$5,'Pnad-C'!$1:$1048576,O$4,0)*100,"-")</f>
        <v>8.2520723342895508</v>
      </c>
      <c r="P22" s="120">
        <f>IFERROR(VLOOKUP($B22&amp;"_"&amp;$C22&amp;"_"&amp;$A$5,'Pnad-C'!$1:$1048576,P$4,0)*100,"-")</f>
        <v>18.678790330886841</v>
      </c>
      <c r="Q22" s="120">
        <f>IFERROR(VLOOKUP($B22&amp;"_"&amp;$C22&amp;"_"&amp;$A$5,'Pnad-C'!$1:$1048576,Q$4,0)*100,"-")</f>
        <v>41.697254776954651</v>
      </c>
      <c r="R22" s="120">
        <f>IFERROR(VLOOKUP($B22&amp;"_"&amp;$C22&amp;"_"&amp;$A$5,'Pnad-C'!$1:$1048576,R$4,0)*100,"-")</f>
        <v>6.4509466290473938</v>
      </c>
      <c r="S22" s="120">
        <f>IFERROR(VLOOKUP($B22&amp;"_"&amp;$C22&amp;"_"&amp;$A$5,'Pnad-C'!$1:$1048576,S$4,0)*100,"-")</f>
        <v>1.3965026300866157E-2</v>
      </c>
    </row>
    <row r="23" spans="1:19" ht="15.75" x14ac:dyDescent="0.25">
      <c r="B23" s="10">
        <f t="shared" si="2"/>
        <v>2014</v>
      </c>
      <c r="C23" s="152">
        <v>4</v>
      </c>
      <c r="D23" s="99" t="s">
        <v>6</v>
      </c>
      <c r="E23" s="120">
        <f>IFERROR(VLOOKUP($B23&amp;"_"&amp;$C23&amp;"_"&amp;$A$4,'Pnad-C'!$1:$1048576,E$4,0)*100,"-")</f>
        <v>0.26257932186126709</v>
      </c>
      <c r="F23" s="120">
        <f>IFERROR(VLOOKUP($B23&amp;"_"&amp;$C23&amp;"_"&amp;$A$4,'Pnad-C'!$1:$1048576,F$4,0)*100,"-")</f>
        <v>9.8574109375476837</v>
      </c>
      <c r="G23" s="120">
        <f>IFERROR(VLOOKUP($B23&amp;"_"&amp;$C23&amp;"_"&amp;$A$4,'Pnad-C'!$1:$1048576,G$4,0)*100,"-")</f>
        <v>7.6545052230358124</v>
      </c>
      <c r="H23" s="120">
        <f>IFERROR(VLOOKUP($B23&amp;"_"&amp;$C23&amp;"_"&amp;$A$4,'Pnad-C'!$1:$1048576,H$4,0)*100,"-")</f>
        <v>18.864059448242188</v>
      </c>
      <c r="I23" s="120">
        <f>IFERROR(VLOOKUP($B23&amp;"_"&amp;$C23&amp;"_"&amp;$A$4,'Pnad-C'!$1:$1048576,I$4,0)*100,"-")</f>
        <v>56.779229640960693</v>
      </c>
      <c r="J23" s="120">
        <f>IFERROR(VLOOKUP($B23&amp;"_"&amp;$C23&amp;"_"&amp;$A$4,'Pnad-C'!$1:$1048576,J$4,0)*100,"-")</f>
        <v>6.4478956162929535</v>
      </c>
      <c r="K23" s="120">
        <f>IFERROR(VLOOKUP($B23&amp;"_"&amp;$C23&amp;"_"&amp;$A$4,'Pnad-C'!$1:$1048576,K$4,0)*100,"-")</f>
        <v>0.13432116247713566</v>
      </c>
      <c r="L23" s="120"/>
      <c r="M23" s="120">
        <f>IFERROR(VLOOKUP($B23&amp;"_"&amp;$C23&amp;"_"&amp;$A$5,'Pnad-C'!$1:$1048576,M$4,0)*100,"-")</f>
        <v>10.110829025506973</v>
      </c>
      <c r="N23" s="120">
        <f>IFERROR(VLOOKUP($B23&amp;"_"&amp;$C23&amp;"_"&amp;$A$5,'Pnad-C'!$1:$1048576,N$4,0)*100,"-")</f>
        <v>14.466364681720734</v>
      </c>
      <c r="O23" s="120">
        <f>IFERROR(VLOOKUP($B23&amp;"_"&amp;$C23&amp;"_"&amp;$A$5,'Pnad-C'!$1:$1048576,O$4,0)*100,"-")</f>
        <v>8.3783432841300964</v>
      </c>
      <c r="P23" s="120">
        <f>IFERROR(VLOOKUP($B23&amp;"_"&amp;$C23&amp;"_"&amp;$A$5,'Pnad-C'!$1:$1048576,P$4,0)*100,"-")</f>
        <v>18.884293735027313</v>
      </c>
      <c r="Q23" s="120">
        <f>IFERROR(VLOOKUP($B23&amp;"_"&amp;$C23&amp;"_"&amp;$A$5,'Pnad-C'!$1:$1048576,Q$4,0)*100,"-")</f>
        <v>42.287877202033997</v>
      </c>
      <c r="R23" s="120">
        <f>IFERROR(VLOOKUP($B23&amp;"_"&amp;$C23&amp;"_"&amp;$A$5,'Pnad-C'!$1:$1048576,R$4,0)*100,"-")</f>
        <v>5.849442258477211</v>
      </c>
      <c r="S23" s="120">
        <f>IFERROR(VLOOKUP($B23&amp;"_"&amp;$C23&amp;"_"&amp;$A$5,'Pnad-C'!$1:$1048576,S$4,0)*100,"-")</f>
        <v>2.2846877982374281E-2</v>
      </c>
    </row>
    <row r="24" spans="1:19" ht="15.75" x14ac:dyDescent="0.25">
      <c r="B24" s="10">
        <f>D24</f>
        <v>2015</v>
      </c>
      <c r="C24" s="152">
        <v>0</v>
      </c>
      <c r="D24" s="98">
        <v>2015</v>
      </c>
      <c r="E24" s="119">
        <f>IFERROR(VLOOKUP($B24&amp;"_"&amp;$C24&amp;"_"&amp;$A$4,'Pnad-C'!$1:$1048576,E$4,0)*100,"-")</f>
        <v>0.35963645204901695</v>
      </c>
      <c r="F24" s="119">
        <f>IFERROR(VLOOKUP($B24&amp;"_"&amp;$C24&amp;"_"&amp;$A$4,'Pnad-C'!$1:$1048576,F$4,0)*100,"-")</f>
        <v>9.3137338757514954</v>
      </c>
      <c r="G24" s="119">
        <f>IFERROR(VLOOKUP($B24&amp;"_"&amp;$C24&amp;"_"&amp;$A$4,'Pnad-C'!$1:$1048576,G$4,0)*100,"-")</f>
        <v>8.2598142325878143</v>
      </c>
      <c r="H24" s="119">
        <f>IFERROR(VLOOKUP($B24&amp;"_"&amp;$C24&amp;"_"&amp;$A$4,'Pnad-C'!$1:$1048576,H$4,0)*100,"-")</f>
        <v>18.737095594406128</v>
      </c>
      <c r="I24" s="119">
        <f>IFERROR(VLOOKUP($B24&amp;"_"&amp;$C24&amp;"_"&amp;$A$4,'Pnad-C'!$1:$1048576,I$4,0)*100,"-")</f>
        <v>57.129335403442383</v>
      </c>
      <c r="J24" s="119">
        <f>IFERROR(VLOOKUP($B24&amp;"_"&amp;$C24&amp;"_"&amp;$A$4,'Pnad-C'!$1:$1048576,J$4,0)*100,"-")</f>
        <v>6.1665721237659454</v>
      </c>
      <c r="K24" s="119">
        <f>IFERROR(VLOOKUP($B24&amp;"_"&amp;$C24&amp;"_"&amp;$A$4,'Pnad-C'!$1:$1048576,K$4,0)*100,"-")</f>
        <v>3.3812050241976976E-2</v>
      </c>
      <c r="L24" s="119"/>
      <c r="M24" s="119">
        <f>IFERROR(VLOOKUP($B24&amp;"_"&amp;$C24&amp;"_"&amp;$A$5,'Pnad-C'!$1:$1048576,M$4,0)*100,"-")</f>
        <v>10.271032154560089</v>
      </c>
      <c r="N24" s="119">
        <f>IFERROR(VLOOKUP($B24&amp;"_"&amp;$C24&amp;"_"&amp;$A$5,'Pnad-C'!$1:$1048576,N$4,0)*100,"-")</f>
        <v>14.000688493251801</v>
      </c>
      <c r="O24" s="119">
        <f>IFERROR(VLOOKUP($B24&amp;"_"&amp;$C24&amp;"_"&amp;$A$5,'Pnad-C'!$1:$1048576,O$4,0)*100,"-")</f>
        <v>8.1504359841346741</v>
      </c>
      <c r="P24" s="119">
        <f>IFERROR(VLOOKUP($B24&amp;"_"&amp;$C24&amp;"_"&amp;$A$5,'Pnad-C'!$1:$1048576,P$4,0)*100,"-")</f>
        <v>19.080780446529388</v>
      </c>
      <c r="Q24" s="119">
        <f>IFERROR(VLOOKUP($B24&amp;"_"&amp;$C24&amp;"_"&amp;$A$5,'Pnad-C'!$1:$1048576,Q$4,0)*100,"-")</f>
        <v>42.735990881919861</v>
      </c>
      <c r="R24" s="119">
        <f>IFERROR(VLOOKUP($B24&amp;"_"&amp;$C24&amp;"_"&amp;$A$5,'Pnad-C'!$1:$1048576,R$4,0)*100,"-")</f>
        <v>5.7488448917865753</v>
      </c>
      <c r="S24" s="119">
        <f>IFERROR(VLOOKUP($B24&amp;"_"&amp;$C24&amp;"_"&amp;$A$5,'Pnad-C'!$1:$1048576,S$4,0)*100,"-")</f>
        <v>1.2225913815200329E-2</v>
      </c>
    </row>
    <row r="25" spans="1:19" ht="15.75" x14ac:dyDescent="0.25">
      <c r="B25" s="10">
        <f>B24</f>
        <v>2015</v>
      </c>
      <c r="C25" s="152">
        <v>1</v>
      </c>
      <c r="D25" s="99" t="s">
        <v>3</v>
      </c>
      <c r="E25" s="120">
        <f>IFERROR(VLOOKUP($B25&amp;"_"&amp;$C25&amp;"_"&amp;$A$4,'Pnad-C'!$1:$1048576,E$4,0)*100,"-")</f>
        <v>0.29755423311144114</v>
      </c>
      <c r="F25" s="120">
        <f>IFERROR(VLOOKUP($B25&amp;"_"&amp;$C25&amp;"_"&amp;$A$4,'Pnad-C'!$1:$1048576,F$4,0)*100,"-")</f>
        <v>9.3325480818748474</v>
      </c>
      <c r="G25" s="120">
        <f>IFERROR(VLOOKUP($B25&amp;"_"&amp;$C25&amp;"_"&amp;$A$4,'Pnad-C'!$1:$1048576,G$4,0)*100,"-")</f>
        <v>8.6569361388683319</v>
      </c>
      <c r="H25" s="120">
        <f>IFERROR(VLOOKUP($B25&amp;"_"&amp;$C25&amp;"_"&amp;$A$4,'Pnad-C'!$1:$1048576,H$4,0)*100,"-")</f>
        <v>18.918789923191071</v>
      </c>
      <c r="I25" s="120">
        <f>IFERROR(VLOOKUP($B25&amp;"_"&amp;$C25&amp;"_"&amp;$A$4,'Pnad-C'!$1:$1048576,I$4,0)*100,"-")</f>
        <v>56.776905059814453</v>
      </c>
      <c r="J25" s="120">
        <f>IFERROR(VLOOKUP($B25&amp;"_"&amp;$C25&amp;"_"&amp;$A$4,'Pnad-C'!$1:$1048576,J$4,0)*100,"-")</f>
        <v>5.9896938502788544</v>
      </c>
      <c r="K25" s="120">
        <f>IFERROR(VLOOKUP($B25&amp;"_"&amp;$C25&amp;"_"&amp;$A$4,'Pnad-C'!$1:$1048576,K$4,0)*100,"-")</f>
        <v>2.7571202372200787E-2</v>
      </c>
      <c r="L25" s="120"/>
      <c r="M25" s="120">
        <f>IFERROR(VLOOKUP($B25&amp;"_"&amp;$C25&amp;"_"&amp;$A$5,'Pnad-C'!$1:$1048576,M$4,0)*100,"-")</f>
        <v>10.375384986400604</v>
      </c>
      <c r="N25" s="120">
        <f>IFERROR(VLOOKUP($B25&amp;"_"&amp;$C25&amp;"_"&amp;$A$5,'Pnad-C'!$1:$1048576,N$4,0)*100,"-")</f>
        <v>14.389559626579285</v>
      </c>
      <c r="O25" s="120">
        <f>IFERROR(VLOOKUP($B25&amp;"_"&amp;$C25&amp;"_"&amp;$A$5,'Pnad-C'!$1:$1048576,O$4,0)*100,"-")</f>
        <v>8.3080559968948364</v>
      </c>
      <c r="P25" s="120">
        <f>IFERROR(VLOOKUP($B25&amp;"_"&amp;$C25&amp;"_"&amp;$A$5,'Pnad-C'!$1:$1048576,P$4,0)*100,"-")</f>
        <v>18.950176239013672</v>
      </c>
      <c r="Q25" s="120">
        <f>IFERROR(VLOOKUP($B25&amp;"_"&amp;$C25&amp;"_"&amp;$A$5,'Pnad-C'!$1:$1048576,Q$4,0)*100,"-")</f>
        <v>42.203998565673828</v>
      </c>
      <c r="R25" s="120">
        <f>IFERROR(VLOOKUP($B25&amp;"_"&amp;$C25&amp;"_"&amp;$A$5,'Pnad-C'!$1:$1048576,R$4,0)*100,"-")</f>
        <v>5.7654161006212234</v>
      </c>
      <c r="S25" s="120">
        <f>IFERROR(VLOOKUP($B25&amp;"_"&amp;$C25&amp;"_"&amp;$A$5,'Pnad-C'!$1:$1048576,S$4,0)*100,"-")</f>
        <v>7.4075767770409584E-3</v>
      </c>
    </row>
    <row r="26" spans="1:19" ht="15.75" x14ac:dyDescent="0.25">
      <c r="B26" s="10">
        <f t="shared" ref="B26:B28" si="3">B25</f>
        <v>2015</v>
      </c>
      <c r="C26" s="152">
        <v>2</v>
      </c>
      <c r="D26" s="99" t="s">
        <v>4</v>
      </c>
      <c r="E26" s="120">
        <f>IFERROR(VLOOKUP($B26&amp;"_"&amp;$C26&amp;"_"&amp;$A$4,'Pnad-C'!$1:$1048576,E$4,0)*100,"-")</f>
        <v>0.31673870980739594</v>
      </c>
      <c r="F26" s="120">
        <f>IFERROR(VLOOKUP($B26&amp;"_"&amp;$C26&amp;"_"&amp;$A$4,'Pnad-C'!$1:$1048576,F$4,0)*100,"-")</f>
        <v>9.8876386880874634</v>
      </c>
      <c r="G26" s="120">
        <f>IFERROR(VLOOKUP($B26&amp;"_"&amp;$C26&amp;"_"&amp;$A$4,'Pnad-C'!$1:$1048576,G$4,0)*100,"-")</f>
        <v>7.3253579437732697</v>
      </c>
      <c r="H26" s="120">
        <f>IFERROR(VLOOKUP($B26&amp;"_"&amp;$C26&amp;"_"&amp;$A$4,'Pnad-C'!$1:$1048576,H$4,0)*100,"-")</f>
        <v>18.73602569103241</v>
      </c>
      <c r="I26" s="120">
        <f>IFERROR(VLOOKUP($B26&amp;"_"&amp;$C26&amp;"_"&amp;$A$4,'Pnad-C'!$1:$1048576,I$4,0)*100,"-")</f>
        <v>57.744294404983521</v>
      </c>
      <c r="J26" s="120">
        <f>IFERROR(VLOOKUP($B26&amp;"_"&amp;$C26&amp;"_"&amp;$A$4,'Pnad-C'!$1:$1048576,J$4,0)*100,"-")</f>
        <v>5.9462353587150574</v>
      </c>
      <c r="K26" s="120">
        <f>IFERROR(VLOOKUP($B26&amp;"_"&amp;$C26&amp;"_"&amp;$A$4,'Pnad-C'!$1:$1048576,K$4,0)*100,"-")</f>
        <v>4.3711584294214845E-2</v>
      </c>
      <c r="L26" s="120"/>
      <c r="M26" s="120">
        <f>IFERROR(VLOOKUP($B26&amp;"_"&amp;$C26&amp;"_"&amp;$A$5,'Pnad-C'!$1:$1048576,M$4,0)*100,"-")</f>
        <v>10.362523049116135</v>
      </c>
      <c r="N26" s="120">
        <f>IFERROR(VLOOKUP($B26&amp;"_"&amp;$C26&amp;"_"&amp;$A$5,'Pnad-C'!$1:$1048576,N$4,0)*100,"-")</f>
        <v>14.208745956420898</v>
      </c>
      <c r="O26" s="120">
        <f>IFERROR(VLOOKUP($B26&amp;"_"&amp;$C26&amp;"_"&amp;$A$5,'Pnad-C'!$1:$1048576,O$4,0)*100,"-")</f>
        <v>7.7412061393260956</v>
      </c>
      <c r="P26" s="120">
        <f>IFERROR(VLOOKUP($B26&amp;"_"&amp;$C26&amp;"_"&amp;$A$5,'Pnad-C'!$1:$1048576,P$4,0)*100,"-")</f>
        <v>19.060017168521881</v>
      </c>
      <c r="Q26" s="120">
        <f>IFERROR(VLOOKUP($B26&amp;"_"&amp;$C26&amp;"_"&amp;$A$5,'Pnad-C'!$1:$1048576,Q$4,0)*100,"-")</f>
        <v>42.870756983757019</v>
      </c>
      <c r="R26" s="120">
        <f>IFERROR(VLOOKUP($B26&amp;"_"&amp;$C26&amp;"_"&amp;$A$5,'Pnad-C'!$1:$1048576,R$4,0)*100,"-")</f>
        <v>5.7464715093374252</v>
      </c>
      <c r="S26" s="120">
        <f>IFERROR(VLOOKUP($B26&amp;"_"&amp;$C26&amp;"_"&amp;$A$5,'Pnad-C'!$1:$1048576,S$4,0)*100,"-")</f>
        <v>1.0279248090228066E-2</v>
      </c>
    </row>
    <row r="27" spans="1:19" ht="15.75" x14ac:dyDescent="0.25">
      <c r="B27" s="10">
        <f t="shared" si="3"/>
        <v>2015</v>
      </c>
      <c r="C27" s="152">
        <v>3</v>
      </c>
      <c r="D27" s="99" t="s">
        <v>5</v>
      </c>
      <c r="E27" s="120">
        <f>IFERROR(VLOOKUP($B27&amp;"_"&amp;$C27&amp;"_"&amp;$A$4,'Pnad-C'!$1:$1048576,E$4,0)*100,"-")</f>
        <v>0.3061145544052124</v>
      </c>
      <c r="F27" s="120">
        <f>IFERROR(VLOOKUP($B27&amp;"_"&amp;$C27&amp;"_"&amp;$A$4,'Pnad-C'!$1:$1048576,F$4,0)*100,"-")</f>
        <v>9.2077575623989105</v>
      </c>
      <c r="G27" s="120">
        <f>IFERROR(VLOOKUP($B27&amp;"_"&amp;$C27&amp;"_"&amp;$A$4,'Pnad-C'!$1:$1048576,G$4,0)*100,"-")</f>
        <v>7.3071084916591644</v>
      </c>
      <c r="H27" s="120">
        <f>IFERROR(VLOOKUP($B27&amp;"_"&amp;$C27&amp;"_"&amp;$A$4,'Pnad-C'!$1:$1048576,H$4,0)*100,"-")</f>
        <v>18.464198708534241</v>
      </c>
      <c r="I27" s="120">
        <f>IFERROR(VLOOKUP($B27&amp;"_"&amp;$C27&amp;"_"&amp;$A$4,'Pnad-C'!$1:$1048576,I$4,0)*100,"-")</f>
        <v>58.244025707244873</v>
      </c>
      <c r="J27" s="120">
        <f>IFERROR(VLOOKUP($B27&amp;"_"&amp;$C27&amp;"_"&amp;$A$4,'Pnad-C'!$1:$1048576,J$4,0)*100,"-")</f>
        <v>6.4636722207069397</v>
      </c>
      <c r="K27" s="120">
        <f>IFERROR(VLOOKUP($B27&amp;"_"&amp;$C27&amp;"_"&amp;$A$4,'Pnad-C'!$1:$1048576,K$4,0)*100,"-")</f>
        <v>7.1193957410287112E-3</v>
      </c>
      <c r="L27" s="120"/>
      <c r="M27" s="120">
        <f>IFERROR(VLOOKUP($B27&amp;"_"&amp;$C27&amp;"_"&amp;$A$5,'Pnad-C'!$1:$1048576,M$4,0)*100,"-")</f>
        <v>10.260753333568573</v>
      </c>
      <c r="N27" s="120">
        <f>IFERROR(VLOOKUP($B27&amp;"_"&amp;$C27&amp;"_"&amp;$A$5,'Pnad-C'!$1:$1048576,N$4,0)*100,"-")</f>
        <v>13.987305760383606</v>
      </c>
      <c r="O27" s="120">
        <f>IFERROR(VLOOKUP($B27&amp;"_"&amp;$C27&amp;"_"&amp;$A$5,'Pnad-C'!$1:$1048576,O$4,0)*100,"-")</f>
        <v>7.9423360526561737</v>
      </c>
      <c r="P27" s="120">
        <f>IFERROR(VLOOKUP($B27&amp;"_"&amp;$C27&amp;"_"&amp;$A$5,'Pnad-C'!$1:$1048576,P$4,0)*100,"-")</f>
        <v>19.102582335472107</v>
      </c>
      <c r="Q27" s="120">
        <f>IFERROR(VLOOKUP($B27&amp;"_"&amp;$C27&amp;"_"&amp;$A$5,'Pnad-C'!$1:$1048576,Q$4,0)*100,"-")</f>
        <v>42.866051197052002</v>
      </c>
      <c r="R27" s="120">
        <f>IFERROR(VLOOKUP($B27&amp;"_"&amp;$C27&amp;"_"&amp;$A$5,'Pnad-C'!$1:$1048576,R$4,0)*100,"-")</f>
        <v>5.8324456214904785</v>
      </c>
      <c r="S27" s="120">
        <f>IFERROR(VLOOKUP($B27&amp;"_"&amp;$C27&amp;"_"&amp;$A$5,'Pnad-C'!$1:$1048576,S$4,0)*100,"-")</f>
        <v>8.5275452875066549E-3</v>
      </c>
    </row>
    <row r="28" spans="1:19" ht="15.75" x14ac:dyDescent="0.25">
      <c r="B28" s="10">
        <f t="shared" si="3"/>
        <v>2015</v>
      </c>
      <c r="C28" s="152">
        <v>4</v>
      </c>
      <c r="D28" s="99" t="s">
        <v>6</v>
      </c>
      <c r="E28" s="120">
        <f>IFERROR(VLOOKUP($B28&amp;"_"&amp;$C28&amp;"_"&amp;$A$4,'Pnad-C'!$1:$1048576,E$4,0)*100,"-")</f>
        <v>0.51813828758895397</v>
      </c>
      <c r="F28" s="120">
        <f>IFERROR(VLOOKUP($B28&amp;"_"&amp;$C28&amp;"_"&amp;$A$4,'Pnad-C'!$1:$1048576,F$4,0)*100,"-")</f>
        <v>8.8269919157028198</v>
      </c>
      <c r="G28" s="120">
        <f>IFERROR(VLOOKUP($B28&amp;"_"&amp;$C28&amp;"_"&amp;$A$4,'Pnad-C'!$1:$1048576,G$4,0)*100,"-")</f>
        <v>9.7498536109924316</v>
      </c>
      <c r="H28" s="120">
        <f>IFERROR(VLOOKUP($B28&amp;"_"&amp;$C28&amp;"_"&amp;$A$4,'Pnad-C'!$1:$1048576,H$4,0)*100,"-")</f>
        <v>18.829365074634552</v>
      </c>
      <c r="I28" s="120">
        <f>IFERROR(VLOOKUP($B28&amp;"_"&amp;$C28&amp;"_"&amp;$A$4,'Pnad-C'!$1:$1048576,I$4,0)*100,"-")</f>
        <v>55.752116441726685</v>
      </c>
      <c r="J28" s="120">
        <f>IFERROR(VLOOKUP($B28&amp;"_"&amp;$C28&amp;"_"&amp;$A$4,'Pnad-C'!$1:$1048576,J$4,0)*100,"-")</f>
        <v>6.26668781042099</v>
      </c>
      <c r="K28" s="120">
        <f>IFERROR(VLOOKUP($B28&amp;"_"&amp;$C28&amp;"_"&amp;$A$4,'Pnad-C'!$1:$1048576,K$4,0)*100,"-")</f>
        <v>5.6846014922484756E-2</v>
      </c>
      <c r="L28" s="120"/>
      <c r="M28" s="120">
        <f>IFERROR(VLOOKUP($B28&amp;"_"&amp;$C28&amp;"_"&amp;$A$5,'Pnad-C'!$1:$1048576,M$4,0)*100,"-")</f>
        <v>10.085468739271164</v>
      </c>
      <c r="N28" s="120">
        <f>IFERROR(VLOOKUP($B28&amp;"_"&amp;$C28&amp;"_"&amp;$A$5,'Pnad-C'!$1:$1048576,N$4,0)*100,"-")</f>
        <v>13.417144119739532</v>
      </c>
      <c r="O28" s="120">
        <f>IFERROR(VLOOKUP($B28&amp;"_"&amp;$C28&amp;"_"&amp;$A$5,'Pnad-C'!$1:$1048576,O$4,0)*100,"-")</f>
        <v>8.6101464927196503</v>
      </c>
      <c r="P28" s="120">
        <f>IFERROR(VLOOKUP($B28&amp;"_"&amp;$C28&amp;"_"&amp;$A$5,'Pnad-C'!$1:$1048576,P$4,0)*100,"-")</f>
        <v>19.210347533226013</v>
      </c>
      <c r="Q28" s="120">
        <f>IFERROR(VLOOKUP($B28&amp;"_"&amp;$C28&amp;"_"&amp;$A$5,'Pnad-C'!$1:$1048576,Q$4,0)*100,"-")</f>
        <v>43.003156781196594</v>
      </c>
      <c r="R28" s="120">
        <f>IFERROR(VLOOKUP($B28&amp;"_"&amp;$C28&amp;"_"&amp;$A$5,'Pnad-C'!$1:$1048576,R$4,0)*100,"-")</f>
        <v>5.6510467082262039</v>
      </c>
      <c r="S28" s="120">
        <f>IFERROR(VLOOKUP($B28&amp;"_"&amp;$C28&amp;"_"&amp;$A$5,'Pnad-C'!$1:$1048576,S$4,0)*100,"-")</f>
        <v>2.2689286561217159E-2</v>
      </c>
    </row>
    <row r="29" spans="1:19" ht="15.75" x14ac:dyDescent="0.25">
      <c r="B29" s="10">
        <f>D29</f>
        <v>2016</v>
      </c>
      <c r="C29" s="152">
        <v>0</v>
      </c>
      <c r="D29" s="98">
        <v>2016</v>
      </c>
      <c r="E29" s="119">
        <f>IFERROR(VLOOKUP($B29&amp;"_"&amp;$C29&amp;"_"&amp;$A$4,'Pnad-C'!$1:$1048576,E$4,0)*100,"-")</f>
        <v>0.50612087361514568</v>
      </c>
      <c r="F29" s="119">
        <f>IFERROR(VLOOKUP($B29&amp;"_"&amp;$C29&amp;"_"&amp;$A$4,'Pnad-C'!$1:$1048576,F$4,0)*100,"-")</f>
        <v>8.8962003588676453</v>
      </c>
      <c r="G29" s="119">
        <f>IFERROR(VLOOKUP($B29&amp;"_"&amp;$C29&amp;"_"&amp;$A$4,'Pnad-C'!$1:$1048576,G$4,0)*100,"-")</f>
        <v>9.3838237226009369</v>
      </c>
      <c r="H29" s="119">
        <f>IFERROR(VLOOKUP($B29&amp;"_"&amp;$C29&amp;"_"&amp;$A$4,'Pnad-C'!$1:$1048576,H$4,0)*100,"-")</f>
        <v>18.249939382076263</v>
      </c>
      <c r="I29" s="119">
        <f>IFERROR(VLOOKUP($B29&amp;"_"&amp;$C29&amp;"_"&amp;$A$4,'Pnad-C'!$1:$1048576,I$4,0)*100,"-")</f>
        <v>56.667584180831909</v>
      </c>
      <c r="J29" s="119">
        <f>IFERROR(VLOOKUP($B29&amp;"_"&amp;$C29&amp;"_"&amp;$A$4,'Pnad-C'!$1:$1048576,J$4,0)*100,"-")</f>
        <v>6.2963336706161499</v>
      </c>
      <c r="K29" s="119">
        <f>IFERROR(VLOOKUP($B29&amp;"_"&amp;$C29&amp;"_"&amp;$A$4,'Pnad-C'!$1:$1048576,K$4,0)*100,"-")</f>
        <v>0</v>
      </c>
      <c r="L29" s="119"/>
      <c r="M29" s="119">
        <f>IFERROR(VLOOKUP($B29&amp;"_"&amp;$C29&amp;"_"&amp;$A$5,'Pnad-C'!$1:$1048576,M$4,0)*100,"-")</f>
        <v>10.391078889369965</v>
      </c>
      <c r="N29" s="119">
        <f>IFERROR(VLOOKUP($B29&amp;"_"&amp;$C29&amp;"_"&amp;$A$5,'Pnad-C'!$1:$1048576,N$4,0)*100,"-")</f>
        <v>12.88696825504303</v>
      </c>
      <c r="O29" s="119">
        <f>IFERROR(VLOOKUP($B29&amp;"_"&amp;$C29&amp;"_"&amp;$A$5,'Pnad-C'!$1:$1048576,O$4,0)*100,"-")</f>
        <v>8.2502439618110657</v>
      </c>
      <c r="P29" s="119">
        <f>IFERROR(VLOOKUP($B29&amp;"_"&amp;$C29&amp;"_"&amp;$A$5,'Pnad-C'!$1:$1048576,P$4,0)*100,"-")</f>
        <v>19.208644330501556</v>
      </c>
      <c r="Q29" s="119">
        <f>IFERROR(VLOOKUP($B29&amp;"_"&amp;$C29&amp;"_"&amp;$A$5,'Pnad-C'!$1:$1048576,Q$4,0)*100,"-")</f>
        <v>43.566608428955078</v>
      </c>
      <c r="R29" s="119">
        <f>IFERROR(VLOOKUP($B29&amp;"_"&amp;$C29&amp;"_"&amp;$A$5,'Pnad-C'!$1:$1048576,R$4,0)*100,"-")</f>
        <v>5.6893482804298401</v>
      </c>
      <c r="S29" s="119">
        <f>IFERROR(VLOOKUP($B29&amp;"_"&amp;$C29&amp;"_"&amp;$A$5,'Pnad-C'!$1:$1048576,S$4,0)*100,"-")</f>
        <v>7.1071175625547767E-3</v>
      </c>
    </row>
    <row r="30" spans="1:19" ht="15.75" x14ac:dyDescent="0.25">
      <c r="B30" s="10">
        <f>B29</f>
        <v>2016</v>
      </c>
      <c r="C30" s="152">
        <v>1</v>
      </c>
      <c r="D30" s="99" t="s">
        <v>3</v>
      </c>
      <c r="E30" s="120">
        <f>IFERROR(VLOOKUP($B30&amp;"_"&amp;$C30&amp;"_"&amp;$A$4,'Pnad-C'!$1:$1048576,E$4,0)*100,"-")</f>
        <v>0.53538265638053417</v>
      </c>
      <c r="F30" s="120">
        <f>IFERROR(VLOOKUP($B30&amp;"_"&amp;$C30&amp;"_"&amp;$A$4,'Pnad-C'!$1:$1048576,F$4,0)*100,"-")</f>
        <v>8.9629411697387695</v>
      </c>
      <c r="G30" s="120">
        <f>IFERROR(VLOOKUP($B30&amp;"_"&amp;$C30&amp;"_"&amp;$A$4,'Pnad-C'!$1:$1048576,G$4,0)*100,"-")</f>
        <v>9.6542336046695709</v>
      </c>
      <c r="H30" s="120">
        <f>IFERROR(VLOOKUP($B30&amp;"_"&amp;$C30&amp;"_"&amp;$A$4,'Pnad-C'!$1:$1048576,H$4,0)*100,"-")</f>
        <v>18.132407963275909</v>
      </c>
      <c r="I30" s="120">
        <f>IFERROR(VLOOKUP($B30&amp;"_"&amp;$C30&amp;"_"&amp;$A$4,'Pnad-C'!$1:$1048576,I$4,0)*100,"-")</f>
        <v>56.573003530502319</v>
      </c>
      <c r="J30" s="120">
        <f>IFERROR(VLOOKUP($B30&amp;"_"&amp;$C30&amp;"_"&amp;$A$4,'Pnad-C'!$1:$1048576,J$4,0)*100,"-")</f>
        <v>6.1420317739248276</v>
      </c>
      <c r="K30" s="120">
        <f>IFERROR(VLOOKUP($B30&amp;"_"&amp;$C30&amp;"_"&amp;$A$4,'Pnad-C'!$1:$1048576,K$4,0)*100,"-")</f>
        <v>0</v>
      </c>
      <c r="L30" s="120"/>
      <c r="M30" s="120">
        <f>IFERROR(VLOOKUP($B30&amp;"_"&amp;$C30&amp;"_"&amp;$A$5,'Pnad-C'!$1:$1048576,M$4,0)*100,"-")</f>
        <v>10.415105521678925</v>
      </c>
      <c r="N30" s="120">
        <f>IFERROR(VLOOKUP($B30&amp;"_"&amp;$C30&amp;"_"&amp;$A$5,'Pnad-C'!$1:$1048576,N$4,0)*100,"-")</f>
        <v>12.932081520557404</v>
      </c>
      <c r="O30" s="120">
        <f>IFERROR(VLOOKUP($B30&amp;"_"&amp;$C30&amp;"_"&amp;$A$5,'Pnad-C'!$1:$1048576,O$4,0)*100,"-")</f>
        <v>8.3347104489803314</v>
      </c>
      <c r="P30" s="120">
        <f>IFERROR(VLOOKUP($B30&amp;"_"&amp;$C30&amp;"_"&amp;$A$5,'Pnad-C'!$1:$1048576,P$4,0)*100,"-")</f>
        <v>19.248677790164948</v>
      </c>
      <c r="Q30" s="120">
        <f>IFERROR(VLOOKUP($B30&amp;"_"&amp;$C30&amp;"_"&amp;$A$5,'Pnad-C'!$1:$1048576,Q$4,0)*100,"-")</f>
        <v>43.435582518577576</v>
      </c>
      <c r="R30" s="120">
        <f>IFERROR(VLOOKUP($B30&amp;"_"&amp;$C30&amp;"_"&amp;$A$5,'Pnad-C'!$1:$1048576,R$4,0)*100,"-")</f>
        <v>5.6234952062368393</v>
      </c>
      <c r="S30" s="120">
        <f>IFERROR(VLOOKUP($B30&amp;"_"&amp;$C30&amp;"_"&amp;$A$5,'Pnad-C'!$1:$1048576,S$4,0)*100,"-")</f>
        <v>1.0347151692258194E-2</v>
      </c>
    </row>
    <row r="31" spans="1:19" s="232" customFormat="1" ht="16.5" thickBot="1" x14ac:dyDescent="0.3">
      <c r="A31" s="268"/>
      <c r="B31" s="254">
        <f>B30</f>
        <v>2016</v>
      </c>
      <c r="C31" s="152">
        <v>2</v>
      </c>
      <c r="D31" s="246" t="s">
        <v>4</v>
      </c>
      <c r="E31" s="120">
        <f>IFERROR(VLOOKUP($B31&amp;"_"&amp;$C31&amp;"_"&amp;$A$4,'Pnad-C'!$1:$1048576,E$4,0)*100,"-")</f>
        <v>0.47685909084975719</v>
      </c>
      <c r="F31" s="120">
        <f>IFERROR(VLOOKUP($B31&amp;"_"&amp;$C31&amp;"_"&amp;$A$4,'Pnad-C'!$1:$1048576,F$4,0)*100,"-")</f>
        <v>8.8294588029384613</v>
      </c>
      <c r="G31" s="120">
        <f>IFERROR(VLOOKUP($B31&amp;"_"&amp;$C31&amp;"_"&amp;$A$4,'Pnad-C'!$1:$1048576,G$4,0)*100,"-")</f>
        <v>9.1134138405323029</v>
      </c>
      <c r="H31" s="120">
        <f>IFERROR(VLOOKUP($B31&amp;"_"&amp;$C31&amp;"_"&amp;$A$4,'Pnad-C'!$1:$1048576,H$4,0)*100,"-")</f>
        <v>18.367470800876617</v>
      </c>
      <c r="I31" s="120">
        <f>IFERROR(VLOOKUP($B31&amp;"_"&amp;$C31&amp;"_"&amp;$A$4,'Pnad-C'!$1:$1048576,I$4,0)*100,"-")</f>
        <v>56.762164831161499</v>
      </c>
      <c r="J31" s="120">
        <f>IFERROR(VLOOKUP($B31&amp;"_"&amp;$C31&amp;"_"&amp;$A$4,'Pnad-C'!$1:$1048576,J$4,0)*100,"-")</f>
        <v>6.4506351947784424</v>
      </c>
      <c r="K31" s="120">
        <f>IFERROR(VLOOKUP($B31&amp;"_"&amp;$C31&amp;"_"&amp;$A$4,'Pnad-C'!$1:$1048576,K$4,0)*100,"-")</f>
        <v>0</v>
      </c>
      <c r="L31" s="120"/>
      <c r="M31" s="120">
        <f>IFERROR(VLOOKUP($B31&amp;"_"&amp;$C31&amp;"_"&amp;$A$5,'Pnad-C'!$1:$1048576,M$4,0)*100,"-")</f>
        <v>10.367052257061005</v>
      </c>
      <c r="N31" s="120">
        <f>IFERROR(VLOOKUP($B31&amp;"_"&amp;$C31&amp;"_"&amp;$A$5,'Pnad-C'!$1:$1048576,N$4,0)*100,"-")</f>
        <v>12.841856479644775</v>
      </c>
      <c r="O31" s="120">
        <f>IFERROR(VLOOKUP($B31&amp;"_"&amp;$C31&amp;"_"&amp;$A$5,'Pnad-C'!$1:$1048576,O$4,0)*100,"-")</f>
        <v>8.1657774746417999</v>
      </c>
      <c r="P31" s="120">
        <f>IFERROR(VLOOKUP($B31&amp;"_"&amp;$C31&amp;"_"&amp;$A$5,'Pnad-C'!$1:$1048576,P$4,0)*100,"-")</f>
        <v>19.168610870838165</v>
      </c>
      <c r="Q31" s="120">
        <f>IFERROR(VLOOKUP($B31&amp;"_"&amp;$C31&amp;"_"&amp;$A$5,'Pnad-C'!$1:$1048576,Q$4,0)*100,"-")</f>
        <v>43.697634339332581</v>
      </c>
      <c r="R31" s="120">
        <f>IFERROR(VLOOKUP($B31&amp;"_"&amp;$C31&amp;"_"&amp;$A$5,'Pnad-C'!$1:$1048576,R$4,0)*100,"-")</f>
        <v>5.7552013546228409</v>
      </c>
      <c r="S31" s="120">
        <f>IFERROR(VLOOKUP($B31&amp;"_"&amp;$C31&amp;"_"&amp;$A$5,'Pnad-C'!$1:$1048576,S$4,0)*100,"-")</f>
        <v>3.8670827052555978E-3</v>
      </c>
    </row>
    <row r="32" spans="1:19" ht="15" customHeight="1" thickTop="1" x14ac:dyDescent="0.25">
      <c r="C32" s="154"/>
      <c r="D32" s="15" t="s">
        <v>778</v>
      </c>
      <c r="E32" s="15"/>
      <c r="F32" s="15"/>
      <c r="G32" s="15"/>
      <c r="H32" s="17"/>
      <c r="I32" s="17"/>
      <c r="J32" s="17"/>
      <c r="K32" s="17"/>
      <c r="L32" s="15"/>
      <c r="M32" s="15"/>
      <c r="N32" s="15"/>
      <c r="O32" s="15"/>
      <c r="P32" s="17"/>
      <c r="Q32" s="17"/>
      <c r="R32" s="17"/>
      <c r="S32" s="17"/>
    </row>
    <row r="33" spans="3:19" x14ac:dyDescent="0.25">
      <c r="C33" s="154"/>
      <c r="D33" s="16" t="s">
        <v>2</v>
      </c>
    </row>
    <row r="34" spans="3:19" x14ac:dyDescent="0.25">
      <c r="C34" s="154"/>
      <c r="D34" s="159" t="s">
        <v>781</v>
      </c>
    </row>
    <row r="35" spans="3:19" ht="23.25" customHeight="1" x14ac:dyDescent="0.25">
      <c r="D35" s="432" t="s">
        <v>782</v>
      </c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2"/>
      <c r="Q35" s="432"/>
      <c r="R35" s="432"/>
      <c r="S35" s="432"/>
    </row>
  </sheetData>
  <mergeCells count="6">
    <mergeCell ref="D35:S35"/>
    <mergeCell ref="M7:S7"/>
    <mergeCell ref="D5:S5"/>
    <mergeCell ref="D7:D8"/>
    <mergeCell ref="E7:K7"/>
    <mergeCell ref="L7:L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5"/>
  <sheetViews>
    <sheetView showGridLines="0" workbookViewId="0">
      <pane xSplit="4" ySplit="9" topLeftCell="E10" activePane="bottomRight" state="frozen"/>
      <selection activeCell="D35" sqref="D35"/>
      <selection pane="topRight" activeCell="D35" sqref="D35"/>
      <selection pane="bottomLeft" activeCell="D35" sqref="D35"/>
      <selection pane="bottomRight" activeCell="AB36" sqref="AB36"/>
    </sheetView>
  </sheetViews>
  <sheetFormatPr defaultRowHeight="15" x14ac:dyDescent="0.25"/>
  <cols>
    <col min="1" max="1" width="1.28515625" style="153" customWidth="1"/>
    <col min="2" max="3" width="1.42578125" style="153" customWidth="1"/>
    <col min="4" max="4" width="23.28515625" customWidth="1"/>
    <col min="5" max="6" width="10.140625" style="135" customWidth="1"/>
    <col min="7" max="10" width="12.7109375" style="135" customWidth="1"/>
    <col min="11" max="11" width="9.5703125" style="135" customWidth="1"/>
    <col min="12" max="13" width="10.7109375" style="135" customWidth="1"/>
    <col min="14" max="14" width="12.28515625" style="135" customWidth="1"/>
    <col min="15" max="15" width="1.42578125" style="135" customWidth="1"/>
    <col min="16" max="17" width="10.140625" style="135" customWidth="1"/>
    <col min="18" max="21" width="12.7109375" style="135" customWidth="1"/>
    <col min="22" max="22" width="9.5703125" style="135" customWidth="1"/>
    <col min="23" max="24" width="10.7109375" style="135" customWidth="1"/>
    <col min="25" max="25" width="12.28515625" style="135" customWidth="1"/>
  </cols>
  <sheetData>
    <row r="1" spans="1:25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25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s="165" customFormat="1" ht="7.5" customHeight="1" x14ac:dyDescent="0.25">
      <c r="A3" s="161" t="s">
        <v>657</v>
      </c>
      <c r="B3" s="162"/>
      <c r="C3" s="163"/>
      <c r="D3" s="164"/>
      <c r="E3" s="163" t="s">
        <v>290</v>
      </c>
      <c r="F3" s="163" t="s">
        <v>291</v>
      </c>
      <c r="G3" s="163" t="s">
        <v>292</v>
      </c>
      <c r="H3" s="163" t="s">
        <v>293</v>
      </c>
      <c r="I3" s="163" t="s">
        <v>294</v>
      </c>
      <c r="J3" s="163" t="s">
        <v>295</v>
      </c>
      <c r="K3" s="163" t="s">
        <v>296</v>
      </c>
      <c r="L3" s="163" t="s">
        <v>297</v>
      </c>
      <c r="M3" s="163" t="s">
        <v>436</v>
      </c>
      <c r="N3" s="163" t="s">
        <v>435</v>
      </c>
      <c r="O3" s="163"/>
      <c r="P3" s="163" t="s">
        <v>290</v>
      </c>
      <c r="Q3" s="163" t="s">
        <v>291</v>
      </c>
      <c r="R3" s="163" t="s">
        <v>292</v>
      </c>
      <c r="S3" s="163" t="s">
        <v>293</v>
      </c>
      <c r="T3" s="163" t="s">
        <v>294</v>
      </c>
      <c r="U3" s="163" t="s">
        <v>295</v>
      </c>
      <c r="V3" s="163" t="s">
        <v>296</v>
      </c>
      <c r="W3" s="163" t="s">
        <v>297</v>
      </c>
      <c r="X3" s="163" t="s">
        <v>436</v>
      </c>
      <c r="Y3" s="163" t="s">
        <v>435</v>
      </c>
    </row>
    <row r="4" spans="1:25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129</v>
      </c>
      <c r="F4" s="163">
        <f>HLOOKUP(F$3,'Pnad-C'!$1:$1048576,2,0)</f>
        <v>130</v>
      </c>
      <c r="G4" s="163">
        <f>HLOOKUP(G$3,'Pnad-C'!$1:$1048576,2,0)</f>
        <v>131</v>
      </c>
      <c r="H4" s="163">
        <f>HLOOKUP(H$3,'Pnad-C'!$1:$1048576,2,0)</f>
        <v>132</v>
      </c>
      <c r="I4" s="163">
        <f>HLOOKUP(I$3,'Pnad-C'!$1:$1048576,2,0)</f>
        <v>133</v>
      </c>
      <c r="J4" s="163">
        <f>HLOOKUP(J$3,'Pnad-C'!$1:$1048576,2,0)</f>
        <v>134</v>
      </c>
      <c r="K4" s="163">
        <f>HLOOKUP(K$3,'Pnad-C'!$1:$1048576,2,0)</f>
        <v>136</v>
      </c>
      <c r="L4" s="163">
        <f>HLOOKUP(L$3,'Pnad-C'!$1:$1048576,2,0)</f>
        <v>135</v>
      </c>
      <c r="M4" s="163">
        <f>HLOOKUP(M$3,'Pnad-C'!$1:$1048576,2,0)</f>
        <v>67</v>
      </c>
      <c r="N4" s="163">
        <f>HLOOKUP(N$3,'Pnad-C'!$1:$1048576,2,0)</f>
        <v>66</v>
      </c>
      <c r="O4" s="163"/>
      <c r="P4" s="163">
        <f>HLOOKUP(P$3,'Pnad-C'!$1:$1048576,2,0)</f>
        <v>129</v>
      </c>
      <c r="Q4" s="163">
        <f>HLOOKUP(Q$3,'Pnad-C'!$1:$1048576,2,0)</f>
        <v>130</v>
      </c>
      <c r="R4" s="163">
        <f>HLOOKUP(R$3,'Pnad-C'!$1:$1048576,2,0)</f>
        <v>131</v>
      </c>
      <c r="S4" s="163">
        <f>HLOOKUP(S$3,'Pnad-C'!$1:$1048576,2,0)</f>
        <v>132</v>
      </c>
      <c r="T4" s="163">
        <f>HLOOKUP(T$3,'Pnad-C'!$1:$1048576,2,0)</f>
        <v>133</v>
      </c>
      <c r="U4" s="163">
        <f>HLOOKUP(U$3,'Pnad-C'!$1:$1048576,2,0)</f>
        <v>134</v>
      </c>
      <c r="V4" s="163">
        <f>HLOOKUP(V$3,'Pnad-C'!$1:$1048576,2,0)</f>
        <v>136</v>
      </c>
      <c r="W4" s="163">
        <f>HLOOKUP(W$3,'Pnad-C'!$1:$1048576,2,0)</f>
        <v>135</v>
      </c>
      <c r="X4" s="163">
        <f>HLOOKUP(X$3,'Pnad-C'!$1:$1048576,2,0)</f>
        <v>67</v>
      </c>
      <c r="Y4" s="163">
        <f>HLOOKUP(Y$3,'Pnad-C'!$1:$1048576,2,0)</f>
        <v>66</v>
      </c>
    </row>
    <row r="5" spans="1:25" s="12" customFormat="1" ht="26.25" customHeight="1" x14ac:dyDescent="0.25">
      <c r="A5" s="11" t="s">
        <v>170</v>
      </c>
      <c r="B5" s="148"/>
      <c r="C5" s="138"/>
      <c r="D5" s="416" t="str">
        <f>VLOOKUP(A3,'Indicadores do boletim'!$D:$N,3,0)&amp;""</f>
        <v>Distribuição percentual dos ocupados de 14 anos ou mais por posição na ocupação: Região Metropolitana do Rio de Janeiro e Brasil, 2012 a 2016</v>
      </c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31"/>
      <c r="Q5" s="431"/>
      <c r="R5" s="431"/>
      <c r="S5" s="431"/>
      <c r="T5" s="431"/>
      <c r="U5" s="431"/>
      <c r="V5" s="431"/>
      <c r="W5" s="431"/>
      <c r="X5" s="431"/>
      <c r="Y5" s="431"/>
    </row>
    <row r="6" spans="1:25" s="12" customFormat="1" ht="12" customHeight="1" thickBot="1" x14ac:dyDescent="0.3">
      <c r="A6" s="11"/>
      <c r="B6" s="150"/>
      <c r="C6" s="138"/>
      <c r="D6" s="13"/>
      <c r="E6" s="112"/>
      <c r="F6" s="132"/>
      <c r="G6" s="132"/>
      <c r="H6" s="132"/>
      <c r="I6" s="132"/>
      <c r="J6" s="132"/>
      <c r="K6" s="132"/>
      <c r="L6" s="132"/>
      <c r="M6" s="132"/>
      <c r="N6" s="102"/>
      <c r="O6" s="102"/>
      <c r="P6" s="112"/>
      <c r="Q6" s="132"/>
      <c r="R6" s="132"/>
      <c r="S6" s="132"/>
      <c r="T6" s="132"/>
      <c r="U6" s="132"/>
      <c r="V6" s="132"/>
      <c r="W6" s="132"/>
      <c r="X6" s="132"/>
      <c r="Y6" s="102" t="s">
        <v>186</v>
      </c>
    </row>
    <row r="7" spans="1:25" s="12" customFormat="1" ht="18" customHeight="1" thickTop="1" x14ac:dyDescent="0.25">
      <c r="A7" s="11"/>
      <c r="B7" s="150"/>
      <c r="C7" s="138"/>
      <c r="D7" s="419" t="s">
        <v>0</v>
      </c>
      <c r="E7" s="421" t="s">
        <v>169</v>
      </c>
      <c r="F7" s="421"/>
      <c r="G7" s="421"/>
      <c r="H7" s="421"/>
      <c r="I7" s="421"/>
      <c r="J7" s="421"/>
      <c r="K7" s="421"/>
      <c r="L7" s="421"/>
      <c r="M7" s="421"/>
      <c r="N7" s="421"/>
      <c r="O7" s="422"/>
      <c r="P7" s="421" t="s">
        <v>7</v>
      </c>
      <c r="Q7" s="421"/>
      <c r="R7" s="421"/>
      <c r="S7" s="421"/>
      <c r="T7" s="421"/>
      <c r="U7" s="421"/>
      <c r="V7" s="421"/>
      <c r="W7" s="421"/>
      <c r="X7" s="421"/>
      <c r="Y7" s="421"/>
    </row>
    <row r="8" spans="1:25" s="11" customFormat="1" ht="17.25" customHeight="1" x14ac:dyDescent="0.25">
      <c r="A8" s="138"/>
      <c r="B8" s="151"/>
      <c r="C8" s="138"/>
      <c r="D8" s="434"/>
      <c r="E8" s="436" t="s">
        <v>219</v>
      </c>
      <c r="F8" s="436"/>
      <c r="G8" s="437" t="s">
        <v>220</v>
      </c>
      <c r="H8" s="438"/>
      <c r="I8" s="437" t="s">
        <v>298</v>
      </c>
      <c r="J8" s="436"/>
      <c r="K8" s="439" t="s">
        <v>221</v>
      </c>
      <c r="L8" s="433" t="s">
        <v>222</v>
      </c>
      <c r="M8" s="433" t="s">
        <v>433</v>
      </c>
      <c r="N8" s="433" t="s">
        <v>223</v>
      </c>
      <c r="O8" s="435"/>
      <c r="P8" s="436" t="s">
        <v>219</v>
      </c>
      <c r="Q8" s="436"/>
      <c r="R8" s="437" t="s">
        <v>220</v>
      </c>
      <c r="S8" s="438"/>
      <c r="T8" s="437" t="s">
        <v>298</v>
      </c>
      <c r="U8" s="436"/>
      <c r="V8" s="439" t="s">
        <v>221</v>
      </c>
      <c r="W8" s="433" t="s">
        <v>222</v>
      </c>
      <c r="X8" s="433" t="s">
        <v>433</v>
      </c>
      <c r="Y8" s="433" t="s">
        <v>223</v>
      </c>
    </row>
    <row r="9" spans="1:25" s="11" customFormat="1" ht="28.5" customHeight="1" x14ac:dyDescent="0.25">
      <c r="A9" s="138"/>
      <c r="B9" s="151"/>
      <c r="C9" s="138"/>
      <c r="D9" s="420"/>
      <c r="E9" s="218" t="s">
        <v>224</v>
      </c>
      <c r="F9" s="218" t="s">
        <v>225</v>
      </c>
      <c r="G9" s="217" t="s">
        <v>224</v>
      </c>
      <c r="H9" s="109" t="s">
        <v>225</v>
      </c>
      <c r="I9" s="218" t="s">
        <v>224</v>
      </c>
      <c r="J9" s="218" t="s">
        <v>225</v>
      </c>
      <c r="K9" s="427"/>
      <c r="L9" s="429"/>
      <c r="M9" s="429"/>
      <c r="N9" s="429"/>
      <c r="O9" s="423"/>
      <c r="P9" s="218" t="s">
        <v>224</v>
      </c>
      <c r="Q9" s="218" t="s">
        <v>225</v>
      </c>
      <c r="R9" s="217" t="s">
        <v>224</v>
      </c>
      <c r="S9" s="109" t="s">
        <v>225</v>
      </c>
      <c r="T9" s="218" t="s">
        <v>224</v>
      </c>
      <c r="U9" s="218" t="s">
        <v>225</v>
      </c>
      <c r="V9" s="427"/>
      <c r="W9" s="429"/>
      <c r="X9" s="429"/>
      <c r="Y9" s="429"/>
    </row>
    <row r="10" spans="1:25" ht="15.75" x14ac:dyDescent="0.25">
      <c r="B10" s="10">
        <f>D10</f>
        <v>2012</v>
      </c>
      <c r="C10" s="152">
        <v>0</v>
      </c>
      <c r="D10" s="98">
        <v>2012</v>
      </c>
      <c r="E10" s="119">
        <f>IFERROR(VLOOKUP($B10&amp;"_"&amp;$C10&amp;"_"&amp;$A$4,'Pnad-C'!$1:$1048576,E$4,0)*100,"-")</f>
        <v>3.3871743828058243</v>
      </c>
      <c r="F10" s="119">
        <f>IFERROR(VLOOKUP($B10&amp;"_"&amp;$C10&amp;"_"&amp;$A$4,'Pnad-C'!$1:$1048576,F$4,0)*100,"-")</f>
        <v>5.0773151218891144</v>
      </c>
      <c r="G10" s="119">
        <f>IFERROR(VLOOKUP($B10&amp;"_"&amp;$C10&amp;"_"&amp;$A$4,'Pnad-C'!$1:$1048576,G$4,0)*100,"-")</f>
        <v>46.82440459728241</v>
      </c>
      <c r="H10" s="119">
        <f>IFERROR(VLOOKUP($B10&amp;"_"&amp;$C10&amp;"_"&amp;$A$4,'Pnad-C'!$1:$1048576,H$4,0)*100,"-")</f>
        <v>8.8498272001743317</v>
      </c>
      <c r="I10" s="119">
        <f>IFERROR(VLOOKUP($B10&amp;"_"&amp;$C10&amp;"_"&amp;$A$4,'Pnad-C'!$1:$1048576,I$4,0)*100,"-")</f>
        <v>1.4885727316141129</v>
      </c>
      <c r="J10" s="119">
        <f>IFERROR(VLOOKUP($B10&amp;"_"&amp;$C10&amp;"_"&amp;$A$4,'Pnad-C'!$1:$1048576,J$4,0)*100,"-")</f>
        <v>1.1265582405030727</v>
      </c>
      <c r="K10" s="119">
        <f>IFERROR(VLOOKUP($B10&amp;"_"&amp;$C10&amp;"_"&amp;$A$4,'Pnad-C'!$1:$1048576,K$4,0)*100,"-")</f>
        <v>21.035735309123993</v>
      </c>
      <c r="L10" s="119">
        <f>IFERROR(VLOOKUP($B10&amp;"_"&amp;$C10&amp;"_"&amp;$A$4,'Pnad-C'!$1:$1048576,L$4,0)*100,"-")</f>
        <v>2.6931978762149811</v>
      </c>
      <c r="M10" s="119">
        <f>IFERROR(VLOOKUP($B10&amp;"_"&amp;$C10&amp;"_"&amp;$A$4,'Pnad-C'!$1:$1048576,M$4,0)*100,"-")</f>
        <v>9.2999085783958435</v>
      </c>
      <c r="N10" s="119">
        <f>IFERROR(VLOOKUP($B10&amp;"_"&amp;$C10&amp;"_"&amp;$A$4,'Pnad-C'!$1:$1048576,N$4,0)*100,"-")</f>
        <v>0.21730524022132158</v>
      </c>
      <c r="O10" s="119"/>
      <c r="P10" s="119">
        <f>IFERROR(VLOOKUP($B10&amp;"_"&amp;$C10&amp;"_"&amp;$A$5,'Pnad-C'!$1:$1048576,P$4,0)*100,"-")</f>
        <v>2.1599661558866501</v>
      </c>
      <c r="Q10" s="119">
        <f>IFERROR(VLOOKUP($B10&amp;"_"&amp;$C10&amp;"_"&amp;$A$5,'Pnad-C'!$1:$1048576,Q$4,0)*100,"-")</f>
        <v>4.6925224363803864</v>
      </c>
      <c r="R10" s="119">
        <f>IFERROR(VLOOKUP($B10&amp;"_"&amp;$C10&amp;"_"&amp;$A$5,'Pnad-C'!$1:$1048576,R$4,0)*100,"-")</f>
        <v>38.361015915870667</v>
      </c>
      <c r="S10" s="119">
        <f>IFERROR(VLOOKUP($B10&amp;"_"&amp;$C10&amp;"_"&amp;$A$5,'Pnad-C'!$1:$1048576,S$4,0)*100,"-")</f>
        <v>12.365885078907013</v>
      </c>
      <c r="T10" s="119">
        <f>IFERROR(VLOOKUP($B10&amp;"_"&amp;$C10&amp;"_"&amp;$A$5,'Pnad-C'!$1:$1048576,T$4,0)*100,"-")</f>
        <v>1.5989009290933609</v>
      </c>
      <c r="U10" s="119">
        <f>IFERROR(VLOOKUP($B10&amp;"_"&amp;$C10&amp;"_"&amp;$A$5,'Pnad-C'!$1:$1048576,U$4,0)*100,"-")</f>
        <v>2.3926284164190292</v>
      </c>
      <c r="V10" s="119">
        <f>IFERROR(VLOOKUP($B10&amp;"_"&amp;$C10&amp;"_"&amp;$A$5,'Pnad-C'!$1:$1048576,V$4,0)*100,"-")</f>
        <v>22.861634194850922</v>
      </c>
      <c r="W10" s="119">
        <f>IFERROR(VLOOKUP($B10&amp;"_"&amp;$C10&amp;"_"&amp;$A$5,'Pnad-C'!$1:$1048576,W$4,0)*100,"-")</f>
        <v>3.9760272949934006</v>
      </c>
      <c r="X10" s="119">
        <f>IFERROR(VLOOKUP($B10&amp;"_"&amp;$C10&amp;"_"&amp;$A$5,'Pnad-C'!$1:$1048576,X$4,0)*100,"-")</f>
        <v>8.5017986595630646</v>
      </c>
      <c r="Y10" s="119">
        <f>IFERROR(VLOOKUP($B10&amp;"_"&amp;$C10&amp;"_"&amp;$A$5,'Pnad-C'!$1:$1048576,Y$4,0)*100,"-")</f>
        <v>3.0896216630935669</v>
      </c>
    </row>
    <row r="11" spans="1:25" ht="15.75" x14ac:dyDescent="0.25">
      <c r="B11" s="10">
        <f>B10</f>
        <v>2012</v>
      </c>
      <c r="C11" s="152">
        <v>1</v>
      </c>
      <c r="D11" s="99" t="s">
        <v>3</v>
      </c>
      <c r="E11" s="120">
        <f>IFERROR(VLOOKUP($B11&amp;"_"&amp;$C11&amp;"_"&amp;$A$4,'Pnad-C'!$1:$1048576,E$4,0)*100,"-")</f>
        <v>3.1217131763696671</v>
      </c>
      <c r="F11" s="120">
        <f>IFERROR(VLOOKUP($B11&amp;"_"&amp;$C11&amp;"_"&amp;$A$4,'Pnad-C'!$1:$1048576,F$4,0)*100,"-")</f>
        <v>4.970933124423027</v>
      </c>
      <c r="G11" s="120">
        <f>IFERROR(VLOOKUP($B11&amp;"_"&amp;$C11&amp;"_"&amp;$A$4,'Pnad-C'!$1:$1048576,G$4,0)*100,"-")</f>
        <v>45.799833536148071</v>
      </c>
      <c r="H11" s="120">
        <f>IFERROR(VLOOKUP($B11&amp;"_"&amp;$C11&amp;"_"&amp;$A$4,'Pnad-C'!$1:$1048576,H$4,0)*100,"-")</f>
        <v>10.042255371809006</v>
      </c>
      <c r="I11" s="120">
        <f>IFERROR(VLOOKUP($B11&amp;"_"&amp;$C11&amp;"_"&amp;$A$4,'Pnad-C'!$1:$1048576,I$4,0)*100,"-")</f>
        <v>1.5186264179646969</v>
      </c>
      <c r="J11" s="120">
        <f>IFERROR(VLOOKUP($B11&amp;"_"&amp;$C11&amp;"_"&amp;$A$4,'Pnad-C'!$1:$1048576,J$4,0)*100,"-")</f>
        <v>1.1809813790023327</v>
      </c>
      <c r="K11" s="120">
        <f>IFERROR(VLOOKUP($B11&amp;"_"&amp;$C11&amp;"_"&amp;$A$4,'Pnad-C'!$1:$1048576,K$4,0)*100,"-")</f>
        <v>20.647689700126648</v>
      </c>
      <c r="L11" s="120">
        <f>IFERROR(VLOOKUP($B11&amp;"_"&amp;$C11&amp;"_"&amp;$A$4,'Pnad-C'!$1:$1048576,L$4,0)*100,"-")</f>
        <v>2.7735468000173569</v>
      </c>
      <c r="M11" s="120">
        <f>IFERROR(VLOOKUP($B11&amp;"_"&amp;$C11&amp;"_"&amp;$A$4,'Pnad-C'!$1:$1048576,M$4,0)*100,"-")</f>
        <v>9.740804135799408</v>
      </c>
      <c r="N11" s="120">
        <f>IFERROR(VLOOKUP($B11&amp;"_"&amp;$C11&amp;"_"&amp;$A$4,'Pnad-C'!$1:$1048576,N$4,0)*100,"-")</f>
        <v>0.20361726637929678</v>
      </c>
      <c r="O11" s="120"/>
      <c r="P11" s="120">
        <f>IFERROR(VLOOKUP($B11&amp;"_"&amp;$C11&amp;"_"&amp;$A$5,'Pnad-C'!$1:$1048576,P$4,0)*100,"-")</f>
        <v>2.2088894620537758</v>
      </c>
      <c r="Q11" s="120">
        <f>IFERROR(VLOOKUP($B11&amp;"_"&amp;$C11&amp;"_"&amp;$A$5,'Pnad-C'!$1:$1048576,Q$4,0)*100,"-")</f>
        <v>4.7091223299503326</v>
      </c>
      <c r="R11" s="120">
        <f>IFERROR(VLOOKUP($B11&amp;"_"&amp;$C11&amp;"_"&amp;$A$5,'Pnad-C'!$1:$1048576,R$4,0)*100,"-")</f>
        <v>38.097402453422546</v>
      </c>
      <c r="S11" s="120">
        <f>IFERROR(VLOOKUP($B11&amp;"_"&amp;$C11&amp;"_"&amp;$A$5,'Pnad-C'!$1:$1048576,S$4,0)*100,"-")</f>
        <v>12.494378536939621</v>
      </c>
      <c r="T11" s="120">
        <f>IFERROR(VLOOKUP($B11&amp;"_"&amp;$C11&amp;"_"&amp;$A$5,'Pnad-C'!$1:$1048576,T$4,0)*100,"-")</f>
        <v>1.661207526922226</v>
      </c>
      <c r="U11" s="120">
        <f>IFERROR(VLOOKUP($B11&amp;"_"&amp;$C11&amp;"_"&amp;$A$5,'Pnad-C'!$1:$1048576,U$4,0)*100,"-")</f>
        <v>2.3520797491073608</v>
      </c>
      <c r="V11" s="120">
        <f>IFERROR(VLOOKUP($B11&amp;"_"&amp;$C11&amp;"_"&amp;$A$5,'Pnad-C'!$1:$1048576,V$4,0)*100,"-")</f>
        <v>23.389908671379089</v>
      </c>
      <c r="W11" s="120">
        <f>IFERROR(VLOOKUP($B11&amp;"_"&amp;$C11&amp;"_"&amp;$A$5,'Pnad-C'!$1:$1048576,W$4,0)*100,"-")</f>
        <v>3.8963943719863892</v>
      </c>
      <c r="X11" s="120">
        <f>IFERROR(VLOOKUP($B11&amp;"_"&amp;$C11&amp;"_"&amp;$A$5,'Pnad-C'!$1:$1048576,X$4,0)*100,"-")</f>
        <v>8.456585556268692</v>
      </c>
      <c r="Y11" s="120">
        <f>IFERROR(VLOOKUP($B11&amp;"_"&amp;$C11&amp;"_"&amp;$A$5,'Pnad-C'!$1:$1048576,Y$4,0)*100,"-")</f>
        <v>2.734030969440937</v>
      </c>
    </row>
    <row r="12" spans="1:25" ht="15.75" x14ac:dyDescent="0.25">
      <c r="B12" s="10">
        <f t="shared" ref="B12:B14" si="0">B11</f>
        <v>2012</v>
      </c>
      <c r="C12" s="152">
        <v>2</v>
      </c>
      <c r="D12" s="99" t="s">
        <v>4</v>
      </c>
      <c r="E12" s="120">
        <f>IFERROR(VLOOKUP($B12&amp;"_"&amp;$C12&amp;"_"&amp;$A$4,'Pnad-C'!$1:$1048576,E$4,0)*100,"-")</f>
        <v>3.5496227443218231</v>
      </c>
      <c r="F12" s="120">
        <f>IFERROR(VLOOKUP($B12&amp;"_"&amp;$C12&amp;"_"&amp;$A$4,'Pnad-C'!$1:$1048576,F$4,0)*100,"-")</f>
        <v>5.1888197660446167</v>
      </c>
      <c r="G12" s="120">
        <f>IFERROR(VLOOKUP($B12&amp;"_"&amp;$C12&amp;"_"&amp;$A$4,'Pnad-C'!$1:$1048576,G$4,0)*100,"-")</f>
        <v>46.573680639266968</v>
      </c>
      <c r="H12" s="120">
        <f>IFERROR(VLOOKUP($B12&amp;"_"&amp;$C12&amp;"_"&amp;$A$4,'Pnad-C'!$1:$1048576,H$4,0)*100,"-")</f>
        <v>8.8049329817295074</v>
      </c>
      <c r="I12" s="120">
        <f>IFERROR(VLOOKUP($B12&amp;"_"&amp;$C12&amp;"_"&amp;$A$4,'Pnad-C'!$1:$1048576,I$4,0)*100,"-")</f>
        <v>1.6669292002916336</v>
      </c>
      <c r="J12" s="120">
        <f>IFERROR(VLOOKUP($B12&amp;"_"&amp;$C12&amp;"_"&amp;$A$4,'Pnad-C'!$1:$1048576,J$4,0)*100,"-")</f>
        <v>1.1018984951078892</v>
      </c>
      <c r="K12" s="120">
        <f>IFERROR(VLOOKUP($B12&amp;"_"&amp;$C12&amp;"_"&amp;$A$4,'Pnad-C'!$1:$1048576,K$4,0)*100,"-")</f>
        <v>20.682287216186523</v>
      </c>
      <c r="L12" s="120">
        <f>IFERROR(VLOOKUP($B12&amp;"_"&amp;$C12&amp;"_"&amp;$A$4,'Pnad-C'!$1:$1048576,L$4,0)*100,"-")</f>
        <v>2.8697829693555832</v>
      </c>
      <c r="M12" s="120">
        <f>IFERROR(VLOOKUP($B12&amp;"_"&amp;$C12&amp;"_"&amp;$A$4,'Pnad-C'!$1:$1048576,M$4,0)*100,"-")</f>
        <v>9.3197479844093323</v>
      </c>
      <c r="N12" s="120">
        <f>IFERROR(VLOOKUP($B12&amp;"_"&amp;$C12&amp;"_"&amp;$A$4,'Pnad-C'!$1:$1048576,N$4,0)*100,"-")</f>
        <v>0.24229616392403841</v>
      </c>
      <c r="O12" s="120"/>
      <c r="P12" s="120">
        <f>IFERROR(VLOOKUP($B12&amp;"_"&amp;$C12&amp;"_"&amp;$A$5,'Pnad-C'!$1:$1048576,P$4,0)*100,"-")</f>
        <v>2.1575694903731346</v>
      </c>
      <c r="Q12" s="120">
        <f>IFERROR(VLOOKUP($B12&amp;"_"&amp;$C12&amp;"_"&amp;$A$5,'Pnad-C'!$1:$1048576,Q$4,0)*100,"-")</f>
        <v>4.6980399638414383</v>
      </c>
      <c r="R12" s="120">
        <f>IFERROR(VLOOKUP($B12&amp;"_"&amp;$C12&amp;"_"&amp;$A$5,'Pnad-C'!$1:$1048576,R$4,0)*100,"-")</f>
        <v>38.236516714096069</v>
      </c>
      <c r="S12" s="120">
        <f>IFERROR(VLOOKUP($B12&amp;"_"&amp;$C12&amp;"_"&amp;$A$5,'Pnad-C'!$1:$1048576,S$4,0)*100,"-")</f>
        <v>12.384799122810364</v>
      </c>
      <c r="T12" s="120">
        <f>IFERROR(VLOOKUP($B12&amp;"_"&amp;$C12&amp;"_"&amp;$A$5,'Pnad-C'!$1:$1048576,T$4,0)*100,"-")</f>
        <v>1.6537467017769814</v>
      </c>
      <c r="U12" s="120">
        <f>IFERROR(VLOOKUP($B12&amp;"_"&amp;$C12&amp;"_"&amp;$A$5,'Pnad-C'!$1:$1048576,U$4,0)*100,"-")</f>
        <v>2.4105098098516464</v>
      </c>
      <c r="V12" s="120">
        <f>IFERROR(VLOOKUP($B12&amp;"_"&amp;$C12&amp;"_"&amp;$A$5,'Pnad-C'!$1:$1048576,V$4,0)*100,"-")</f>
        <v>22.704209387302399</v>
      </c>
      <c r="W12" s="120">
        <f>IFERROR(VLOOKUP($B12&amp;"_"&amp;$C12&amp;"_"&amp;$A$5,'Pnad-C'!$1:$1048576,W$4,0)*100,"-")</f>
        <v>3.9487071335315704</v>
      </c>
      <c r="X12" s="120">
        <f>IFERROR(VLOOKUP($B12&amp;"_"&amp;$C12&amp;"_"&amp;$A$5,'Pnad-C'!$1:$1048576,X$4,0)*100,"-")</f>
        <v>8.4867514669895172</v>
      </c>
      <c r="Y12" s="120">
        <f>IFERROR(VLOOKUP($B12&amp;"_"&amp;$C12&amp;"_"&amp;$A$5,'Pnad-C'!$1:$1048576,Y$4,0)*100,"-")</f>
        <v>3.3191502094268799</v>
      </c>
    </row>
    <row r="13" spans="1:25" ht="15.75" x14ac:dyDescent="0.25">
      <c r="B13" s="10">
        <f t="shared" si="0"/>
        <v>2012</v>
      </c>
      <c r="C13" s="152">
        <v>3</v>
      </c>
      <c r="D13" s="99" t="s">
        <v>5</v>
      </c>
      <c r="E13" s="120">
        <f>IFERROR(VLOOKUP($B13&amp;"_"&amp;$C13&amp;"_"&amp;$A$4,'Pnad-C'!$1:$1048576,E$4,0)*100,"-")</f>
        <v>3.3275935798883438</v>
      </c>
      <c r="F13" s="120">
        <f>IFERROR(VLOOKUP($B13&amp;"_"&amp;$C13&amp;"_"&amp;$A$4,'Pnad-C'!$1:$1048576,F$4,0)*100,"-")</f>
        <v>5.1411803811788559</v>
      </c>
      <c r="G13" s="120">
        <f>IFERROR(VLOOKUP($B13&amp;"_"&amp;$C13&amp;"_"&amp;$A$4,'Pnad-C'!$1:$1048576,G$4,0)*100,"-")</f>
        <v>47.166576981544495</v>
      </c>
      <c r="H13" s="120">
        <f>IFERROR(VLOOKUP($B13&amp;"_"&amp;$C13&amp;"_"&amp;$A$4,'Pnad-C'!$1:$1048576,H$4,0)*100,"-")</f>
        <v>8.3708561956882477</v>
      </c>
      <c r="I13" s="120">
        <f>IFERROR(VLOOKUP($B13&amp;"_"&amp;$C13&amp;"_"&amp;$A$4,'Pnad-C'!$1:$1048576,I$4,0)*100,"-")</f>
        <v>1.4278920367360115</v>
      </c>
      <c r="J13" s="120">
        <f>IFERROR(VLOOKUP($B13&amp;"_"&amp;$C13&amp;"_"&amp;$A$4,'Pnad-C'!$1:$1048576,J$4,0)*100,"-")</f>
        <v>1.1565710417926311</v>
      </c>
      <c r="K13" s="120">
        <f>IFERROR(VLOOKUP($B13&amp;"_"&amp;$C13&amp;"_"&amp;$A$4,'Pnad-C'!$1:$1048576,K$4,0)*100,"-")</f>
        <v>21.668478846549988</v>
      </c>
      <c r="L13" s="120">
        <f>IFERROR(VLOOKUP($B13&amp;"_"&amp;$C13&amp;"_"&amp;$A$4,'Pnad-C'!$1:$1048576,L$4,0)*100,"-")</f>
        <v>2.512265183031559</v>
      </c>
      <c r="M13" s="120">
        <f>IFERROR(VLOOKUP($B13&amp;"_"&amp;$C13&amp;"_"&amp;$A$4,'Pnad-C'!$1:$1048576,M$4,0)*100,"-")</f>
        <v>9.0039201080799103</v>
      </c>
      <c r="N13" s="120">
        <f>IFERROR(VLOOKUP($B13&amp;"_"&amp;$C13&amp;"_"&amp;$A$4,'Pnad-C'!$1:$1048576,N$4,0)*100,"-")</f>
        <v>0.22466520313173532</v>
      </c>
      <c r="O13" s="120"/>
      <c r="P13" s="120">
        <f>IFERROR(VLOOKUP($B13&amp;"_"&amp;$C13&amp;"_"&amp;$A$5,'Pnad-C'!$1:$1048576,P$4,0)*100,"-")</f>
        <v>2.1313229575753212</v>
      </c>
      <c r="Q13" s="120">
        <f>IFERROR(VLOOKUP($B13&amp;"_"&amp;$C13&amp;"_"&amp;$A$5,'Pnad-C'!$1:$1048576,Q$4,0)*100,"-")</f>
        <v>4.6785321086645126</v>
      </c>
      <c r="R13" s="120">
        <f>IFERROR(VLOOKUP($B13&amp;"_"&amp;$C13&amp;"_"&amp;$A$5,'Pnad-C'!$1:$1048576,R$4,0)*100,"-")</f>
        <v>38.393265008926392</v>
      </c>
      <c r="S13" s="120">
        <f>IFERROR(VLOOKUP($B13&amp;"_"&amp;$C13&amp;"_"&amp;$A$5,'Pnad-C'!$1:$1048576,S$4,0)*100,"-")</f>
        <v>12.486609071493149</v>
      </c>
      <c r="T13" s="120">
        <f>IFERROR(VLOOKUP($B13&amp;"_"&amp;$C13&amp;"_"&amp;$A$5,'Pnad-C'!$1:$1048576,T$4,0)*100,"-")</f>
        <v>1.5429288148880005</v>
      </c>
      <c r="U13" s="120">
        <f>IFERROR(VLOOKUP($B13&amp;"_"&amp;$C13&amp;"_"&amp;$A$5,'Pnad-C'!$1:$1048576,U$4,0)*100,"-")</f>
        <v>2.472212165594101</v>
      </c>
      <c r="V13" s="120">
        <f>IFERROR(VLOOKUP($B13&amp;"_"&amp;$C13&amp;"_"&amp;$A$5,'Pnad-C'!$1:$1048576,V$4,0)*100,"-")</f>
        <v>22.501453757286072</v>
      </c>
      <c r="W13" s="120">
        <f>IFERROR(VLOOKUP($B13&amp;"_"&amp;$C13&amp;"_"&amp;$A$5,'Pnad-C'!$1:$1048576,W$4,0)*100,"-")</f>
        <v>3.9825208485126495</v>
      </c>
      <c r="X13" s="120">
        <f>IFERROR(VLOOKUP($B13&amp;"_"&amp;$C13&amp;"_"&amp;$A$5,'Pnad-C'!$1:$1048576,X$4,0)*100,"-")</f>
        <v>8.6216814815998077</v>
      </c>
      <c r="Y13" s="120">
        <f>IFERROR(VLOOKUP($B13&amp;"_"&amp;$C13&amp;"_"&amp;$A$5,'Pnad-C'!$1:$1048576,Y$4,0)*100,"-")</f>
        <v>3.18947434425354</v>
      </c>
    </row>
    <row r="14" spans="1:25" ht="15.75" x14ac:dyDescent="0.25">
      <c r="B14" s="10">
        <f t="shared" si="0"/>
        <v>2012</v>
      </c>
      <c r="C14" s="152">
        <v>4</v>
      </c>
      <c r="D14" s="99" t="s">
        <v>6</v>
      </c>
      <c r="E14" s="120">
        <f>IFERROR(VLOOKUP($B14&amp;"_"&amp;$C14&amp;"_"&amp;$A$4,'Pnad-C'!$1:$1048576,E$4,0)*100,"-")</f>
        <v>3.5497680306434631</v>
      </c>
      <c r="F14" s="120">
        <f>IFERROR(VLOOKUP($B14&amp;"_"&amp;$C14&amp;"_"&amp;$A$4,'Pnad-C'!$1:$1048576,F$4,0)*100,"-")</f>
        <v>5.0083279609680176</v>
      </c>
      <c r="G14" s="120">
        <f>IFERROR(VLOOKUP($B14&amp;"_"&amp;$C14&amp;"_"&amp;$A$4,'Pnad-C'!$1:$1048576,G$4,0)*100,"-")</f>
        <v>47.757530212402344</v>
      </c>
      <c r="H14" s="120">
        <f>IFERROR(VLOOKUP($B14&amp;"_"&amp;$C14&amp;"_"&amp;$A$4,'Pnad-C'!$1:$1048576,H$4,0)*100,"-")</f>
        <v>8.1812642514705658</v>
      </c>
      <c r="I14" s="120">
        <f>IFERROR(VLOOKUP($B14&amp;"_"&amp;$C14&amp;"_"&amp;$A$4,'Pnad-C'!$1:$1048576,I$4,0)*100,"-")</f>
        <v>1.3408433645963669</v>
      </c>
      <c r="J14" s="120">
        <f>IFERROR(VLOOKUP($B14&amp;"_"&amp;$C14&amp;"_"&amp;$A$4,'Pnad-C'!$1:$1048576,J$4,0)*100,"-")</f>
        <v>1.0667819529771805</v>
      </c>
      <c r="K14" s="120">
        <f>IFERROR(VLOOKUP($B14&amp;"_"&amp;$C14&amp;"_"&amp;$A$4,'Pnad-C'!$1:$1048576,K$4,0)*100,"-")</f>
        <v>21.144483983516693</v>
      </c>
      <c r="L14" s="120">
        <f>IFERROR(VLOOKUP($B14&amp;"_"&amp;$C14&amp;"_"&amp;$A$4,'Pnad-C'!$1:$1048576,L$4,0)*100,"-")</f>
        <v>2.6171965524554253</v>
      </c>
      <c r="M14" s="120">
        <f>IFERROR(VLOOKUP($B14&amp;"_"&amp;$C14&amp;"_"&amp;$A$4,'Pnad-C'!$1:$1048576,M$4,0)*100,"-")</f>
        <v>9.1351620852947235</v>
      </c>
      <c r="N14" s="120">
        <f>IFERROR(VLOOKUP($B14&amp;"_"&amp;$C14&amp;"_"&amp;$A$4,'Pnad-C'!$1:$1048576,N$4,0)*100,"-")</f>
        <v>0.19864232745021582</v>
      </c>
      <c r="O14" s="120"/>
      <c r="P14" s="120">
        <f>IFERROR(VLOOKUP($B14&amp;"_"&amp;$C14&amp;"_"&amp;$A$5,'Pnad-C'!$1:$1048576,P$4,0)*100,"-")</f>
        <v>2.1420825272798538</v>
      </c>
      <c r="Q14" s="120">
        <f>IFERROR(VLOOKUP($B14&amp;"_"&amp;$C14&amp;"_"&amp;$A$5,'Pnad-C'!$1:$1048576,Q$4,0)*100,"-")</f>
        <v>4.684394970536232</v>
      </c>
      <c r="R14" s="120">
        <f>IFERROR(VLOOKUP($B14&amp;"_"&amp;$C14&amp;"_"&amp;$A$5,'Pnad-C'!$1:$1048576,R$4,0)*100,"-")</f>
        <v>38.71687650680542</v>
      </c>
      <c r="S14" s="120">
        <f>IFERROR(VLOOKUP($B14&amp;"_"&amp;$C14&amp;"_"&amp;$A$5,'Pnad-C'!$1:$1048576,S$4,0)*100,"-")</f>
        <v>12.097752839326859</v>
      </c>
      <c r="T14" s="120">
        <f>IFERROR(VLOOKUP($B14&amp;"_"&amp;$C14&amp;"_"&amp;$A$5,'Pnad-C'!$1:$1048576,T$4,0)*100,"-")</f>
        <v>1.5377209521830082</v>
      </c>
      <c r="U14" s="120">
        <f>IFERROR(VLOOKUP($B14&amp;"_"&amp;$C14&amp;"_"&amp;$A$5,'Pnad-C'!$1:$1048576,U$4,0)*100,"-")</f>
        <v>2.3357123136520386</v>
      </c>
      <c r="V14" s="120">
        <f>IFERROR(VLOOKUP($B14&amp;"_"&amp;$C14&amp;"_"&amp;$A$5,'Pnad-C'!$1:$1048576,V$4,0)*100,"-")</f>
        <v>22.850963473320007</v>
      </c>
      <c r="W14" s="120">
        <f>IFERROR(VLOOKUP($B14&amp;"_"&amp;$C14&amp;"_"&amp;$A$5,'Pnad-C'!$1:$1048576,W$4,0)*100,"-")</f>
        <v>4.0764868259429932</v>
      </c>
      <c r="X14" s="120">
        <f>IFERROR(VLOOKUP($B14&amp;"_"&amp;$C14&amp;"_"&amp;$A$5,'Pnad-C'!$1:$1048576,X$4,0)*100,"-")</f>
        <v>8.442176878452301</v>
      </c>
      <c r="Y14" s="120">
        <f>IFERROR(VLOOKUP($B14&amp;"_"&amp;$C14&amp;"_"&amp;$A$5,'Pnad-C'!$1:$1048576,Y$4,0)*100,"-")</f>
        <v>3.1158315017819405</v>
      </c>
    </row>
    <row r="15" spans="1:25" ht="15.75" x14ac:dyDescent="0.25">
      <c r="B15" s="10">
        <f>D15</f>
        <v>2013</v>
      </c>
      <c r="C15" s="152">
        <v>0</v>
      </c>
      <c r="D15" s="98">
        <v>2013</v>
      </c>
      <c r="E15" s="119">
        <f>IFERROR(VLOOKUP($B15&amp;"_"&amp;$C15&amp;"_"&amp;$A$4,'Pnad-C'!$1:$1048576,E$4,0)*100,"-")</f>
        <v>3.0100079253315926</v>
      </c>
      <c r="F15" s="119">
        <f>IFERROR(VLOOKUP($B15&amp;"_"&amp;$C15&amp;"_"&amp;$A$4,'Pnad-C'!$1:$1048576,F$4,0)*100,"-")</f>
        <v>4.890165850520134</v>
      </c>
      <c r="G15" s="119">
        <f>IFERROR(VLOOKUP($B15&amp;"_"&amp;$C15&amp;"_"&amp;$A$4,'Pnad-C'!$1:$1048576,G$4,0)*100,"-")</f>
        <v>48.010098934173584</v>
      </c>
      <c r="H15" s="119">
        <f>IFERROR(VLOOKUP($B15&amp;"_"&amp;$C15&amp;"_"&amp;$A$4,'Pnad-C'!$1:$1048576,H$4,0)*100,"-")</f>
        <v>8.5027754306793213</v>
      </c>
      <c r="I15" s="119">
        <f>IFERROR(VLOOKUP($B15&amp;"_"&amp;$C15&amp;"_"&amp;$A$4,'Pnad-C'!$1:$1048576,I$4,0)*100,"-")</f>
        <v>1.4254710637032986</v>
      </c>
      <c r="J15" s="119">
        <f>IFERROR(VLOOKUP($B15&amp;"_"&amp;$C15&amp;"_"&amp;$A$4,'Pnad-C'!$1:$1048576,J$4,0)*100,"-")</f>
        <v>0.8817511610686779</v>
      </c>
      <c r="K15" s="119">
        <f>IFERROR(VLOOKUP($B15&amp;"_"&amp;$C15&amp;"_"&amp;$A$4,'Pnad-C'!$1:$1048576,K$4,0)*100,"-")</f>
        <v>21.219924092292786</v>
      </c>
      <c r="L15" s="119">
        <f>IFERROR(VLOOKUP($B15&amp;"_"&amp;$C15&amp;"_"&amp;$A$4,'Pnad-C'!$1:$1048576,L$4,0)*100,"-")</f>
        <v>2.516942098736763</v>
      </c>
      <c r="M15" s="119">
        <f>IFERROR(VLOOKUP($B15&amp;"_"&amp;$C15&amp;"_"&amp;$A$4,'Pnad-C'!$1:$1048576,M$4,0)*100,"-")</f>
        <v>9.3297004699707031</v>
      </c>
      <c r="N15" s="119">
        <f>IFERROR(VLOOKUP($B15&amp;"_"&amp;$C15&amp;"_"&amp;$A$4,'Pnad-C'!$1:$1048576,N$4,0)*100,"-")</f>
        <v>0.2131615299731493</v>
      </c>
      <c r="O15" s="119"/>
      <c r="P15" s="119">
        <f>IFERROR(VLOOKUP($B15&amp;"_"&amp;$C15&amp;"_"&amp;$A$5,'Pnad-C'!$1:$1048576,P$4,0)*100,"-")</f>
        <v>2.0384650677442551</v>
      </c>
      <c r="Q15" s="119">
        <f>IFERROR(VLOOKUP($B15&amp;"_"&amp;$C15&amp;"_"&amp;$A$5,'Pnad-C'!$1:$1048576,Q$4,0)*100,"-")</f>
        <v>4.5551758259534836</v>
      </c>
      <c r="R15" s="119">
        <f>IFERROR(VLOOKUP($B15&amp;"_"&amp;$C15&amp;"_"&amp;$A$5,'Pnad-C'!$1:$1048576,R$4,0)*100,"-")</f>
        <v>38.972729444503784</v>
      </c>
      <c r="S15" s="119">
        <f>IFERROR(VLOOKUP($B15&amp;"_"&amp;$C15&amp;"_"&amp;$A$5,'Pnad-C'!$1:$1048576,S$4,0)*100,"-")</f>
        <v>11.924619972705841</v>
      </c>
      <c r="T15" s="119">
        <f>IFERROR(VLOOKUP($B15&amp;"_"&amp;$C15&amp;"_"&amp;$A$5,'Pnad-C'!$1:$1048576,T$4,0)*100,"-")</f>
        <v>1.4993363991379738</v>
      </c>
      <c r="U15" s="119">
        <f>IFERROR(VLOOKUP($B15&amp;"_"&amp;$C15&amp;"_"&amp;$A$5,'Pnad-C'!$1:$1048576,U$4,0)*100,"-")</f>
        <v>2.3707333952188492</v>
      </c>
      <c r="V15" s="119">
        <f>IFERROR(VLOOKUP($B15&amp;"_"&amp;$C15&amp;"_"&amp;$A$5,'Pnad-C'!$1:$1048576,V$4,0)*100,"-")</f>
        <v>23.031562566757202</v>
      </c>
      <c r="W15" s="119">
        <f>IFERROR(VLOOKUP($B15&amp;"_"&amp;$C15&amp;"_"&amp;$A$5,'Pnad-C'!$1:$1048576,W$4,0)*100,"-")</f>
        <v>4.1123341768980026</v>
      </c>
      <c r="X15" s="119">
        <f>IFERROR(VLOOKUP($B15&amp;"_"&amp;$C15&amp;"_"&amp;$A$5,'Pnad-C'!$1:$1048576,X$4,0)*100,"-")</f>
        <v>8.4491916000843048</v>
      </c>
      <c r="Y15" s="119">
        <f>IFERROR(VLOOKUP($B15&amp;"_"&amp;$C15&amp;"_"&amp;$A$5,'Pnad-C'!$1:$1048576,Y$4,0)*100,"-")</f>
        <v>3.0458500608801842</v>
      </c>
    </row>
    <row r="16" spans="1:25" ht="15.75" x14ac:dyDescent="0.25">
      <c r="B16" s="10">
        <f>B15</f>
        <v>2013</v>
      </c>
      <c r="C16" s="152">
        <v>1</v>
      </c>
      <c r="D16" s="99" t="s">
        <v>3</v>
      </c>
      <c r="E16" s="120">
        <f>IFERROR(VLOOKUP($B16&amp;"_"&amp;$C16&amp;"_"&amp;$A$4,'Pnad-C'!$1:$1048576,E$4,0)*100,"-")</f>
        <v>3.0371062457561493</v>
      </c>
      <c r="F16" s="120">
        <f>IFERROR(VLOOKUP($B16&amp;"_"&amp;$C16&amp;"_"&amp;$A$4,'Pnad-C'!$1:$1048576,F$4,0)*100,"-")</f>
        <v>4.9282129853963852</v>
      </c>
      <c r="G16" s="120">
        <f>IFERROR(VLOOKUP($B16&amp;"_"&amp;$C16&amp;"_"&amp;$A$4,'Pnad-C'!$1:$1048576,G$4,0)*100,"-")</f>
        <v>47.942793369293213</v>
      </c>
      <c r="H16" s="120">
        <f>IFERROR(VLOOKUP($B16&amp;"_"&amp;$C16&amp;"_"&amp;$A$4,'Pnad-C'!$1:$1048576,H$4,0)*100,"-")</f>
        <v>8.6533032357692719</v>
      </c>
      <c r="I16" s="120">
        <f>IFERROR(VLOOKUP($B16&amp;"_"&amp;$C16&amp;"_"&amp;$A$4,'Pnad-C'!$1:$1048576,I$4,0)*100,"-")</f>
        <v>1.2882153503596783</v>
      </c>
      <c r="J16" s="120">
        <f>IFERROR(VLOOKUP($B16&amp;"_"&amp;$C16&amp;"_"&amp;$A$4,'Pnad-C'!$1:$1048576,J$4,0)*100,"-")</f>
        <v>1.0021425783634186</v>
      </c>
      <c r="K16" s="120">
        <f>IFERROR(VLOOKUP($B16&amp;"_"&amp;$C16&amp;"_"&amp;$A$4,'Pnad-C'!$1:$1048576,K$4,0)*100,"-")</f>
        <v>21.111290156841278</v>
      </c>
      <c r="L16" s="120">
        <f>IFERROR(VLOOKUP($B16&amp;"_"&amp;$C16&amp;"_"&amp;$A$4,'Pnad-C'!$1:$1048576,L$4,0)*100,"-")</f>
        <v>2.3826373741030693</v>
      </c>
      <c r="M16" s="120">
        <f>IFERROR(VLOOKUP($B16&amp;"_"&amp;$C16&amp;"_"&amp;$A$4,'Pnad-C'!$1:$1048576,M$4,0)*100,"-")</f>
        <v>9.4661563634872437</v>
      </c>
      <c r="N16" s="120">
        <f>IFERROR(VLOOKUP($B16&amp;"_"&amp;$C16&amp;"_"&amp;$A$4,'Pnad-C'!$1:$1048576,N$4,0)*100,"-")</f>
        <v>0.18814284121617675</v>
      </c>
      <c r="O16" s="120"/>
      <c r="P16" s="120">
        <f>IFERROR(VLOOKUP($B16&amp;"_"&amp;$C16&amp;"_"&amp;$A$5,'Pnad-C'!$1:$1048576,P$4,0)*100,"-")</f>
        <v>2.1577037870883942</v>
      </c>
      <c r="Q16" s="120">
        <f>IFERROR(VLOOKUP($B16&amp;"_"&amp;$C16&amp;"_"&amp;$A$5,'Pnad-C'!$1:$1048576,Q$4,0)*100,"-")</f>
        <v>4.6382885426282883</v>
      </c>
      <c r="R16" s="120">
        <f>IFERROR(VLOOKUP($B16&amp;"_"&amp;$C16&amp;"_"&amp;$A$5,'Pnad-C'!$1:$1048576,R$4,0)*100,"-")</f>
        <v>38.731685280799866</v>
      </c>
      <c r="S16" s="120">
        <f>IFERROR(VLOOKUP($B16&amp;"_"&amp;$C16&amp;"_"&amp;$A$5,'Pnad-C'!$1:$1048576,S$4,0)*100,"-")</f>
        <v>12.14069128036499</v>
      </c>
      <c r="T16" s="120">
        <f>IFERROR(VLOOKUP($B16&amp;"_"&amp;$C16&amp;"_"&amp;$A$5,'Pnad-C'!$1:$1048576,T$4,0)*100,"-")</f>
        <v>1.5381347388029099</v>
      </c>
      <c r="U16" s="120">
        <f>IFERROR(VLOOKUP($B16&amp;"_"&amp;$C16&amp;"_"&amp;$A$5,'Pnad-C'!$1:$1048576,U$4,0)*100,"-")</f>
        <v>2.1469604223966599</v>
      </c>
      <c r="V16" s="120">
        <f>IFERROR(VLOOKUP($B16&amp;"_"&amp;$C16&amp;"_"&amp;$A$5,'Pnad-C'!$1:$1048576,V$4,0)*100,"-")</f>
        <v>22.937028110027313</v>
      </c>
      <c r="W16" s="120">
        <f>IFERROR(VLOOKUP($B16&amp;"_"&amp;$C16&amp;"_"&amp;$A$5,'Pnad-C'!$1:$1048576,W$4,0)*100,"-")</f>
        <v>4.0924623608589172</v>
      </c>
      <c r="X16" s="120">
        <f>IFERROR(VLOOKUP($B16&amp;"_"&amp;$C16&amp;"_"&amp;$A$5,'Pnad-C'!$1:$1048576,X$4,0)*100,"-")</f>
        <v>8.4750935435295105</v>
      </c>
      <c r="Y16" s="120">
        <f>IFERROR(VLOOKUP($B16&amp;"_"&amp;$C16&amp;"_"&amp;$A$5,'Pnad-C'!$1:$1048576,Y$4,0)*100,"-")</f>
        <v>3.1419504433870316</v>
      </c>
    </row>
    <row r="17" spans="1:25" ht="15.75" x14ac:dyDescent="0.25">
      <c r="B17" s="10">
        <f t="shared" ref="B17:B19" si="1">B16</f>
        <v>2013</v>
      </c>
      <c r="C17" s="152">
        <v>2</v>
      </c>
      <c r="D17" s="99" t="s">
        <v>4</v>
      </c>
      <c r="E17" s="120">
        <f>IFERROR(VLOOKUP($B17&amp;"_"&amp;$C17&amp;"_"&amp;$A$4,'Pnad-C'!$1:$1048576,E$4,0)*100,"-")</f>
        <v>2.971113845705986</v>
      </c>
      <c r="F17" s="120">
        <f>IFERROR(VLOOKUP($B17&amp;"_"&amp;$C17&amp;"_"&amp;$A$4,'Pnad-C'!$1:$1048576,F$4,0)*100,"-")</f>
        <v>4.9897950142621994</v>
      </c>
      <c r="G17" s="120">
        <f>IFERROR(VLOOKUP($B17&amp;"_"&amp;$C17&amp;"_"&amp;$A$4,'Pnad-C'!$1:$1048576,G$4,0)*100,"-")</f>
        <v>48.127606511116028</v>
      </c>
      <c r="H17" s="120">
        <f>IFERROR(VLOOKUP($B17&amp;"_"&amp;$C17&amp;"_"&amp;$A$4,'Pnad-C'!$1:$1048576,H$4,0)*100,"-")</f>
        <v>8.930031955242157</v>
      </c>
      <c r="I17" s="120">
        <f>IFERROR(VLOOKUP($B17&amp;"_"&amp;$C17&amp;"_"&amp;$A$4,'Pnad-C'!$1:$1048576,I$4,0)*100,"-")</f>
        <v>1.4106054790318012</v>
      </c>
      <c r="J17" s="120">
        <f>IFERROR(VLOOKUP($B17&amp;"_"&amp;$C17&amp;"_"&amp;$A$4,'Pnad-C'!$1:$1048576,J$4,0)*100,"-")</f>
        <v>0.85060456767678261</v>
      </c>
      <c r="K17" s="120">
        <f>IFERROR(VLOOKUP($B17&amp;"_"&amp;$C17&amp;"_"&amp;$A$4,'Pnad-C'!$1:$1048576,K$4,0)*100,"-")</f>
        <v>21.400320529937744</v>
      </c>
      <c r="L17" s="120">
        <f>IFERROR(VLOOKUP($B17&amp;"_"&amp;$C17&amp;"_"&amp;$A$4,'Pnad-C'!$1:$1048576,L$4,0)*100,"-")</f>
        <v>2.2904254496097565</v>
      </c>
      <c r="M17" s="120">
        <f>IFERROR(VLOOKUP($B17&amp;"_"&amp;$C17&amp;"_"&amp;$A$4,'Pnad-C'!$1:$1048576,M$4,0)*100,"-")</f>
        <v>8.7793059647083282</v>
      </c>
      <c r="N17" s="120">
        <f>IFERROR(VLOOKUP($B17&amp;"_"&amp;$C17&amp;"_"&amp;$A$4,'Pnad-C'!$1:$1048576,N$4,0)*100,"-")</f>
        <v>0.25018912274390459</v>
      </c>
      <c r="O17" s="120"/>
      <c r="P17" s="120">
        <f>IFERROR(VLOOKUP($B17&amp;"_"&amp;$C17&amp;"_"&amp;$A$5,'Pnad-C'!$1:$1048576,P$4,0)*100,"-")</f>
        <v>2.022414468228817</v>
      </c>
      <c r="Q17" s="120">
        <f>IFERROR(VLOOKUP($B17&amp;"_"&amp;$C17&amp;"_"&amp;$A$5,'Pnad-C'!$1:$1048576,Q$4,0)*100,"-")</f>
        <v>4.5513588935136795</v>
      </c>
      <c r="R17" s="120">
        <f>IFERROR(VLOOKUP($B17&amp;"_"&amp;$C17&amp;"_"&amp;$A$5,'Pnad-C'!$1:$1048576,R$4,0)*100,"-")</f>
        <v>38.751170039176941</v>
      </c>
      <c r="S17" s="120">
        <f>IFERROR(VLOOKUP($B17&amp;"_"&amp;$C17&amp;"_"&amp;$A$5,'Pnad-C'!$1:$1048576,S$4,0)*100,"-")</f>
        <v>11.967507004737854</v>
      </c>
      <c r="T17" s="120">
        <f>IFERROR(VLOOKUP($B17&amp;"_"&amp;$C17&amp;"_"&amp;$A$5,'Pnad-C'!$1:$1048576,T$4,0)*100,"-")</f>
        <v>1.5440523624420166</v>
      </c>
      <c r="U17" s="120">
        <f>IFERROR(VLOOKUP($B17&amp;"_"&amp;$C17&amp;"_"&amp;$A$5,'Pnad-C'!$1:$1048576,U$4,0)*100,"-")</f>
        <v>2.4186993017792702</v>
      </c>
      <c r="V17" s="120">
        <f>IFERROR(VLOOKUP($B17&amp;"_"&amp;$C17&amp;"_"&amp;$A$5,'Pnad-C'!$1:$1048576,V$4,0)*100,"-")</f>
        <v>23.01371693611145</v>
      </c>
      <c r="W17" s="120">
        <f>IFERROR(VLOOKUP($B17&amp;"_"&amp;$C17&amp;"_"&amp;$A$5,'Pnad-C'!$1:$1048576,W$4,0)*100,"-")</f>
        <v>4.1284222155809402</v>
      </c>
      <c r="X17" s="120">
        <f>IFERROR(VLOOKUP($B17&amp;"_"&amp;$C17&amp;"_"&amp;$A$5,'Pnad-C'!$1:$1048576,X$4,0)*100,"-")</f>
        <v>8.4799326956272125</v>
      </c>
      <c r="Y17" s="120">
        <f>IFERROR(VLOOKUP($B17&amp;"_"&amp;$C17&amp;"_"&amp;$A$5,'Pnad-C'!$1:$1048576,Y$4,0)*100,"-")</f>
        <v>3.122725710272789</v>
      </c>
    </row>
    <row r="18" spans="1:25" ht="15.75" x14ac:dyDescent="0.25">
      <c r="B18" s="10">
        <f t="shared" si="1"/>
        <v>2013</v>
      </c>
      <c r="C18" s="152">
        <v>3</v>
      </c>
      <c r="D18" s="99" t="s">
        <v>5</v>
      </c>
      <c r="E18" s="120">
        <f>IFERROR(VLOOKUP($B18&amp;"_"&amp;$C18&amp;"_"&amp;$A$4,'Pnad-C'!$1:$1048576,E$4,0)*100,"-")</f>
        <v>2.9797792434692383</v>
      </c>
      <c r="F18" s="120">
        <f>IFERROR(VLOOKUP($B18&amp;"_"&amp;$C18&amp;"_"&amp;$A$4,'Pnad-C'!$1:$1048576,F$4,0)*100,"-")</f>
        <v>4.905899241566658</v>
      </c>
      <c r="G18" s="120">
        <f>IFERROR(VLOOKUP($B18&amp;"_"&amp;$C18&amp;"_"&amp;$A$4,'Pnad-C'!$1:$1048576,G$4,0)*100,"-")</f>
        <v>47.811898589134216</v>
      </c>
      <c r="H18" s="120">
        <f>IFERROR(VLOOKUP($B18&amp;"_"&amp;$C18&amp;"_"&amp;$A$4,'Pnad-C'!$1:$1048576,H$4,0)*100,"-")</f>
        <v>8.200179785490036</v>
      </c>
      <c r="I18" s="120">
        <f>IFERROR(VLOOKUP($B18&amp;"_"&amp;$C18&amp;"_"&amp;$A$4,'Pnad-C'!$1:$1048576,I$4,0)*100,"-")</f>
        <v>1.5735682100057602</v>
      </c>
      <c r="J18" s="120">
        <f>IFERROR(VLOOKUP($B18&amp;"_"&amp;$C18&amp;"_"&amp;$A$4,'Pnad-C'!$1:$1048576,J$4,0)*100,"-")</f>
        <v>0.94123901799321175</v>
      </c>
      <c r="K18" s="120">
        <f>IFERROR(VLOOKUP($B18&amp;"_"&amp;$C18&amp;"_"&amp;$A$4,'Pnad-C'!$1:$1048576,K$4,0)*100,"-")</f>
        <v>21.481406688690186</v>
      </c>
      <c r="L18" s="120">
        <f>IFERROR(VLOOKUP($B18&amp;"_"&amp;$C18&amp;"_"&amp;$A$4,'Pnad-C'!$1:$1048576,L$4,0)*100,"-")</f>
        <v>2.5477530434727669</v>
      </c>
      <c r="M18" s="120">
        <f>IFERROR(VLOOKUP($B18&amp;"_"&amp;$C18&amp;"_"&amp;$A$4,'Pnad-C'!$1:$1048576,M$4,0)*100,"-")</f>
        <v>9.4234853982925415</v>
      </c>
      <c r="N18" s="120">
        <f>IFERROR(VLOOKUP($B18&amp;"_"&amp;$C18&amp;"_"&amp;$A$4,'Pnad-C'!$1:$1048576,N$4,0)*100,"-")</f>
        <v>0.13479138724505901</v>
      </c>
      <c r="O18" s="120"/>
      <c r="P18" s="120">
        <f>IFERROR(VLOOKUP($B18&amp;"_"&amp;$C18&amp;"_"&amp;$A$5,'Pnad-C'!$1:$1048576,P$4,0)*100,"-")</f>
        <v>1.9514365121722221</v>
      </c>
      <c r="Q18" s="120">
        <f>IFERROR(VLOOKUP($B18&amp;"_"&amp;$C18&amp;"_"&amp;$A$5,'Pnad-C'!$1:$1048576,Q$4,0)*100,"-")</f>
        <v>4.5609429478645325</v>
      </c>
      <c r="R18" s="120">
        <f>IFERROR(VLOOKUP($B18&amp;"_"&amp;$C18&amp;"_"&amp;$A$5,'Pnad-C'!$1:$1048576,R$4,0)*100,"-")</f>
        <v>39.112940430641174</v>
      </c>
      <c r="S18" s="120">
        <f>IFERROR(VLOOKUP($B18&amp;"_"&amp;$C18&amp;"_"&amp;$A$5,'Pnad-C'!$1:$1048576,S$4,0)*100,"-")</f>
        <v>11.953192949295044</v>
      </c>
      <c r="T18" s="120">
        <f>IFERROR(VLOOKUP($B18&amp;"_"&amp;$C18&amp;"_"&amp;$A$5,'Pnad-C'!$1:$1048576,T$4,0)*100,"-")</f>
        <v>1.4694816432893276</v>
      </c>
      <c r="U18" s="120">
        <f>IFERROR(VLOOKUP($B18&amp;"_"&amp;$C18&amp;"_"&amp;$A$5,'Pnad-C'!$1:$1048576,U$4,0)*100,"-")</f>
        <v>2.4586068466305733</v>
      </c>
      <c r="V18" s="120">
        <f>IFERROR(VLOOKUP($B18&amp;"_"&amp;$C18&amp;"_"&amp;$A$5,'Pnad-C'!$1:$1048576,V$4,0)*100,"-")</f>
        <v>22.985224425792694</v>
      </c>
      <c r="W18" s="120">
        <f>IFERROR(VLOOKUP($B18&amp;"_"&amp;$C18&amp;"_"&amp;$A$5,'Pnad-C'!$1:$1048576,W$4,0)*100,"-")</f>
        <v>4.0832515805959702</v>
      </c>
      <c r="X18" s="120">
        <f>IFERROR(VLOOKUP($B18&amp;"_"&amp;$C18&amp;"_"&amp;$A$5,'Pnad-C'!$1:$1048576,X$4,0)*100,"-")</f>
        <v>8.5029184818267822</v>
      </c>
      <c r="Y18" s="120">
        <f>IFERROR(VLOOKUP($B18&amp;"_"&amp;$C18&amp;"_"&amp;$A$5,'Pnad-C'!$1:$1048576,Y$4,0)*100,"-")</f>
        <v>2.9220052063465118</v>
      </c>
    </row>
    <row r="19" spans="1:25" ht="15.75" x14ac:dyDescent="0.25">
      <c r="B19" s="10">
        <f t="shared" si="1"/>
        <v>2013</v>
      </c>
      <c r="C19" s="152">
        <v>4</v>
      </c>
      <c r="D19" s="99" t="s">
        <v>6</v>
      </c>
      <c r="E19" s="120">
        <f>IFERROR(VLOOKUP($B19&amp;"_"&amp;$C19&amp;"_"&amp;$A$4,'Pnad-C'!$1:$1048576,E$4,0)*100,"-")</f>
        <v>3.0520321801304817</v>
      </c>
      <c r="F19" s="120">
        <f>IFERROR(VLOOKUP($B19&amp;"_"&amp;$C19&amp;"_"&amp;$A$4,'Pnad-C'!$1:$1048576,F$4,0)*100,"-")</f>
        <v>4.7367561608552933</v>
      </c>
      <c r="G19" s="120">
        <f>IFERROR(VLOOKUP($B19&amp;"_"&amp;$C19&amp;"_"&amp;$A$4,'Pnad-C'!$1:$1048576,G$4,0)*100,"-")</f>
        <v>48.158100247383118</v>
      </c>
      <c r="H19" s="120">
        <f>IFERROR(VLOOKUP($B19&amp;"_"&amp;$C19&amp;"_"&amp;$A$4,'Pnad-C'!$1:$1048576,H$4,0)*100,"-")</f>
        <v>8.2275860011577606</v>
      </c>
      <c r="I19" s="120">
        <f>IFERROR(VLOOKUP($B19&amp;"_"&amp;$C19&amp;"_"&amp;$A$4,'Pnad-C'!$1:$1048576,I$4,0)*100,"-")</f>
        <v>1.4294951222836971</v>
      </c>
      <c r="J19" s="120">
        <f>IFERROR(VLOOKUP($B19&amp;"_"&amp;$C19&amp;"_"&amp;$A$4,'Pnad-C'!$1:$1048576,J$4,0)*100,"-")</f>
        <v>0.73301838710904121</v>
      </c>
      <c r="K19" s="120">
        <f>IFERROR(VLOOKUP($B19&amp;"_"&amp;$C19&amp;"_"&amp;$A$4,'Pnad-C'!$1:$1048576,K$4,0)*100,"-")</f>
        <v>20.886680483818054</v>
      </c>
      <c r="L19" s="120">
        <f>IFERROR(VLOOKUP($B19&amp;"_"&amp;$C19&amp;"_"&amp;$A$4,'Pnad-C'!$1:$1048576,L$4,0)*100,"-")</f>
        <v>2.8469521552324295</v>
      </c>
      <c r="M19" s="120">
        <f>IFERROR(VLOOKUP($B19&amp;"_"&amp;$C19&amp;"_"&amp;$A$4,'Pnad-C'!$1:$1048576,M$4,0)*100,"-")</f>
        <v>9.6498548984527588</v>
      </c>
      <c r="N19" s="120">
        <f>IFERROR(VLOOKUP($B19&amp;"_"&amp;$C19&amp;"_"&amp;$A$4,'Pnad-C'!$1:$1048576,N$4,0)*100,"-")</f>
        <v>0.27952278032898903</v>
      </c>
      <c r="O19" s="120"/>
      <c r="P19" s="120">
        <f>IFERROR(VLOOKUP($B19&amp;"_"&amp;$C19&amp;"_"&amp;$A$5,'Pnad-C'!$1:$1048576,P$4,0)*100,"-")</f>
        <v>2.0223051309585571</v>
      </c>
      <c r="Q19" s="120">
        <f>IFERROR(VLOOKUP($B19&amp;"_"&amp;$C19&amp;"_"&amp;$A$5,'Pnad-C'!$1:$1048576,Q$4,0)*100,"-")</f>
        <v>4.4701132923364639</v>
      </c>
      <c r="R19" s="120">
        <f>IFERROR(VLOOKUP($B19&amp;"_"&amp;$C19&amp;"_"&amp;$A$5,'Pnad-C'!$1:$1048576,R$4,0)*100,"-")</f>
        <v>39.295127987861633</v>
      </c>
      <c r="S19" s="120">
        <f>IFERROR(VLOOKUP($B19&amp;"_"&amp;$C19&amp;"_"&amp;$A$5,'Pnad-C'!$1:$1048576,S$4,0)*100,"-")</f>
        <v>11.637089401483536</v>
      </c>
      <c r="T19" s="120">
        <f>IFERROR(VLOOKUP($B19&amp;"_"&amp;$C19&amp;"_"&amp;$A$5,'Pnad-C'!$1:$1048576,T$4,0)*100,"-")</f>
        <v>1.4456766657531261</v>
      </c>
      <c r="U19" s="120">
        <f>IFERROR(VLOOKUP($B19&amp;"_"&amp;$C19&amp;"_"&amp;$A$5,'Pnad-C'!$1:$1048576,U$4,0)*100,"-")</f>
        <v>2.4586673825979233</v>
      </c>
      <c r="V19" s="120">
        <f>IFERROR(VLOOKUP($B19&amp;"_"&amp;$C19&amp;"_"&amp;$A$5,'Pnad-C'!$1:$1048576,V$4,0)*100,"-")</f>
        <v>23.190279304981232</v>
      </c>
      <c r="W19" s="120">
        <f>IFERROR(VLOOKUP($B19&amp;"_"&amp;$C19&amp;"_"&amp;$A$5,'Pnad-C'!$1:$1048576,W$4,0)*100,"-")</f>
        <v>4.1452009230852127</v>
      </c>
      <c r="X19" s="120">
        <f>IFERROR(VLOOKUP($B19&amp;"_"&amp;$C19&amp;"_"&amp;$A$5,'Pnad-C'!$1:$1048576,X$4,0)*100,"-")</f>
        <v>8.3388209342956543</v>
      </c>
      <c r="Y19" s="120">
        <f>IFERROR(VLOOKUP($B19&amp;"_"&amp;$C19&amp;"_"&amp;$A$5,'Pnad-C'!$1:$1048576,Y$4,0)*100,"-")</f>
        <v>2.9967190697789192</v>
      </c>
    </row>
    <row r="20" spans="1:25" ht="15.75" x14ac:dyDescent="0.25">
      <c r="B20" s="10">
        <f>D20</f>
        <v>2014</v>
      </c>
      <c r="C20" s="152">
        <v>0</v>
      </c>
      <c r="D20" s="98">
        <v>2014</v>
      </c>
      <c r="E20" s="119">
        <f>IFERROR(VLOOKUP($B20&amp;"_"&amp;$C20&amp;"_"&amp;$A$4,'Pnad-C'!$1:$1048576,E$4,0)*100,"-")</f>
        <v>3.0201878398656845</v>
      </c>
      <c r="F20" s="119">
        <f>IFERROR(VLOOKUP($B20&amp;"_"&amp;$C20&amp;"_"&amp;$A$4,'Pnad-C'!$1:$1048576,F$4,0)*100,"-")</f>
        <v>4.6987704932689667</v>
      </c>
      <c r="G20" s="119">
        <f>IFERROR(VLOOKUP($B20&amp;"_"&amp;$C20&amp;"_"&amp;$A$4,'Pnad-C'!$1:$1048576,G$4,0)*100,"-")</f>
        <v>48.469716310501099</v>
      </c>
      <c r="H20" s="119">
        <f>IFERROR(VLOOKUP($B20&amp;"_"&amp;$C20&amp;"_"&amp;$A$4,'Pnad-C'!$1:$1048576,H$4,0)*100,"-")</f>
        <v>7.0244297385215759</v>
      </c>
      <c r="I20" s="119">
        <f>IFERROR(VLOOKUP($B20&amp;"_"&amp;$C20&amp;"_"&amp;$A$4,'Pnad-C'!$1:$1048576,I$4,0)*100,"-")</f>
        <v>1.3125537894666195</v>
      </c>
      <c r="J20" s="119">
        <f>IFERROR(VLOOKUP($B20&amp;"_"&amp;$C20&amp;"_"&amp;$A$4,'Pnad-C'!$1:$1048576,J$4,0)*100,"-")</f>
        <v>0.81868190318346024</v>
      </c>
      <c r="K20" s="119">
        <f>IFERROR(VLOOKUP($B20&amp;"_"&amp;$C20&amp;"_"&amp;$A$4,'Pnad-C'!$1:$1048576,K$4,0)*100,"-")</f>
        <v>21.558737754821777</v>
      </c>
      <c r="L20" s="119">
        <f>IFERROR(VLOOKUP($B20&amp;"_"&amp;$C20&amp;"_"&amp;$A$4,'Pnad-C'!$1:$1048576,L$4,0)*100,"-")</f>
        <v>2.8254931792616844</v>
      </c>
      <c r="M20" s="119">
        <f>IFERROR(VLOOKUP($B20&amp;"_"&amp;$C20&amp;"_"&amp;$A$4,'Pnad-C'!$1:$1048576,M$4,0)*100,"-")</f>
        <v>10.016989707946777</v>
      </c>
      <c r="N20" s="119">
        <f>IFERROR(VLOOKUP($B20&amp;"_"&amp;$C20&amp;"_"&amp;$A$4,'Pnad-C'!$1:$1048576,N$4,0)*100,"-")</f>
        <v>0.25444086641073227</v>
      </c>
      <c r="O20" s="119"/>
      <c r="P20" s="119">
        <f>IFERROR(VLOOKUP($B20&amp;"_"&amp;$C20&amp;"_"&amp;$A$5,'Pnad-C'!$1:$1048576,P$4,0)*100,"-")</f>
        <v>2.0639028400182724</v>
      </c>
      <c r="Q20" s="119">
        <f>IFERROR(VLOOKUP($B20&amp;"_"&amp;$C20&amp;"_"&amp;$A$5,'Pnad-C'!$1:$1048576,Q$4,0)*100,"-")</f>
        <v>4.4171199202537537</v>
      </c>
      <c r="R20" s="119">
        <f>IFERROR(VLOOKUP($B20&amp;"_"&amp;$C20&amp;"_"&amp;$A$5,'Pnad-C'!$1:$1048576,R$4,0)*100,"-")</f>
        <v>39.769288897514343</v>
      </c>
      <c r="S20" s="119">
        <f>IFERROR(VLOOKUP($B20&amp;"_"&amp;$C20&amp;"_"&amp;$A$5,'Pnad-C'!$1:$1048576,S$4,0)*100,"-")</f>
        <v>11.256110668182373</v>
      </c>
      <c r="T20" s="119">
        <f>IFERROR(VLOOKUP($B20&amp;"_"&amp;$C20&amp;"_"&amp;$A$5,'Pnad-C'!$1:$1048576,T$4,0)*100,"-")</f>
        <v>1.4553358778357506</v>
      </c>
      <c r="U20" s="119">
        <f>IFERROR(VLOOKUP($B20&amp;"_"&amp;$C20&amp;"_"&amp;$A$5,'Pnad-C'!$1:$1048576,U$4,0)*100,"-")</f>
        <v>2.427358366549015</v>
      </c>
      <c r="V20" s="119">
        <f>IFERROR(VLOOKUP($B20&amp;"_"&amp;$C20&amp;"_"&amp;$A$5,'Pnad-C'!$1:$1048576,V$4,0)*100,"-")</f>
        <v>23.133222758769989</v>
      </c>
      <c r="W20" s="119">
        <f>IFERROR(VLOOKUP($B20&amp;"_"&amp;$C20&amp;"_"&amp;$A$5,'Pnad-C'!$1:$1048576,W$4,0)*100,"-")</f>
        <v>4.1131049394607544</v>
      </c>
      <c r="X20" s="119">
        <f>IFERROR(VLOOKUP($B20&amp;"_"&amp;$C20&amp;"_"&amp;$A$5,'Pnad-C'!$1:$1048576,X$4,0)*100,"-")</f>
        <v>8.5413962602615356</v>
      </c>
      <c r="Y20" s="119">
        <f>IFERROR(VLOOKUP($B20&amp;"_"&amp;$C20&amp;"_"&amp;$A$5,'Pnad-C'!$1:$1048576,Y$4,0)*100,"-")</f>
        <v>2.8231590986251831</v>
      </c>
    </row>
    <row r="21" spans="1:25" ht="15.75" x14ac:dyDescent="0.25">
      <c r="B21" s="10">
        <f>B20</f>
        <v>2014</v>
      </c>
      <c r="C21" s="152">
        <v>1</v>
      </c>
      <c r="D21" s="99" t="s">
        <v>3</v>
      </c>
      <c r="E21" s="120">
        <f>IFERROR(VLOOKUP($B21&amp;"_"&amp;$C21&amp;"_"&amp;$A$4,'Pnad-C'!$1:$1048576,E$4,0)*100,"-")</f>
        <v>3.0042149126529694</v>
      </c>
      <c r="F21" s="120">
        <f>IFERROR(VLOOKUP($B21&amp;"_"&amp;$C21&amp;"_"&amp;$A$4,'Pnad-C'!$1:$1048576,F$4,0)*100,"-")</f>
        <v>4.8235047608613968</v>
      </c>
      <c r="G21" s="120">
        <f>IFERROR(VLOOKUP($B21&amp;"_"&amp;$C21&amp;"_"&amp;$A$4,'Pnad-C'!$1:$1048576,G$4,0)*100,"-")</f>
        <v>48.289462924003601</v>
      </c>
      <c r="H21" s="120">
        <f>IFERROR(VLOOKUP($B21&amp;"_"&amp;$C21&amp;"_"&amp;$A$4,'Pnad-C'!$1:$1048576,H$4,0)*100,"-")</f>
        <v>7.5890995562076569</v>
      </c>
      <c r="I21" s="120">
        <f>IFERROR(VLOOKUP($B21&amp;"_"&amp;$C21&amp;"_"&amp;$A$4,'Pnad-C'!$1:$1048576,I$4,0)*100,"-")</f>
        <v>1.5654915943741798</v>
      </c>
      <c r="J21" s="120">
        <f>IFERROR(VLOOKUP($B21&amp;"_"&amp;$C21&amp;"_"&amp;$A$4,'Pnad-C'!$1:$1048576,J$4,0)*100,"-")</f>
        <v>0.76319505460560322</v>
      </c>
      <c r="K21" s="120">
        <f>IFERROR(VLOOKUP($B21&amp;"_"&amp;$C21&amp;"_"&amp;$A$4,'Pnad-C'!$1:$1048576,K$4,0)*100,"-")</f>
        <v>21.057364344596863</v>
      </c>
      <c r="L21" s="120">
        <f>IFERROR(VLOOKUP($B21&amp;"_"&amp;$C21&amp;"_"&amp;$A$4,'Pnad-C'!$1:$1048576,L$4,0)*100,"-")</f>
        <v>2.5193238630890846</v>
      </c>
      <c r="M21" s="120">
        <f>IFERROR(VLOOKUP($B21&amp;"_"&amp;$C21&amp;"_"&amp;$A$4,'Pnad-C'!$1:$1048576,M$4,0)*100,"-")</f>
        <v>10.125306993722916</v>
      </c>
      <c r="N21" s="120">
        <f>IFERROR(VLOOKUP($B21&amp;"_"&amp;$C21&amp;"_"&amp;$A$4,'Pnad-C'!$1:$1048576,N$4,0)*100,"-")</f>
        <v>0.26303729973733425</v>
      </c>
      <c r="O21" s="120"/>
      <c r="P21" s="120">
        <f>IFERROR(VLOOKUP($B21&amp;"_"&amp;$C21&amp;"_"&amp;$A$5,'Pnad-C'!$1:$1048576,P$4,0)*100,"-")</f>
        <v>2.0438464358448982</v>
      </c>
      <c r="Q21" s="120">
        <f>IFERROR(VLOOKUP($B21&amp;"_"&amp;$C21&amp;"_"&amp;$A$5,'Pnad-C'!$1:$1048576,Q$4,0)*100,"-")</f>
        <v>4.4538572430610657</v>
      </c>
      <c r="R21" s="120">
        <f>IFERROR(VLOOKUP($B21&amp;"_"&amp;$C21&amp;"_"&amp;$A$5,'Pnad-C'!$1:$1048576,R$4,0)*100,"-")</f>
        <v>39.888846874237061</v>
      </c>
      <c r="S21" s="120">
        <f>IFERROR(VLOOKUP($B21&amp;"_"&amp;$C21&amp;"_"&amp;$A$5,'Pnad-C'!$1:$1048576,S$4,0)*100,"-")</f>
        <v>11.456043273210526</v>
      </c>
      <c r="T21" s="120">
        <f>IFERROR(VLOOKUP($B21&amp;"_"&amp;$C21&amp;"_"&amp;$A$5,'Pnad-C'!$1:$1048576,T$4,0)*100,"-")</f>
        <v>1.4474989846348763</v>
      </c>
      <c r="U21" s="120">
        <f>IFERROR(VLOOKUP($B21&amp;"_"&amp;$C21&amp;"_"&amp;$A$5,'Pnad-C'!$1:$1048576,U$4,0)*100,"-")</f>
        <v>2.2883402183651924</v>
      </c>
      <c r="V21" s="120">
        <f>IFERROR(VLOOKUP($B21&amp;"_"&amp;$C21&amp;"_"&amp;$A$5,'Pnad-C'!$1:$1048576,V$4,0)*100,"-")</f>
        <v>22.909305989742279</v>
      </c>
      <c r="W21" s="120">
        <f>IFERROR(VLOOKUP($B21&amp;"_"&amp;$C21&amp;"_"&amp;$A$5,'Pnad-C'!$1:$1048576,W$4,0)*100,"-")</f>
        <v>4.072856530547142</v>
      </c>
      <c r="X21" s="120">
        <f>IFERROR(VLOOKUP($B21&amp;"_"&amp;$C21&amp;"_"&amp;$A$5,'Pnad-C'!$1:$1048576,X$4,0)*100,"-")</f>
        <v>8.5336022078990936</v>
      </c>
      <c r="Y21" s="120">
        <f>IFERROR(VLOOKUP($B21&amp;"_"&amp;$C21&amp;"_"&amp;$A$5,'Pnad-C'!$1:$1048576,Y$4,0)*100,"-")</f>
        <v>2.9058016836643219</v>
      </c>
    </row>
    <row r="22" spans="1:25" ht="15.75" x14ac:dyDescent="0.25">
      <c r="B22" s="10">
        <f t="shared" ref="B22:B24" si="2">B21</f>
        <v>2014</v>
      </c>
      <c r="C22" s="152">
        <v>2</v>
      </c>
      <c r="D22" s="99" t="s">
        <v>4</v>
      </c>
      <c r="E22" s="120">
        <f>IFERROR(VLOOKUP($B22&amp;"_"&amp;$C22&amp;"_"&amp;$A$4,'Pnad-C'!$1:$1048576,E$4,0)*100,"-")</f>
        <v>2.9178740456700325</v>
      </c>
      <c r="F22" s="120">
        <f>IFERROR(VLOOKUP($B22&amp;"_"&amp;$C22&amp;"_"&amp;$A$4,'Pnad-C'!$1:$1048576,F$4,0)*100,"-")</f>
        <v>4.7379694879055023</v>
      </c>
      <c r="G22" s="120">
        <f>IFERROR(VLOOKUP($B22&amp;"_"&amp;$C22&amp;"_"&amp;$A$4,'Pnad-C'!$1:$1048576,G$4,0)*100,"-")</f>
        <v>49.187743663787842</v>
      </c>
      <c r="H22" s="120">
        <f>IFERROR(VLOOKUP($B22&amp;"_"&amp;$C22&amp;"_"&amp;$A$4,'Pnad-C'!$1:$1048576,H$4,0)*100,"-")</f>
        <v>7.1023561060428619</v>
      </c>
      <c r="I22" s="120">
        <f>IFERROR(VLOOKUP($B22&amp;"_"&amp;$C22&amp;"_"&amp;$A$4,'Pnad-C'!$1:$1048576,I$4,0)*100,"-")</f>
        <v>1.3374087400734425</v>
      </c>
      <c r="J22" s="120">
        <f>IFERROR(VLOOKUP($B22&amp;"_"&amp;$C22&amp;"_"&amp;$A$4,'Pnad-C'!$1:$1048576,J$4,0)*100,"-")</f>
        <v>0.73127732612192631</v>
      </c>
      <c r="K22" s="120">
        <f>IFERROR(VLOOKUP($B22&amp;"_"&amp;$C22&amp;"_"&amp;$A$4,'Pnad-C'!$1:$1048576,K$4,0)*100,"-")</f>
        <v>21.168592572212219</v>
      </c>
      <c r="L22" s="120">
        <f>IFERROR(VLOOKUP($B22&amp;"_"&amp;$C22&amp;"_"&amp;$A$4,'Pnad-C'!$1:$1048576,L$4,0)*100,"-")</f>
        <v>2.8243442997336388</v>
      </c>
      <c r="M22" s="120">
        <f>IFERROR(VLOOKUP($B22&amp;"_"&amp;$C22&amp;"_"&amp;$A$4,'Pnad-C'!$1:$1048576,M$4,0)*100,"-")</f>
        <v>9.7360901534557343</v>
      </c>
      <c r="N22" s="120">
        <f>IFERROR(VLOOKUP($B22&amp;"_"&amp;$C22&amp;"_"&amp;$A$4,'Pnad-C'!$1:$1048576,N$4,0)*100,"-")</f>
        <v>0.25634544435888529</v>
      </c>
      <c r="O22" s="120"/>
      <c r="P22" s="120">
        <f>IFERROR(VLOOKUP($B22&amp;"_"&amp;$C22&amp;"_"&amp;$A$5,'Pnad-C'!$1:$1048576,P$4,0)*100,"-")</f>
        <v>2.066132053732872</v>
      </c>
      <c r="Q22" s="120">
        <f>IFERROR(VLOOKUP($B22&amp;"_"&amp;$C22&amp;"_"&amp;$A$5,'Pnad-C'!$1:$1048576,Q$4,0)*100,"-")</f>
        <v>4.4545590877532959</v>
      </c>
      <c r="R22" s="120">
        <f>IFERROR(VLOOKUP($B22&amp;"_"&amp;$C22&amp;"_"&amp;$A$5,'Pnad-C'!$1:$1048576,R$4,0)*100,"-")</f>
        <v>40.073657035827637</v>
      </c>
      <c r="S22" s="120">
        <f>IFERROR(VLOOKUP($B22&amp;"_"&amp;$C22&amp;"_"&amp;$A$5,'Pnad-C'!$1:$1048576,S$4,0)*100,"-")</f>
        <v>11.204175651073456</v>
      </c>
      <c r="T22" s="120">
        <f>IFERROR(VLOOKUP($B22&amp;"_"&amp;$C22&amp;"_"&amp;$A$5,'Pnad-C'!$1:$1048576,T$4,0)*100,"-")</f>
        <v>1.4155900105834007</v>
      </c>
      <c r="U22" s="120">
        <f>IFERROR(VLOOKUP($B22&amp;"_"&amp;$C22&amp;"_"&amp;$A$5,'Pnad-C'!$1:$1048576,U$4,0)*100,"-")</f>
        <v>2.4187549948692322</v>
      </c>
      <c r="V22" s="120">
        <f>IFERROR(VLOOKUP($B22&amp;"_"&amp;$C22&amp;"_"&amp;$A$5,'Pnad-C'!$1:$1048576,V$4,0)*100,"-")</f>
        <v>22.899928689002991</v>
      </c>
      <c r="W22" s="120">
        <f>IFERROR(VLOOKUP($B22&amp;"_"&amp;$C22&amp;"_"&amp;$A$5,'Pnad-C'!$1:$1048576,W$4,0)*100,"-")</f>
        <v>4.0543731302022934</v>
      </c>
      <c r="X22" s="120">
        <f>IFERROR(VLOOKUP($B22&amp;"_"&amp;$C22&amp;"_"&amp;$A$5,'Pnad-C'!$1:$1048576,X$4,0)*100,"-")</f>
        <v>8.5405148565769196</v>
      </c>
      <c r="Y22" s="120">
        <f>IFERROR(VLOOKUP($B22&amp;"_"&amp;$C22&amp;"_"&amp;$A$5,'Pnad-C'!$1:$1048576,Y$4,0)*100,"-")</f>
        <v>2.8723137453198433</v>
      </c>
    </row>
    <row r="23" spans="1:25" ht="15.75" x14ac:dyDescent="0.25">
      <c r="B23" s="10">
        <f t="shared" si="2"/>
        <v>2014</v>
      </c>
      <c r="C23" s="152">
        <v>3</v>
      </c>
      <c r="D23" s="99" t="s">
        <v>5</v>
      </c>
      <c r="E23" s="120">
        <f>IFERROR(VLOOKUP($B23&amp;"_"&amp;$C23&amp;"_"&amp;$A$4,'Pnad-C'!$1:$1048576,E$4,0)*100,"-")</f>
        <v>3.2877653837203979</v>
      </c>
      <c r="F23" s="120">
        <f>IFERROR(VLOOKUP($B23&amp;"_"&amp;$C23&amp;"_"&amp;$A$4,'Pnad-C'!$1:$1048576,F$4,0)*100,"-")</f>
        <v>4.6496797353029251</v>
      </c>
      <c r="G23" s="120">
        <f>IFERROR(VLOOKUP($B23&amp;"_"&amp;$C23&amp;"_"&amp;$A$4,'Pnad-C'!$1:$1048576,G$4,0)*100,"-")</f>
        <v>48.314303159713745</v>
      </c>
      <c r="H23" s="120">
        <f>IFERROR(VLOOKUP($B23&amp;"_"&amp;$C23&amp;"_"&amp;$A$4,'Pnad-C'!$1:$1048576,H$4,0)*100,"-")</f>
        <v>6.4814470708370209</v>
      </c>
      <c r="I23" s="120">
        <f>IFERROR(VLOOKUP($B23&amp;"_"&amp;$C23&amp;"_"&amp;$A$4,'Pnad-C'!$1:$1048576,I$4,0)*100,"-")</f>
        <v>1.1426256038248539</v>
      </c>
      <c r="J23" s="120">
        <f>IFERROR(VLOOKUP($B23&amp;"_"&amp;$C23&amp;"_"&amp;$A$4,'Pnad-C'!$1:$1048576,J$4,0)*100,"-")</f>
        <v>0.87121892720460892</v>
      </c>
      <c r="K23" s="120">
        <f>IFERROR(VLOOKUP($B23&amp;"_"&amp;$C23&amp;"_"&amp;$A$4,'Pnad-C'!$1:$1048576,K$4,0)*100,"-")</f>
        <v>22.325579822063446</v>
      </c>
      <c r="L23" s="120">
        <f>IFERROR(VLOOKUP($B23&amp;"_"&amp;$C23&amp;"_"&amp;$A$4,'Pnad-C'!$1:$1048576,L$4,0)*100,"-")</f>
        <v>2.677437849342823</v>
      </c>
      <c r="M23" s="120">
        <f>IFERROR(VLOOKUP($B23&amp;"_"&amp;$C23&amp;"_"&amp;$A$4,'Pnad-C'!$1:$1048576,M$4,0)*100,"-")</f>
        <v>10.026790201663971</v>
      </c>
      <c r="N23" s="120">
        <f>IFERROR(VLOOKUP($B23&amp;"_"&amp;$C23&amp;"_"&amp;$A$4,'Pnad-C'!$1:$1048576,N$4,0)*100,"-")</f>
        <v>0.22315059322863817</v>
      </c>
      <c r="O23" s="120"/>
      <c r="P23" s="120">
        <f>IFERROR(VLOOKUP($B23&amp;"_"&amp;$C23&amp;"_"&amp;$A$5,'Pnad-C'!$1:$1048576,P$4,0)*100,"-")</f>
        <v>2.073993906378746</v>
      </c>
      <c r="Q23" s="120">
        <f>IFERROR(VLOOKUP($B23&amp;"_"&amp;$C23&amp;"_"&amp;$A$5,'Pnad-C'!$1:$1048576,Q$4,0)*100,"-")</f>
        <v>4.3999388813972473</v>
      </c>
      <c r="R23" s="120">
        <f>IFERROR(VLOOKUP($B23&amp;"_"&amp;$C23&amp;"_"&amp;$A$5,'Pnad-C'!$1:$1048576,R$4,0)*100,"-")</f>
        <v>39.752665162086487</v>
      </c>
      <c r="S23" s="120">
        <f>IFERROR(VLOOKUP($B23&amp;"_"&amp;$C23&amp;"_"&amp;$A$5,'Pnad-C'!$1:$1048576,S$4,0)*100,"-")</f>
        <v>11.102694272994995</v>
      </c>
      <c r="T23" s="120">
        <f>IFERROR(VLOOKUP($B23&amp;"_"&amp;$C23&amp;"_"&amp;$A$5,'Pnad-C'!$1:$1048576,T$4,0)*100,"-")</f>
        <v>1.4691777527332306</v>
      </c>
      <c r="U23" s="120">
        <f>IFERROR(VLOOKUP($B23&amp;"_"&amp;$C23&amp;"_"&amp;$A$5,'Pnad-C'!$1:$1048576,U$4,0)*100,"-")</f>
        <v>2.5154320523142815</v>
      </c>
      <c r="V23" s="120">
        <f>IFERROR(VLOOKUP($B23&amp;"_"&amp;$C23&amp;"_"&amp;$A$5,'Pnad-C'!$1:$1048576,V$4,0)*100,"-")</f>
        <v>23.278434574604034</v>
      </c>
      <c r="W23" s="120">
        <f>IFERROR(VLOOKUP($B23&amp;"_"&amp;$C23&amp;"_"&amp;$A$5,'Pnad-C'!$1:$1048576,W$4,0)*100,"-")</f>
        <v>4.0759861469268799</v>
      </c>
      <c r="X23" s="120">
        <f>IFERROR(VLOOKUP($B23&amp;"_"&amp;$C23&amp;"_"&amp;$A$5,'Pnad-C'!$1:$1048576,X$4,0)*100,"-")</f>
        <v>8.5517756640911102</v>
      </c>
      <c r="Y23" s="120">
        <f>IFERROR(VLOOKUP($B23&amp;"_"&amp;$C23&amp;"_"&amp;$A$5,'Pnad-C'!$1:$1048576,Y$4,0)*100,"-")</f>
        <v>2.7799012139439583</v>
      </c>
    </row>
    <row r="24" spans="1:25" ht="15.75" x14ac:dyDescent="0.25">
      <c r="B24" s="10">
        <f t="shared" si="2"/>
        <v>2014</v>
      </c>
      <c r="C24" s="152">
        <v>4</v>
      </c>
      <c r="D24" s="99" t="s">
        <v>6</v>
      </c>
      <c r="E24" s="120">
        <f>IFERROR(VLOOKUP($B24&amp;"_"&amp;$C24&amp;"_"&amp;$A$4,'Pnad-C'!$1:$1048576,E$4,0)*100,"-")</f>
        <v>2.8708968311548233</v>
      </c>
      <c r="F24" s="120">
        <f>IFERROR(VLOOKUP($B24&amp;"_"&amp;$C24&amp;"_"&amp;$A$4,'Pnad-C'!$1:$1048576,F$4,0)*100,"-")</f>
        <v>4.5839272439479828</v>
      </c>
      <c r="G24" s="120">
        <f>IFERROR(VLOOKUP($B24&amp;"_"&amp;$C24&amp;"_"&amp;$A$4,'Pnad-C'!$1:$1048576,G$4,0)*100,"-")</f>
        <v>48.087349534034729</v>
      </c>
      <c r="H24" s="120">
        <f>IFERROR(VLOOKUP($B24&amp;"_"&amp;$C24&amp;"_"&amp;$A$4,'Pnad-C'!$1:$1048576,H$4,0)*100,"-")</f>
        <v>6.9248147308826447</v>
      </c>
      <c r="I24" s="120">
        <f>IFERROR(VLOOKUP($B24&amp;"_"&amp;$C24&amp;"_"&amp;$A$4,'Pnad-C'!$1:$1048576,I$4,0)*100,"-")</f>
        <v>1.2046892195940018</v>
      </c>
      <c r="J24" s="120">
        <f>IFERROR(VLOOKUP($B24&amp;"_"&amp;$C24&amp;"_"&amp;$A$4,'Pnad-C'!$1:$1048576,J$4,0)*100,"-")</f>
        <v>0.90903639793395996</v>
      </c>
      <c r="K24" s="120">
        <f>IFERROR(VLOOKUP($B24&amp;"_"&amp;$C24&amp;"_"&amp;$A$4,'Pnad-C'!$1:$1048576,K$4,0)*100,"-")</f>
        <v>21.68341726064682</v>
      </c>
      <c r="L24" s="120">
        <f>IFERROR(VLOOKUP($B24&amp;"_"&amp;$C24&amp;"_"&amp;$A$4,'Pnad-C'!$1:$1048576,L$4,0)*100,"-")</f>
        <v>3.2808668911457062</v>
      </c>
      <c r="M24" s="120">
        <f>IFERROR(VLOOKUP($B24&amp;"_"&amp;$C24&amp;"_"&amp;$A$4,'Pnad-C'!$1:$1048576,M$4,0)*100,"-")</f>
        <v>10.179772228002548</v>
      </c>
      <c r="N24" s="120">
        <f>IFERROR(VLOOKUP($B24&amp;"_"&amp;$C24&amp;"_"&amp;$A$4,'Pnad-C'!$1:$1048576,N$4,0)*100,"-")</f>
        <v>0.27523008175194263</v>
      </c>
      <c r="O24" s="120"/>
      <c r="P24" s="120">
        <f>IFERROR(VLOOKUP($B24&amp;"_"&amp;$C24&amp;"_"&amp;$A$5,'Pnad-C'!$1:$1048576,P$4,0)*100,"-")</f>
        <v>2.0716393366456032</v>
      </c>
      <c r="Q24" s="120">
        <f>IFERROR(VLOOKUP($B24&amp;"_"&amp;$C24&amp;"_"&amp;$A$5,'Pnad-C'!$1:$1048576,Q$4,0)*100,"-")</f>
        <v>4.3601240962743759</v>
      </c>
      <c r="R24" s="120">
        <f>IFERROR(VLOOKUP($B24&amp;"_"&amp;$C24&amp;"_"&amp;$A$5,'Pnad-C'!$1:$1048576,R$4,0)*100,"-")</f>
        <v>39.361986517906189</v>
      </c>
      <c r="S24" s="120">
        <f>IFERROR(VLOOKUP($B24&amp;"_"&amp;$C24&amp;"_"&amp;$A$5,'Pnad-C'!$1:$1048576,S$4,0)*100,"-")</f>
        <v>11.261527985334396</v>
      </c>
      <c r="T24" s="120">
        <f>IFERROR(VLOOKUP($B24&amp;"_"&amp;$C24&amp;"_"&amp;$A$5,'Pnad-C'!$1:$1048576,T$4,0)*100,"-")</f>
        <v>1.4890765771269798</v>
      </c>
      <c r="U24" s="120">
        <f>IFERROR(VLOOKUP($B24&amp;"_"&amp;$C24&amp;"_"&amp;$A$5,'Pnad-C'!$1:$1048576,U$4,0)*100,"-")</f>
        <v>2.486906386911869</v>
      </c>
      <c r="V24" s="120">
        <f>IFERROR(VLOOKUP($B24&amp;"_"&amp;$C24&amp;"_"&amp;$A$5,'Pnad-C'!$1:$1048576,V$4,0)*100,"-")</f>
        <v>23.445221781730652</v>
      </c>
      <c r="W24" s="120">
        <f>IFERROR(VLOOKUP($B24&amp;"_"&amp;$C24&amp;"_"&amp;$A$5,'Pnad-C'!$1:$1048576,W$4,0)*100,"-")</f>
        <v>4.2492043226957321</v>
      </c>
      <c r="X24" s="120">
        <f>IFERROR(VLOOKUP($B24&amp;"_"&amp;$C24&amp;"_"&amp;$A$5,'Pnad-C'!$1:$1048576,X$4,0)*100,"-")</f>
        <v>8.5396915674209595</v>
      </c>
      <c r="Y24" s="120">
        <f>IFERROR(VLOOKUP($B24&amp;"_"&amp;$C24&amp;"_"&amp;$A$5,'Pnad-C'!$1:$1048576,Y$4,0)*100,"-")</f>
        <v>2.7346199378371239</v>
      </c>
    </row>
    <row r="25" spans="1:25" ht="15.75" x14ac:dyDescent="0.25">
      <c r="B25" s="10">
        <f>D25</f>
        <v>2015</v>
      </c>
      <c r="C25" s="152">
        <v>0</v>
      </c>
      <c r="D25" s="98">
        <v>2015</v>
      </c>
      <c r="E25" s="119">
        <f>IFERROR(VLOOKUP($B25&amp;"_"&amp;$C25&amp;"_"&amp;$A$4,'Pnad-C'!$1:$1048576,E$4,0)*100,"-")</f>
        <v>3.0508993193507195</v>
      </c>
      <c r="F25" s="119">
        <f>IFERROR(VLOOKUP($B25&amp;"_"&amp;$C25&amp;"_"&amp;$A$4,'Pnad-C'!$1:$1048576,F$4,0)*100,"-")</f>
        <v>4.5897748321294785</v>
      </c>
      <c r="G25" s="119">
        <f>IFERROR(VLOOKUP($B25&amp;"_"&amp;$C25&amp;"_"&amp;$A$4,'Pnad-C'!$1:$1048576,G$4,0)*100,"-")</f>
        <v>47.937166690826416</v>
      </c>
      <c r="H25" s="119">
        <f>IFERROR(VLOOKUP($B25&amp;"_"&amp;$C25&amp;"_"&amp;$A$4,'Pnad-C'!$1:$1048576,H$4,0)*100,"-")</f>
        <v>6.7977398633956909</v>
      </c>
      <c r="I25" s="119">
        <f>IFERROR(VLOOKUP($B25&amp;"_"&amp;$C25&amp;"_"&amp;$A$4,'Pnad-C'!$1:$1048576,I$4,0)*100,"-")</f>
        <v>1.2725631706416607</v>
      </c>
      <c r="J25" s="119">
        <f>IFERROR(VLOOKUP($B25&amp;"_"&amp;$C25&amp;"_"&amp;$A$4,'Pnad-C'!$1:$1048576,J$4,0)*100,"-")</f>
        <v>0.93116313219070435</v>
      </c>
      <c r="K25" s="119">
        <f>IFERROR(VLOOKUP($B25&amp;"_"&amp;$C25&amp;"_"&amp;$A$4,'Pnad-C'!$1:$1048576,K$4,0)*100,"-")</f>
        <v>22.299249470233917</v>
      </c>
      <c r="L25" s="119">
        <f>IFERROR(VLOOKUP($B25&amp;"_"&amp;$C25&amp;"_"&amp;$A$4,'Pnad-C'!$1:$1048576,L$4,0)*100,"-")</f>
        <v>2.885994128882885</v>
      </c>
      <c r="M25" s="119">
        <f>IFERROR(VLOOKUP($B25&amp;"_"&amp;$C25&amp;"_"&amp;$A$4,'Pnad-C'!$1:$1048576,M$4,0)*100,"-")</f>
        <v>9.9127739667892456</v>
      </c>
      <c r="N25" s="119">
        <f>IFERROR(VLOOKUP($B25&amp;"_"&amp;$C25&amp;"_"&amp;$A$4,'Pnad-C'!$1:$1048576,N$4,0)*100,"-")</f>
        <v>0.32267668284475803</v>
      </c>
      <c r="O25" s="119"/>
      <c r="P25" s="119">
        <f>IFERROR(VLOOKUP($B25&amp;"_"&amp;$C25&amp;"_"&amp;$A$5,'Pnad-C'!$1:$1048576,P$4,0)*100,"-")</f>
        <v>2.1279536187648773</v>
      </c>
      <c r="Q25" s="119">
        <f>IFERROR(VLOOKUP($B25&amp;"_"&amp;$C25&amp;"_"&amp;$A$5,'Pnad-C'!$1:$1048576,Q$4,0)*100,"-")</f>
        <v>4.4687829911708832</v>
      </c>
      <c r="R25" s="119">
        <f>IFERROR(VLOOKUP($B25&amp;"_"&amp;$C25&amp;"_"&amp;$A$5,'Pnad-C'!$1:$1048576,R$4,0)*100,"-")</f>
        <v>38.76006007194519</v>
      </c>
      <c r="S25" s="119">
        <f>IFERROR(VLOOKUP($B25&amp;"_"&amp;$C25&amp;"_"&amp;$A$5,'Pnad-C'!$1:$1048576,S$4,0)*100,"-")</f>
        <v>10.931201279163361</v>
      </c>
      <c r="T25" s="119">
        <f>IFERROR(VLOOKUP($B25&amp;"_"&amp;$C25&amp;"_"&amp;$A$5,'Pnad-C'!$1:$1048576,T$4,0)*100,"-")</f>
        <v>1.3917717151343822</v>
      </c>
      <c r="U25" s="119">
        <f>IFERROR(VLOOKUP($B25&amp;"_"&amp;$C25&amp;"_"&amp;$A$5,'Pnad-C'!$1:$1048576,U$4,0)*100,"-")</f>
        <v>2.4404462426900864</v>
      </c>
      <c r="V25" s="119">
        <f>IFERROR(VLOOKUP($B25&amp;"_"&amp;$C25&amp;"_"&amp;$A$5,'Pnad-C'!$1:$1048576,V$4,0)*100,"-")</f>
        <v>24.149405956268311</v>
      </c>
      <c r="W25" s="119">
        <f>IFERROR(VLOOKUP($B25&amp;"_"&amp;$C25&amp;"_"&amp;$A$5,'Pnad-C'!$1:$1048576,W$4,0)*100,"-")</f>
        <v>4.3667655438184738</v>
      </c>
      <c r="X25" s="119">
        <f>IFERROR(VLOOKUP($B25&amp;"_"&amp;$C25&amp;"_"&amp;$A$5,'Pnad-C'!$1:$1048576,X$4,0)*100,"-")</f>
        <v>8.56609046459198</v>
      </c>
      <c r="Y25" s="119">
        <f>IFERROR(VLOOKUP($B25&amp;"_"&amp;$C25&amp;"_"&amp;$A$5,'Pnad-C'!$1:$1048576,Y$4,0)*100,"-")</f>
        <v>2.7975212782621384</v>
      </c>
    </row>
    <row r="26" spans="1:25" ht="15.75" x14ac:dyDescent="0.25">
      <c r="B26" s="10">
        <f>B25</f>
        <v>2015</v>
      </c>
      <c r="C26" s="152">
        <v>1</v>
      </c>
      <c r="D26" s="99" t="s">
        <v>3</v>
      </c>
      <c r="E26" s="120">
        <f>IFERROR(VLOOKUP($B26&amp;"_"&amp;$C26&amp;"_"&amp;$A$4,'Pnad-C'!$1:$1048576,E$4,0)*100,"-")</f>
        <v>3.1531300395727158</v>
      </c>
      <c r="F26" s="120">
        <f>IFERROR(VLOOKUP($B26&amp;"_"&amp;$C26&amp;"_"&amp;$A$4,'Pnad-C'!$1:$1048576,F$4,0)*100,"-")</f>
        <v>4.5482579618692398</v>
      </c>
      <c r="G26" s="120">
        <f>IFERROR(VLOOKUP($B26&amp;"_"&amp;$C26&amp;"_"&amp;$A$4,'Pnad-C'!$1:$1048576,G$4,0)*100,"-")</f>
        <v>48.489692807197571</v>
      </c>
      <c r="H26" s="120">
        <f>IFERROR(VLOOKUP($B26&amp;"_"&amp;$C26&amp;"_"&amp;$A$4,'Pnad-C'!$1:$1048576,H$4,0)*100,"-")</f>
        <v>6.2493439763784409</v>
      </c>
      <c r="I26" s="120">
        <f>IFERROR(VLOOKUP($B26&amp;"_"&amp;$C26&amp;"_"&amp;$A$4,'Pnad-C'!$1:$1048576,I$4,0)*100,"-")</f>
        <v>1.2084548361599445</v>
      </c>
      <c r="J26" s="120">
        <f>IFERROR(VLOOKUP($B26&amp;"_"&amp;$C26&amp;"_"&amp;$A$4,'Pnad-C'!$1:$1048576,J$4,0)*100,"-")</f>
        <v>0.90985260903835297</v>
      </c>
      <c r="K26" s="120">
        <f>IFERROR(VLOOKUP($B26&amp;"_"&amp;$C26&amp;"_"&amp;$A$4,'Pnad-C'!$1:$1048576,K$4,0)*100,"-")</f>
        <v>22.112981975078583</v>
      </c>
      <c r="L26" s="120">
        <f>IFERROR(VLOOKUP($B26&amp;"_"&amp;$C26&amp;"_"&amp;$A$4,'Pnad-C'!$1:$1048576,L$4,0)*100,"-")</f>
        <v>3.1167581677436829</v>
      </c>
      <c r="M26" s="120">
        <f>IFERROR(VLOOKUP($B26&amp;"_"&amp;$C26&amp;"_"&amp;$A$4,'Pnad-C'!$1:$1048576,M$4,0)*100,"-")</f>
        <v>9.8842993378639221</v>
      </c>
      <c r="N26" s="120">
        <f>IFERROR(VLOOKUP($B26&amp;"_"&amp;$C26&amp;"_"&amp;$A$4,'Pnad-C'!$1:$1048576,N$4,0)*100,"-")</f>
        <v>0.32722977921366692</v>
      </c>
      <c r="O26" s="120"/>
      <c r="P26" s="120">
        <f>IFERROR(VLOOKUP($B26&amp;"_"&amp;$C26&amp;"_"&amp;$A$5,'Pnad-C'!$1:$1048576,P$4,0)*100,"-")</f>
        <v>2.1114101633429527</v>
      </c>
      <c r="Q26" s="120">
        <f>IFERROR(VLOOKUP($B26&amp;"_"&amp;$C26&amp;"_"&amp;$A$5,'Pnad-C'!$1:$1048576,Q$4,0)*100,"-")</f>
        <v>4.4291406869888306</v>
      </c>
      <c r="R26" s="120">
        <f>IFERROR(VLOOKUP($B26&amp;"_"&amp;$C26&amp;"_"&amp;$A$5,'Pnad-C'!$1:$1048576,R$4,0)*100,"-")</f>
        <v>39.192202687263489</v>
      </c>
      <c r="S26" s="120">
        <f>IFERROR(VLOOKUP($B26&amp;"_"&amp;$C26&amp;"_"&amp;$A$5,'Pnad-C'!$1:$1048576,S$4,0)*100,"-")</f>
        <v>10.917524248361588</v>
      </c>
      <c r="T26" s="120">
        <f>IFERROR(VLOOKUP($B26&amp;"_"&amp;$C26&amp;"_"&amp;$A$5,'Pnad-C'!$1:$1048576,T$4,0)*100,"-")</f>
        <v>1.4557518996298313</v>
      </c>
      <c r="U26" s="120">
        <f>IFERROR(VLOOKUP($B26&amp;"_"&amp;$C26&amp;"_"&amp;$A$5,'Pnad-C'!$1:$1048576,U$4,0)*100,"-")</f>
        <v>2.3143097758293152</v>
      </c>
      <c r="V26" s="120">
        <f>IFERROR(VLOOKUP($B26&amp;"_"&amp;$C26&amp;"_"&amp;$A$5,'Pnad-C'!$1:$1048576,V$4,0)*100,"-")</f>
        <v>23.660732805728912</v>
      </c>
      <c r="W26" s="120">
        <f>IFERROR(VLOOKUP($B26&amp;"_"&amp;$C26&amp;"_"&amp;$A$5,'Pnad-C'!$1:$1048576,W$4,0)*100,"-")</f>
        <v>4.4295821338891983</v>
      </c>
      <c r="X26" s="120">
        <f>IFERROR(VLOOKUP($B26&amp;"_"&amp;$C26&amp;"_"&amp;$A$5,'Pnad-C'!$1:$1048576,X$4,0)*100,"-")</f>
        <v>8.560740202665329</v>
      </c>
      <c r="Y26" s="120">
        <f>IFERROR(VLOOKUP($B26&amp;"_"&amp;$C26&amp;"_"&amp;$A$5,'Pnad-C'!$1:$1048576,Y$4,0)*100,"-")</f>
        <v>2.9286051169037819</v>
      </c>
    </row>
    <row r="27" spans="1:25" ht="15.75" x14ac:dyDescent="0.25">
      <c r="B27" s="10">
        <f t="shared" ref="B27:B29" si="3">B26</f>
        <v>2015</v>
      </c>
      <c r="C27" s="152">
        <v>2</v>
      </c>
      <c r="D27" s="99" t="s">
        <v>4</v>
      </c>
      <c r="E27" s="120">
        <f>IFERROR(VLOOKUP($B27&amp;"_"&amp;$C27&amp;"_"&amp;$A$4,'Pnad-C'!$1:$1048576,E$4,0)*100,"-")</f>
        <v>2.9776386916637421</v>
      </c>
      <c r="F27" s="120">
        <f>IFERROR(VLOOKUP($B27&amp;"_"&amp;$C27&amp;"_"&amp;$A$4,'Pnad-C'!$1:$1048576,F$4,0)*100,"-")</f>
        <v>4.6124216169118881</v>
      </c>
      <c r="G27" s="120">
        <f>IFERROR(VLOOKUP($B27&amp;"_"&amp;$C27&amp;"_"&amp;$A$4,'Pnad-C'!$1:$1048576,G$4,0)*100,"-")</f>
        <v>48.271319270133972</v>
      </c>
      <c r="H27" s="120">
        <f>IFERROR(VLOOKUP($B27&amp;"_"&amp;$C27&amp;"_"&amp;$A$4,'Pnad-C'!$1:$1048576,H$4,0)*100,"-")</f>
        <v>6.8621069192886353</v>
      </c>
      <c r="I27" s="120">
        <f>IFERROR(VLOOKUP($B27&amp;"_"&amp;$C27&amp;"_"&amp;$A$4,'Pnad-C'!$1:$1048576,I$4,0)*100,"-")</f>
        <v>1.2188563123345375</v>
      </c>
      <c r="J27" s="120">
        <f>IFERROR(VLOOKUP($B27&amp;"_"&amp;$C27&amp;"_"&amp;$A$4,'Pnad-C'!$1:$1048576,J$4,0)*100,"-")</f>
        <v>0.92082321643829346</v>
      </c>
      <c r="K27" s="120">
        <f>IFERROR(VLOOKUP($B27&amp;"_"&amp;$C27&amp;"_"&amp;$A$4,'Pnad-C'!$1:$1048576,K$4,0)*100,"-")</f>
        <v>22.099454700946808</v>
      </c>
      <c r="L27" s="120">
        <f>IFERROR(VLOOKUP($B27&amp;"_"&amp;$C27&amp;"_"&amp;$A$4,'Pnad-C'!$1:$1048576,L$4,0)*100,"-")</f>
        <v>2.9781658202409744</v>
      </c>
      <c r="M27" s="120">
        <f>IFERROR(VLOOKUP($B27&amp;"_"&amp;$C27&amp;"_"&amp;$A$4,'Pnad-C'!$1:$1048576,M$4,0)*100,"-")</f>
        <v>9.7027912735939026</v>
      </c>
      <c r="N27" s="120">
        <f>IFERROR(VLOOKUP($B27&amp;"_"&amp;$C27&amp;"_"&amp;$A$4,'Pnad-C'!$1:$1048576,N$4,0)*100,"-")</f>
        <v>0.35642271395772696</v>
      </c>
      <c r="O27" s="120"/>
      <c r="P27" s="120">
        <f>IFERROR(VLOOKUP($B27&amp;"_"&amp;$C27&amp;"_"&amp;$A$5,'Pnad-C'!$1:$1048576,P$4,0)*100,"-")</f>
        <v>2.0796794444322586</v>
      </c>
      <c r="Q27" s="120">
        <f>IFERROR(VLOOKUP($B27&amp;"_"&amp;$C27&amp;"_"&amp;$A$5,'Pnad-C'!$1:$1048576,Q$4,0)*100,"-")</f>
        <v>4.4294402003288269</v>
      </c>
      <c r="R27" s="120">
        <f>IFERROR(VLOOKUP($B27&amp;"_"&amp;$C27&amp;"_"&amp;$A$5,'Pnad-C'!$1:$1048576,R$4,0)*100,"-")</f>
        <v>38.950952887535095</v>
      </c>
      <c r="S27" s="120">
        <f>IFERROR(VLOOKUP($B27&amp;"_"&amp;$C27&amp;"_"&amp;$A$5,'Pnad-C'!$1:$1048576,S$4,0)*100,"-")</f>
        <v>10.915252566337585</v>
      </c>
      <c r="T27" s="120">
        <f>IFERROR(VLOOKUP($B27&amp;"_"&amp;$C27&amp;"_"&amp;$A$5,'Pnad-C'!$1:$1048576,T$4,0)*100,"-")</f>
        <v>1.3758806511759758</v>
      </c>
      <c r="U27" s="120">
        <f>IFERROR(VLOOKUP($B27&amp;"_"&amp;$C27&amp;"_"&amp;$A$5,'Pnad-C'!$1:$1048576,U$4,0)*100,"-")</f>
        <v>2.4539563804864883</v>
      </c>
      <c r="V27" s="120">
        <f>IFERROR(VLOOKUP($B27&amp;"_"&amp;$C27&amp;"_"&amp;$A$5,'Pnad-C'!$1:$1048576,V$4,0)*100,"-")</f>
        <v>23.930606245994568</v>
      </c>
      <c r="W27" s="120">
        <f>IFERROR(VLOOKUP($B27&amp;"_"&amp;$C27&amp;"_"&amp;$A$5,'Pnad-C'!$1:$1048576,W$4,0)*100,"-")</f>
        <v>4.3362759053707123</v>
      </c>
      <c r="X27" s="120">
        <f>IFERROR(VLOOKUP($B27&amp;"_"&amp;$C27&amp;"_"&amp;$A$5,'Pnad-C'!$1:$1048576,X$4,0)*100,"-")</f>
        <v>8.5946440696716309</v>
      </c>
      <c r="Y27" s="120">
        <f>IFERROR(VLOOKUP($B27&amp;"_"&amp;$C27&amp;"_"&amp;$A$5,'Pnad-C'!$1:$1048576,Y$4,0)*100,"-")</f>
        <v>2.9333118349313736</v>
      </c>
    </row>
    <row r="28" spans="1:25" ht="15.75" x14ac:dyDescent="0.25">
      <c r="B28" s="10">
        <f t="shared" si="3"/>
        <v>2015</v>
      </c>
      <c r="C28" s="152">
        <v>3</v>
      </c>
      <c r="D28" s="99" t="s">
        <v>5</v>
      </c>
      <c r="E28" s="120">
        <f>IFERROR(VLOOKUP($B28&amp;"_"&amp;$C28&amp;"_"&amp;$A$4,'Pnad-C'!$1:$1048576,E$4,0)*100,"-")</f>
        <v>2.8897339478135109</v>
      </c>
      <c r="F28" s="120">
        <f>IFERROR(VLOOKUP($B28&amp;"_"&amp;$C28&amp;"_"&amp;$A$4,'Pnad-C'!$1:$1048576,F$4,0)*100,"-")</f>
        <v>4.9124099314212799</v>
      </c>
      <c r="G28" s="120">
        <f>IFERROR(VLOOKUP($B28&amp;"_"&amp;$C28&amp;"_"&amp;$A$4,'Pnad-C'!$1:$1048576,G$4,0)*100,"-")</f>
        <v>47.276398539543152</v>
      </c>
      <c r="H28" s="120">
        <f>IFERROR(VLOOKUP($B28&amp;"_"&amp;$C28&amp;"_"&amp;$A$4,'Pnad-C'!$1:$1048576,H$4,0)*100,"-")</f>
        <v>6.9771096110343933</v>
      </c>
      <c r="I28" s="120">
        <f>IFERROR(VLOOKUP($B28&amp;"_"&amp;$C28&amp;"_"&amp;$A$4,'Pnad-C'!$1:$1048576,I$4,0)*100,"-")</f>
        <v>1.3992082327604294</v>
      </c>
      <c r="J28" s="120">
        <f>IFERROR(VLOOKUP($B28&amp;"_"&amp;$C28&amp;"_"&amp;$A$4,'Pnad-C'!$1:$1048576,J$4,0)*100,"-")</f>
        <v>0.95870019868016243</v>
      </c>
      <c r="K28" s="120">
        <f>IFERROR(VLOOKUP($B28&amp;"_"&amp;$C28&amp;"_"&amp;$A$4,'Pnad-C'!$1:$1048576,K$4,0)*100,"-")</f>
        <v>22.193953394889832</v>
      </c>
      <c r="L28" s="120">
        <f>IFERROR(VLOOKUP($B28&amp;"_"&amp;$C28&amp;"_"&amp;$A$4,'Pnad-C'!$1:$1048576,L$4,0)*100,"-")</f>
        <v>2.9108578339219093</v>
      </c>
      <c r="M28" s="120">
        <f>IFERROR(VLOOKUP($B28&amp;"_"&amp;$C28&amp;"_"&amp;$A$4,'Pnad-C'!$1:$1048576,M$4,0)*100,"-")</f>
        <v>10.20263284444809</v>
      </c>
      <c r="N28" s="120">
        <f>IFERROR(VLOOKUP($B28&amp;"_"&amp;$C28&amp;"_"&amp;$A$4,'Pnad-C'!$1:$1048576,N$4,0)*100,"-")</f>
        <v>0.27899416163563728</v>
      </c>
      <c r="O28" s="120"/>
      <c r="P28" s="120">
        <f>IFERROR(VLOOKUP($B28&amp;"_"&amp;$C28&amp;"_"&amp;$A$5,'Pnad-C'!$1:$1048576,P$4,0)*100,"-")</f>
        <v>2.0540518686175346</v>
      </c>
      <c r="Q28" s="120">
        <f>IFERROR(VLOOKUP($B28&amp;"_"&amp;$C28&amp;"_"&amp;$A$5,'Pnad-C'!$1:$1048576,Q$4,0)*100,"-")</f>
        <v>4.4762298464775085</v>
      </c>
      <c r="R28" s="120">
        <f>IFERROR(VLOOKUP($B28&amp;"_"&amp;$C28&amp;"_"&amp;$A$5,'Pnad-C'!$1:$1048576,R$4,0)*100,"-")</f>
        <v>38.47891092300415</v>
      </c>
      <c r="S28" s="120">
        <f>IFERROR(VLOOKUP($B28&amp;"_"&amp;$C28&amp;"_"&amp;$A$5,'Pnad-C'!$1:$1048576,S$4,0)*100,"-")</f>
        <v>11.038894206285477</v>
      </c>
      <c r="T28" s="120">
        <f>IFERROR(VLOOKUP($B28&amp;"_"&amp;$C28&amp;"_"&amp;$A$5,'Pnad-C'!$1:$1048576,T$4,0)*100,"-")</f>
        <v>1.3854638673365116</v>
      </c>
      <c r="U28" s="120">
        <f>IFERROR(VLOOKUP($B28&amp;"_"&amp;$C28&amp;"_"&amp;$A$5,'Pnad-C'!$1:$1048576,U$4,0)*100,"-")</f>
        <v>2.5433754548430443</v>
      </c>
      <c r="V28" s="120">
        <f>IFERROR(VLOOKUP($B28&amp;"_"&amp;$C28&amp;"_"&amp;$A$5,'Pnad-C'!$1:$1048576,V$4,0)*100,"-")</f>
        <v>24.145755171775818</v>
      </c>
      <c r="W28" s="120">
        <f>IFERROR(VLOOKUP($B28&amp;"_"&amp;$C28&amp;"_"&amp;$A$5,'Pnad-C'!$1:$1048576,W$4,0)*100,"-")</f>
        <v>4.4064797461032867</v>
      </c>
      <c r="X28" s="120">
        <f>IFERROR(VLOOKUP($B28&amp;"_"&amp;$C28&amp;"_"&amp;$A$5,'Pnad-C'!$1:$1048576,X$4,0)*100,"-")</f>
        <v>8.6168535053730011</v>
      </c>
      <c r="Y28" s="120">
        <f>IFERROR(VLOOKUP($B28&amp;"_"&amp;$C28&amp;"_"&amp;$A$5,'Pnad-C'!$1:$1048576,Y$4,0)*100,"-")</f>
        <v>2.8539856895804405</v>
      </c>
    </row>
    <row r="29" spans="1:25" ht="15.75" x14ac:dyDescent="0.25">
      <c r="B29" s="10">
        <f t="shared" si="3"/>
        <v>2015</v>
      </c>
      <c r="C29" s="152">
        <v>4</v>
      </c>
      <c r="D29" s="99" t="s">
        <v>6</v>
      </c>
      <c r="E29" s="120">
        <f>IFERROR(VLOOKUP($B29&amp;"_"&amp;$C29&amp;"_"&amp;$A$4,'Pnad-C'!$1:$1048576,E$4,0)*100,"-")</f>
        <v>3.1830944120883942</v>
      </c>
      <c r="F29" s="120">
        <f>IFERROR(VLOOKUP($B29&amp;"_"&amp;$C29&amp;"_"&amp;$A$4,'Pnad-C'!$1:$1048576,F$4,0)*100,"-")</f>
        <v>4.286009818315506</v>
      </c>
      <c r="G29" s="120">
        <f>IFERROR(VLOOKUP($B29&amp;"_"&amp;$C29&amp;"_"&amp;$A$4,'Pnad-C'!$1:$1048576,G$4,0)*100,"-")</f>
        <v>47.711250185966492</v>
      </c>
      <c r="H29" s="120">
        <f>IFERROR(VLOOKUP($B29&amp;"_"&amp;$C29&amp;"_"&amp;$A$4,'Pnad-C'!$1:$1048576,H$4,0)*100,"-")</f>
        <v>7.1023993194103241</v>
      </c>
      <c r="I29" s="120">
        <f>IFERROR(VLOOKUP($B29&amp;"_"&amp;$C29&amp;"_"&amp;$A$4,'Pnad-C'!$1:$1048576,I$4,0)*100,"-")</f>
        <v>1.2637333013117313</v>
      </c>
      <c r="J29" s="120">
        <f>IFERROR(VLOOKUP($B29&amp;"_"&amp;$C29&amp;"_"&amp;$A$4,'Pnad-C'!$1:$1048576,J$4,0)*100,"-")</f>
        <v>0.93527650460600853</v>
      </c>
      <c r="K29" s="120">
        <f>IFERROR(VLOOKUP($B29&amp;"_"&amp;$C29&amp;"_"&amp;$A$4,'Pnad-C'!$1:$1048576,K$4,0)*100,"-")</f>
        <v>22.790609300136566</v>
      </c>
      <c r="L29" s="120">
        <f>IFERROR(VLOOKUP($B29&amp;"_"&amp;$C29&amp;"_"&amp;$A$4,'Pnad-C'!$1:$1048576,L$4,0)*100,"-")</f>
        <v>2.5381946936249733</v>
      </c>
      <c r="M29" s="120">
        <f>IFERROR(VLOOKUP($B29&amp;"_"&amp;$C29&amp;"_"&amp;$A$4,'Pnad-C'!$1:$1048576,M$4,0)*100,"-")</f>
        <v>9.8613724112510681</v>
      </c>
      <c r="N29" s="120">
        <f>IFERROR(VLOOKUP($B29&amp;"_"&amp;$C29&amp;"_"&amp;$A$4,'Pnad-C'!$1:$1048576,N$4,0)*100,"-")</f>
        <v>0.32806003000587225</v>
      </c>
      <c r="O29" s="120"/>
      <c r="P29" s="120">
        <f>IFERROR(VLOOKUP($B29&amp;"_"&amp;$C29&amp;"_"&amp;$A$5,'Pnad-C'!$1:$1048576,P$4,0)*100,"-")</f>
        <v>2.2666733711957932</v>
      </c>
      <c r="Q29" s="120">
        <f>IFERROR(VLOOKUP($B29&amp;"_"&amp;$C29&amp;"_"&amp;$A$5,'Pnad-C'!$1:$1048576,Q$4,0)*100,"-")</f>
        <v>4.5403212308883667</v>
      </c>
      <c r="R29" s="120">
        <f>IFERROR(VLOOKUP($B29&amp;"_"&amp;$C29&amp;"_"&amp;$A$5,'Pnad-C'!$1:$1048576,R$4,0)*100,"-")</f>
        <v>38.418176770210266</v>
      </c>
      <c r="S29" s="120">
        <f>IFERROR(VLOOKUP($B29&amp;"_"&amp;$C29&amp;"_"&amp;$A$5,'Pnad-C'!$1:$1048576,S$4,0)*100,"-")</f>
        <v>10.853134840726852</v>
      </c>
      <c r="T29" s="120">
        <f>IFERROR(VLOOKUP($B29&amp;"_"&amp;$C29&amp;"_"&amp;$A$5,'Pnad-C'!$1:$1048576,T$4,0)*100,"-")</f>
        <v>1.3499904423952103</v>
      </c>
      <c r="U29" s="120">
        <f>IFERROR(VLOOKUP($B29&amp;"_"&amp;$C29&amp;"_"&amp;$A$5,'Pnad-C'!$1:$1048576,U$4,0)*100,"-")</f>
        <v>2.4501433596014977</v>
      </c>
      <c r="V29" s="120">
        <f>IFERROR(VLOOKUP($B29&amp;"_"&amp;$C29&amp;"_"&amp;$A$5,'Pnad-C'!$1:$1048576,V$4,0)*100,"-")</f>
        <v>24.860526621341705</v>
      </c>
      <c r="W29" s="120">
        <f>IFERROR(VLOOKUP($B29&amp;"_"&amp;$C29&amp;"_"&amp;$A$5,'Pnad-C'!$1:$1048576,W$4,0)*100,"-")</f>
        <v>4.2947247624397278</v>
      </c>
      <c r="X29" s="120">
        <f>IFERROR(VLOOKUP($B29&amp;"_"&amp;$C29&amp;"_"&amp;$A$5,'Pnad-C'!$1:$1048576,X$4,0)*100,"-")</f>
        <v>8.4921255707740784</v>
      </c>
      <c r="Y29" s="120">
        <f>IFERROR(VLOOKUP($B29&amp;"_"&amp;$C29&amp;"_"&amp;$A$5,'Pnad-C'!$1:$1048576,Y$4,0)*100,"-")</f>
        <v>2.4741828441619873</v>
      </c>
    </row>
    <row r="30" spans="1:25" ht="15.75" x14ac:dyDescent="0.25">
      <c r="B30" s="10">
        <f>D30</f>
        <v>2016</v>
      </c>
      <c r="C30" s="152">
        <v>0</v>
      </c>
      <c r="D30" s="98">
        <v>2016</v>
      </c>
      <c r="E30" s="119">
        <f>IFERROR(VLOOKUP($B30&amp;"_"&amp;$C30&amp;"_"&amp;$A$4,'Pnad-C'!$1:$1048576,E$4,0)*100,"-")</f>
        <v>3.1271301209926605</v>
      </c>
      <c r="F30" s="119">
        <f>IFERROR(VLOOKUP($B30&amp;"_"&amp;$C30&amp;"_"&amp;$A$4,'Pnad-C'!$1:$1048576,F$4,0)*100,"-")</f>
        <v>4.8005666583776474</v>
      </c>
      <c r="G30" s="119">
        <f>IFERROR(VLOOKUP($B30&amp;"_"&amp;$C30&amp;"_"&amp;$A$4,'Pnad-C'!$1:$1048576,G$4,0)*100,"-")</f>
        <v>46.067065000534058</v>
      </c>
      <c r="H30" s="119">
        <f>IFERROR(VLOOKUP($B30&amp;"_"&amp;$C30&amp;"_"&amp;$A$4,'Pnad-C'!$1:$1048576,H$4,0)*100,"-")</f>
        <v>6.8631619215011597</v>
      </c>
      <c r="I30" s="119">
        <f>IFERROR(VLOOKUP($B30&amp;"_"&amp;$C30&amp;"_"&amp;$A$4,'Pnad-C'!$1:$1048576,I$4,0)*100,"-")</f>
        <v>1.1411376297473907</v>
      </c>
      <c r="J30" s="119">
        <f>IFERROR(VLOOKUP($B30&amp;"_"&amp;$C30&amp;"_"&amp;$A$4,'Pnad-C'!$1:$1048576,J$4,0)*100,"-")</f>
        <v>0.9767637588083744</v>
      </c>
      <c r="K30" s="119">
        <f>IFERROR(VLOOKUP($B30&amp;"_"&amp;$C30&amp;"_"&amp;$A$4,'Pnad-C'!$1:$1048576,K$4,0)*100,"-")</f>
        <v>23.95634800195694</v>
      </c>
      <c r="L30" s="119">
        <f>IFERROR(VLOOKUP($B30&amp;"_"&amp;$C30&amp;"_"&amp;$A$4,'Pnad-C'!$1:$1048576,L$4,0)*100,"-")</f>
        <v>2.6661224663257599</v>
      </c>
      <c r="M30" s="119">
        <f>IFERROR(VLOOKUP($B30&amp;"_"&amp;$C30&amp;"_"&amp;$A$4,'Pnad-C'!$1:$1048576,M$4,0)*100,"-")</f>
        <v>10.110227763652802</v>
      </c>
      <c r="N30" s="119">
        <f>IFERROR(VLOOKUP($B30&amp;"_"&amp;$C30&amp;"_"&amp;$A$4,'Pnad-C'!$1:$1048576,N$4,0)*100,"-")</f>
        <v>0.2914768410846591</v>
      </c>
      <c r="O30" s="119"/>
      <c r="P30" s="119">
        <f>IFERROR(VLOOKUP($B30&amp;"_"&amp;$C30&amp;"_"&amp;$A$5,'Pnad-C'!$1:$1048576,P$4,0)*100,"-")</f>
        <v>2.3334678262472153</v>
      </c>
      <c r="Q30" s="119">
        <f>IFERROR(VLOOKUP($B30&amp;"_"&amp;$C30&amp;"_"&amp;$A$5,'Pnad-C'!$1:$1048576,Q$4,0)*100,"-")</f>
        <v>4.5263692736625671</v>
      </c>
      <c r="R30" s="119">
        <f>IFERROR(VLOOKUP($B30&amp;"_"&amp;$C30&amp;"_"&amp;$A$5,'Pnad-C'!$1:$1048576,R$4,0)*100,"-")</f>
        <v>38.061869144439697</v>
      </c>
      <c r="S30" s="119">
        <f>IFERROR(VLOOKUP($B30&amp;"_"&amp;$C30&amp;"_"&amp;$A$5,'Pnad-C'!$1:$1048576,S$4,0)*100,"-")</f>
        <v>10.914064943790436</v>
      </c>
      <c r="T30" s="119">
        <f>IFERROR(VLOOKUP($B30&amp;"_"&amp;$C30&amp;"_"&amp;$A$5,'Pnad-C'!$1:$1048576,T$4,0)*100,"-")</f>
        <v>1.272892951965332</v>
      </c>
      <c r="U30" s="119">
        <f>IFERROR(VLOOKUP($B30&amp;"_"&amp;$C30&amp;"_"&amp;$A$5,'Pnad-C'!$1:$1048576,U$4,0)*100,"-")</f>
        <v>2.3405583575367928</v>
      </c>
      <c r="V30" s="119">
        <f>IFERROR(VLOOKUP($B30&amp;"_"&amp;$C30&amp;"_"&amp;$A$5,'Pnad-C'!$1:$1048576,V$4,0)*100,"-")</f>
        <v>25.415068864822388</v>
      </c>
      <c r="W30" s="119">
        <f>IFERROR(VLOOKUP($B30&amp;"_"&amp;$C30&amp;"_"&amp;$A$5,'Pnad-C'!$1:$1048576,W$4,0)*100,"-")</f>
        <v>4.0964953601360321</v>
      </c>
      <c r="X30" s="119">
        <f>IFERROR(VLOOKUP($B30&amp;"_"&amp;$C30&amp;"_"&amp;$A$5,'Pnad-C'!$1:$1048576,X$4,0)*100,"-")</f>
        <v>8.6638793349266052</v>
      </c>
      <c r="Y30" s="119">
        <f>IFERROR(VLOOKUP($B30&amp;"_"&amp;$C30&amp;"_"&amp;$A$5,'Pnad-C'!$1:$1048576,Y$4,0)*100,"-")</f>
        <v>2.375330775976181</v>
      </c>
    </row>
    <row r="31" spans="1:25" ht="15.75" x14ac:dyDescent="0.25">
      <c r="B31" s="10">
        <f>B30</f>
        <v>2016</v>
      </c>
      <c r="C31" s="152">
        <v>1</v>
      </c>
      <c r="D31" s="99" t="s">
        <v>3</v>
      </c>
      <c r="E31" s="120">
        <f>IFERROR(VLOOKUP($B31&amp;"_"&amp;$C31&amp;"_"&amp;$A$4,'Pnad-C'!$1:$1048576,E$4,0)*100,"-")</f>
        <v>3.2432083040475845</v>
      </c>
      <c r="F31" s="120">
        <f>IFERROR(VLOOKUP($B31&amp;"_"&amp;$C31&amp;"_"&amp;$A$4,'Pnad-C'!$1:$1048576,F$4,0)*100,"-")</f>
        <v>4.7770153731107712</v>
      </c>
      <c r="G31" s="120">
        <f>IFERROR(VLOOKUP($B31&amp;"_"&amp;$C31&amp;"_"&amp;$A$4,'Pnad-C'!$1:$1048576,G$4,0)*100,"-")</f>
        <v>46.709820628166199</v>
      </c>
      <c r="H31" s="120">
        <f>IFERROR(VLOOKUP($B31&amp;"_"&amp;$C31&amp;"_"&amp;$A$4,'Pnad-C'!$1:$1048576,H$4,0)*100,"-")</f>
        <v>6.7472405731678009</v>
      </c>
      <c r="I31" s="120">
        <f>IFERROR(VLOOKUP($B31&amp;"_"&amp;$C31&amp;"_"&amp;$A$4,'Pnad-C'!$1:$1048576,I$4,0)*100,"-")</f>
        <v>1.1673338711261749</v>
      </c>
      <c r="J31" s="120">
        <f>IFERROR(VLOOKUP($B31&amp;"_"&amp;$C31&amp;"_"&amp;$A$4,'Pnad-C'!$1:$1048576,J$4,0)*100,"-")</f>
        <v>0.86295278742909431</v>
      </c>
      <c r="K31" s="120">
        <f>IFERROR(VLOOKUP($B31&amp;"_"&amp;$C31&amp;"_"&amp;$A$4,'Pnad-C'!$1:$1048576,K$4,0)*100,"-")</f>
        <v>23.608119785785675</v>
      </c>
      <c r="L31" s="120">
        <f>IFERROR(VLOOKUP($B31&amp;"_"&amp;$C31&amp;"_"&amp;$A$4,'Pnad-C'!$1:$1048576,L$4,0)*100,"-")</f>
        <v>2.6115715503692627</v>
      </c>
      <c r="M31" s="120">
        <f>IFERROR(VLOOKUP($B31&amp;"_"&amp;$C31&amp;"_"&amp;$A$4,'Pnad-C'!$1:$1048576,M$4,0)*100,"-")</f>
        <v>10.007379949092865</v>
      </c>
      <c r="N31" s="120">
        <f>IFERROR(VLOOKUP($B31&amp;"_"&amp;$C31&amp;"_"&amp;$A$4,'Pnad-C'!$1:$1048576,N$4,0)*100,"-")</f>
        <v>0.26535876095294952</v>
      </c>
      <c r="O31" s="120"/>
      <c r="P31" s="120">
        <f>IFERROR(VLOOKUP($B31&amp;"_"&amp;$C31&amp;"_"&amp;$A$5,'Pnad-C'!$1:$1048576,P$4,0)*100,"-")</f>
        <v>2.3935915902256966</v>
      </c>
      <c r="Q31" s="120">
        <f>IFERROR(VLOOKUP($B31&amp;"_"&amp;$C31&amp;"_"&amp;$A$5,'Pnad-C'!$1:$1048576,Q$4,0)*100,"-")</f>
        <v>4.46934774518013</v>
      </c>
      <c r="R31" s="120">
        <f>IFERROR(VLOOKUP($B31&amp;"_"&amp;$C31&amp;"_"&amp;$A$5,'Pnad-C'!$1:$1048576,R$4,0)*100,"-")</f>
        <v>38.20776641368866</v>
      </c>
      <c r="S31" s="120">
        <f>IFERROR(VLOOKUP($B31&amp;"_"&amp;$C31&amp;"_"&amp;$A$5,'Pnad-C'!$1:$1048576,S$4,0)*100,"-")</f>
        <v>10.723812133073807</v>
      </c>
      <c r="T31" s="120">
        <f>IFERROR(VLOOKUP($B31&amp;"_"&amp;$C31&amp;"_"&amp;$A$5,'Pnad-C'!$1:$1048576,T$4,0)*100,"-")</f>
        <v>1.2756678275763988</v>
      </c>
      <c r="U31" s="120">
        <f>IFERROR(VLOOKUP($B31&amp;"_"&amp;$C31&amp;"_"&amp;$A$5,'Pnad-C'!$1:$1048576,U$4,0)*100,"-")</f>
        <v>2.2122692316770554</v>
      </c>
      <c r="V31" s="120">
        <f>IFERROR(VLOOKUP($B31&amp;"_"&amp;$C31&amp;"_"&amp;$A$5,'Pnad-C'!$1:$1048576,V$4,0)*100,"-")</f>
        <v>25.581195950508118</v>
      </c>
      <c r="W31" s="120">
        <f>IFERROR(VLOOKUP($B31&amp;"_"&amp;$C31&amp;"_"&amp;$A$5,'Pnad-C'!$1:$1048576,W$4,0)*100,"-")</f>
        <v>4.1100881993770599</v>
      </c>
      <c r="X31" s="120">
        <f>IFERROR(VLOOKUP($B31&amp;"_"&amp;$C31&amp;"_"&amp;$A$5,'Pnad-C'!$1:$1048576,X$4,0)*100,"-")</f>
        <v>8.6207039654254913</v>
      </c>
      <c r="Y31" s="120">
        <f>IFERROR(VLOOKUP($B31&amp;"_"&amp;$C31&amp;"_"&amp;$A$5,'Pnad-C'!$1:$1048576,Y$4,0)*100,"-")</f>
        <v>2.4055561050772667</v>
      </c>
    </row>
    <row r="32" spans="1:25" s="232" customFormat="1" ht="16.5" thickBot="1" x14ac:dyDescent="0.3">
      <c r="A32" s="268"/>
      <c r="B32" s="254">
        <f>B31</f>
        <v>2016</v>
      </c>
      <c r="C32" s="152">
        <v>2</v>
      </c>
      <c r="D32" s="246" t="s">
        <v>4</v>
      </c>
      <c r="E32" s="120">
        <f>IFERROR(VLOOKUP($B32&amp;"_"&amp;$C32&amp;"_"&amp;$A$4,'Pnad-C'!$1:$1048576,E$4,0)*100,"-")</f>
        <v>3.0110523104667664</v>
      </c>
      <c r="F32" s="120">
        <f>IFERROR(VLOOKUP($B32&amp;"_"&amp;$C32&amp;"_"&amp;$A$4,'Pnad-C'!$1:$1048576,F$4,0)*100,"-")</f>
        <v>4.8241179436445236</v>
      </c>
      <c r="G32" s="120">
        <f>IFERROR(VLOOKUP($B32&amp;"_"&amp;$C32&amp;"_"&amp;$A$4,'Pnad-C'!$1:$1048576,G$4,0)*100,"-")</f>
        <v>45.424312353134155</v>
      </c>
      <c r="H32" s="120">
        <f>IFERROR(VLOOKUP($B32&amp;"_"&amp;$C32&amp;"_"&amp;$A$4,'Pnad-C'!$1:$1048576,H$4,0)*100,"-")</f>
        <v>6.9790825247764587</v>
      </c>
      <c r="I32" s="120">
        <f>IFERROR(VLOOKUP($B32&amp;"_"&amp;$C32&amp;"_"&amp;$A$4,'Pnad-C'!$1:$1048576,I$4,0)*100,"-")</f>
        <v>1.1149413883686066</v>
      </c>
      <c r="J32" s="120">
        <f>IFERROR(VLOOKUP($B32&amp;"_"&amp;$C32&amp;"_"&amp;$A$4,'Pnad-C'!$1:$1048576,J$4,0)*100,"-")</f>
        <v>1.0905747301876545</v>
      </c>
      <c r="K32" s="120">
        <f>IFERROR(VLOOKUP($B32&amp;"_"&amp;$C32&amp;"_"&amp;$A$4,'Pnad-C'!$1:$1048576,K$4,0)*100,"-")</f>
        <v>24.304576218128204</v>
      </c>
      <c r="L32" s="120">
        <f>IFERROR(VLOOKUP($B32&amp;"_"&amp;$C32&amp;"_"&amp;$A$4,'Pnad-C'!$1:$1048576,L$4,0)*100,"-")</f>
        <v>2.7206733822822571</v>
      </c>
      <c r="M32" s="120">
        <f>IFERROR(VLOOKUP($B32&amp;"_"&amp;$C32&amp;"_"&amp;$A$4,'Pnad-C'!$1:$1048576,M$4,0)*100,"-")</f>
        <v>10.213074833154678</v>
      </c>
      <c r="N32" s="120">
        <f>IFERROR(VLOOKUP($B32&amp;"_"&amp;$C32&amp;"_"&amp;$A$4,'Pnad-C'!$1:$1048576,N$4,0)*100,"-")</f>
        <v>0.31759492121636868</v>
      </c>
      <c r="O32" s="120"/>
      <c r="P32" s="120">
        <f>IFERROR(VLOOKUP($B32&amp;"_"&amp;$C32&amp;"_"&amp;$A$5,'Pnad-C'!$1:$1048576,P$4,0)*100,"-")</f>
        <v>2.273344062268734</v>
      </c>
      <c r="Q32" s="120">
        <f>IFERROR(VLOOKUP($B32&amp;"_"&amp;$C32&amp;"_"&amp;$A$5,'Pnad-C'!$1:$1048576,Q$4,0)*100,"-")</f>
        <v>4.5833911746740341</v>
      </c>
      <c r="R32" s="120">
        <f>IFERROR(VLOOKUP($B32&amp;"_"&amp;$C32&amp;"_"&amp;$A$5,'Pnad-C'!$1:$1048576,R$4,0)*100,"-")</f>
        <v>37.915974855422974</v>
      </c>
      <c r="S32" s="120">
        <f>IFERROR(VLOOKUP($B32&amp;"_"&amp;$C32&amp;"_"&amp;$A$5,'Pnad-C'!$1:$1048576,S$4,0)*100,"-")</f>
        <v>11.104317754507065</v>
      </c>
      <c r="T32" s="120">
        <f>IFERROR(VLOOKUP($B32&amp;"_"&amp;$C32&amp;"_"&amp;$A$5,'Pnad-C'!$1:$1048576,T$4,0)*100,"-")</f>
        <v>1.2701179832220078</v>
      </c>
      <c r="U32" s="120">
        <f>IFERROR(VLOOKUP($B32&amp;"_"&amp;$C32&amp;"_"&amp;$A$5,'Pnad-C'!$1:$1048576,U$4,0)*100,"-")</f>
        <v>2.4688474833965302</v>
      </c>
      <c r="V32" s="120">
        <f>IFERROR(VLOOKUP($B32&amp;"_"&amp;$C32&amp;"_"&amp;$A$5,'Pnad-C'!$1:$1048576,V$4,0)*100,"-")</f>
        <v>25.248944759368896</v>
      </c>
      <c r="W32" s="120">
        <f>IFERROR(VLOOKUP($B32&amp;"_"&amp;$C32&amp;"_"&amp;$A$5,'Pnad-C'!$1:$1048576,W$4,0)*100,"-")</f>
        <v>4.0829028934240341</v>
      </c>
      <c r="X32" s="120">
        <f>IFERROR(VLOOKUP($B32&amp;"_"&amp;$C32&amp;"_"&amp;$A$5,'Pnad-C'!$1:$1048576,X$4,0)*100,"-")</f>
        <v>8.7070539593696594</v>
      </c>
      <c r="Y32" s="120">
        <f>IFERROR(VLOOKUP($B32&amp;"_"&amp;$C32&amp;"_"&amp;$A$5,'Pnad-C'!$1:$1048576,Y$4,0)*100,"-")</f>
        <v>2.3451054468750954</v>
      </c>
    </row>
    <row r="33" spans="1:25" ht="15" customHeight="1" thickTop="1" x14ac:dyDescent="0.25">
      <c r="C33" s="154"/>
      <c r="D33" s="15" t="s">
        <v>778</v>
      </c>
      <c r="E33" s="133"/>
      <c r="F33" s="133"/>
      <c r="G33" s="133"/>
      <c r="H33" s="134"/>
      <c r="I33" s="134"/>
      <c r="J33" s="134"/>
      <c r="K33" s="134"/>
      <c r="L33" s="134"/>
      <c r="M33" s="134"/>
      <c r="N33" s="134"/>
      <c r="O33" s="134"/>
      <c r="P33" s="133"/>
      <c r="Q33" s="133"/>
      <c r="R33" s="133"/>
      <c r="S33" s="134"/>
      <c r="T33" s="134"/>
      <c r="U33" s="134"/>
      <c r="V33" s="134"/>
      <c r="W33" s="134"/>
      <c r="X33" s="134"/>
      <c r="Y33" s="134"/>
    </row>
    <row r="34" spans="1:25" x14ac:dyDescent="0.25">
      <c r="C34" s="154"/>
      <c r="D34" s="160" t="s">
        <v>781</v>
      </c>
    </row>
    <row r="35" spans="1:25" s="135" customFormat="1" x14ac:dyDescent="0.25">
      <c r="A35" s="153"/>
      <c r="B35" s="153"/>
      <c r="C35" s="154"/>
      <c r="D35" s="104"/>
    </row>
  </sheetData>
  <mergeCells count="19">
    <mergeCell ref="N8:N9"/>
    <mergeCell ref="V8:V9"/>
    <mergeCell ref="W8:W9"/>
    <mergeCell ref="X8:X9"/>
    <mergeCell ref="Y8:Y9"/>
    <mergeCell ref="D5:Y5"/>
    <mergeCell ref="D7:D9"/>
    <mergeCell ref="E7:N7"/>
    <mergeCell ref="O7:O9"/>
    <mergeCell ref="P7:Y7"/>
    <mergeCell ref="P8:Q8"/>
    <mergeCell ref="R8:S8"/>
    <mergeCell ref="T8:U8"/>
    <mergeCell ref="E8:F8"/>
    <mergeCell ref="G8:H8"/>
    <mergeCell ref="I8:J8"/>
    <mergeCell ref="K8:K9"/>
    <mergeCell ref="L8:L9"/>
    <mergeCell ref="M8:M9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showGridLines="0" workbookViewId="0">
      <pane ySplit="8" topLeftCell="A9" activePane="bottomLeft" state="frozen"/>
      <selection activeCell="D35" sqref="D35"/>
      <selection pane="bottomLeft" activeCell="A29" sqref="A29"/>
    </sheetView>
  </sheetViews>
  <sheetFormatPr defaultRowHeight="15" x14ac:dyDescent="0.25"/>
  <cols>
    <col min="1" max="1" width="3" style="153" customWidth="1"/>
    <col min="2" max="2" width="2.7109375" style="153" customWidth="1"/>
    <col min="3" max="3" width="3" style="153" customWidth="1"/>
    <col min="4" max="4" width="23.28515625" customWidth="1"/>
    <col min="5" max="9" width="14.42578125" customWidth="1"/>
    <col min="10" max="10" width="1.28515625" customWidth="1"/>
    <col min="11" max="15" width="14.42578125" customWidth="1"/>
  </cols>
  <sheetData>
    <row r="1" spans="1:15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 s="165" customFormat="1" ht="8.25" customHeight="1" x14ac:dyDescent="0.25">
      <c r="A3" s="161" t="s">
        <v>658</v>
      </c>
      <c r="B3" s="162"/>
      <c r="C3" s="163"/>
      <c r="D3" s="164"/>
      <c r="E3" s="163" t="s">
        <v>639</v>
      </c>
      <c r="F3" s="163" t="s">
        <v>640</v>
      </c>
      <c r="G3" s="163" t="s">
        <v>641</v>
      </c>
      <c r="H3" s="163" t="s">
        <v>642</v>
      </c>
      <c r="I3" s="163" t="s">
        <v>643</v>
      </c>
      <c r="J3" s="163"/>
      <c r="K3" s="163" t="s">
        <v>639</v>
      </c>
      <c r="L3" s="163" t="s">
        <v>640</v>
      </c>
      <c r="M3" s="163" t="s">
        <v>641</v>
      </c>
      <c r="N3" s="163" t="s">
        <v>642</v>
      </c>
      <c r="O3" s="163" t="s">
        <v>643</v>
      </c>
    </row>
    <row r="4" spans="1:15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44</v>
      </c>
      <c r="F4" s="163">
        <f>HLOOKUP(F$3,'Pnad-C'!$1:$1048576,2,0)</f>
        <v>45</v>
      </c>
      <c r="G4" s="163">
        <f>HLOOKUP(G$3,'Pnad-C'!$1:$1048576,2,0)</f>
        <v>46</v>
      </c>
      <c r="H4" s="163">
        <f>HLOOKUP(H$3,'Pnad-C'!$1:$1048576,2,0)</f>
        <v>47</v>
      </c>
      <c r="I4" s="163">
        <f>HLOOKUP(I$3,'Pnad-C'!$1:$1048576,2,0)</f>
        <v>48</v>
      </c>
      <c r="J4" s="163"/>
      <c r="K4" s="163">
        <f>HLOOKUP(K$3,'Pnad-C'!$1:$1048576,2,0)</f>
        <v>44</v>
      </c>
      <c r="L4" s="163">
        <f>HLOOKUP(L$3,'Pnad-C'!$1:$1048576,2,0)</f>
        <v>45</v>
      </c>
      <c r="M4" s="163">
        <f>HLOOKUP(M$3,'Pnad-C'!$1:$1048576,2,0)</f>
        <v>46</v>
      </c>
      <c r="N4" s="163">
        <f>HLOOKUP(N$3,'Pnad-C'!$1:$1048576,2,0)</f>
        <v>47</v>
      </c>
      <c r="O4" s="163">
        <f>HLOOKUP(O$3,'Pnad-C'!$1:$1048576,2,0)</f>
        <v>48</v>
      </c>
    </row>
    <row r="5" spans="1:15" s="12" customFormat="1" ht="29.25" customHeight="1" x14ac:dyDescent="0.25">
      <c r="A5" s="11" t="s">
        <v>170</v>
      </c>
      <c r="B5" s="148"/>
      <c r="C5" s="138"/>
      <c r="D5" s="416" t="str">
        <f>VLOOKUP(A3,'Indicadores do boletim'!$D:$N,3,0)</f>
        <v>Total de ocupados de 14 anos ou mais por faixa etária: Região Metropolitana do Rio de Janeiro e Brasil, 2012 a 2016</v>
      </c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</row>
    <row r="6" spans="1:15" s="12" customFormat="1" ht="9.75" customHeight="1" thickBot="1" x14ac:dyDescent="0.3">
      <c r="A6" s="11"/>
      <c r="B6" s="150"/>
      <c r="C6" s="138"/>
      <c r="D6" s="13"/>
      <c r="E6" s="112"/>
      <c r="I6" s="102"/>
      <c r="J6" s="102"/>
      <c r="K6" s="112"/>
      <c r="O6" s="102" t="s">
        <v>173</v>
      </c>
    </row>
    <row r="7" spans="1:15" s="12" customFormat="1" ht="16.5" customHeight="1" thickTop="1" x14ac:dyDescent="0.25">
      <c r="A7" s="11"/>
      <c r="B7" s="150"/>
      <c r="C7" s="138"/>
      <c r="D7" s="419" t="s">
        <v>0</v>
      </c>
      <c r="E7" s="421" t="s">
        <v>169</v>
      </c>
      <c r="F7" s="421"/>
      <c r="G7" s="421"/>
      <c r="H7" s="421"/>
      <c r="I7" s="421"/>
      <c r="J7" s="422"/>
      <c r="K7" s="421" t="s">
        <v>7</v>
      </c>
      <c r="L7" s="421"/>
      <c r="M7" s="421"/>
      <c r="N7" s="421"/>
      <c r="O7" s="421"/>
    </row>
    <row r="8" spans="1:15" s="11" customFormat="1" ht="33" customHeight="1" x14ac:dyDescent="0.25">
      <c r="A8" s="138"/>
      <c r="B8" s="151"/>
      <c r="C8" s="138"/>
      <c r="D8" s="420"/>
      <c r="E8" s="218" t="s">
        <v>685</v>
      </c>
      <c r="F8" s="218" t="s">
        <v>188</v>
      </c>
      <c r="G8" s="218" t="s">
        <v>189</v>
      </c>
      <c r="H8" s="218" t="s">
        <v>190</v>
      </c>
      <c r="I8" s="218" t="s">
        <v>191</v>
      </c>
      <c r="J8" s="423"/>
      <c r="K8" s="218" t="s">
        <v>685</v>
      </c>
      <c r="L8" s="218" t="s">
        <v>188</v>
      </c>
      <c r="M8" s="218" t="s">
        <v>189</v>
      </c>
      <c r="N8" s="218" t="s">
        <v>190</v>
      </c>
      <c r="O8" s="218" t="s">
        <v>191</v>
      </c>
    </row>
    <row r="9" spans="1:15" ht="15.75" x14ac:dyDescent="0.25">
      <c r="B9" s="10">
        <f>D9</f>
        <v>2012</v>
      </c>
      <c r="C9" s="152">
        <v>0</v>
      </c>
      <c r="D9" s="98">
        <v>2012</v>
      </c>
      <c r="E9" s="124">
        <f>IFERROR(VLOOKUP($B9&amp;"_"&amp;$C9&amp;"_"&amp;$A$4,'Pnad-C'!$1:$1048576,E$4,0)*100,"-")</f>
        <v>5860590.4184341431</v>
      </c>
      <c r="F9" s="124">
        <f>IFERROR(VLOOKUP($B9&amp;"_"&amp;$C9&amp;"_"&amp;$A$4,'Pnad-C'!$1:$1048576,F$4,0)*100,"-")</f>
        <v>134590894.03133392</v>
      </c>
      <c r="G9" s="124">
        <f>IFERROR(VLOOKUP($B9&amp;"_"&amp;$C9&amp;"_"&amp;$A$4,'Pnad-C'!$1:$1048576,G$4,0)*100,"-")</f>
        <v>266052442.39063263</v>
      </c>
      <c r="H9" s="124">
        <f>IFERROR(VLOOKUP($B9&amp;"_"&amp;$C9&amp;"_"&amp;$A$4,'Pnad-C'!$1:$1048576,H$4,0)*100,"-")</f>
        <v>119165811.06281281</v>
      </c>
      <c r="I9" s="124">
        <f>IFERROR(VLOOKUP($B9&amp;"_"&amp;$C9&amp;"_"&amp;$A$4,'Pnad-C'!$1:$1048576,I$4,0)*100,"-")</f>
        <v>16306651.216506958</v>
      </c>
      <c r="J9" s="124"/>
      <c r="K9" s="124">
        <f>IFERROR(VLOOKUP($B9&amp;"_"&amp;$C9&amp;"_"&amp;$A$5,'Pnad-C'!$1:$1048576,K$4,0)*100,"-")</f>
        <v>263216173.48601818</v>
      </c>
      <c r="L9" s="124">
        <f>IFERROR(VLOOKUP($B9&amp;"_"&amp;$C9&amp;"_"&amp;$A$5,'Pnad-C'!$1:$1048576,L$4,0)*100,"-")</f>
        <v>2488293225.0965595</v>
      </c>
      <c r="M9" s="124">
        <f>IFERROR(VLOOKUP($B9&amp;"_"&amp;$C9&amp;"_"&amp;$A$5,'Pnad-C'!$1:$1048576,M$4,0)*100,"-")</f>
        <v>4306107538.7737513</v>
      </c>
      <c r="N9" s="124">
        <f>IFERROR(VLOOKUP($B9&amp;"_"&amp;$C9&amp;"_"&amp;$A$5,'Pnad-C'!$1:$1048576,N$4,0)*100,"-")</f>
        <v>1631352819.6477652</v>
      </c>
      <c r="O9" s="124">
        <f>IFERROR(VLOOKUP($B9&amp;"_"&amp;$C9&amp;"_"&amp;$A$5,'Pnad-C'!$1:$1048576,O$4,0)*100,"-")</f>
        <v>253767958.02674294</v>
      </c>
    </row>
    <row r="10" spans="1:15" ht="15.75" x14ac:dyDescent="0.25">
      <c r="B10" s="10">
        <f>B9</f>
        <v>2012</v>
      </c>
      <c r="C10" s="152">
        <v>1</v>
      </c>
      <c r="D10" s="99" t="s">
        <v>3</v>
      </c>
      <c r="E10" s="129">
        <f>IFERROR(VLOOKUP($B10&amp;"_"&amp;$C10&amp;"_"&amp;$A$4,'Pnad-C'!$1:$1048576,E$4,0)*100,"-")</f>
        <v>6032414.4836425781</v>
      </c>
      <c r="F10" s="129">
        <f>IFERROR(VLOOKUP($B10&amp;"_"&amp;$C10&amp;"_"&amp;$A$4,'Pnad-C'!$1:$1048576,F$4,0)*100,"-")</f>
        <v>136139978.17764282</v>
      </c>
      <c r="G10" s="129">
        <f>IFERROR(VLOOKUP($B10&amp;"_"&amp;$C10&amp;"_"&amp;$A$4,'Pnad-C'!$1:$1048576,G$4,0)*100,"-")</f>
        <v>261815422.53112793</v>
      </c>
      <c r="H10" s="129">
        <f>IFERROR(VLOOKUP($B10&amp;"_"&amp;$C10&amp;"_"&amp;$A$4,'Pnad-C'!$1:$1048576,H$4,0)*100,"-")</f>
        <v>116202489.98794556</v>
      </c>
      <c r="I10" s="129">
        <f>IFERROR(VLOOKUP($B10&amp;"_"&amp;$C10&amp;"_"&amp;$A$4,'Pnad-C'!$1:$1048576,I$4,0)*100,"-")</f>
        <v>16264377.20489502</v>
      </c>
      <c r="J10" s="129"/>
      <c r="K10" s="129">
        <f>IFERROR(VLOOKUP($B10&amp;"_"&amp;$C10&amp;"_"&amp;$A$5,'Pnad-C'!$1:$1048576,K$4,0)*100,"-")</f>
        <v>267444905.34496307</v>
      </c>
      <c r="L10" s="129">
        <f>IFERROR(VLOOKUP($B10&amp;"_"&amp;$C10&amp;"_"&amp;$A$5,'Pnad-C'!$1:$1048576,L$4,0)*100,"-")</f>
        <v>2468822195.2978134</v>
      </c>
      <c r="M10" s="129">
        <f>IFERROR(VLOOKUP($B10&amp;"_"&amp;$C10&amp;"_"&amp;$A$5,'Pnad-C'!$1:$1048576,M$4,0)*100,"-")</f>
        <v>4226101964.2763138</v>
      </c>
      <c r="N10" s="129">
        <f>IFERROR(VLOOKUP($B10&amp;"_"&amp;$C10&amp;"_"&amp;$A$5,'Pnad-C'!$1:$1048576,N$4,0)*100,"-")</f>
        <v>1588725208.1954956</v>
      </c>
      <c r="O10" s="129">
        <f>IFERROR(VLOOKUP($B10&amp;"_"&amp;$C10&amp;"_"&amp;$A$5,'Pnad-C'!$1:$1048576,O$4,0)*100,"-")</f>
        <v>253037648.28367233</v>
      </c>
    </row>
    <row r="11" spans="1:15" ht="15.75" x14ac:dyDescent="0.25">
      <c r="B11" s="10">
        <f t="shared" ref="B11:B13" si="0">B10</f>
        <v>2012</v>
      </c>
      <c r="C11" s="152">
        <v>2</v>
      </c>
      <c r="D11" s="99" t="s">
        <v>4</v>
      </c>
      <c r="E11" s="129">
        <f>IFERROR(VLOOKUP($B11&amp;"_"&amp;$C11&amp;"_"&amp;$A$4,'Pnad-C'!$1:$1048576,E$4,0)*100,"-")</f>
        <v>6039521.4141845703</v>
      </c>
      <c r="F11" s="129">
        <f>IFERROR(VLOOKUP($B11&amp;"_"&amp;$C11&amp;"_"&amp;$A$4,'Pnad-C'!$1:$1048576,F$4,0)*100,"-")</f>
        <v>134660043.16940308</v>
      </c>
      <c r="G11" s="129">
        <f>IFERROR(VLOOKUP($B11&amp;"_"&amp;$C11&amp;"_"&amp;$A$4,'Pnad-C'!$1:$1048576,G$4,0)*100,"-")</f>
        <v>270533713.16986084</v>
      </c>
      <c r="H11" s="129">
        <f>IFERROR(VLOOKUP($B11&amp;"_"&amp;$C11&amp;"_"&amp;$A$4,'Pnad-C'!$1:$1048576,H$4,0)*100,"-")</f>
        <v>118786299.0852356</v>
      </c>
      <c r="I11" s="129">
        <f>IFERROR(VLOOKUP($B11&amp;"_"&amp;$C11&amp;"_"&amp;$A$4,'Pnad-C'!$1:$1048576,I$4,0)*100,"-")</f>
        <v>16336252.429199219</v>
      </c>
      <c r="J11" s="129"/>
      <c r="K11" s="129">
        <f>IFERROR(VLOOKUP($B11&amp;"_"&amp;$C11&amp;"_"&amp;$A$5,'Pnad-C'!$1:$1048576,K$4,0)*100,"-")</f>
        <v>270457024.87640381</v>
      </c>
      <c r="L11" s="129">
        <f>IFERROR(VLOOKUP($B11&amp;"_"&amp;$C11&amp;"_"&amp;$A$5,'Pnad-C'!$1:$1048576,L$4,0)*100,"-")</f>
        <v>2504129972.5857735</v>
      </c>
      <c r="M11" s="129">
        <f>IFERROR(VLOOKUP($B11&amp;"_"&amp;$C11&amp;"_"&amp;$A$5,'Pnad-C'!$1:$1048576,M$4,0)*100,"-")</f>
        <v>4299090293.0026054</v>
      </c>
      <c r="N11" s="129">
        <f>IFERROR(VLOOKUP($B11&amp;"_"&amp;$C11&amp;"_"&amp;$A$5,'Pnad-C'!$1:$1048576,N$4,0)*100,"-")</f>
        <v>1630636086.5775108</v>
      </c>
      <c r="O11" s="129">
        <f>IFERROR(VLOOKUP($B11&amp;"_"&amp;$C11&amp;"_"&amp;$A$5,'Pnad-C'!$1:$1048576,O$4,0)*100,"-")</f>
        <v>248490563.04788589</v>
      </c>
    </row>
    <row r="12" spans="1:15" ht="15.75" x14ac:dyDescent="0.25">
      <c r="B12" s="10">
        <f t="shared" si="0"/>
        <v>2012</v>
      </c>
      <c r="C12" s="152">
        <v>3</v>
      </c>
      <c r="D12" s="99" t="s">
        <v>5</v>
      </c>
      <c r="E12" s="129">
        <f>IFERROR(VLOOKUP($B12&amp;"_"&amp;$C12&amp;"_"&amp;$A$4,'Pnad-C'!$1:$1048576,E$4,0)*100,"-")</f>
        <v>5819815.7592773438</v>
      </c>
      <c r="F12" s="129">
        <f>IFERROR(VLOOKUP($B12&amp;"_"&amp;$C12&amp;"_"&amp;$A$4,'Pnad-C'!$1:$1048576,F$4,0)*100,"-")</f>
        <v>133046196.45080566</v>
      </c>
      <c r="G12" s="129">
        <f>IFERROR(VLOOKUP($B12&amp;"_"&amp;$C12&amp;"_"&amp;$A$4,'Pnad-C'!$1:$1048576,G$4,0)*100,"-")</f>
        <v>266512770.25527954</v>
      </c>
      <c r="H12" s="129">
        <f>IFERROR(VLOOKUP($B12&amp;"_"&amp;$C12&amp;"_"&amp;$A$4,'Pnad-C'!$1:$1048576,H$4,0)*100,"-")</f>
        <v>118700846.21658325</v>
      </c>
      <c r="I12" s="129">
        <f>IFERROR(VLOOKUP($B12&amp;"_"&amp;$C12&amp;"_"&amp;$A$4,'Pnad-C'!$1:$1048576,I$4,0)*100,"-")</f>
        <v>16488667.779541016</v>
      </c>
      <c r="J12" s="129"/>
      <c r="K12" s="129">
        <f>IFERROR(VLOOKUP($B12&amp;"_"&amp;$C12&amp;"_"&amp;$A$5,'Pnad-C'!$1:$1048576,K$4,0)*100,"-")</f>
        <v>262214640.68841934</v>
      </c>
      <c r="L12" s="129">
        <f>IFERROR(VLOOKUP($B12&amp;"_"&amp;$C12&amp;"_"&amp;$A$5,'Pnad-C'!$1:$1048576,L$4,0)*100,"-")</f>
        <v>2503680542.8040504</v>
      </c>
      <c r="M12" s="129">
        <f>IFERROR(VLOOKUP($B12&amp;"_"&amp;$C12&amp;"_"&amp;$A$5,'Pnad-C'!$1:$1048576,M$4,0)*100,"-")</f>
        <v>4339894039.2609596</v>
      </c>
      <c r="N12" s="129">
        <f>IFERROR(VLOOKUP($B12&amp;"_"&amp;$C12&amp;"_"&amp;$A$5,'Pnad-C'!$1:$1048576,N$4,0)*100,"-")</f>
        <v>1639169581.1841965</v>
      </c>
      <c r="O12" s="129">
        <f>IFERROR(VLOOKUP($B12&amp;"_"&amp;$C12&amp;"_"&amp;$A$5,'Pnad-C'!$1:$1048576,O$4,0)*100,"-")</f>
        <v>254050619.22578812</v>
      </c>
    </row>
    <row r="13" spans="1:15" ht="15.75" x14ac:dyDescent="0.25">
      <c r="B13" s="10">
        <f t="shared" si="0"/>
        <v>2012</v>
      </c>
      <c r="C13" s="152">
        <v>4</v>
      </c>
      <c r="D13" s="99" t="s">
        <v>6</v>
      </c>
      <c r="E13" s="129">
        <f>IFERROR(VLOOKUP($B13&amp;"_"&amp;$C13&amp;"_"&amp;$A$4,'Pnad-C'!$1:$1048576,E$4,0)*100,"-")</f>
        <v>5550610.0166320801</v>
      </c>
      <c r="F13" s="129">
        <f>IFERROR(VLOOKUP($B13&amp;"_"&amp;$C13&amp;"_"&amp;$A$4,'Pnad-C'!$1:$1048576,F$4,0)*100,"-")</f>
        <v>134517358.32748413</v>
      </c>
      <c r="G13" s="129">
        <f>IFERROR(VLOOKUP($B13&amp;"_"&amp;$C13&amp;"_"&amp;$A$4,'Pnad-C'!$1:$1048576,G$4,0)*100,"-")</f>
        <v>265347863.60626221</v>
      </c>
      <c r="H13" s="129">
        <f>IFERROR(VLOOKUP($B13&amp;"_"&amp;$C13&amp;"_"&amp;$A$4,'Pnad-C'!$1:$1048576,H$4,0)*100,"-")</f>
        <v>122973608.96148682</v>
      </c>
      <c r="I13" s="129">
        <f>IFERROR(VLOOKUP($B13&amp;"_"&amp;$C13&amp;"_"&amp;$A$4,'Pnad-C'!$1:$1048576,I$4,0)*100,"-")</f>
        <v>16137307.452392578</v>
      </c>
      <c r="J13" s="129"/>
      <c r="K13" s="129">
        <f>IFERROR(VLOOKUP($B13&amp;"_"&amp;$C13&amp;"_"&amp;$A$5,'Pnad-C'!$1:$1048576,K$4,0)*100,"-")</f>
        <v>252748123.0342865</v>
      </c>
      <c r="L13" s="129">
        <f>IFERROR(VLOOKUP($B13&amp;"_"&amp;$C13&amp;"_"&amp;$A$5,'Pnad-C'!$1:$1048576,L$4,0)*100,"-")</f>
        <v>2476540189.6986008</v>
      </c>
      <c r="M13" s="129">
        <f>IFERROR(VLOOKUP($B13&amp;"_"&amp;$C13&amp;"_"&amp;$A$5,'Pnad-C'!$1:$1048576,M$4,0)*100,"-")</f>
        <v>4359343858.5551262</v>
      </c>
      <c r="N13" s="129">
        <f>IFERROR(VLOOKUP($B13&amp;"_"&amp;$C13&amp;"_"&amp;$A$5,'Pnad-C'!$1:$1048576,N$4,0)*100,"-")</f>
        <v>1666880402.6338577</v>
      </c>
      <c r="O13" s="129">
        <f>IFERROR(VLOOKUP($B13&amp;"_"&amp;$C13&amp;"_"&amp;$A$5,'Pnad-C'!$1:$1048576,O$4,0)*100,"-")</f>
        <v>259493001.5496254</v>
      </c>
    </row>
    <row r="14" spans="1:15" ht="15.75" x14ac:dyDescent="0.25">
      <c r="B14" s="10">
        <f>D14</f>
        <v>2013</v>
      </c>
      <c r="C14" s="152">
        <v>0</v>
      </c>
      <c r="D14" s="98">
        <v>2013</v>
      </c>
      <c r="E14" s="124">
        <f>IFERROR(VLOOKUP($B14&amp;"_"&amp;$C14&amp;"_"&amp;$A$4,'Pnad-C'!$1:$1048576,E$4,0)*100,"-")</f>
        <v>5199367.6759719849</v>
      </c>
      <c r="F14" s="124">
        <f>IFERROR(VLOOKUP($B14&amp;"_"&amp;$C14&amp;"_"&amp;$A$4,'Pnad-C'!$1:$1048576,F$4,0)*100,"-")</f>
        <v>129867778.20034027</v>
      </c>
      <c r="G14" s="124">
        <f>IFERROR(VLOOKUP($B14&amp;"_"&amp;$C14&amp;"_"&amp;$A$4,'Pnad-C'!$1:$1048576,G$4,0)*100,"-")</f>
        <v>273074164.85614777</v>
      </c>
      <c r="H14" s="124">
        <f>IFERROR(VLOOKUP($B14&amp;"_"&amp;$C14&amp;"_"&amp;$A$4,'Pnad-C'!$1:$1048576,H$4,0)*100,"-")</f>
        <v>120046568.60656738</v>
      </c>
      <c r="I14" s="124">
        <f>IFERROR(VLOOKUP($B14&amp;"_"&amp;$C14&amp;"_"&amp;$A$4,'Pnad-C'!$1:$1048576,I$4,0)*100,"-")</f>
        <v>16560499.348449707</v>
      </c>
      <c r="J14" s="124"/>
      <c r="K14" s="124">
        <f>IFERROR(VLOOKUP($B14&amp;"_"&amp;$C14&amp;"_"&amp;$A$5,'Pnad-C'!$1:$1048576,K$4,0)*100,"-")</f>
        <v>238489801.09381676</v>
      </c>
      <c r="L14" s="124">
        <f>IFERROR(VLOOKUP($B14&amp;"_"&amp;$C14&amp;"_"&amp;$A$5,'Pnad-C'!$1:$1048576,L$4,0)*100,"-")</f>
        <v>2450217967.907095</v>
      </c>
      <c r="M14" s="124">
        <f>IFERROR(VLOOKUP($B14&amp;"_"&amp;$C14&amp;"_"&amp;$A$5,'Pnad-C'!$1:$1048576,M$4,0)*100,"-")</f>
        <v>4421519906.5272808</v>
      </c>
      <c r="N14" s="124">
        <f>IFERROR(VLOOKUP($B14&amp;"_"&amp;$C14&amp;"_"&amp;$A$5,'Pnad-C'!$1:$1048576,N$4,0)*100,"-")</f>
        <v>1698896219.8139429</v>
      </c>
      <c r="O14" s="124">
        <f>IFERROR(VLOOKUP($B14&amp;"_"&amp;$C14&amp;"_"&amp;$A$5,'Pnad-C'!$1:$1048576,O$4,0)*100,"-")</f>
        <v>261225652.50082016</v>
      </c>
    </row>
    <row r="15" spans="1:15" ht="15.75" x14ac:dyDescent="0.25">
      <c r="B15" s="10">
        <f>B14</f>
        <v>2013</v>
      </c>
      <c r="C15" s="152">
        <v>1</v>
      </c>
      <c r="D15" s="99" t="s">
        <v>3</v>
      </c>
      <c r="E15" s="129">
        <f>IFERROR(VLOOKUP($B15&amp;"_"&amp;$C15&amp;"_"&amp;$A$4,'Pnad-C'!$1:$1048576,E$4,0)*100,"-")</f>
        <v>5214165.7501220703</v>
      </c>
      <c r="F15" s="129">
        <f>IFERROR(VLOOKUP($B15&amp;"_"&amp;$C15&amp;"_"&amp;$A$4,'Pnad-C'!$1:$1048576,F$4,0)*100,"-")</f>
        <v>133101821.13723755</v>
      </c>
      <c r="G15" s="129">
        <f>IFERROR(VLOOKUP($B15&amp;"_"&amp;$C15&amp;"_"&amp;$A$4,'Pnad-C'!$1:$1048576,G$4,0)*100,"-")</f>
        <v>271278044.80133057</v>
      </c>
      <c r="H15" s="129">
        <f>IFERROR(VLOOKUP($B15&amp;"_"&amp;$C15&amp;"_"&amp;$A$4,'Pnad-C'!$1:$1048576,H$4,0)*100,"-")</f>
        <v>119925321.38824463</v>
      </c>
      <c r="I15" s="129">
        <f>IFERROR(VLOOKUP($B15&amp;"_"&amp;$C15&amp;"_"&amp;$A$4,'Pnad-C'!$1:$1048576,I$4,0)*100,"-")</f>
        <v>16194145.855712891</v>
      </c>
      <c r="J15" s="129"/>
      <c r="K15" s="129">
        <f>IFERROR(VLOOKUP($B15&amp;"_"&amp;$C15&amp;"_"&amp;$A$5,'Pnad-C'!$1:$1048576,K$4,0)*100,"-")</f>
        <v>251410739.71996307</v>
      </c>
      <c r="L15" s="129">
        <f>IFERROR(VLOOKUP($B15&amp;"_"&amp;$C15&amp;"_"&amp;$A$5,'Pnad-C'!$1:$1048576,L$4,0)*100,"-")</f>
        <v>2423109717.1117783</v>
      </c>
      <c r="M15" s="129">
        <f>IFERROR(VLOOKUP($B15&amp;"_"&amp;$C15&amp;"_"&amp;$A$5,'Pnad-C'!$1:$1048576,M$4,0)*100,"-")</f>
        <v>4345881012.4656677</v>
      </c>
      <c r="N15" s="129">
        <f>IFERROR(VLOOKUP($B15&amp;"_"&amp;$C15&amp;"_"&amp;$A$5,'Pnad-C'!$1:$1048576,N$4,0)*100,"-")</f>
        <v>1665040702.1568298</v>
      </c>
      <c r="O15" s="129">
        <f>IFERROR(VLOOKUP($B15&amp;"_"&amp;$C15&amp;"_"&amp;$A$5,'Pnad-C'!$1:$1048576,O$4,0)*100,"-")</f>
        <v>258819351.05895996</v>
      </c>
    </row>
    <row r="16" spans="1:15" ht="15.75" x14ac:dyDescent="0.25">
      <c r="B16" s="10">
        <f t="shared" ref="B16:B18" si="1">B15</f>
        <v>2013</v>
      </c>
      <c r="C16" s="152">
        <v>2</v>
      </c>
      <c r="D16" s="99" t="s">
        <v>4</v>
      </c>
      <c r="E16" s="129">
        <f>IFERROR(VLOOKUP($B16&amp;"_"&amp;$C16&amp;"_"&amp;$A$4,'Pnad-C'!$1:$1048576,E$4,0)*100,"-")</f>
        <v>5829680.2421569824</v>
      </c>
      <c r="F16" s="129">
        <f>IFERROR(VLOOKUP($B16&amp;"_"&amp;$C16&amp;"_"&amp;$A$4,'Pnad-C'!$1:$1048576,F$4,0)*100,"-")</f>
        <v>131109030.75790405</v>
      </c>
      <c r="G16" s="129">
        <f>IFERROR(VLOOKUP($B16&amp;"_"&amp;$C16&amp;"_"&amp;$A$4,'Pnad-C'!$1:$1048576,G$4,0)*100,"-")</f>
        <v>273668472.99194336</v>
      </c>
      <c r="H16" s="129">
        <f>IFERROR(VLOOKUP($B16&amp;"_"&amp;$C16&amp;"_"&amp;$A$4,'Pnad-C'!$1:$1048576,H$4,0)*100,"-")</f>
        <v>118119594.35043335</v>
      </c>
      <c r="I16" s="129">
        <f>IFERROR(VLOOKUP($B16&amp;"_"&amp;$C16&amp;"_"&amp;$A$4,'Pnad-C'!$1:$1048576,I$4,0)*100,"-")</f>
        <v>17032078.78112793</v>
      </c>
      <c r="J16" s="129"/>
      <c r="K16" s="129">
        <f>IFERROR(VLOOKUP($B16&amp;"_"&amp;$C16&amp;"_"&amp;$A$5,'Pnad-C'!$1:$1048576,K$4,0)*100,"-")</f>
        <v>242930733.33625793</v>
      </c>
      <c r="L16" s="129">
        <f>IFERROR(VLOOKUP($B16&amp;"_"&amp;$C16&amp;"_"&amp;$A$5,'Pnad-C'!$1:$1048576,L$4,0)*100,"-")</f>
        <v>2442673662.7897263</v>
      </c>
      <c r="M16" s="129">
        <f>IFERROR(VLOOKUP($B16&amp;"_"&amp;$C16&amp;"_"&amp;$A$5,'Pnad-C'!$1:$1048576,M$4,0)*100,"-")</f>
        <v>4417513021.8994141</v>
      </c>
      <c r="N16" s="129">
        <f>IFERROR(VLOOKUP($B16&amp;"_"&amp;$C16&amp;"_"&amp;$A$5,'Pnad-C'!$1:$1048576,N$4,0)*100,"-")</f>
        <v>1686969628.5881042</v>
      </c>
      <c r="O16" s="129">
        <f>IFERROR(VLOOKUP($B16&amp;"_"&amp;$C16&amp;"_"&amp;$A$5,'Pnad-C'!$1:$1048576,O$4,0)*100,"-")</f>
        <v>262799512.83912659</v>
      </c>
    </row>
    <row r="17" spans="1:15" ht="15.75" x14ac:dyDescent="0.25">
      <c r="B17" s="10">
        <f t="shared" si="1"/>
        <v>2013</v>
      </c>
      <c r="C17" s="152">
        <v>3</v>
      </c>
      <c r="D17" s="99" t="s">
        <v>5</v>
      </c>
      <c r="E17" s="129">
        <f>IFERROR(VLOOKUP($B17&amp;"_"&amp;$C17&amp;"_"&amp;$A$4,'Pnad-C'!$1:$1048576,E$4,0)*100,"-")</f>
        <v>4628042.5384521484</v>
      </c>
      <c r="F17" s="129">
        <f>IFERROR(VLOOKUP($B17&amp;"_"&amp;$C17&amp;"_"&amp;$A$4,'Pnad-C'!$1:$1048576,F$4,0)*100,"-")</f>
        <v>129640405.35125732</v>
      </c>
      <c r="G17" s="129">
        <f>IFERROR(VLOOKUP($B17&amp;"_"&amp;$C17&amp;"_"&amp;$A$4,'Pnad-C'!$1:$1048576,G$4,0)*100,"-")</f>
        <v>274451268.34182739</v>
      </c>
      <c r="H17" s="129">
        <f>IFERROR(VLOOKUP($B17&amp;"_"&amp;$C17&amp;"_"&amp;$A$4,'Pnad-C'!$1:$1048576,H$4,0)*100,"-")</f>
        <v>121839863.59100342</v>
      </c>
      <c r="I17" s="129">
        <f>IFERROR(VLOOKUP($B17&amp;"_"&amp;$C17&amp;"_"&amp;$A$4,'Pnad-C'!$1:$1048576,I$4,0)*100,"-")</f>
        <v>17038571.211242676</v>
      </c>
      <c r="J17" s="129"/>
      <c r="K17" s="129">
        <f>IFERROR(VLOOKUP($B17&amp;"_"&amp;$C17&amp;"_"&amp;$A$5,'Pnad-C'!$1:$1048576,K$4,0)*100,"-")</f>
        <v>234388055.55152893</v>
      </c>
      <c r="L17" s="129">
        <f>IFERROR(VLOOKUP($B17&amp;"_"&amp;$C17&amp;"_"&amp;$A$5,'Pnad-C'!$1:$1048576,L$4,0)*100,"-")</f>
        <v>2463838829.5775414</v>
      </c>
      <c r="M17" s="129">
        <f>IFERROR(VLOOKUP($B17&amp;"_"&amp;$C17&amp;"_"&amp;$A$5,'Pnad-C'!$1:$1048576,M$4,0)*100,"-")</f>
        <v>4449157515.7686234</v>
      </c>
      <c r="N17" s="129">
        <f>IFERROR(VLOOKUP($B17&amp;"_"&amp;$C17&amp;"_"&amp;$A$5,'Pnad-C'!$1:$1048576,N$4,0)*100,"-")</f>
        <v>1705847529.4586182</v>
      </c>
      <c r="O17" s="129">
        <f>IFERROR(VLOOKUP($B17&amp;"_"&amp;$C17&amp;"_"&amp;$A$5,'Pnad-C'!$1:$1048576,O$4,0)*100,"-")</f>
        <v>257257691.12281799</v>
      </c>
    </row>
    <row r="18" spans="1:15" ht="15.75" x14ac:dyDescent="0.25">
      <c r="B18" s="10">
        <f t="shared" si="1"/>
        <v>2013</v>
      </c>
      <c r="C18" s="152">
        <v>4</v>
      </c>
      <c r="D18" s="99" t="s">
        <v>6</v>
      </c>
      <c r="E18" s="129">
        <f>IFERROR(VLOOKUP($B18&amp;"_"&amp;$C18&amp;"_"&amp;$A$4,'Pnad-C'!$1:$1048576,E$4,0)*100,"-")</f>
        <v>5125582.1731567383</v>
      </c>
      <c r="F18" s="129">
        <f>IFERROR(VLOOKUP($B18&amp;"_"&amp;$C18&amp;"_"&amp;$A$4,'Pnad-C'!$1:$1048576,F$4,0)*100,"-")</f>
        <v>125619855.55496216</v>
      </c>
      <c r="G18" s="129">
        <f>IFERROR(VLOOKUP($B18&amp;"_"&amp;$C18&amp;"_"&amp;$A$4,'Pnad-C'!$1:$1048576,G$4,0)*100,"-")</f>
        <v>272898873.28948975</v>
      </c>
      <c r="H18" s="129">
        <f>IFERROR(VLOOKUP($B18&amp;"_"&amp;$C18&amp;"_"&amp;$A$4,'Pnad-C'!$1:$1048576,H$4,0)*100,"-")</f>
        <v>120301495.09658813</v>
      </c>
      <c r="I18" s="129">
        <f>IFERROR(VLOOKUP($B18&amp;"_"&amp;$C18&amp;"_"&amp;$A$4,'Pnad-C'!$1:$1048576,I$4,0)*100,"-")</f>
        <v>15977201.545715332</v>
      </c>
      <c r="J18" s="129"/>
      <c r="K18" s="129">
        <f>IFERROR(VLOOKUP($B18&amp;"_"&amp;$C18&amp;"_"&amp;$A$5,'Pnad-C'!$1:$1048576,K$4,0)*100,"-")</f>
        <v>225229675.76751709</v>
      </c>
      <c r="L18" s="129">
        <f>IFERROR(VLOOKUP($B18&amp;"_"&amp;$C18&amp;"_"&amp;$A$5,'Pnad-C'!$1:$1048576,L$4,0)*100,"-")</f>
        <v>2471249662.149334</v>
      </c>
      <c r="M18" s="129">
        <f>IFERROR(VLOOKUP($B18&amp;"_"&amp;$C18&amp;"_"&amp;$A$5,'Pnad-C'!$1:$1048576,M$4,0)*100,"-")</f>
        <v>4473528075.9754181</v>
      </c>
      <c r="N18" s="129">
        <f>IFERROR(VLOOKUP($B18&amp;"_"&amp;$C18&amp;"_"&amp;$A$5,'Pnad-C'!$1:$1048576,N$4,0)*100,"-")</f>
        <v>1737727019.0522194</v>
      </c>
      <c r="O18" s="129">
        <f>IFERROR(VLOOKUP($B18&amp;"_"&amp;$C18&amp;"_"&amp;$A$5,'Pnad-C'!$1:$1048576,O$4,0)*100,"-")</f>
        <v>266026054.9823761</v>
      </c>
    </row>
    <row r="19" spans="1:15" ht="15.75" x14ac:dyDescent="0.25">
      <c r="B19" s="10">
        <f>D19</f>
        <v>2014</v>
      </c>
      <c r="C19" s="152">
        <v>0</v>
      </c>
      <c r="D19" s="98">
        <v>2014</v>
      </c>
      <c r="E19" s="124">
        <f>IFERROR(VLOOKUP($B19&amp;"_"&amp;$C19&amp;"_"&amp;$A$4,'Pnad-C'!$1:$1048576,E$4,0)*100,"-")</f>
        <v>4518821.4886665344</v>
      </c>
      <c r="F19" s="124">
        <f>IFERROR(VLOOKUP($B19&amp;"_"&amp;$C19&amp;"_"&amp;$A$4,'Pnad-C'!$1:$1048576,F$4,0)*100,"-")</f>
        <v>123122128.48167419</v>
      </c>
      <c r="G19" s="124">
        <f>IFERROR(VLOOKUP($B19&amp;"_"&amp;$C19&amp;"_"&amp;$A$4,'Pnad-C'!$1:$1048576,G$4,0)*100,"-")</f>
        <v>277043781.46095276</v>
      </c>
      <c r="H19" s="124">
        <f>IFERROR(VLOOKUP($B19&amp;"_"&amp;$C19&amp;"_"&amp;$A$4,'Pnad-C'!$1:$1048576,H$4,0)*100,"-")</f>
        <v>123517074.65648651</v>
      </c>
      <c r="I19" s="124">
        <f>IFERROR(VLOOKUP($B19&amp;"_"&amp;$C19&amp;"_"&amp;$A$4,'Pnad-C'!$1:$1048576,I$4,0)*100,"-")</f>
        <v>16151113.560009003</v>
      </c>
      <c r="J19" s="124"/>
      <c r="K19" s="124">
        <f>IFERROR(VLOOKUP($B19&amp;"_"&amp;$C19&amp;"_"&amp;$A$5,'Pnad-C'!$1:$1048576,K$4,0)*100,"-")</f>
        <v>224259767.44589806</v>
      </c>
      <c r="L19" s="124">
        <f>IFERROR(VLOOKUP($B19&amp;"_"&amp;$C19&amp;"_"&amp;$A$5,'Pnad-C'!$1:$1048576,L$4,0)*100,"-")</f>
        <v>2426085056.0743093</v>
      </c>
      <c r="M19" s="124">
        <f>IFERROR(VLOOKUP($B19&amp;"_"&amp;$C19&amp;"_"&amp;$A$5,'Pnad-C'!$1:$1048576,M$4,0)*100,"-")</f>
        <v>4530297250.063592</v>
      </c>
      <c r="N19" s="124">
        <f>IFERROR(VLOOKUP($B19&amp;"_"&amp;$C19&amp;"_"&amp;$A$5,'Pnad-C'!$1:$1048576,N$4,0)*100,"-")</f>
        <v>1762477941.9289887</v>
      </c>
      <c r="O19" s="124">
        <f>IFERROR(VLOOKUP($B19&amp;"_"&amp;$C19&amp;"_"&amp;$A$5,'Pnad-C'!$1:$1048576,O$4,0)*100,"-")</f>
        <v>262407278.83711457</v>
      </c>
    </row>
    <row r="20" spans="1:15" ht="15.75" x14ac:dyDescent="0.25">
      <c r="B20" s="10">
        <f>B19</f>
        <v>2014</v>
      </c>
      <c r="C20" s="152">
        <v>1</v>
      </c>
      <c r="D20" s="99" t="s">
        <v>3</v>
      </c>
      <c r="E20" s="129">
        <f>IFERROR(VLOOKUP($B20&amp;"_"&amp;$C20&amp;"_"&amp;$A$4,'Pnad-C'!$1:$1048576,E$4,0)*100,"-")</f>
        <v>5159022.3083496094</v>
      </c>
      <c r="F20" s="129">
        <f>IFERROR(VLOOKUP($B20&amp;"_"&amp;$C20&amp;"_"&amp;$A$4,'Pnad-C'!$1:$1048576,F$4,0)*100,"-")</f>
        <v>127682340.57846069</v>
      </c>
      <c r="G20" s="129">
        <f>IFERROR(VLOOKUP($B20&amp;"_"&amp;$C20&amp;"_"&amp;$A$4,'Pnad-C'!$1:$1048576,G$4,0)*100,"-")</f>
        <v>277561017.79251099</v>
      </c>
      <c r="H20" s="129">
        <f>IFERROR(VLOOKUP($B20&amp;"_"&amp;$C20&amp;"_"&amp;$A$4,'Pnad-C'!$1:$1048576,H$4,0)*100,"-")</f>
        <v>119679634.17816162</v>
      </c>
      <c r="I20" s="129">
        <f>IFERROR(VLOOKUP($B20&amp;"_"&amp;$C20&amp;"_"&amp;$A$4,'Pnad-C'!$1:$1048576,I$4,0)*100,"-")</f>
        <v>14860262.596130371</v>
      </c>
      <c r="J20" s="129"/>
      <c r="K20" s="129">
        <f>IFERROR(VLOOKUP($B20&amp;"_"&amp;$C20&amp;"_"&amp;$A$5,'Pnad-C'!$1:$1048576,K$4,0)*100,"-")</f>
        <v>237079162.65296936</v>
      </c>
      <c r="L20" s="129">
        <f>IFERROR(VLOOKUP($B20&amp;"_"&amp;$C20&amp;"_"&amp;$A$5,'Pnad-C'!$1:$1048576,L$4,0)*100,"-")</f>
        <v>2422092827.270937</v>
      </c>
      <c r="M20" s="129">
        <f>IFERROR(VLOOKUP($B20&amp;"_"&amp;$C20&amp;"_"&amp;$A$5,'Pnad-C'!$1:$1048576,M$4,0)*100,"-")</f>
        <v>4494445909.3145609</v>
      </c>
      <c r="N20" s="129">
        <f>IFERROR(VLOOKUP($B20&amp;"_"&amp;$C20&amp;"_"&amp;$A$5,'Pnad-C'!$1:$1048576,N$4,0)*100,"-")</f>
        <v>1718011019.4296598</v>
      </c>
      <c r="O20" s="129">
        <f>IFERROR(VLOOKUP($B20&amp;"_"&amp;$C20&amp;"_"&amp;$A$5,'Pnad-C'!$1:$1048576,O$4,0)*100,"-")</f>
        <v>253529947.72155285</v>
      </c>
    </row>
    <row r="21" spans="1:15" ht="15.75" x14ac:dyDescent="0.25">
      <c r="B21" s="10">
        <f t="shared" ref="B21:B23" si="2">B20</f>
        <v>2014</v>
      </c>
      <c r="C21" s="152">
        <v>2</v>
      </c>
      <c r="D21" s="99" t="s">
        <v>4</v>
      </c>
      <c r="E21" s="129">
        <f>IFERROR(VLOOKUP($B21&amp;"_"&amp;$C21&amp;"_"&amp;$A$4,'Pnad-C'!$1:$1048576,E$4,0)*100,"-")</f>
        <v>5063760.9134674072</v>
      </c>
      <c r="F21" s="129">
        <f>IFERROR(VLOOKUP($B21&amp;"_"&amp;$C21&amp;"_"&amp;$A$4,'Pnad-C'!$1:$1048576,F$4,0)*100,"-")</f>
        <v>122120930.44052124</v>
      </c>
      <c r="G21" s="129">
        <f>IFERROR(VLOOKUP($B21&amp;"_"&amp;$C21&amp;"_"&amp;$A$4,'Pnad-C'!$1:$1048576,G$4,0)*100,"-")</f>
        <v>279094044.76623535</v>
      </c>
      <c r="H21" s="129">
        <f>IFERROR(VLOOKUP($B21&amp;"_"&amp;$C21&amp;"_"&amp;$A$4,'Pnad-C'!$1:$1048576,H$4,0)*100,"-")</f>
        <v>121897050.90332031</v>
      </c>
      <c r="I21" s="129">
        <f>IFERROR(VLOOKUP($B21&amp;"_"&amp;$C21&amp;"_"&amp;$A$4,'Pnad-C'!$1:$1048576,I$4,0)*100,"-")</f>
        <v>15621836.3697052</v>
      </c>
      <c r="J21" s="129"/>
      <c r="K21" s="129">
        <f>IFERROR(VLOOKUP($B21&amp;"_"&amp;$C21&amp;"_"&amp;$A$5,'Pnad-C'!$1:$1048576,K$4,0)*100,"-")</f>
        <v>228768820.65458298</v>
      </c>
      <c r="L21" s="129">
        <f>IFERROR(VLOOKUP($B21&amp;"_"&amp;$C21&amp;"_"&amp;$A$5,'Pnad-C'!$1:$1048576,L$4,0)*100,"-")</f>
        <v>2438509769.1982269</v>
      </c>
      <c r="M21" s="129">
        <f>IFERROR(VLOOKUP($B21&amp;"_"&amp;$C21&amp;"_"&amp;$A$5,'Pnad-C'!$1:$1048576,M$4,0)*100,"-")</f>
        <v>4523174492.4747467</v>
      </c>
      <c r="N21" s="129">
        <f>IFERROR(VLOOKUP($B21&amp;"_"&amp;$C21&amp;"_"&amp;$A$5,'Pnad-C'!$1:$1048576,N$4,0)*100,"-")</f>
        <v>1751223612.5896454</v>
      </c>
      <c r="O21" s="129">
        <f>IFERROR(VLOOKUP($B21&amp;"_"&amp;$C21&amp;"_"&amp;$A$5,'Pnad-C'!$1:$1048576,O$4,0)*100,"-")</f>
        <v>261311083.91618729</v>
      </c>
    </row>
    <row r="22" spans="1:15" ht="15.75" x14ac:dyDescent="0.25">
      <c r="B22" s="10">
        <f t="shared" si="2"/>
        <v>2014</v>
      </c>
      <c r="C22" s="152">
        <v>3</v>
      </c>
      <c r="D22" s="99" t="s">
        <v>5</v>
      </c>
      <c r="E22" s="129">
        <f>IFERROR(VLOOKUP($B22&amp;"_"&amp;$C22&amp;"_"&amp;$A$4,'Pnad-C'!$1:$1048576,E$4,0)*100,"-")</f>
        <v>3933066.2384033203</v>
      </c>
      <c r="F22" s="129">
        <f>IFERROR(VLOOKUP($B22&amp;"_"&amp;$C22&amp;"_"&amp;$A$4,'Pnad-C'!$1:$1048576,F$4,0)*100,"-")</f>
        <v>122089133.96606445</v>
      </c>
      <c r="G22" s="129">
        <f>IFERROR(VLOOKUP($B22&amp;"_"&amp;$C22&amp;"_"&amp;$A$4,'Pnad-C'!$1:$1048576,G$4,0)*100,"-")</f>
        <v>277932295.89233398</v>
      </c>
      <c r="H22" s="129">
        <f>IFERROR(VLOOKUP($B22&amp;"_"&amp;$C22&amp;"_"&amp;$A$4,'Pnad-C'!$1:$1048576,H$4,0)*100,"-")</f>
        <v>124840594.02618408</v>
      </c>
      <c r="I22" s="129">
        <f>IFERROR(VLOOKUP($B22&amp;"_"&amp;$C22&amp;"_"&amp;$A$4,'Pnad-C'!$1:$1048576,I$4,0)*100,"-")</f>
        <v>16502756.610107422</v>
      </c>
      <c r="J22" s="129"/>
      <c r="K22" s="129">
        <f>IFERROR(VLOOKUP($B22&amp;"_"&amp;$C22&amp;"_"&amp;$A$5,'Pnad-C'!$1:$1048576,K$4,0)*100,"-")</f>
        <v>217709473.31457138</v>
      </c>
      <c r="L22" s="129">
        <f>IFERROR(VLOOKUP($B22&amp;"_"&amp;$C22&amp;"_"&amp;$A$5,'Pnad-C'!$1:$1048576,L$4,0)*100,"-")</f>
        <v>2428428041.1010265</v>
      </c>
      <c r="M22" s="129">
        <f>IFERROR(VLOOKUP($B22&amp;"_"&amp;$C22&amp;"_"&amp;$A$5,'Pnad-C'!$1:$1048576,M$4,0)*100,"-")</f>
        <v>4534110914.6976471</v>
      </c>
      <c r="N22" s="129">
        <f>IFERROR(VLOOKUP($B22&amp;"_"&amp;$C22&amp;"_"&amp;$A$5,'Pnad-C'!$1:$1048576,N$4,0)*100,"-")</f>
        <v>1776581920.3661442</v>
      </c>
      <c r="O22" s="129">
        <f>IFERROR(VLOOKUP($B22&amp;"_"&amp;$C22&amp;"_"&amp;$A$5,'Pnad-C'!$1:$1048576,O$4,0)*100,"-")</f>
        <v>263406457.66673088</v>
      </c>
    </row>
    <row r="23" spans="1:15" ht="15.75" x14ac:dyDescent="0.25">
      <c r="B23" s="10">
        <f t="shared" si="2"/>
        <v>2014</v>
      </c>
      <c r="C23" s="152">
        <v>4</v>
      </c>
      <c r="D23" s="99" t="s">
        <v>6</v>
      </c>
      <c r="E23" s="129">
        <f>IFERROR(VLOOKUP($B23&amp;"_"&amp;$C23&amp;"_"&amp;$A$4,'Pnad-C'!$1:$1048576,E$4,0)*100,"-")</f>
        <v>3919436.4944458008</v>
      </c>
      <c r="F23" s="129">
        <f>IFERROR(VLOOKUP($B23&amp;"_"&amp;$C23&amp;"_"&amp;$A$4,'Pnad-C'!$1:$1048576,F$4,0)*100,"-")</f>
        <v>120596108.94165039</v>
      </c>
      <c r="G23" s="129">
        <f>IFERROR(VLOOKUP($B23&amp;"_"&amp;$C23&amp;"_"&amp;$A$4,'Pnad-C'!$1:$1048576,G$4,0)*100,"-")</f>
        <v>273587767.39273071</v>
      </c>
      <c r="H23" s="129">
        <f>IFERROR(VLOOKUP($B23&amp;"_"&amp;$C23&amp;"_"&amp;$A$4,'Pnad-C'!$1:$1048576,H$4,0)*100,"-")</f>
        <v>127651019.51828003</v>
      </c>
      <c r="I23" s="129">
        <f>IFERROR(VLOOKUP($B23&amp;"_"&amp;$C23&amp;"_"&amp;$A$4,'Pnad-C'!$1:$1048576,I$4,0)*100,"-")</f>
        <v>17619598.664093018</v>
      </c>
      <c r="J23" s="129"/>
      <c r="K23" s="129">
        <f>IFERROR(VLOOKUP($B23&amp;"_"&amp;$C23&amp;"_"&amp;$A$5,'Pnad-C'!$1:$1048576,K$4,0)*100,"-")</f>
        <v>213481613.16146851</v>
      </c>
      <c r="L23" s="129">
        <f>IFERROR(VLOOKUP($B23&amp;"_"&amp;$C23&amp;"_"&amp;$A$5,'Pnad-C'!$1:$1048576,L$4,0)*100,"-")</f>
        <v>2415309586.727047</v>
      </c>
      <c r="M23" s="129">
        <f>IFERROR(VLOOKUP($B23&amp;"_"&amp;$C23&amp;"_"&amp;$A$5,'Pnad-C'!$1:$1048576,M$4,0)*100,"-")</f>
        <v>4569457683.7674141</v>
      </c>
      <c r="N23" s="129">
        <f>IFERROR(VLOOKUP($B23&amp;"_"&amp;$C23&amp;"_"&amp;$A$5,'Pnad-C'!$1:$1048576,N$4,0)*100,"-")</f>
        <v>1804095215.3305054</v>
      </c>
      <c r="O23" s="129">
        <f>IFERROR(VLOOKUP($B23&amp;"_"&amp;$C23&amp;"_"&amp;$A$5,'Pnad-C'!$1:$1048576,O$4,0)*100,"-")</f>
        <v>271381626.04398727</v>
      </c>
    </row>
    <row r="24" spans="1:15" ht="15.75" x14ac:dyDescent="0.25">
      <c r="B24" s="10">
        <f>D24</f>
        <v>2015</v>
      </c>
      <c r="C24" s="152">
        <v>0</v>
      </c>
      <c r="D24" s="98">
        <v>2015</v>
      </c>
      <c r="E24" s="124">
        <f>IFERROR(VLOOKUP($B24&amp;"_"&amp;$C24&amp;"_"&amp;$A$4,'Pnad-C'!$1:$1048576,E$4,0)*100,"-")</f>
        <v>3354409.3070983887</v>
      </c>
      <c r="F24" s="124">
        <f>IFERROR(VLOOKUP($B24&amp;"_"&amp;$C24&amp;"_"&amp;$A$4,'Pnad-C'!$1:$1048576,F$4,0)*100,"-")</f>
        <v>118937728.57246399</v>
      </c>
      <c r="G24" s="124">
        <f>IFERROR(VLOOKUP($B24&amp;"_"&amp;$C24&amp;"_"&amp;$A$4,'Pnad-C'!$1:$1048576,G$4,0)*100,"-")</f>
        <v>275420856.98604584</v>
      </c>
      <c r="H24" s="124">
        <f>IFERROR(VLOOKUP($B24&amp;"_"&amp;$C24&amp;"_"&amp;$A$4,'Pnad-C'!$1:$1048576,H$4,0)*100,"-")</f>
        <v>130102185.88657379</v>
      </c>
      <c r="I24" s="124">
        <f>IFERROR(VLOOKUP($B24&amp;"_"&amp;$C24&amp;"_"&amp;$A$4,'Pnad-C'!$1:$1048576,I$4,0)*100,"-")</f>
        <v>17984768.473434448</v>
      </c>
      <c r="J24" s="124"/>
      <c r="K24" s="124">
        <f>IFERROR(VLOOKUP($B24&amp;"_"&amp;$C24&amp;"_"&amp;$A$5,'Pnad-C'!$1:$1048576,K$4,0)*100,"-")</f>
        <v>207222578.21509838</v>
      </c>
      <c r="L24" s="124">
        <f>IFERROR(VLOOKUP($B24&amp;"_"&amp;$C24&amp;"_"&amp;$A$5,'Pnad-C'!$1:$1048576,L$4,0)*100,"-")</f>
        <v>2332433657.4816227</v>
      </c>
      <c r="M24" s="124">
        <f>IFERROR(VLOOKUP($B24&amp;"_"&amp;$C24&amp;"_"&amp;$A$5,'Pnad-C'!$1:$1048576,M$4,0)*100,"-")</f>
        <v>4550721741.1930084</v>
      </c>
      <c r="N24" s="124">
        <f>IFERROR(VLOOKUP($B24&amp;"_"&amp;$C24&amp;"_"&amp;$A$5,'Pnad-C'!$1:$1048576,N$4,0)*100,"-")</f>
        <v>1840893893.0563092</v>
      </c>
      <c r="O24" s="124">
        <f>IFERROR(VLOOKUP($B24&amp;"_"&amp;$C24&amp;"_"&amp;$A$5,'Pnad-C'!$1:$1048576,O$4,0)*100,"-")</f>
        <v>277751217.10574627</v>
      </c>
    </row>
    <row r="25" spans="1:15" ht="15.75" x14ac:dyDescent="0.25">
      <c r="B25" s="10">
        <f>B24</f>
        <v>2015</v>
      </c>
      <c r="C25" s="152">
        <v>1</v>
      </c>
      <c r="D25" s="99" t="s">
        <v>3</v>
      </c>
      <c r="E25" s="129">
        <f>IFERROR(VLOOKUP($B25&amp;"_"&amp;$C25&amp;"_"&amp;$A$4,'Pnad-C'!$1:$1048576,E$4,0)*100,"-")</f>
        <v>3503191.3055419922</v>
      </c>
      <c r="F25" s="129">
        <f>IFERROR(VLOOKUP($B25&amp;"_"&amp;$C25&amp;"_"&amp;$A$4,'Pnad-C'!$1:$1048576,F$4,0)*100,"-")</f>
        <v>117465723.26622009</v>
      </c>
      <c r="G25" s="129">
        <f>IFERROR(VLOOKUP($B25&amp;"_"&amp;$C25&amp;"_"&amp;$A$4,'Pnad-C'!$1:$1048576,G$4,0)*100,"-")</f>
        <v>275151772.94578552</v>
      </c>
      <c r="H25" s="129">
        <f>IFERROR(VLOOKUP($B25&amp;"_"&amp;$C25&amp;"_"&amp;$A$4,'Pnad-C'!$1:$1048576,H$4,0)*100,"-")</f>
        <v>127072911.09161377</v>
      </c>
      <c r="I25" s="129">
        <f>IFERROR(VLOOKUP($B25&amp;"_"&amp;$C25&amp;"_"&amp;$A$4,'Pnad-C'!$1:$1048576,I$4,0)*100,"-")</f>
        <v>17703499.765396118</v>
      </c>
      <c r="J25" s="129"/>
      <c r="K25" s="129">
        <f>IFERROR(VLOOKUP($B25&amp;"_"&amp;$C25&amp;"_"&amp;$A$5,'Pnad-C'!$1:$1048576,K$4,0)*100,"-")</f>
        <v>217338617.40751266</v>
      </c>
      <c r="L25" s="129">
        <f>IFERROR(VLOOKUP($B25&amp;"_"&amp;$C25&amp;"_"&amp;$A$5,'Pnad-C'!$1:$1048576,L$4,0)*100,"-")</f>
        <v>2364346733.1334591</v>
      </c>
      <c r="M25" s="129">
        <f>IFERROR(VLOOKUP($B25&amp;"_"&amp;$C25&amp;"_"&amp;$A$5,'Pnad-C'!$1:$1048576,M$4,0)*100,"-")</f>
        <v>4526195116.1858082</v>
      </c>
      <c r="N25" s="129">
        <f>IFERROR(VLOOKUP($B25&amp;"_"&amp;$C25&amp;"_"&amp;$A$5,'Pnad-C'!$1:$1048576,N$4,0)*100,"-")</f>
        <v>1821268061.2530708</v>
      </c>
      <c r="O25" s="129">
        <f>IFERROR(VLOOKUP($B25&amp;"_"&amp;$C25&amp;"_"&amp;$A$5,'Pnad-C'!$1:$1048576,O$4,0)*100,"-")</f>
        <v>273161813.85359764</v>
      </c>
    </row>
    <row r="26" spans="1:15" ht="15.75" x14ac:dyDescent="0.25">
      <c r="B26" s="10">
        <f t="shared" ref="B26:B28" si="3">B25</f>
        <v>2015</v>
      </c>
      <c r="C26" s="152">
        <v>2</v>
      </c>
      <c r="D26" s="99" t="s">
        <v>4</v>
      </c>
      <c r="E26" s="129">
        <f>IFERROR(VLOOKUP($B26&amp;"_"&amp;$C26&amp;"_"&amp;$A$4,'Pnad-C'!$1:$1048576,E$4,0)*100,"-")</f>
        <v>3273145.1797485352</v>
      </c>
      <c r="F26" s="129">
        <f>IFERROR(VLOOKUP($B26&amp;"_"&amp;$C26&amp;"_"&amp;$A$4,'Pnad-C'!$1:$1048576,F$4,0)*100,"-")</f>
        <v>117251039.82048035</v>
      </c>
      <c r="G26" s="129">
        <f>IFERROR(VLOOKUP($B26&amp;"_"&amp;$C26&amp;"_"&amp;$A$4,'Pnad-C'!$1:$1048576,G$4,0)*100,"-")</f>
        <v>281773565.79704285</v>
      </c>
      <c r="H26" s="129">
        <f>IFERROR(VLOOKUP($B26&amp;"_"&amp;$C26&amp;"_"&amp;$A$4,'Pnad-C'!$1:$1048576,H$4,0)*100,"-")</f>
        <v>129607269.47174072</v>
      </c>
      <c r="I26" s="129">
        <f>IFERROR(VLOOKUP($B26&amp;"_"&amp;$C26&amp;"_"&amp;$A$4,'Pnad-C'!$1:$1048576,I$4,0)*100,"-")</f>
        <v>18581894.387435913</v>
      </c>
      <c r="J26" s="129"/>
      <c r="K26" s="129">
        <f>IFERROR(VLOOKUP($B26&amp;"_"&amp;$C26&amp;"_"&amp;$A$5,'Pnad-C'!$1:$1048576,K$4,0)*100,"-")</f>
        <v>214098418.93377304</v>
      </c>
      <c r="L26" s="129">
        <f>IFERROR(VLOOKUP($B26&amp;"_"&amp;$C26&amp;"_"&amp;$A$5,'Pnad-C'!$1:$1048576,L$4,0)*100,"-")</f>
        <v>2337196110.1157665</v>
      </c>
      <c r="M26" s="129">
        <f>IFERROR(VLOOKUP($B26&amp;"_"&amp;$C26&amp;"_"&amp;$A$5,'Pnad-C'!$1:$1048576,M$4,0)*100,"-")</f>
        <v>4563590872.7153301</v>
      </c>
      <c r="N26" s="129">
        <f>IFERROR(VLOOKUP($B26&amp;"_"&amp;$C26&amp;"_"&amp;$A$5,'Pnad-C'!$1:$1048576,N$4,0)*100,"-")</f>
        <v>1822765786.4658833</v>
      </c>
      <c r="O26" s="129">
        <f>IFERROR(VLOOKUP($B26&amp;"_"&amp;$C26&amp;"_"&amp;$A$5,'Pnad-C'!$1:$1048576,O$4,0)*100,"-")</f>
        <v>281398813.69795799</v>
      </c>
    </row>
    <row r="27" spans="1:15" ht="15.75" x14ac:dyDescent="0.25">
      <c r="B27" s="10">
        <f t="shared" si="3"/>
        <v>2015</v>
      </c>
      <c r="C27" s="152">
        <v>3</v>
      </c>
      <c r="D27" s="99" t="s">
        <v>5</v>
      </c>
      <c r="E27" s="129">
        <f>IFERROR(VLOOKUP($B27&amp;"_"&amp;$C27&amp;"_"&amp;$A$4,'Pnad-C'!$1:$1048576,E$4,0)*100,"-")</f>
        <v>3081841.0278320313</v>
      </c>
      <c r="F27" s="129">
        <f>IFERROR(VLOOKUP($B27&amp;"_"&amp;$C27&amp;"_"&amp;$A$4,'Pnad-C'!$1:$1048576,F$4,0)*100,"-")</f>
        <v>118718651.52435303</v>
      </c>
      <c r="G27" s="129">
        <f>IFERROR(VLOOKUP($B27&amp;"_"&amp;$C27&amp;"_"&amp;$A$4,'Pnad-C'!$1:$1048576,G$4,0)*100,"-")</f>
        <v>273315910.03265381</v>
      </c>
      <c r="H27" s="129">
        <f>IFERROR(VLOOKUP($B27&amp;"_"&amp;$C27&amp;"_"&amp;$A$4,'Pnad-C'!$1:$1048576,H$4,0)*100,"-")</f>
        <v>132094828.27911377</v>
      </c>
      <c r="I27" s="129">
        <f>IFERROR(VLOOKUP($B27&amp;"_"&amp;$C27&amp;"_"&amp;$A$4,'Pnad-C'!$1:$1048576,I$4,0)*100,"-")</f>
        <v>18284610.229492188</v>
      </c>
      <c r="J27" s="129"/>
      <c r="K27" s="129">
        <f>IFERROR(VLOOKUP($B27&amp;"_"&amp;$C27&amp;"_"&amp;$A$5,'Pnad-C'!$1:$1048576,K$4,0)*100,"-")</f>
        <v>204633649.75948334</v>
      </c>
      <c r="L27" s="129">
        <f>IFERROR(VLOOKUP($B27&amp;"_"&amp;$C27&amp;"_"&amp;$A$5,'Pnad-C'!$1:$1048576,L$4,0)*100,"-")</f>
        <v>2307088553.6421776</v>
      </c>
      <c r="M27" s="129">
        <f>IFERROR(VLOOKUP($B27&amp;"_"&amp;$C27&amp;"_"&amp;$A$5,'Pnad-C'!$1:$1048576,M$4,0)*100,"-")</f>
        <v>4556390300.039959</v>
      </c>
      <c r="N27" s="129">
        <f>IFERROR(VLOOKUP($B27&amp;"_"&amp;$C27&amp;"_"&amp;$A$5,'Pnad-C'!$1:$1048576,N$4,0)*100,"-")</f>
        <v>1852868381.5339088</v>
      </c>
      <c r="O27" s="129">
        <f>IFERROR(VLOOKUP($B27&amp;"_"&amp;$C27&amp;"_"&amp;$A$5,'Pnad-C'!$1:$1048576,O$4,0)*100,"-")</f>
        <v>282826088.55657578</v>
      </c>
    </row>
    <row r="28" spans="1:15" ht="15.75" x14ac:dyDescent="0.25">
      <c r="B28" s="10">
        <f t="shared" si="3"/>
        <v>2015</v>
      </c>
      <c r="C28" s="152">
        <v>4</v>
      </c>
      <c r="D28" s="99" t="s">
        <v>6</v>
      </c>
      <c r="E28" s="129">
        <f>IFERROR(VLOOKUP($B28&amp;"_"&amp;$C28&amp;"_"&amp;$A$4,'Pnad-C'!$1:$1048576,E$4,0)*100,"-")</f>
        <v>3559459.7152709961</v>
      </c>
      <c r="F28" s="129">
        <f>IFERROR(VLOOKUP($B28&amp;"_"&amp;$C28&amp;"_"&amp;$A$4,'Pnad-C'!$1:$1048576,F$4,0)*100,"-")</f>
        <v>122315499.67880249</v>
      </c>
      <c r="G28" s="129">
        <f>IFERROR(VLOOKUP($B28&amp;"_"&amp;$C28&amp;"_"&amp;$A$4,'Pnad-C'!$1:$1048576,G$4,0)*100,"-")</f>
        <v>271442179.16870117</v>
      </c>
      <c r="H28" s="129">
        <f>IFERROR(VLOOKUP($B28&amp;"_"&amp;$C28&amp;"_"&amp;$A$4,'Pnad-C'!$1:$1048576,H$4,0)*100,"-")</f>
        <v>131633734.7038269</v>
      </c>
      <c r="I28" s="129">
        <f>IFERROR(VLOOKUP($B28&amp;"_"&amp;$C28&amp;"_"&amp;$A$4,'Pnad-C'!$1:$1048576,I$4,0)*100,"-")</f>
        <v>17369069.511413574</v>
      </c>
      <c r="J28" s="129"/>
      <c r="K28" s="129">
        <f>IFERROR(VLOOKUP($B28&amp;"_"&amp;$C28&amp;"_"&amp;$A$5,'Pnad-C'!$1:$1048576,K$4,0)*100,"-")</f>
        <v>192819626.75962448</v>
      </c>
      <c r="L28" s="129">
        <f>IFERROR(VLOOKUP($B28&amp;"_"&amp;$C28&amp;"_"&amp;$A$5,'Pnad-C'!$1:$1048576,L$4,0)*100,"-")</f>
        <v>2321103233.0350876</v>
      </c>
      <c r="M28" s="129">
        <f>IFERROR(VLOOKUP($B28&amp;"_"&amp;$C28&amp;"_"&amp;$A$5,'Pnad-C'!$1:$1048576,M$4,0)*100,"-")</f>
        <v>4556710675.8309364</v>
      </c>
      <c r="N28" s="129">
        <f>IFERROR(VLOOKUP($B28&amp;"_"&amp;$C28&amp;"_"&amp;$A$5,'Pnad-C'!$1:$1048576,N$4,0)*100,"-")</f>
        <v>1866673342.972374</v>
      </c>
      <c r="O28" s="129">
        <f>IFERROR(VLOOKUP($B28&amp;"_"&amp;$C28&amp;"_"&amp;$A$5,'Pnad-C'!$1:$1048576,O$4,0)*100,"-")</f>
        <v>273618152.31485367</v>
      </c>
    </row>
    <row r="29" spans="1:15" ht="15.75" x14ac:dyDescent="0.25">
      <c r="B29" s="10">
        <f>D29</f>
        <v>2016</v>
      </c>
      <c r="C29" s="152">
        <v>0</v>
      </c>
      <c r="D29" s="98">
        <v>2016</v>
      </c>
      <c r="E29" s="124">
        <f>IFERROR(VLOOKUP($B29&amp;"_"&amp;$C29&amp;"_"&amp;$A$4,'Pnad-C'!$1:$1048576,E$4,0)*100,"-")</f>
        <v>3049832.6995849609</v>
      </c>
      <c r="F29" s="124">
        <f>IFERROR(VLOOKUP($B29&amp;"_"&amp;$C29&amp;"_"&amp;$A$4,'Pnad-C'!$1:$1048576,F$4,0)*100,"-")</f>
        <v>113593599.0737915</v>
      </c>
      <c r="G29" s="124">
        <f>IFERROR(VLOOKUP($B29&amp;"_"&amp;$C29&amp;"_"&amp;$A$4,'Pnad-C'!$1:$1048576,G$4,0)*100,"-")</f>
        <v>273768462.17212677</v>
      </c>
      <c r="H29" s="124">
        <f>IFERROR(VLOOKUP($B29&amp;"_"&amp;$C29&amp;"_"&amp;$A$4,'Pnad-C'!$1:$1048576,H$4,0)*100,"-")</f>
        <v>129577369.16217804</v>
      </c>
      <c r="I29" s="124">
        <f>IFERROR(VLOOKUP($B29&amp;"_"&amp;$C29&amp;"_"&amp;$A$4,'Pnad-C'!$1:$1048576,I$4,0)*100,"-")</f>
        <v>19459799.84588623</v>
      </c>
      <c r="J29" s="124"/>
      <c r="K29" s="124">
        <f>IFERROR(VLOOKUP($B29&amp;"_"&amp;$C29&amp;"_"&amp;$A$5,'Pnad-C'!$1:$1048576,K$4,0)*100,"-")</f>
        <v>177884553.10506821</v>
      </c>
      <c r="L29" s="124">
        <f>IFERROR(VLOOKUP($B29&amp;"_"&amp;$C29&amp;"_"&amp;$A$5,'Pnad-C'!$1:$1048576,L$4,0)*100,"-")</f>
        <v>2234144673.0225801</v>
      </c>
      <c r="M29" s="124">
        <f>IFERROR(VLOOKUP($B29&amp;"_"&amp;$C29&amp;"_"&amp;$A$5,'Pnad-C'!$1:$1048576,M$4,0)*100,"-")</f>
        <v>4518216008.2863331</v>
      </c>
      <c r="N29" s="124">
        <f>IFERROR(VLOOKUP($B29&amp;"_"&amp;$C29&amp;"_"&amp;$A$5,'Pnad-C'!$1:$1048576,N$4,0)*100,"-")</f>
        <v>1863196855.578351</v>
      </c>
      <c r="O29" s="124">
        <f>IFERROR(VLOOKUP($B29&amp;"_"&amp;$C29&amp;"_"&amp;$A$5,'Pnad-C'!$1:$1048576,O$4,0)*100,"-")</f>
        <v>277961699.56126213</v>
      </c>
    </row>
    <row r="30" spans="1:15" ht="15.75" x14ac:dyDescent="0.25">
      <c r="B30" s="10">
        <f>B29</f>
        <v>2016</v>
      </c>
      <c r="C30" s="152">
        <v>1</v>
      </c>
      <c r="D30" s="99" t="s">
        <v>3</v>
      </c>
      <c r="E30" s="129">
        <f>IFERROR(VLOOKUP($B30&amp;"_"&amp;$C30&amp;"_"&amp;$A$4,'Pnad-C'!$1:$1048576,E$4,0)*100,"-")</f>
        <v>3159126.6738891602</v>
      </c>
      <c r="F30" s="129">
        <f>IFERROR(VLOOKUP($B30&amp;"_"&amp;$C30&amp;"_"&amp;$A$4,'Pnad-C'!$1:$1048576,F$4,0)*100,"-")</f>
        <v>113901676.5007019</v>
      </c>
      <c r="G30" s="129">
        <f>IFERROR(VLOOKUP($B30&amp;"_"&amp;$C30&amp;"_"&amp;$A$4,'Pnad-C'!$1:$1048576,G$4,0)*100,"-")</f>
        <v>274522565.01693726</v>
      </c>
      <c r="H30" s="129">
        <f>IFERROR(VLOOKUP($B30&amp;"_"&amp;$C30&amp;"_"&amp;$A$4,'Pnad-C'!$1:$1048576,H$4,0)*100,"-")</f>
        <v>130060162.43362427</v>
      </c>
      <c r="I30" s="129">
        <f>IFERROR(VLOOKUP($B30&amp;"_"&amp;$C30&amp;"_"&amp;$A$4,'Pnad-C'!$1:$1048576,I$4,0)*100,"-")</f>
        <v>18832304.67300415</v>
      </c>
      <c r="J30" s="129"/>
      <c r="K30" s="129">
        <f>IFERROR(VLOOKUP($B30&amp;"_"&amp;$C30&amp;"_"&amp;$A$5,'Pnad-C'!$1:$1048576,K$4,0)*100,"-")</f>
        <v>181287711.95230484</v>
      </c>
      <c r="L30" s="129">
        <f>IFERROR(VLOOKUP($B30&amp;"_"&amp;$C30&amp;"_"&amp;$A$5,'Pnad-C'!$1:$1048576,L$4,0)*100,"-")</f>
        <v>2230803386.3702774</v>
      </c>
      <c r="M30" s="129">
        <f>IFERROR(VLOOKUP($B30&amp;"_"&amp;$C30&amp;"_"&amp;$A$5,'Pnad-C'!$1:$1048576,M$4,0)*100,"-")</f>
        <v>4511559651.1713028</v>
      </c>
      <c r="N30" s="129">
        <f>IFERROR(VLOOKUP($B30&amp;"_"&amp;$C30&amp;"_"&amp;$A$5,'Pnad-C'!$1:$1048576,N$4,0)*100,"-")</f>
        <v>1861007483.7221146</v>
      </c>
      <c r="O30" s="129">
        <f>IFERROR(VLOOKUP($B30&amp;"_"&amp;$C30&amp;"_"&amp;$A$5,'Pnad-C'!$1:$1048576,O$4,0)*100,"-")</f>
        <v>279249170.61462402</v>
      </c>
    </row>
    <row r="31" spans="1:15" s="232" customFormat="1" ht="16.5" thickBot="1" x14ac:dyDescent="0.3">
      <c r="A31" s="268"/>
      <c r="B31" s="254">
        <v>2016</v>
      </c>
      <c r="C31" s="152">
        <v>2</v>
      </c>
      <c r="D31" s="246" t="s">
        <v>4</v>
      </c>
      <c r="E31" s="129">
        <f>IFERROR(VLOOKUP($B31&amp;"_"&amp;$C31&amp;"_"&amp;$A$4,'Pnad-C'!$1:$1048576,E$4,0)*100,"-")</f>
        <v>2940538.7252807617</v>
      </c>
      <c r="F31" s="129">
        <f>IFERROR(VLOOKUP($B31&amp;"_"&amp;$C31&amp;"_"&amp;$A$4,'Pnad-C'!$1:$1048576,F$4,0)*100,"-")</f>
        <v>113285521.6468811</v>
      </c>
      <c r="G31" s="129">
        <f>IFERROR(VLOOKUP($B31&amp;"_"&amp;$C31&amp;"_"&amp;$A$4,'Pnad-C'!$1:$1048576,G$4,0)*100,"-")</f>
        <v>273014359.32731628</v>
      </c>
      <c r="H31" s="129">
        <f>IFERROR(VLOOKUP($B31&amp;"_"&amp;$C31&amp;"_"&amp;$A$4,'Pnad-C'!$1:$1048576,H$4,0)*100,"-")</f>
        <v>129094575.89073181</v>
      </c>
      <c r="I31" s="129">
        <f>IFERROR(VLOOKUP($B31&amp;"_"&amp;$C31&amp;"_"&amp;$A$4,'Pnad-C'!$1:$1048576,I$4,0)*100,"-")</f>
        <v>20087295.018768311</v>
      </c>
      <c r="J31" s="129"/>
      <c r="K31" s="129">
        <f>IFERROR(VLOOKUP($B31&amp;"_"&amp;$C31&amp;"_"&amp;$A$5,'Pnad-C'!$1:$1048576,K$4,0)*100,"-")</f>
        <v>174481394.25783157</v>
      </c>
      <c r="L31" s="129">
        <f>IFERROR(VLOOKUP($B31&amp;"_"&amp;$C31&amp;"_"&amp;$A$5,'Pnad-C'!$1:$1048576,L$4,0)*100,"-")</f>
        <v>2237485959.6748829</v>
      </c>
      <c r="M31" s="129">
        <f>IFERROR(VLOOKUP($B31&amp;"_"&amp;$C31&amp;"_"&amp;$A$5,'Pnad-C'!$1:$1048576,M$4,0)*100,"-")</f>
        <v>4524872365.4013634</v>
      </c>
      <c r="N31" s="129">
        <f>IFERROR(VLOOKUP($B31&amp;"_"&amp;$C31&amp;"_"&amp;$A$5,'Pnad-C'!$1:$1048576,N$4,0)*100,"-")</f>
        <v>1865386227.4345875</v>
      </c>
      <c r="O31" s="129">
        <f>IFERROR(VLOOKUP($B31&amp;"_"&amp;$C31&amp;"_"&amp;$A$5,'Pnad-C'!$1:$1048576,O$4,0)*100,"-")</f>
        <v>276674228.50790024</v>
      </c>
    </row>
    <row r="32" spans="1:15" ht="15" customHeight="1" thickTop="1" x14ac:dyDescent="0.25">
      <c r="C32" s="154"/>
      <c r="D32" s="15" t="s">
        <v>778</v>
      </c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</row>
    <row r="33" spans="3:4" x14ac:dyDescent="0.25">
      <c r="C33" s="154"/>
      <c r="D33" s="16" t="s">
        <v>2</v>
      </c>
    </row>
    <row r="34" spans="3:4" x14ac:dyDescent="0.25">
      <c r="C34" s="154"/>
      <c r="D34" s="159" t="s">
        <v>781</v>
      </c>
    </row>
  </sheetData>
  <mergeCells count="5">
    <mergeCell ref="D5:O5"/>
    <mergeCell ref="D7:D8"/>
    <mergeCell ref="E7:I7"/>
    <mergeCell ref="J7:J8"/>
    <mergeCell ref="K7:O7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workbookViewId="0">
      <pane ySplit="7" topLeftCell="A8" activePane="bottomLeft" state="frozen"/>
      <selection activeCell="D35" sqref="D35"/>
      <selection pane="bottomLeft" activeCell="J28" sqref="J28"/>
    </sheetView>
  </sheetViews>
  <sheetFormatPr defaultRowHeight="15" x14ac:dyDescent="0.25"/>
  <cols>
    <col min="1" max="2" width="3.7109375" style="153" customWidth="1"/>
    <col min="3" max="3" width="3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158" customFormat="1" ht="6" customHeight="1" x14ac:dyDescent="0.2">
      <c r="A3" s="144">
        <v>21</v>
      </c>
      <c r="B3" s="145"/>
      <c r="C3" s="146"/>
      <c r="D3" s="155"/>
      <c r="E3" s="156" t="s">
        <v>170</v>
      </c>
      <c r="F3" s="156" t="s">
        <v>171</v>
      </c>
      <c r="G3" s="156" t="s">
        <v>9</v>
      </c>
      <c r="H3" s="156" t="s">
        <v>172</v>
      </c>
      <c r="I3" s="157"/>
      <c r="J3" s="157"/>
      <c r="K3" s="157"/>
      <c r="L3" s="157"/>
      <c r="M3" s="157"/>
    </row>
    <row r="4" spans="1:13" s="20" customFormat="1" ht="7.5" customHeight="1" x14ac:dyDescent="0.2">
      <c r="A4" s="147" t="str">
        <f>VLOOKUP(A$3,'Indicadores do boletim'!$D:$P,12,0)</f>
        <v>tx_desemp15m</v>
      </c>
      <c r="B4" s="145">
        <f>HLOOKUP($A$4,'Pnad-C'!$1:$1048576,2,0)</f>
        <v>141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43.5" customHeight="1" x14ac:dyDescent="0.25">
      <c r="A5" s="11"/>
      <c r="B5" s="148"/>
      <c r="C5" s="149"/>
      <c r="D5" s="416" t="str">
        <f>VLOOKUP(A3,'Indicadores do boletim'!$D:$N,3,0)&amp;" "&amp;VLOOKUP(A3,'Indicadores do boletim'!$D:$N,6,0)&amp;", "&amp;VLOOKUP(A3,'Indicadores do boletim'!$D:$N,7,0)</f>
        <v>Taxa de desemprego da população de 14 anos ou mais: Brasil, Sudeste Metropolitano, Região Metropolitana do Rio de Janeiro e cidade do Rio de Janeiro, 2012 a 2016</v>
      </c>
      <c r="E5" s="416"/>
      <c r="F5" s="416"/>
      <c r="G5" s="416"/>
      <c r="H5" s="416"/>
      <c r="I5" s="10"/>
    </row>
    <row r="6" spans="1:13" s="12" customFormat="1" ht="19.5" customHeight="1" thickBot="1" x14ac:dyDescent="0.25">
      <c r="A6" s="11"/>
      <c r="B6" s="150"/>
      <c r="C6" s="149"/>
      <c r="D6" s="13"/>
      <c r="H6" s="103" t="s">
        <v>186</v>
      </c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123">
        <f>IFERROR(VLOOKUP($B8&amp;"_"&amp;$C8&amp;"_"&amp;E$3,'Pnad-C'!$1:$1048576,$B$4,0)*100,"-")</f>
        <v>7.2062268853187561</v>
      </c>
      <c r="F8" s="123">
        <f>IFERROR(VLOOKUP($B8&amp;"_"&amp;$C8&amp;"_"&amp;F$3,'Pnad-C'!$1:$1048576,$B$4,0)*100,"-")</f>
        <v>7.5021326541900635</v>
      </c>
      <c r="G8" s="123">
        <f>IFERROR(VLOOKUP($B8&amp;"_"&amp;$C8&amp;"_"&amp;G$3,'Pnad-C'!$1:$1048576,$B$4,0)*100,"-")</f>
        <v>7.3512554168701172</v>
      </c>
      <c r="H8" s="123">
        <f>IFERROR(VLOOKUP($B8&amp;"_"&amp;$C8&amp;"_"&amp;H$3,'Pnad-C'!$1:$1048576,$B$4,0)*100,"-")</f>
        <v>6.8759329617023468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125">
        <f>IFERROR(VLOOKUP($B9&amp;"_"&amp;$C9&amp;"_"&amp;E$3,'Pnad-C'!$1:$1048576,$B$4,0)*100,"-")</f>
        <v>7.7640265226364136</v>
      </c>
      <c r="F9" s="125">
        <f>IFERROR(VLOOKUP($B9&amp;"_"&amp;$C9&amp;"_"&amp;F$3,'Pnad-C'!$1:$1048576,$B$4,0)*100,"-")</f>
        <v>8.0155603587627411</v>
      </c>
      <c r="G9" s="125">
        <f>IFERROR(VLOOKUP($B9&amp;"_"&amp;$C9&amp;"_"&amp;G$3,'Pnad-C'!$1:$1048576,$B$4,0)*100,"-")</f>
        <v>8.4422200918197632</v>
      </c>
      <c r="H9" s="125">
        <f>IFERROR(VLOOKUP($B9&amp;"_"&amp;$C9&amp;"_"&amp;H$3,'Pnad-C'!$1:$1048576,$B$4,0)*100,"-")</f>
        <v>7.8960590064525604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125">
        <f>IFERROR(VLOOKUP($B10&amp;"_"&amp;$C10&amp;"_"&amp;E$3,'Pnad-C'!$1:$1048576,$B$4,0)*100,"-")</f>
        <v>7.394903153181076</v>
      </c>
      <c r="F10" s="125">
        <f>IFERROR(VLOOKUP($B10&amp;"_"&amp;$C10&amp;"_"&amp;F$3,'Pnad-C'!$1:$1048576,$B$4,0)*100,"-")</f>
        <v>7.7281929552555084</v>
      </c>
      <c r="G10" s="125">
        <f>IFERROR(VLOOKUP($B10&amp;"_"&amp;$C10&amp;"_"&amp;G$3,'Pnad-C'!$1:$1048576,$B$4,0)*100,"-")</f>
        <v>7.0060811936855316</v>
      </c>
      <c r="H10" s="125">
        <f>IFERROR(VLOOKUP($B10&amp;"_"&amp;$C10&amp;"_"&amp;H$3,'Pnad-C'!$1:$1048576,$B$4,0)*100,"-")</f>
        <v>6.8452343344688416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125">
        <f>IFERROR(VLOOKUP($B11&amp;"_"&amp;$C11&amp;"_"&amp;E$3,'Pnad-C'!$1:$1048576,$B$4,0)*100,"-")</f>
        <v>6.9509699940681458</v>
      </c>
      <c r="F11" s="125">
        <f>IFERROR(VLOOKUP($B11&amp;"_"&amp;$C11&amp;"_"&amp;F$3,'Pnad-C'!$1:$1048576,$B$4,0)*100,"-")</f>
        <v>7.4034847319126129</v>
      </c>
      <c r="G11" s="125">
        <f>IFERROR(VLOOKUP($B11&amp;"_"&amp;$C11&amp;"_"&amp;G$3,'Pnad-C'!$1:$1048576,$B$4,0)*100,"-")</f>
        <v>7.2408661246299744</v>
      </c>
      <c r="H11" s="125">
        <f>IFERROR(VLOOKUP($B11&amp;"_"&amp;$C11&amp;"_"&amp;H$3,'Pnad-C'!$1:$1048576,$B$4,0)*100,"-")</f>
        <v>6.4902685582637787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125">
        <f>IFERROR(VLOOKUP($B12&amp;"_"&amp;$C12&amp;"_"&amp;E$3,'Pnad-C'!$1:$1048576,$B$4,0)*100,"-")</f>
        <v>6.7150063812732697</v>
      </c>
      <c r="F12" s="125">
        <f>IFERROR(VLOOKUP($B12&amp;"_"&amp;$C12&amp;"_"&amp;F$3,'Pnad-C'!$1:$1048576,$B$4,0)*100,"-")</f>
        <v>6.8612910807132721</v>
      </c>
      <c r="G12" s="125">
        <f>IFERROR(VLOOKUP($B12&amp;"_"&amp;$C12&amp;"_"&amp;G$3,'Pnad-C'!$1:$1048576,$B$4,0)*100,"-")</f>
        <v>6.7158542573451996</v>
      </c>
      <c r="H12" s="125">
        <f>IFERROR(VLOOKUP($B12&amp;"_"&amp;$C12&amp;"_"&amp;H$3,'Pnad-C'!$1:$1048576,$B$4,0)*100,"-")</f>
        <v>6.2721692025661469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123">
        <f>IFERROR(VLOOKUP($B13&amp;"_"&amp;$C13&amp;"_"&amp;E$3,'Pnad-C'!$1:$1048576,$B$4,0)*100,"-")</f>
        <v>6.9997608661651611</v>
      </c>
      <c r="F13" s="123">
        <f>IFERROR(VLOOKUP($B13&amp;"_"&amp;$C13&amp;"_"&amp;F$3,'Pnad-C'!$1:$1048576,$B$4,0)*100,"-")</f>
        <v>7.3229767382144928</v>
      </c>
      <c r="G13" s="123">
        <f>IFERROR(VLOOKUP($B13&amp;"_"&amp;$C13&amp;"_"&amp;G$3,'Pnad-C'!$1:$1048576,$B$4,0)*100,"-")</f>
        <v>6.4455918967723846</v>
      </c>
      <c r="H13" s="123">
        <f>IFERROR(VLOOKUP($B13&amp;"_"&amp;$C13&amp;"_"&amp;H$3,'Pnad-C'!$1:$1048576,$B$4,0)*100,"-")</f>
        <v>5.8478508144617081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125">
        <f>IFERROR(VLOOKUP($B14&amp;"_"&amp;$C14&amp;"_"&amp;E$3,'Pnad-C'!$1:$1048576,$B$4,0)*100,"-")</f>
        <v>7.8314870595932007</v>
      </c>
      <c r="F14" s="125">
        <f>IFERROR(VLOOKUP($B14&amp;"_"&amp;$C14&amp;"_"&amp;F$3,'Pnad-C'!$1:$1048576,$B$4,0)*100,"-")</f>
        <v>7.6448492705821991</v>
      </c>
      <c r="G14" s="125">
        <f>IFERROR(VLOOKUP($B14&amp;"_"&amp;$C14&amp;"_"&amp;G$3,'Pnad-C'!$1:$1048576,$B$4,0)*100,"-")</f>
        <v>7.0474982261657715</v>
      </c>
      <c r="H14" s="125">
        <f>IFERROR(VLOOKUP($B14&amp;"_"&amp;$C14&amp;"_"&amp;H$3,'Pnad-C'!$1:$1048576,$B$4,0)*100,"-")</f>
        <v>6.4067460596561432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125">
        <f>IFERROR(VLOOKUP($B15&amp;"_"&amp;$C15&amp;"_"&amp;E$3,'Pnad-C'!$1:$1048576,$B$4,0)*100,"-")</f>
        <v>7.298307865858078</v>
      </c>
      <c r="F15" s="125">
        <f>IFERROR(VLOOKUP($B15&amp;"_"&amp;$C15&amp;"_"&amp;F$3,'Pnad-C'!$1:$1048576,$B$4,0)*100,"-")</f>
        <v>7.3617741465568542</v>
      </c>
      <c r="G15" s="125">
        <f>IFERROR(VLOOKUP($B15&amp;"_"&amp;$C15&amp;"_"&amp;G$3,'Pnad-C'!$1:$1048576,$B$4,0)*100,"-")</f>
        <v>6.2027420848608017</v>
      </c>
      <c r="H15" s="125">
        <f>IFERROR(VLOOKUP($B15&amp;"_"&amp;$C15&amp;"_"&amp;H$3,'Pnad-C'!$1:$1048576,$B$4,0)*100,"-")</f>
        <v>5.7931341230869293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125">
        <f>IFERROR(VLOOKUP($B16&amp;"_"&amp;$C16&amp;"_"&amp;E$3,'Pnad-C'!$1:$1048576,$B$4,0)*100,"-")</f>
        <v>6.8085700273513794</v>
      </c>
      <c r="F16" s="125">
        <f>IFERROR(VLOOKUP($B16&amp;"_"&amp;$C16&amp;"_"&amp;F$3,'Pnad-C'!$1:$1048576,$B$4,0)*100,"-")</f>
        <v>7.5857639312744141</v>
      </c>
      <c r="G16" s="125">
        <f>IFERROR(VLOOKUP($B16&amp;"_"&amp;$C16&amp;"_"&amp;G$3,'Pnad-C'!$1:$1048576,$B$4,0)*100,"-")</f>
        <v>6.5924830734729767</v>
      </c>
      <c r="H16" s="125">
        <f>IFERROR(VLOOKUP($B16&amp;"_"&amp;$C16&amp;"_"&amp;H$3,'Pnad-C'!$1:$1048576,$B$4,0)*100,"-")</f>
        <v>5.8173149824142456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125">
        <f>IFERROR(VLOOKUP($B17&amp;"_"&amp;$C17&amp;"_"&amp;E$3,'Pnad-C'!$1:$1048576,$B$4,0)*100,"-")</f>
        <v>6.0606785118579865</v>
      </c>
      <c r="F17" s="125">
        <f>IFERROR(VLOOKUP($B17&amp;"_"&amp;$C17&amp;"_"&amp;F$3,'Pnad-C'!$1:$1048576,$B$4,0)*100,"-")</f>
        <v>6.6995196044445038</v>
      </c>
      <c r="G17" s="125">
        <f>IFERROR(VLOOKUP($B17&amp;"_"&amp;$C17&amp;"_"&amp;G$3,'Pnad-C'!$1:$1048576,$B$4,0)*100,"-")</f>
        <v>5.9396445751190186</v>
      </c>
      <c r="H17" s="125">
        <f>IFERROR(VLOOKUP($B17&amp;"_"&amp;$C17&amp;"_"&amp;H$3,'Pnad-C'!$1:$1048576,$B$4,0)*100,"-")</f>
        <v>5.374208465218544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123">
        <f>IFERROR(VLOOKUP($B18&amp;"_"&amp;$C18&amp;"_"&amp;E$3,'Pnad-C'!$1:$1048576,$B$4,0)*100,"-")</f>
        <v>6.6817589104175568</v>
      </c>
      <c r="F18" s="123">
        <f>IFERROR(VLOOKUP($B18&amp;"_"&amp;$C18&amp;"_"&amp;F$3,'Pnad-C'!$1:$1048576,$B$4,0)*100,"-")</f>
        <v>7.0994392037391663</v>
      </c>
      <c r="G18" s="123">
        <f>IFERROR(VLOOKUP($B18&amp;"_"&amp;$C18&amp;"_"&amp;G$3,'Pnad-C'!$1:$1048576,$B$4,0)*100,"-")</f>
        <v>6.1115339398384094</v>
      </c>
      <c r="H18" s="123">
        <f>IFERROR(VLOOKUP($B18&amp;"_"&amp;$C18&amp;"_"&amp;H$3,'Pnad-C'!$1:$1048576,$B$4,0)*100,"-")</f>
        <v>4.873337596654892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125">
        <f>IFERROR(VLOOKUP($B19&amp;"_"&amp;$C19&amp;"_"&amp;E$3,'Pnad-C'!$1:$1048576,$B$4,0)*100,"-")</f>
        <v>7.010350376367569</v>
      </c>
      <c r="F19" s="125">
        <f>IFERROR(VLOOKUP($B19&amp;"_"&amp;$C19&amp;"_"&amp;F$3,'Pnad-C'!$1:$1048576,$B$4,0)*100,"-")</f>
        <v>7.1298949420452118</v>
      </c>
      <c r="G19" s="125">
        <f>IFERROR(VLOOKUP($B19&amp;"_"&amp;$C19&amp;"_"&amp;G$3,'Pnad-C'!$1:$1048576,$B$4,0)*100,"-")</f>
        <v>6.5330930054187775</v>
      </c>
      <c r="H19" s="125">
        <f>IFERROR(VLOOKUP($B19&amp;"_"&amp;$C19&amp;"_"&amp;H$3,'Pnad-C'!$1:$1048576,$B$4,0)*100,"-")</f>
        <v>5.2989732474088669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125">
        <f>IFERROR(VLOOKUP($B20&amp;"_"&amp;$C20&amp;"_"&amp;E$3,'Pnad-C'!$1:$1048576,$B$4,0)*100,"-")</f>
        <v>6.6929459571838379</v>
      </c>
      <c r="F20" s="125">
        <f>IFERROR(VLOOKUP($B20&amp;"_"&amp;$C20&amp;"_"&amp;F$3,'Pnad-C'!$1:$1048576,$B$4,0)*100,"-")</f>
        <v>7.4317693710327148</v>
      </c>
      <c r="G20" s="125">
        <f>IFERROR(VLOOKUP($B20&amp;"_"&amp;$C20&amp;"_"&amp;G$3,'Pnad-C'!$1:$1048576,$B$4,0)*100,"-")</f>
        <v>6.208328902721405</v>
      </c>
      <c r="H20" s="125">
        <f>IFERROR(VLOOKUP($B20&amp;"_"&amp;$C20&amp;"_"&amp;H$3,'Pnad-C'!$1:$1048576,$B$4,0)*100,"-")</f>
        <v>5.0879232585430145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125">
        <f>IFERROR(VLOOKUP($B21&amp;"_"&amp;$C21&amp;"_"&amp;E$3,'Pnad-C'!$1:$1048576,$B$4,0)*100,"-")</f>
        <v>6.6483862698078156</v>
      </c>
      <c r="F21" s="125">
        <f>IFERROR(VLOOKUP($B21&amp;"_"&amp;$C21&amp;"_"&amp;F$3,'Pnad-C'!$1:$1048576,$B$4,0)*100,"-")</f>
        <v>7.263704389333725</v>
      </c>
      <c r="G21" s="125">
        <f>IFERROR(VLOOKUP($B21&amp;"_"&amp;$C21&amp;"_"&amp;G$3,'Pnad-C'!$1:$1048576,$B$4,0)*100,"-")</f>
        <v>6.1380170285701752</v>
      </c>
      <c r="H21" s="125">
        <f>IFERROR(VLOOKUP($B21&amp;"_"&amp;$C21&amp;"_"&amp;H$3,'Pnad-C'!$1:$1048576,$B$4,0)*100,"-")</f>
        <v>4.8011362552642822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125">
        <f>IFERROR(VLOOKUP($B22&amp;"_"&amp;$C22&amp;"_"&amp;E$3,'Pnad-C'!$1:$1048576,$B$4,0)*100,"-")</f>
        <v>6.3753537833690643</v>
      </c>
      <c r="F22" s="125">
        <f>IFERROR(VLOOKUP($B22&amp;"_"&amp;$C22&amp;"_"&amp;F$3,'Pnad-C'!$1:$1048576,$B$4,0)*100,"-")</f>
        <v>6.5723896026611328</v>
      </c>
      <c r="G22" s="125">
        <f>IFERROR(VLOOKUP($B22&amp;"_"&amp;$C22&amp;"_"&amp;G$3,'Pnad-C'!$1:$1048576,$B$4,0)*100,"-")</f>
        <v>5.5666960775852203</v>
      </c>
      <c r="H22" s="125">
        <f>IFERROR(VLOOKUP($B22&amp;"_"&amp;$C22&amp;"_"&amp;H$3,'Pnad-C'!$1:$1048576,$B$4,0)*100,"-")</f>
        <v>4.3053179979324341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123">
        <f>IFERROR(VLOOKUP($B23&amp;"_"&amp;$C23&amp;"_"&amp;E$3,'Pnad-C'!$1:$1048576,$B$4,0)*100,"-")</f>
        <v>8.3972752094268799</v>
      </c>
      <c r="F23" s="123">
        <f>IFERROR(VLOOKUP($B23&amp;"_"&amp;$C23&amp;"_"&amp;F$3,'Pnad-C'!$1:$1048576,$B$4,0)*100,"-")</f>
        <v>8.8288590312004089</v>
      </c>
      <c r="G23" s="123">
        <f>IFERROR(VLOOKUP($B23&amp;"_"&amp;$C23&amp;"_"&amp;G$3,'Pnad-C'!$1:$1048576,$B$4,0)*100,"-")</f>
        <v>6.8973779678344727</v>
      </c>
      <c r="H23" s="123">
        <f>IFERROR(VLOOKUP($B23&amp;"_"&amp;$C23&amp;"_"&amp;H$3,'Pnad-C'!$1:$1048576,$B$4,0)*100,"-")</f>
        <v>4.6787198632955551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125">
        <f>IFERROR(VLOOKUP($B24&amp;"_"&amp;$C24&amp;"_"&amp;E$3,'Pnad-C'!$1:$1048576,$B$4,0)*100,"-")</f>
        <v>7.7884092926979065</v>
      </c>
      <c r="F24" s="125">
        <f>IFERROR(VLOOKUP($B24&amp;"_"&amp;$C24&amp;"_"&amp;F$3,'Pnad-C'!$1:$1048576,$B$4,0)*100,"-")</f>
        <v>8.0407164990901947</v>
      </c>
      <c r="G24" s="125">
        <f>IFERROR(VLOOKUP($B24&amp;"_"&amp;$C24&amp;"_"&amp;G$3,'Pnad-C'!$1:$1048576,$B$4,0)*100,"-")</f>
        <v>5.9773948043584824</v>
      </c>
      <c r="H24" s="125">
        <f>IFERROR(VLOOKUP($B24&amp;"_"&amp;$C24&amp;"_"&amp;H$3,'Pnad-C'!$1:$1048576,$B$4,0)*100,"-")</f>
        <v>4.4160917401313782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125">
        <f>IFERROR(VLOOKUP($B25&amp;"_"&amp;$C25&amp;"_"&amp;E$3,'Pnad-C'!$1:$1048576,$B$4,0)*100,"-")</f>
        <v>8.1848561763763428</v>
      </c>
      <c r="F25" s="125">
        <f>IFERROR(VLOOKUP($B25&amp;"_"&amp;$C25&amp;"_"&amp;F$3,'Pnad-C'!$1:$1048576,$B$4,0)*100,"-")</f>
        <v>8.4344334900379181</v>
      </c>
      <c r="G25" s="125">
        <f>IFERROR(VLOOKUP($B25&amp;"_"&amp;$C25&amp;"_"&amp;G$3,'Pnad-C'!$1:$1048576,$B$4,0)*100,"-")</f>
        <v>6.4517371356487274</v>
      </c>
      <c r="H25" s="125">
        <f>IFERROR(VLOOKUP($B25&amp;"_"&amp;$C25&amp;"_"&amp;H$3,'Pnad-C'!$1:$1048576,$B$4,0)*100,"-")</f>
        <v>4.1746728122234344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125">
        <f>IFERROR(VLOOKUP($B26&amp;"_"&amp;$C26&amp;"_"&amp;E$3,'Pnad-C'!$1:$1048576,$B$4,0)*100,"-")</f>
        <v>8.7502017617225647</v>
      </c>
      <c r="F26" s="125">
        <f>IFERROR(VLOOKUP($B26&amp;"_"&amp;$C26&amp;"_"&amp;F$3,'Pnad-C'!$1:$1048576,$B$4,0)*100,"-")</f>
        <v>9.0805262327194214</v>
      </c>
      <c r="G26" s="125">
        <f>IFERROR(VLOOKUP($B26&amp;"_"&amp;$C26&amp;"_"&amp;G$3,'Pnad-C'!$1:$1048576,$B$4,0)*100,"-")</f>
        <v>7.5032137334346771</v>
      </c>
      <c r="H26" s="125">
        <f>IFERROR(VLOOKUP($B26&amp;"_"&amp;$C26&amp;"_"&amp;H$3,'Pnad-C'!$1:$1048576,$B$4,0)*100,"-")</f>
        <v>5.0001256167888641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125">
        <f>IFERROR(VLOOKUP($B27&amp;"_"&amp;$C27&amp;"_"&amp;E$3,'Pnad-C'!$1:$1048576,$B$4,0)*100,"-")</f>
        <v>8.8656343519687653</v>
      </c>
      <c r="F27" s="125">
        <f>IFERROR(VLOOKUP($B27&amp;"_"&amp;$C27&amp;"_"&amp;F$3,'Pnad-C'!$1:$1048576,$B$4,0)*100,"-")</f>
        <v>9.7597606480121613</v>
      </c>
      <c r="G27" s="125">
        <f>IFERROR(VLOOKUP($B27&amp;"_"&amp;$C27&amp;"_"&amp;G$3,'Pnad-C'!$1:$1048576,$B$4,0)*100,"-")</f>
        <v>7.6571650803089142</v>
      </c>
      <c r="H27" s="125">
        <f>IFERROR(VLOOKUP($B27&amp;"_"&amp;$C27&amp;"_"&amp;H$3,'Pnad-C'!$1:$1048576,$B$4,0)*100,"-")</f>
        <v>5.1239892840385437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123">
        <f>IFERROR(VLOOKUP($B28&amp;"_"&amp;$C28&amp;"_"&amp;E$3,'Pnad-C'!$1:$1048576,$B$4,0)*100,"-")</f>
        <v>11.014387756586075</v>
      </c>
      <c r="F28" s="123">
        <f>IFERROR(VLOOKUP($B28&amp;"_"&amp;$C28&amp;"_"&amp;F$3,'Pnad-C'!$1:$1048576,$B$4,0)*100,"-")</f>
        <v>12.028580904006958</v>
      </c>
      <c r="G28" s="123">
        <f>IFERROR(VLOOKUP($B28&amp;"_"&amp;$C28&amp;"_"&amp;G$3,'Pnad-C'!$1:$1048576,$B$4,0)*100,"-")</f>
        <v>9.9534347653388977</v>
      </c>
      <c r="H28" s="123">
        <f>IFERROR(VLOOKUP($B28&amp;"_"&amp;$C28&amp;"_"&amp;H$3,'Pnad-C'!$1:$1048576,$B$4,0)*100,"-")</f>
        <v>6.968177855014801</v>
      </c>
    </row>
    <row r="29" spans="1:8" s="100" customFormat="1" ht="15" customHeight="1" x14ac:dyDescent="0.25">
      <c r="A29" s="10"/>
      <c r="B29" s="10">
        <f>B28</f>
        <v>2016</v>
      </c>
      <c r="C29" s="152">
        <v>1</v>
      </c>
      <c r="D29" s="99" t="s">
        <v>3</v>
      </c>
      <c r="E29" s="125">
        <f>IFERROR(VLOOKUP($B29&amp;"_"&amp;$C29&amp;"_"&amp;E$3,'Pnad-C'!$1:$1048576,$B$4,0)*100,"-")</f>
        <v>10.786058008670807</v>
      </c>
      <c r="F29" s="125">
        <f>IFERROR(VLOOKUP($B29&amp;"_"&amp;$C29&amp;"_"&amp;F$3,'Pnad-C'!$1:$1048576,$B$4,0)*100,"-")</f>
        <v>11.710924655199051</v>
      </c>
      <c r="G29" s="125">
        <f>IFERROR(VLOOKUP($B29&amp;"_"&amp;$C29&amp;"_"&amp;G$3,'Pnad-C'!$1:$1048576,$B$4,0)*100,"-")</f>
        <v>9.1963380575180054</v>
      </c>
      <c r="H29" s="125">
        <f>IFERROR(VLOOKUP($B29&amp;"_"&amp;$C29&amp;"_"&amp;H$3,'Pnad-C'!$1:$1048576,$B$4,0)*100,"-")</f>
        <v>6.6788308322429657</v>
      </c>
    </row>
    <row r="30" spans="1:8" s="100" customFormat="1" ht="15" customHeight="1" thickBot="1" x14ac:dyDescent="0.3">
      <c r="A30" s="254"/>
      <c r="B30" s="254">
        <f>B29</f>
        <v>2016</v>
      </c>
      <c r="C30" s="152">
        <v>2</v>
      </c>
      <c r="D30" s="246" t="s">
        <v>4</v>
      </c>
      <c r="E30" s="125">
        <f>IFERROR(VLOOKUP($B30&amp;"_"&amp;$C30&amp;"_"&amp;E$3,'Pnad-C'!$1:$1048576,$B$4,0)*100,"-")</f>
        <v>11.242717504501343</v>
      </c>
      <c r="F30" s="125">
        <f>IFERROR(VLOOKUP($B30&amp;"_"&amp;$C30&amp;"_"&amp;F$3,'Pnad-C'!$1:$1048576,$B$4,0)*100,"-")</f>
        <v>12.346236407756805</v>
      </c>
      <c r="G30" s="125">
        <f>IFERROR(VLOOKUP($B30&amp;"_"&amp;$C30&amp;"_"&amp;G$3,'Pnad-C'!$1:$1048576,$B$4,0)*100,"-")</f>
        <v>10.71053221821785</v>
      </c>
      <c r="H30" s="125">
        <f>IFERROR(VLOOKUP($B30&amp;"_"&amp;$C30&amp;"_"&amp;H$3,'Pnad-C'!$1:$1048576,$B$4,0)*100,"-")</f>
        <v>7.2575248777866364</v>
      </c>
    </row>
    <row r="31" spans="1:8" ht="15.75" thickTop="1" x14ac:dyDescent="0.25">
      <c r="D31" s="15" t="s">
        <v>778</v>
      </c>
      <c r="E31" s="17"/>
      <c r="F31" s="17"/>
      <c r="G31" s="17"/>
      <c r="H31" s="17"/>
    </row>
    <row r="32" spans="1:8" x14ac:dyDescent="0.25">
      <c r="D32" s="16" t="s">
        <v>2</v>
      </c>
    </row>
    <row r="33" spans="4:4" x14ac:dyDescent="0.25">
      <c r="D33" s="159" t="s">
        <v>434</v>
      </c>
    </row>
    <row r="34" spans="4:4" x14ac:dyDescent="0.25">
      <c r="D34" s="104" t="s">
        <v>780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showGridLines="0" workbookViewId="0">
      <pane ySplit="7" topLeftCell="A8" activePane="bottomLeft" state="frozen"/>
      <selection activeCell="D35" sqref="D35"/>
      <selection pane="bottomLeft" activeCell="K28" sqref="K28"/>
    </sheetView>
  </sheetViews>
  <sheetFormatPr defaultRowHeight="15" x14ac:dyDescent="0.25"/>
  <cols>
    <col min="1" max="3" width="3" style="153" customWidth="1"/>
    <col min="4" max="4" width="23.28515625" customWidth="1"/>
    <col min="5" max="6" width="17.42578125" customWidth="1"/>
    <col min="7" max="7" width="18.140625" customWidth="1"/>
  </cols>
  <sheetData>
    <row r="1" spans="1:7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</row>
    <row r="2" spans="1:7" s="9" customFormat="1" ht="3" customHeight="1" x14ac:dyDescent="0.25">
      <c r="A2" s="142"/>
      <c r="B2" s="143"/>
      <c r="C2" s="142"/>
      <c r="D2" s="6"/>
      <c r="E2" s="7"/>
      <c r="F2" s="7"/>
      <c r="G2" s="7"/>
    </row>
    <row r="3" spans="1:7" s="165" customFormat="1" ht="10.5" customHeight="1" x14ac:dyDescent="0.25">
      <c r="A3" s="161">
        <v>22</v>
      </c>
      <c r="B3" s="162"/>
      <c r="C3" s="163"/>
      <c r="D3" s="164"/>
      <c r="E3" s="163" t="s">
        <v>235</v>
      </c>
      <c r="F3" s="163" t="s">
        <v>303</v>
      </c>
      <c r="G3" s="163" t="s">
        <v>304</v>
      </c>
    </row>
    <row r="4" spans="1:7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141</v>
      </c>
      <c r="F4" s="163">
        <f>HLOOKUP(F$3,'Pnad-C'!$1:$1048576,2,0)</f>
        <v>143</v>
      </c>
      <c r="G4" s="163">
        <f>HLOOKUP(G$3,'Pnad-C'!$1:$1048576,2,0)</f>
        <v>142</v>
      </c>
    </row>
    <row r="5" spans="1:7" s="12" customFormat="1" ht="43.5" customHeight="1" x14ac:dyDescent="0.25">
      <c r="A5" s="11"/>
      <c r="B5" s="148"/>
      <c r="C5" s="138"/>
      <c r="D5" s="416" t="str">
        <f>VLOOKUP(A3,'Indicadores do boletim'!$D:$N,3,0)&amp;""</f>
        <v>Taxa de desemprego da população com 14 anos ou mais por sexo: Região Metropolitana do Rio de Janeiro, 2012 a 2016</v>
      </c>
      <c r="E5" s="416"/>
      <c r="F5" s="416"/>
      <c r="G5" s="416"/>
    </row>
    <row r="6" spans="1:7" s="12" customFormat="1" ht="14.25" customHeight="1" thickBot="1" x14ac:dyDescent="0.3">
      <c r="A6" s="11"/>
      <c r="B6" s="150"/>
      <c r="C6" s="138"/>
      <c r="D6" s="13"/>
      <c r="E6" s="14"/>
      <c r="G6" s="102" t="s">
        <v>186</v>
      </c>
    </row>
    <row r="7" spans="1:7" s="11" customFormat="1" ht="23.25" customHeight="1" thickTop="1" x14ac:dyDescent="0.25">
      <c r="A7" s="138"/>
      <c r="B7" s="151"/>
      <c r="C7" s="138"/>
      <c r="D7" s="96" t="s">
        <v>0</v>
      </c>
      <c r="E7" s="97" t="s">
        <v>230</v>
      </c>
      <c r="F7" s="97" t="s">
        <v>167</v>
      </c>
      <c r="G7" s="97" t="s">
        <v>168</v>
      </c>
    </row>
    <row r="8" spans="1:7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7.3512554168701172</v>
      </c>
      <c r="F8" s="119">
        <f>IFERROR(VLOOKUP($B8&amp;"_"&amp;$C8&amp;"_"&amp;$A$4,'Pnad-C'!$1:$1048576,F$4,0)*100,"-")</f>
        <v>5.901472270488739</v>
      </c>
      <c r="G8" s="119">
        <f>IFERROR(VLOOKUP($B8&amp;"_"&amp;$C8&amp;"_"&amp;$A$4,'Pnad-C'!$1:$1048576,G$4,0)*100,"-")</f>
        <v>9.0850964188575745</v>
      </c>
    </row>
    <row r="9" spans="1:7" ht="15.75" x14ac:dyDescent="0.25">
      <c r="B9" s="10">
        <f>B8</f>
        <v>2012</v>
      </c>
      <c r="C9" s="152">
        <v>1</v>
      </c>
      <c r="D9" s="99" t="s">
        <v>3</v>
      </c>
      <c r="E9" s="120">
        <f>IFERROR(VLOOKUP($B9&amp;"_"&amp;$C9&amp;"_"&amp;$A$4,'Pnad-C'!$1:$1048576,E$4,0)*100,"-")</f>
        <v>8.4422200918197632</v>
      </c>
      <c r="F9" s="120">
        <f>IFERROR(VLOOKUP($B9&amp;"_"&amp;$C9&amp;"_"&amp;$A$4,'Pnad-C'!$1:$1048576,F$4,0)*100,"-")</f>
        <v>6.6221535205841064</v>
      </c>
      <c r="G9" s="120">
        <f>IFERROR(VLOOKUP($B9&amp;"_"&amp;$C9&amp;"_"&amp;$A$4,'Pnad-C'!$1:$1048576,G$4,0)*100,"-")</f>
        <v>10.627422481775284</v>
      </c>
    </row>
    <row r="10" spans="1:7" ht="15.75" x14ac:dyDescent="0.25">
      <c r="B10" s="10">
        <f t="shared" ref="B10:B12" si="0">B9</f>
        <v>2012</v>
      </c>
      <c r="C10" s="152">
        <v>2</v>
      </c>
      <c r="D10" s="99" t="s">
        <v>4</v>
      </c>
      <c r="E10" s="120">
        <f>IFERROR(VLOOKUP($B10&amp;"_"&amp;$C10&amp;"_"&amp;$A$4,'Pnad-C'!$1:$1048576,E$4,0)*100,"-")</f>
        <v>7.0060811936855316</v>
      </c>
      <c r="F10" s="120">
        <f>IFERROR(VLOOKUP($B10&amp;"_"&amp;$C10&amp;"_"&amp;$A$4,'Pnad-C'!$1:$1048576,F$4,0)*100,"-")</f>
        <v>5.7427048683166504</v>
      </c>
      <c r="G10" s="120">
        <f>IFERROR(VLOOKUP($B10&amp;"_"&amp;$C10&amp;"_"&amp;$A$4,'Pnad-C'!$1:$1048576,G$4,0)*100,"-")</f>
        <v>8.5073761641979218</v>
      </c>
    </row>
    <row r="11" spans="1:7" ht="15.75" x14ac:dyDescent="0.25">
      <c r="B11" s="10">
        <f t="shared" si="0"/>
        <v>2012</v>
      </c>
      <c r="C11" s="152">
        <v>3</v>
      </c>
      <c r="D11" s="99" t="s">
        <v>5</v>
      </c>
      <c r="E11" s="120">
        <f>IFERROR(VLOOKUP($B11&amp;"_"&amp;$C11&amp;"_"&amp;$A$4,'Pnad-C'!$1:$1048576,E$4,0)*100,"-")</f>
        <v>7.2408661246299744</v>
      </c>
      <c r="F11" s="120">
        <f>IFERROR(VLOOKUP($B11&amp;"_"&amp;$C11&amp;"_"&amp;$A$4,'Pnad-C'!$1:$1048576,F$4,0)*100,"-")</f>
        <v>5.5983837693929672</v>
      </c>
      <c r="G11" s="120">
        <f>IFERROR(VLOOKUP($B11&amp;"_"&amp;$C11&amp;"_"&amp;$A$4,'Pnad-C'!$1:$1048576,G$4,0)*100,"-")</f>
        <v>9.1925367712974548</v>
      </c>
    </row>
    <row r="12" spans="1:7" ht="15.75" x14ac:dyDescent="0.25">
      <c r="B12" s="10">
        <f t="shared" si="0"/>
        <v>2012</v>
      </c>
      <c r="C12" s="152">
        <v>4</v>
      </c>
      <c r="D12" s="99" t="s">
        <v>6</v>
      </c>
      <c r="E12" s="120">
        <f>IFERROR(VLOOKUP($B12&amp;"_"&amp;$C12&amp;"_"&amp;$A$4,'Pnad-C'!$1:$1048576,E$4,0)*100,"-")</f>
        <v>6.7158542573451996</v>
      </c>
      <c r="F12" s="120">
        <f>IFERROR(VLOOKUP($B12&amp;"_"&amp;$C12&amp;"_"&amp;$A$4,'Pnad-C'!$1:$1048576,F$4,0)*100,"-")</f>
        <v>5.6426461786031723</v>
      </c>
      <c r="G12" s="120">
        <f>IFERROR(VLOOKUP($B12&amp;"_"&amp;$C12&amp;"_"&amp;$A$4,'Pnad-C'!$1:$1048576,G$4,0)*100,"-")</f>
        <v>8.0130517482757568</v>
      </c>
    </row>
    <row r="13" spans="1:7" ht="15.75" x14ac:dyDescent="0.25">
      <c r="B13" s="10">
        <f>D13</f>
        <v>2013</v>
      </c>
      <c r="C13" s="152">
        <v>0</v>
      </c>
      <c r="D13" s="98">
        <v>2013</v>
      </c>
      <c r="E13" s="119">
        <f>IFERROR(VLOOKUP($B13&amp;"_"&amp;$C13&amp;"_"&amp;$A$4,'Pnad-C'!$1:$1048576,E$4,0)*100,"-")</f>
        <v>6.4455918967723846</v>
      </c>
      <c r="F13" s="119">
        <f>IFERROR(VLOOKUP($B13&amp;"_"&amp;$C13&amp;"_"&amp;$A$4,'Pnad-C'!$1:$1048576,F$4,0)*100,"-")</f>
        <v>5.0060205161571503</v>
      </c>
      <c r="G13" s="119">
        <f>IFERROR(VLOOKUP($B13&amp;"_"&amp;$C13&amp;"_"&amp;$A$4,'Pnad-C'!$1:$1048576,G$4,0)*100,"-")</f>
        <v>8.1896692514419556</v>
      </c>
    </row>
    <row r="14" spans="1:7" ht="15.75" x14ac:dyDescent="0.25">
      <c r="B14" s="10">
        <f>B13</f>
        <v>2013</v>
      </c>
      <c r="C14" s="152">
        <v>1</v>
      </c>
      <c r="D14" s="99" t="s">
        <v>3</v>
      </c>
      <c r="E14" s="120">
        <f>IFERROR(VLOOKUP($B14&amp;"_"&amp;$C14&amp;"_"&amp;$A$4,'Pnad-C'!$1:$1048576,E$4,0)*100,"-")</f>
        <v>7.0474982261657715</v>
      </c>
      <c r="F14" s="120">
        <f>IFERROR(VLOOKUP($B14&amp;"_"&amp;$C14&amp;"_"&amp;$A$4,'Pnad-C'!$1:$1048576,F$4,0)*100,"-")</f>
        <v>5.5180728435516357</v>
      </c>
      <c r="G14" s="120">
        <f>IFERROR(VLOOKUP($B14&amp;"_"&amp;$C14&amp;"_"&amp;$A$4,'Pnad-C'!$1:$1048576,G$4,0)*100,"-")</f>
        <v>8.919563889503479</v>
      </c>
    </row>
    <row r="15" spans="1:7" ht="15.75" x14ac:dyDescent="0.25">
      <c r="B15" s="10">
        <f t="shared" ref="B15:B17" si="1">B14</f>
        <v>2013</v>
      </c>
      <c r="C15" s="152">
        <v>2</v>
      </c>
      <c r="D15" s="99" t="s">
        <v>4</v>
      </c>
      <c r="E15" s="120">
        <f>IFERROR(VLOOKUP($B15&amp;"_"&amp;$C15&amp;"_"&amp;$A$4,'Pnad-C'!$1:$1048576,E$4,0)*100,"-")</f>
        <v>6.2027420848608017</v>
      </c>
      <c r="F15" s="120">
        <f>IFERROR(VLOOKUP($B15&amp;"_"&amp;$C15&amp;"_"&amp;$A$4,'Pnad-C'!$1:$1048576,F$4,0)*100,"-")</f>
        <v>5.0826724618673325</v>
      </c>
      <c r="G15" s="120">
        <f>IFERROR(VLOOKUP($B15&amp;"_"&amp;$C15&amp;"_"&amp;$A$4,'Pnad-C'!$1:$1048576,G$4,0)*100,"-")</f>
        <v>7.5690820813179016</v>
      </c>
    </row>
    <row r="16" spans="1:7" ht="15.75" x14ac:dyDescent="0.25">
      <c r="B16" s="10">
        <f t="shared" si="1"/>
        <v>2013</v>
      </c>
      <c r="C16" s="152">
        <v>3</v>
      </c>
      <c r="D16" s="99" t="s">
        <v>5</v>
      </c>
      <c r="E16" s="120">
        <f>IFERROR(VLOOKUP($B16&amp;"_"&amp;$C16&amp;"_"&amp;$A$4,'Pnad-C'!$1:$1048576,E$4,0)*100,"-")</f>
        <v>6.5924830734729767</v>
      </c>
      <c r="F16" s="120">
        <f>IFERROR(VLOOKUP($B16&amp;"_"&amp;$C16&amp;"_"&amp;$A$4,'Pnad-C'!$1:$1048576,F$4,0)*100,"-")</f>
        <v>4.7981221228837967</v>
      </c>
      <c r="G16" s="120">
        <f>IFERROR(VLOOKUP($B16&amp;"_"&amp;$C16&amp;"_"&amp;$A$4,'Pnad-C'!$1:$1048576,G$4,0)*100,"-")</f>
        <v>8.7367244064807892</v>
      </c>
    </row>
    <row r="17" spans="1:7" ht="15.75" x14ac:dyDescent="0.25">
      <c r="B17" s="10">
        <f t="shared" si="1"/>
        <v>2013</v>
      </c>
      <c r="C17" s="152">
        <v>4</v>
      </c>
      <c r="D17" s="99" t="s">
        <v>6</v>
      </c>
      <c r="E17" s="120">
        <f>IFERROR(VLOOKUP($B17&amp;"_"&amp;$C17&amp;"_"&amp;$A$4,'Pnad-C'!$1:$1048576,E$4,0)*100,"-")</f>
        <v>5.9396445751190186</v>
      </c>
      <c r="F17" s="120">
        <f>IFERROR(VLOOKUP($B17&amp;"_"&amp;$C17&amp;"_"&amp;$A$4,'Pnad-C'!$1:$1048576,F$4,0)*100,"-")</f>
        <v>4.6252142637968063</v>
      </c>
      <c r="G17" s="120">
        <f>IFERROR(VLOOKUP($B17&amp;"_"&amp;$C17&amp;"_"&amp;$A$4,'Pnad-C'!$1:$1048576,G$4,0)*100,"-")</f>
        <v>7.5333058834075928</v>
      </c>
    </row>
    <row r="18" spans="1:7" ht="15.75" x14ac:dyDescent="0.25">
      <c r="B18" s="10">
        <f>D18</f>
        <v>2014</v>
      </c>
      <c r="C18" s="152">
        <v>0</v>
      </c>
      <c r="D18" s="98">
        <v>2014</v>
      </c>
      <c r="E18" s="119">
        <f>IFERROR(VLOOKUP($B18&amp;"_"&amp;$C18&amp;"_"&amp;$A$4,'Pnad-C'!$1:$1048576,E$4,0)*100,"-")</f>
        <v>6.1115339398384094</v>
      </c>
      <c r="F18" s="119">
        <f>IFERROR(VLOOKUP($B18&amp;"_"&amp;$C18&amp;"_"&amp;$A$4,'Pnad-C'!$1:$1048576,F$4,0)*100,"-")</f>
        <v>4.6548109501600266</v>
      </c>
      <c r="G18" s="119">
        <f>IFERROR(VLOOKUP($B18&amp;"_"&amp;$C18&amp;"_"&amp;$A$4,'Pnad-C'!$1:$1048576,G$4,0)*100,"-")</f>
        <v>7.8808829188346863</v>
      </c>
    </row>
    <row r="19" spans="1:7" ht="15.75" x14ac:dyDescent="0.25">
      <c r="B19" s="10">
        <f>B18</f>
        <v>2014</v>
      </c>
      <c r="C19" s="152">
        <v>1</v>
      </c>
      <c r="D19" s="99" t="s">
        <v>3</v>
      </c>
      <c r="E19" s="120">
        <f>IFERROR(VLOOKUP($B19&amp;"_"&amp;$C19&amp;"_"&amp;$A$4,'Pnad-C'!$1:$1048576,E$4,0)*100,"-")</f>
        <v>6.5330930054187775</v>
      </c>
      <c r="F19" s="120">
        <f>IFERROR(VLOOKUP($B19&amp;"_"&amp;$C19&amp;"_"&amp;$A$4,'Pnad-C'!$1:$1048576,F$4,0)*100,"-")</f>
        <v>4.8205789178609848</v>
      </c>
      <c r="G19" s="120">
        <f>IFERROR(VLOOKUP($B19&amp;"_"&amp;$C19&amp;"_"&amp;$A$4,'Pnad-C'!$1:$1048576,G$4,0)*100,"-")</f>
        <v>8.5840977728366852</v>
      </c>
    </row>
    <row r="20" spans="1:7" ht="15.75" x14ac:dyDescent="0.25">
      <c r="B20" s="10">
        <f t="shared" ref="B20:B22" si="2">B19</f>
        <v>2014</v>
      </c>
      <c r="C20" s="152">
        <v>2</v>
      </c>
      <c r="D20" s="99" t="s">
        <v>4</v>
      </c>
      <c r="E20" s="120">
        <f>IFERROR(VLOOKUP($B20&amp;"_"&amp;$C20&amp;"_"&amp;$A$4,'Pnad-C'!$1:$1048576,E$4,0)*100,"-")</f>
        <v>6.208328902721405</v>
      </c>
      <c r="F20" s="120">
        <f>IFERROR(VLOOKUP($B20&amp;"_"&amp;$C20&amp;"_"&amp;$A$4,'Pnad-C'!$1:$1048576,F$4,0)*100,"-")</f>
        <v>4.6886615455150604</v>
      </c>
      <c r="G20" s="120">
        <f>IFERROR(VLOOKUP($B20&amp;"_"&amp;$C20&amp;"_"&amp;$A$4,'Pnad-C'!$1:$1048576,G$4,0)*100,"-")</f>
        <v>8.0738618969917297</v>
      </c>
    </row>
    <row r="21" spans="1:7" ht="15.75" x14ac:dyDescent="0.25">
      <c r="B21" s="10">
        <f t="shared" si="2"/>
        <v>2014</v>
      </c>
      <c r="C21" s="152">
        <v>3</v>
      </c>
      <c r="D21" s="99" t="s">
        <v>5</v>
      </c>
      <c r="E21" s="120">
        <f>IFERROR(VLOOKUP($B21&amp;"_"&amp;$C21&amp;"_"&amp;$A$4,'Pnad-C'!$1:$1048576,E$4,0)*100,"-")</f>
        <v>6.1380170285701752</v>
      </c>
      <c r="F21" s="120">
        <f>IFERROR(VLOOKUP($B21&amp;"_"&amp;$C21&amp;"_"&amp;$A$4,'Pnad-C'!$1:$1048576,F$4,0)*100,"-")</f>
        <v>4.5615296810865402</v>
      </c>
      <c r="G21" s="120">
        <f>IFERROR(VLOOKUP($B21&amp;"_"&amp;$C21&amp;"_"&amp;$A$4,'Pnad-C'!$1:$1048576,G$4,0)*100,"-")</f>
        <v>8.0526076257228851</v>
      </c>
    </row>
    <row r="22" spans="1:7" ht="15.75" x14ac:dyDescent="0.25">
      <c r="B22" s="10">
        <f t="shared" si="2"/>
        <v>2014</v>
      </c>
      <c r="C22" s="152">
        <v>4</v>
      </c>
      <c r="D22" s="99" t="s">
        <v>6</v>
      </c>
      <c r="E22" s="120">
        <f>IFERROR(VLOOKUP($B22&amp;"_"&amp;$C22&amp;"_"&amp;$A$4,'Pnad-C'!$1:$1048576,E$4,0)*100,"-")</f>
        <v>5.5666960775852203</v>
      </c>
      <c r="F22" s="120">
        <f>IFERROR(VLOOKUP($B22&amp;"_"&amp;$C22&amp;"_"&amp;$A$4,'Pnad-C'!$1:$1048576,F$4,0)*100,"-")</f>
        <v>4.5484732836484909</v>
      </c>
      <c r="G22" s="120">
        <f>IFERROR(VLOOKUP($B22&amp;"_"&amp;$C22&amp;"_"&amp;$A$4,'Pnad-C'!$1:$1048576,G$4,0)*100,"-")</f>
        <v>6.8129643797874451</v>
      </c>
    </row>
    <row r="23" spans="1:7" ht="15.75" x14ac:dyDescent="0.25">
      <c r="B23" s="10">
        <f>D23</f>
        <v>2015</v>
      </c>
      <c r="C23" s="152">
        <v>0</v>
      </c>
      <c r="D23" s="98">
        <v>2015</v>
      </c>
      <c r="E23" s="119">
        <f>IFERROR(VLOOKUP($B23&amp;"_"&amp;$C23&amp;"_"&amp;$A$4,'Pnad-C'!$1:$1048576,E$4,0)*100,"-")</f>
        <v>6.8973779678344727</v>
      </c>
      <c r="F23" s="119">
        <f>IFERROR(VLOOKUP($B23&amp;"_"&amp;$C23&amp;"_"&amp;$A$4,'Pnad-C'!$1:$1048576,F$4,0)*100,"-")</f>
        <v>5.7367671281099319</v>
      </c>
      <c r="G23" s="119">
        <f>IFERROR(VLOOKUP($B23&amp;"_"&amp;$C23&amp;"_"&amp;$A$4,'Pnad-C'!$1:$1048576,G$4,0)*100,"-")</f>
        <v>8.3123669028282166</v>
      </c>
    </row>
    <row r="24" spans="1:7" ht="15.75" x14ac:dyDescent="0.25">
      <c r="B24" s="10">
        <f>B23</f>
        <v>2015</v>
      </c>
      <c r="C24" s="152">
        <v>1</v>
      </c>
      <c r="D24" s="99" t="s">
        <v>3</v>
      </c>
      <c r="E24" s="120">
        <f>IFERROR(VLOOKUP($B24&amp;"_"&amp;$C24&amp;"_"&amp;$A$4,'Pnad-C'!$1:$1048576,E$4,0)*100,"-")</f>
        <v>5.9773948043584824</v>
      </c>
      <c r="F24" s="120">
        <f>IFERROR(VLOOKUP($B24&amp;"_"&amp;$C24&amp;"_"&amp;$A$4,'Pnad-C'!$1:$1048576,F$4,0)*100,"-")</f>
        <v>4.7769419848918915</v>
      </c>
      <c r="G24" s="120">
        <f>IFERROR(VLOOKUP($B24&amp;"_"&amp;$C24&amp;"_"&amp;$A$4,'Pnad-C'!$1:$1048576,G$4,0)*100,"-")</f>
        <v>7.442939281463623</v>
      </c>
    </row>
    <row r="25" spans="1:7" ht="15.75" x14ac:dyDescent="0.25">
      <c r="B25" s="10">
        <f t="shared" ref="B25:B27" si="3">B24</f>
        <v>2015</v>
      </c>
      <c r="C25" s="152">
        <v>2</v>
      </c>
      <c r="D25" s="99" t="s">
        <v>4</v>
      </c>
      <c r="E25" s="120">
        <f>IFERROR(VLOOKUP($B25&amp;"_"&amp;$C25&amp;"_"&amp;$A$4,'Pnad-C'!$1:$1048576,E$4,0)*100,"-")</f>
        <v>6.4517371356487274</v>
      </c>
      <c r="F25" s="120">
        <f>IFERROR(VLOOKUP($B25&amp;"_"&amp;$C25&amp;"_"&amp;$A$4,'Pnad-C'!$1:$1048576,F$4,0)*100,"-")</f>
        <v>5.5736377835273743</v>
      </c>
      <c r="G25" s="120">
        <f>IFERROR(VLOOKUP($B25&amp;"_"&amp;$C25&amp;"_"&amp;$A$4,'Pnad-C'!$1:$1048576,G$4,0)*100,"-")</f>
        <v>7.5310327112674713</v>
      </c>
    </row>
    <row r="26" spans="1:7" ht="15.75" x14ac:dyDescent="0.25">
      <c r="B26" s="10">
        <f t="shared" si="3"/>
        <v>2015</v>
      </c>
      <c r="C26" s="152">
        <v>3</v>
      </c>
      <c r="D26" s="99" t="s">
        <v>5</v>
      </c>
      <c r="E26" s="120">
        <f>IFERROR(VLOOKUP($B26&amp;"_"&amp;$C26&amp;"_"&amp;$A$4,'Pnad-C'!$1:$1048576,E$4,0)*100,"-")</f>
        <v>7.5032137334346771</v>
      </c>
      <c r="F26" s="120">
        <f>IFERROR(VLOOKUP($B26&amp;"_"&amp;$C26&amp;"_"&amp;$A$4,'Pnad-C'!$1:$1048576,F$4,0)*100,"-")</f>
        <v>6.2700890004634857</v>
      </c>
      <c r="G26" s="120">
        <f>IFERROR(VLOOKUP($B26&amp;"_"&amp;$C26&amp;"_"&amp;$A$4,'Pnad-C'!$1:$1048576,G$4,0)*100,"-")</f>
        <v>8.9925505220890045</v>
      </c>
    </row>
    <row r="27" spans="1:7" ht="15.75" x14ac:dyDescent="0.25">
      <c r="B27" s="10">
        <f t="shared" si="3"/>
        <v>2015</v>
      </c>
      <c r="C27" s="152">
        <v>4</v>
      </c>
      <c r="D27" s="99" t="s">
        <v>6</v>
      </c>
      <c r="E27" s="120">
        <f>IFERROR(VLOOKUP($B27&amp;"_"&amp;$C27&amp;"_"&amp;$A$4,'Pnad-C'!$1:$1048576,E$4,0)*100,"-")</f>
        <v>7.6571650803089142</v>
      </c>
      <c r="F27" s="120">
        <f>IFERROR(VLOOKUP($B27&amp;"_"&amp;$C27&amp;"_"&amp;$A$4,'Pnad-C'!$1:$1048576,F$4,0)*100,"-")</f>
        <v>6.3263997435569763</v>
      </c>
      <c r="G27" s="120">
        <f>IFERROR(VLOOKUP($B27&amp;"_"&amp;$C27&amp;"_"&amp;$A$4,'Pnad-C'!$1:$1048576,G$4,0)*100,"-")</f>
        <v>9.2829443514347076</v>
      </c>
    </row>
    <row r="28" spans="1:7" ht="15.75" x14ac:dyDescent="0.25">
      <c r="B28" s="10">
        <f>D28</f>
        <v>2016</v>
      </c>
      <c r="C28" s="152">
        <v>0</v>
      </c>
      <c r="D28" s="98">
        <v>2016</v>
      </c>
      <c r="E28" s="119">
        <f>IFERROR(VLOOKUP($B28&amp;"_"&amp;$C28&amp;"_"&amp;$A$4,'Pnad-C'!$1:$1048576,E$4,0)*100,"-")</f>
        <v>9.9534347653388977</v>
      </c>
      <c r="F28" s="119">
        <f>IFERROR(VLOOKUP($B28&amp;"_"&amp;$C28&amp;"_"&amp;$A$4,'Pnad-C'!$1:$1048576,F$4,0)*100,"-")</f>
        <v>8.5767149925231934</v>
      </c>
      <c r="G28" s="119">
        <f>IFERROR(VLOOKUP($B28&amp;"_"&amp;$C28&amp;"_"&amp;$A$4,'Pnad-C'!$1:$1048576,G$4,0)*100,"-")</f>
        <v>11.638935655355453</v>
      </c>
    </row>
    <row r="29" spans="1:7" ht="15.75" x14ac:dyDescent="0.25">
      <c r="B29" s="10">
        <f>B28</f>
        <v>2016</v>
      </c>
      <c r="C29" s="152">
        <v>1</v>
      </c>
      <c r="D29" s="99" t="s">
        <v>3</v>
      </c>
      <c r="E29" s="120">
        <f>IFERROR(VLOOKUP($B29&amp;"_"&amp;$C29&amp;"_"&amp;$A$4,'Pnad-C'!$1:$1048576,E$4,0)*100,"-")</f>
        <v>9.1963380575180054</v>
      </c>
      <c r="F29" s="120">
        <f>IFERROR(VLOOKUP($B29&amp;"_"&amp;$C29&amp;"_"&amp;$A$4,'Pnad-C'!$1:$1048576,F$4,0)*100,"-")</f>
        <v>7.9286150634288788</v>
      </c>
      <c r="G29" s="120">
        <f>IFERROR(VLOOKUP($B29&amp;"_"&amp;$C29&amp;"_"&amp;$A$4,'Pnad-C'!$1:$1048576,G$4,0)*100,"-")</f>
        <v>10.760341584682465</v>
      </c>
    </row>
    <row r="30" spans="1:7" s="232" customFormat="1" ht="16.5" thickBot="1" x14ac:dyDescent="0.3">
      <c r="A30" s="268"/>
      <c r="B30" s="254">
        <f>B29</f>
        <v>2016</v>
      </c>
      <c r="C30" s="152">
        <v>2</v>
      </c>
      <c r="D30" s="246" t="s">
        <v>4</v>
      </c>
      <c r="E30" s="120">
        <f>IFERROR(VLOOKUP($B30&amp;"_"&amp;$C30&amp;"_"&amp;$A$4,'Pnad-C'!$1:$1048576,E$4,0)*100,"-")</f>
        <v>10.71053221821785</v>
      </c>
      <c r="F30" s="120">
        <f>IFERROR(VLOOKUP($B30&amp;"_"&amp;$C30&amp;"_"&amp;$A$4,'Pnad-C'!$1:$1048576,F$4,0)*100,"-")</f>
        <v>9.2248156666755676</v>
      </c>
      <c r="G30" s="120">
        <f>IFERROR(VLOOKUP($B30&amp;"_"&amp;$C30&amp;"_"&amp;$A$4,'Pnad-C'!$1:$1048576,G$4,0)*100,"-")</f>
        <v>12.517529726028442</v>
      </c>
    </row>
    <row r="31" spans="1:7" ht="22.5" customHeight="1" thickTop="1" x14ac:dyDescent="0.25">
      <c r="C31" s="154"/>
      <c r="D31" s="417" t="s">
        <v>778</v>
      </c>
      <c r="E31" s="417"/>
      <c r="F31" s="417"/>
      <c r="G31" s="417"/>
    </row>
    <row r="32" spans="1:7" x14ac:dyDescent="0.25">
      <c r="C32" s="154"/>
      <c r="D32" s="16" t="s">
        <v>2</v>
      </c>
    </row>
    <row r="33" spans="3:4" x14ac:dyDescent="0.25">
      <c r="C33" s="154"/>
      <c r="D33" s="159" t="s">
        <v>434</v>
      </c>
    </row>
    <row r="34" spans="3:4" x14ac:dyDescent="0.25">
      <c r="C34" s="154"/>
      <c r="D34" s="104" t="s">
        <v>780</v>
      </c>
    </row>
  </sheetData>
  <mergeCells count="2">
    <mergeCell ref="D5:G5"/>
    <mergeCell ref="D31:G31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GridLines="0" workbookViewId="0">
      <pane ySplit="7" topLeftCell="A8" activePane="bottomLeft" state="frozen"/>
      <selection activeCell="D35" sqref="D35"/>
      <selection pane="bottomLeft" activeCell="A8" sqref="A8"/>
    </sheetView>
  </sheetViews>
  <sheetFormatPr defaultRowHeight="15" x14ac:dyDescent="0.25"/>
  <cols>
    <col min="1" max="3" width="3.140625" style="153" customWidth="1"/>
    <col min="4" max="4" width="23.28515625" customWidth="1"/>
    <col min="5" max="5" width="17.85546875" customWidth="1"/>
    <col min="6" max="10" width="17.42578125" customWidth="1"/>
  </cols>
  <sheetData>
    <row r="1" spans="1:11" s="5" customFormat="1" ht="30" customHeight="1" x14ac:dyDescent="0.25">
      <c r="A1" s="1" t="s">
        <v>1</v>
      </c>
      <c r="B1" s="141"/>
      <c r="C1" s="1"/>
      <c r="D1" s="2"/>
      <c r="E1" s="2"/>
      <c r="F1" s="3"/>
      <c r="G1" s="3"/>
      <c r="H1" s="3"/>
      <c r="I1" s="3"/>
      <c r="J1" s="3"/>
    </row>
    <row r="2" spans="1:11" s="9" customFormat="1" ht="3" customHeight="1" x14ac:dyDescent="0.25">
      <c r="A2" s="142"/>
      <c r="B2" s="143"/>
      <c r="C2" s="142"/>
      <c r="D2" s="6"/>
      <c r="E2" s="6"/>
      <c r="F2" s="7"/>
      <c r="G2" s="7"/>
      <c r="H2" s="7"/>
      <c r="I2" s="7"/>
      <c r="J2" s="7"/>
    </row>
    <row r="3" spans="1:11" s="158" customFormat="1" ht="10.5" customHeight="1" x14ac:dyDescent="0.25">
      <c r="A3" s="144">
        <v>24</v>
      </c>
      <c r="B3" s="145"/>
      <c r="C3" s="157"/>
      <c r="D3" s="155"/>
      <c r="E3" s="157" t="s">
        <v>235</v>
      </c>
      <c r="F3" s="157" t="s">
        <v>305</v>
      </c>
      <c r="G3" s="157" t="s">
        <v>306</v>
      </c>
      <c r="H3" s="157" t="s">
        <v>307</v>
      </c>
      <c r="I3" s="157" t="s">
        <v>308</v>
      </c>
      <c r="J3" s="157" t="s">
        <v>309</v>
      </c>
      <c r="K3" s="157"/>
    </row>
    <row r="4" spans="1:11" s="158" customFormat="1" ht="9" customHeight="1" x14ac:dyDescent="0.2">
      <c r="A4" s="147" t="s">
        <v>9</v>
      </c>
      <c r="B4" s="145"/>
      <c r="C4" s="157"/>
      <c r="D4" s="155"/>
      <c r="E4" s="157">
        <f>HLOOKUP(E$3,'Pnad-C'!$1:$1048576,2,0)</f>
        <v>141</v>
      </c>
      <c r="F4" s="157">
        <f>HLOOKUP(F$3,'Pnad-C'!$1:$1048576,2,0)</f>
        <v>144</v>
      </c>
      <c r="G4" s="157">
        <f>HLOOKUP(G$3,'Pnad-C'!$1:$1048576,2,0)</f>
        <v>145</v>
      </c>
      <c r="H4" s="157">
        <f>HLOOKUP(H$3,'Pnad-C'!$1:$1048576,2,0)</f>
        <v>146</v>
      </c>
      <c r="I4" s="157">
        <f>HLOOKUP(I$3,'Pnad-C'!$1:$1048576,2,0)</f>
        <v>147</v>
      </c>
      <c r="J4" s="157">
        <f>HLOOKUP(J$3,'Pnad-C'!$1:$1048576,2,0)</f>
        <v>148</v>
      </c>
      <c r="K4" s="10"/>
    </row>
    <row r="5" spans="1:11" s="12" customFormat="1" ht="43.5" customHeight="1" x14ac:dyDescent="0.25">
      <c r="A5" s="11"/>
      <c r="B5" s="148"/>
      <c r="C5" s="138"/>
      <c r="D5" s="416" t="str">
        <f>VLOOKUP(A3,'Indicadores do boletim'!$D:$N,3,0)</f>
        <v>Taxa de desemprego da população com 14 anos ou mais por faixa etária: Região Metropolitana do Rio de Janeiro, 2012  a 2016</v>
      </c>
      <c r="E5" s="416"/>
      <c r="F5" s="416"/>
      <c r="G5" s="416"/>
      <c r="H5" s="416"/>
      <c r="I5" s="416"/>
      <c r="J5" s="416"/>
    </row>
    <row r="6" spans="1:11" s="12" customFormat="1" ht="14.25" customHeight="1" thickBot="1" x14ac:dyDescent="0.3">
      <c r="A6" s="11"/>
      <c r="B6" s="150"/>
      <c r="C6" s="138"/>
      <c r="D6" s="13"/>
      <c r="E6" s="13"/>
      <c r="F6" s="14"/>
      <c r="J6" s="102" t="s">
        <v>186</v>
      </c>
    </row>
    <row r="7" spans="1:11" s="11" customFormat="1" ht="22.5" customHeight="1" thickTop="1" x14ac:dyDescent="0.25">
      <c r="A7" s="138"/>
      <c r="B7" s="151"/>
      <c r="C7" s="138"/>
      <c r="D7" s="96" t="s">
        <v>0</v>
      </c>
      <c r="E7" s="116" t="s">
        <v>371</v>
      </c>
      <c r="F7" s="97" t="s">
        <v>685</v>
      </c>
      <c r="G7" s="97" t="s">
        <v>188</v>
      </c>
      <c r="H7" s="97" t="s">
        <v>189</v>
      </c>
      <c r="I7" s="97" t="s">
        <v>190</v>
      </c>
      <c r="J7" s="97" t="s">
        <v>191</v>
      </c>
    </row>
    <row r="8" spans="1:11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7.3512554168701172</v>
      </c>
      <c r="F8" s="119">
        <f>IFERROR(VLOOKUP($B8&amp;"_"&amp;$C8&amp;"_"&amp;$A$4,'Pnad-C'!$1:$1048576,F$4,0)*100,"-")</f>
        <v>31.150060892105103</v>
      </c>
      <c r="G8" s="119">
        <f>IFERROR(VLOOKUP($B8&amp;"_"&amp;$C8&amp;"_"&amp;$A$4,'Pnad-C'!$1:$1048576,G$4,0)*100,"-")</f>
        <v>13.205356895923615</v>
      </c>
      <c r="H8" s="119">
        <f>IFERROR(VLOOKUP($B8&amp;"_"&amp;$C8&amp;"_"&amp;$A$4,'Pnad-C'!$1:$1048576,H$4,0)*100,"-")</f>
        <v>5.4151065647602081</v>
      </c>
      <c r="I8" s="119">
        <f>IFERROR(VLOOKUP($B8&amp;"_"&amp;$C8&amp;"_"&amp;$A$4,'Pnad-C'!$1:$1048576,I$4,0)*100,"-")</f>
        <v>3.4562643617391586</v>
      </c>
      <c r="J8" s="119">
        <f>IFERROR(VLOOKUP($B8&amp;"_"&amp;$C8&amp;"_"&amp;$A$4,'Pnad-C'!$1:$1048576,J$4,0)*100,"-")</f>
        <v>1.7996417358517647</v>
      </c>
    </row>
    <row r="9" spans="1:11" ht="15.75" x14ac:dyDescent="0.25">
      <c r="B9" s="10">
        <f>B8</f>
        <v>2012</v>
      </c>
      <c r="C9" s="152">
        <v>1</v>
      </c>
      <c r="D9" s="99" t="s">
        <v>3</v>
      </c>
      <c r="E9" s="130">
        <f>IFERROR(VLOOKUP($B9&amp;"_"&amp;$C9&amp;"_"&amp;$A$4,'Pnad-C'!$1:$1048576,E$4,0)*100,"-")</f>
        <v>8.4422200918197632</v>
      </c>
      <c r="F9" s="120">
        <f>IFERROR(VLOOKUP($B9&amp;"_"&amp;$C9&amp;"_"&amp;$A$4,'Pnad-C'!$1:$1048576,F$4,0)*100,"-")</f>
        <v>36.822625994682312</v>
      </c>
      <c r="G9" s="120">
        <f>IFERROR(VLOOKUP($B9&amp;"_"&amp;$C9&amp;"_"&amp;$A$4,'Pnad-C'!$1:$1048576,G$4,0)*100,"-")</f>
        <v>14.377936720848083</v>
      </c>
      <c r="H9" s="120">
        <f>IFERROR(VLOOKUP($B9&amp;"_"&amp;$C9&amp;"_"&amp;$A$4,'Pnad-C'!$1:$1048576,H$4,0)*100,"-")</f>
        <v>6.2370963394641876</v>
      </c>
      <c r="I9" s="120">
        <f>IFERROR(VLOOKUP($B9&amp;"_"&amp;$C9&amp;"_"&amp;$A$4,'Pnad-C'!$1:$1048576,I$4,0)*100,"-")</f>
        <v>4.353892058134079</v>
      </c>
      <c r="J9" s="120">
        <f>IFERROR(VLOOKUP($B9&amp;"_"&amp;$C9&amp;"_"&amp;$A$4,'Pnad-C'!$1:$1048576,J$4,0)*100,"-")</f>
        <v>2.1045556291937828</v>
      </c>
    </row>
    <row r="10" spans="1:11" ht="15.75" x14ac:dyDescent="0.25">
      <c r="B10" s="10">
        <f t="shared" ref="B10:B12" si="0">B9</f>
        <v>2012</v>
      </c>
      <c r="C10" s="152">
        <v>2</v>
      </c>
      <c r="D10" s="99" t="s">
        <v>4</v>
      </c>
      <c r="E10" s="130">
        <f>IFERROR(VLOOKUP($B10&amp;"_"&amp;$C10&amp;"_"&amp;$A$4,'Pnad-C'!$1:$1048576,E$4,0)*100,"-")</f>
        <v>7.0060811936855316</v>
      </c>
      <c r="F10" s="120">
        <f>IFERROR(VLOOKUP($B10&amp;"_"&amp;$C10&amp;"_"&amp;$A$4,'Pnad-C'!$1:$1048576,F$4,0)*100,"-")</f>
        <v>27.397051453590393</v>
      </c>
      <c r="G10" s="120">
        <f>IFERROR(VLOOKUP($B10&amp;"_"&amp;$C10&amp;"_"&amp;$A$4,'Pnad-C'!$1:$1048576,G$4,0)*100,"-")</f>
        <v>12.98128217458725</v>
      </c>
      <c r="H10" s="120">
        <f>IFERROR(VLOOKUP($B10&amp;"_"&amp;$C10&amp;"_"&amp;$A$4,'Pnad-C'!$1:$1048576,H$4,0)*100,"-")</f>
        <v>5.1774110645055771</v>
      </c>
      <c r="I10" s="120">
        <f>IFERROR(VLOOKUP($B10&amp;"_"&amp;$C10&amp;"_"&amp;$A$4,'Pnad-C'!$1:$1048576,I$4,0)*100,"-")</f>
        <v>3.054983913898468</v>
      </c>
      <c r="J10" s="120">
        <f>IFERROR(VLOOKUP($B10&amp;"_"&amp;$C10&amp;"_"&amp;$A$4,'Pnad-C'!$1:$1048576,J$4,0)*100,"-")</f>
        <v>1.547536626458168</v>
      </c>
    </row>
    <row r="11" spans="1:11" ht="15.75" x14ac:dyDescent="0.25">
      <c r="B11" s="10">
        <f t="shared" si="0"/>
        <v>2012</v>
      </c>
      <c r="C11" s="152">
        <v>3</v>
      </c>
      <c r="D11" s="99" t="s">
        <v>5</v>
      </c>
      <c r="E11" s="130">
        <f>IFERROR(VLOOKUP($B11&amp;"_"&amp;$C11&amp;"_"&amp;$A$4,'Pnad-C'!$1:$1048576,E$4,0)*100,"-")</f>
        <v>7.2408661246299744</v>
      </c>
      <c r="F11" s="120">
        <f>IFERROR(VLOOKUP($B11&amp;"_"&amp;$C11&amp;"_"&amp;$A$4,'Pnad-C'!$1:$1048576,F$4,0)*100,"-")</f>
        <v>31.25130832195282</v>
      </c>
      <c r="G11" s="120">
        <f>IFERROR(VLOOKUP($B11&amp;"_"&amp;$C11&amp;"_"&amp;$A$4,'Pnad-C'!$1:$1048576,G$4,0)*100,"-")</f>
        <v>12.982846796512604</v>
      </c>
      <c r="H11" s="120">
        <f>IFERROR(VLOOKUP($B11&amp;"_"&amp;$C11&amp;"_"&amp;$A$4,'Pnad-C'!$1:$1048576,H$4,0)*100,"-")</f>
        <v>5.5319931358098984</v>
      </c>
      <c r="I11" s="120">
        <f>IFERROR(VLOOKUP($B11&amp;"_"&amp;$C11&amp;"_"&amp;$A$4,'Pnad-C'!$1:$1048576,I$4,0)*100,"-")</f>
        <v>3.0720386654138565</v>
      </c>
      <c r="J11" s="120">
        <f>IFERROR(VLOOKUP($B11&amp;"_"&amp;$C11&amp;"_"&amp;$A$4,'Pnad-C'!$1:$1048576,J$4,0)*100,"-")</f>
        <v>1.6420260071754456</v>
      </c>
    </row>
    <row r="12" spans="1:11" ht="15.75" x14ac:dyDescent="0.25">
      <c r="B12" s="10">
        <f t="shared" si="0"/>
        <v>2012</v>
      </c>
      <c r="C12" s="152">
        <v>4</v>
      </c>
      <c r="D12" s="99" t="s">
        <v>6</v>
      </c>
      <c r="E12" s="130">
        <f>IFERROR(VLOOKUP($B12&amp;"_"&amp;$C12&amp;"_"&amp;$A$4,'Pnad-C'!$1:$1048576,E$4,0)*100,"-")</f>
        <v>6.7158542573451996</v>
      </c>
      <c r="F12" s="120">
        <f>IFERROR(VLOOKUP($B12&amp;"_"&amp;$C12&amp;"_"&amp;$A$4,'Pnad-C'!$1:$1048576,F$4,0)*100,"-")</f>
        <v>29.129257798194885</v>
      </c>
      <c r="G12" s="120">
        <f>IFERROR(VLOOKUP($B12&amp;"_"&amp;$C12&amp;"_"&amp;$A$4,'Pnad-C'!$1:$1048576,G$4,0)*100,"-")</f>
        <v>12.479361146688461</v>
      </c>
      <c r="H12" s="120">
        <f>IFERROR(VLOOKUP($B12&amp;"_"&amp;$C12&amp;"_"&amp;$A$4,'Pnad-C'!$1:$1048576,H$4,0)*100,"-")</f>
        <v>4.7139257192611694</v>
      </c>
      <c r="I12" s="120">
        <f>IFERROR(VLOOKUP($B12&amp;"_"&amp;$C12&amp;"_"&amp;$A$4,'Pnad-C'!$1:$1048576,I$4,0)*100,"-")</f>
        <v>3.3441424369812012</v>
      </c>
      <c r="J12" s="120">
        <f>IFERROR(VLOOKUP($B12&amp;"_"&amp;$C12&amp;"_"&amp;$A$4,'Pnad-C'!$1:$1048576,J$4,0)*100,"-")</f>
        <v>1.9044488668441772</v>
      </c>
    </row>
    <row r="13" spans="1:11" ht="15.75" x14ac:dyDescent="0.25">
      <c r="B13" s="10">
        <f>D13</f>
        <v>2013</v>
      </c>
      <c r="C13" s="152">
        <v>0</v>
      </c>
      <c r="D13" s="98">
        <v>2013</v>
      </c>
      <c r="E13" s="131">
        <f>IFERROR(VLOOKUP($B13&amp;"_"&amp;$C13&amp;"_"&amp;$A$4,'Pnad-C'!$1:$1048576,E$4,0)*100,"-")</f>
        <v>6.4455918967723846</v>
      </c>
      <c r="F13" s="119">
        <f>IFERROR(VLOOKUP($B13&amp;"_"&amp;$C13&amp;"_"&amp;$A$4,'Pnad-C'!$1:$1048576,F$4,0)*100,"-")</f>
        <v>25.175037980079651</v>
      </c>
      <c r="G13" s="119">
        <f>IFERROR(VLOOKUP($B13&amp;"_"&amp;$C13&amp;"_"&amp;$A$4,'Pnad-C'!$1:$1048576,G$4,0)*100,"-")</f>
        <v>12.178750336170197</v>
      </c>
      <c r="H13" s="119">
        <f>IFERROR(VLOOKUP($B13&amp;"_"&amp;$C13&amp;"_"&amp;$A$4,'Pnad-C'!$1:$1048576,H$4,0)*100,"-")</f>
        <v>4.7090224921703339</v>
      </c>
      <c r="I13" s="119">
        <f>IFERROR(VLOOKUP($B13&amp;"_"&amp;$C13&amp;"_"&amp;$A$4,'Pnad-C'!$1:$1048576,I$4,0)*100,"-")</f>
        <v>3.1592294573783875</v>
      </c>
      <c r="J13" s="119">
        <f>IFERROR(VLOOKUP($B13&amp;"_"&amp;$C13&amp;"_"&amp;$A$4,'Pnad-C'!$1:$1048576,J$4,0)*100,"-")</f>
        <v>1.7917416989803314</v>
      </c>
    </row>
    <row r="14" spans="1:11" ht="15.75" x14ac:dyDescent="0.25">
      <c r="B14" s="10">
        <f>B13</f>
        <v>2013</v>
      </c>
      <c r="C14" s="152">
        <v>1</v>
      </c>
      <c r="D14" s="99" t="s">
        <v>3</v>
      </c>
      <c r="E14" s="130">
        <f>IFERROR(VLOOKUP($B14&amp;"_"&amp;$C14&amp;"_"&amp;$A$4,'Pnad-C'!$1:$1048576,E$4,0)*100,"-")</f>
        <v>7.0474982261657715</v>
      </c>
      <c r="F14" s="120">
        <f>IFERROR(VLOOKUP($B14&amp;"_"&amp;$C14&amp;"_"&amp;$A$4,'Pnad-C'!$1:$1048576,F$4,0)*100,"-")</f>
        <v>35.459756851196289</v>
      </c>
      <c r="G14" s="120">
        <f>IFERROR(VLOOKUP($B14&amp;"_"&amp;$C14&amp;"_"&amp;$A$4,'Pnad-C'!$1:$1048576,G$4,0)*100,"-")</f>
        <v>13.053226470947266</v>
      </c>
      <c r="H14" s="120">
        <f>IFERROR(VLOOKUP($B14&amp;"_"&amp;$C14&amp;"_"&amp;$A$4,'Pnad-C'!$1:$1048576,H$4,0)*100,"-")</f>
        <v>5.0215266644954681</v>
      </c>
      <c r="I14" s="120">
        <f>IFERROR(VLOOKUP($B14&amp;"_"&amp;$C14&amp;"_"&amp;$A$4,'Pnad-C'!$1:$1048576,I$4,0)*100,"-")</f>
        <v>3.1182888895273209</v>
      </c>
      <c r="J14" s="120">
        <f>IFERROR(VLOOKUP($B14&amp;"_"&amp;$C14&amp;"_"&amp;$A$4,'Pnad-C'!$1:$1048576,J$4,0)*100,"-")</f>
        <v>1.9947260618209839</v>
      </c>
    </row>
    <row r="15" spans="1:11" ht="15.75" x14ac:dyDescent="0.25">
      <c r="B15" s="10">
        <f t="shared" ref="B15:B17" si="1">B14</f>
        <v>2013</v>
      </c>
      <c r="C15" s="152">
        <v>2</v>
      </c>
      <c r="D15" s="99" t="s">
        <v>4</v>
      </c>
      <c r="E15" s="130">
        <f>IFERROR(VLOOKUP($B15&amp;"_"&amp;$C15&amp;"_"&amp;$A$4,'Pnad-C'!$1:$1048576,E$4,0)*100,"-")</f>
        <v>6.2027420848608017</v>
      </c>
      <c r="F15" s="120">
        <f>IFERROR(VLOOKUP($B15&amp;"_"&amp;$C15&amp;"_"&amp;$A$4,'Pnad-C'!$1:$1048576,F$4,0)*100,"-")</f>
        <v>21.504306793212891</v>
      </c>
      <c r="G15" s="120">
        <f>IFERROR(VLOOKUP($B15&amp;"_"&amp;$C15&amp;"_"&amp;$A$4,'Pnad-C'!$1:$1048576,G$4,0)*100,"-")</f>
        <v>11.511573940515518</v>
      </c>
      <c r="H15" s="120">
        <f>IFERROR(VLOOKUP($B15&amp;"_"&amp;$C15&amp;"_"&amp;$A$4,'Pnad-C'!$1:$1048576,H$4,0)*100,"-")</f>
        <v>4.4894017279148102</v>
      </c>
      <c r="I15" s="120">
        <f>IFERROR(VLOOKUP($B15&amp;"_"&amp;$C15&amp;"_"&amp;$A$4,'Pnad-C'!$1:$1048576,I$4,0)*100,"-")</f>
        <v>3.5499490797519684</v>
      </c>
      <c r="J15" s="120">
        <f>IFERROR(VLOOKUP($B15&amp;"_"&amp;$C15&amp;"_"&amp;$A$4,'Pnad-C'!$1:$1048576,J$4,0)*100,"-")</f>
        <v>1.1197217740118504</v>
      </c>
    </row>
    <row r="16" spans="1:11" ht="15.75" x14ac:dyDescent="0.25">
      <c r="B16" s="10">
        <f t="shared" si="1"/>
        <v>2013</v>
      </c>
      <c r="C16" s="152">
        <v>3</v>
      </c>
      <c r="D16" s="99" t="s">
        <v>5</v>
      </c>
      <c r="E16" s="130">
        <f>IFERROR(VLOOKUP($B16&amp;"_"&amp;$C16&amp;"_"&amp;$A$4,'Pnad-C'!$1:$1048576,E$4,0)*100,"-")</f>
        <v>6.5924830734729767</v>
      </c>
      <c r="F16" s="120">
        <f>IFERROR(VLOOKUP($B16&amp;"_"&amp;$C16&amp;"_"&amp;$A$4,'Pnad-C'!$1:$1048576,F$4,0)*100,"-")</f>
        <v>26.616042852401733</v>
      </c>
      <c r="G16" s="120">
        <f>IFERROR(VLOOKUP($B16&amp;"_"&amp;$C16&amp;"_"&amp;$A$4,'Pnad-C'!$1:$1048576,G$4,0)*100,"-")</f>
        <v>12.268441170454025</v>
      </c>
      <c r="H16" s="120">
        <f>IFERROR(VLOOKUP($B16&amp;"_"&amp;$C16&amp;"_"&amp;$A$4,'Pnad-C'!$1:$1048576,H$4,0)*100,"-")</f>
        <v>4.8960268497467041</v>
      </c>
      <c r="I16" s="120">
        <f>IFERROR(VLOOKUP($B16&amp;"_"&amp;$C16&amp;"_"&amp;$A$4,'Pnad-C'!$1:$1048576,I$4,0)*100,"-")</f>
        <v>3.356315940618515</v>
      </c>
      <c r="J16" s="120">
        <f>IFERROR(VLOOKUP($B16&amp;"_"&amp;$C16&amp;"_"&amp;$A$4,'Pnad-C'!$1:$1048576,J$4,0)*100,"-")</f>
        <v>2.7293343096971512</v>
      </c>
    </row>
    <row r="17" spans="1:10" ht="15.75" x14ac:dyDescent="0.25">
      <c r="B17" s="10">
        <f t="shared" si="1"/>
        <v>2013</v>
      </c>
      <c r="C17" s="152">
        <v>4</v>
      </c>
      <c r="D17" s="99" t="s">
        <v>6</v>
      </c>
      <c r="E17" s="130">
        <f>IFERROR(VLOOKUP($B17&amp;"_"&amp;$C17&amp;"_"&amp;$A$4,'Pnad-C'!$1:$1048576,E$4,0)*100,"-")</f>
        <v>5.9396445751190186</v>
      </c>
      <c r="F17" s="120">
        <f>IFERROR(VLOOKUP($B17&amp;"_"&amp;$C17&amp;"_"&amp;$A$4,'Pnad-C'!$1:$1048576,F$4,0)*100,"-")</f>
        <v>17.120048403739929</v>
      </c>
      <c r="G17" s="120">
        <f>IFERROR(VLOOKUP($B17&amp;"_"&amp;$C17&amp;"_"&amp;$A$4,'Pnad-C'!$1:$1048576,G$4,0)*100,"-")</f>
        <v>11.881761252880096</v>
      </c>
      <c r="H17" s="120">
        <f>IFERROR(VLOOKUP($B17&amp;"_"&amp;$C17&amp;"_"&amp;$A$4,'Pnad-C'!$1:$1048576,H$4,0)*100,"-")</f>
        <v>4.4291354715824127</v>
      </c>
      <c r="I17" s="120">
        <f>IFERROR(VLOOKUP($B17&amp;"_"&amp;$C17&amp;"_"&amp;$A$4,'Pnad-C'!$1:$1048576,I$4,0)*100,"-")</f>
        <v>2.6123641058802605</v>
      </c>
      <c r="J17" s="120">
        <f>IFERROR(VLOOKUP($B17&amp;"_"&amp;$C17&amp;"_"&amp;$A$4,'Pnad-C'!$1:$1048576,J$4,0)*100,"-")</f>
        <v>1.3231849297881126</v>
      </c>
    </row>
    <row r="18" spans="1:10" ht="15.75" x14ac:dyDescent="0.25">
      <c r="B18" s="10">
        <f>D18</f>
        <v>2014</v>
      </c>
      <c r="C18" s="152">
        <v>0</v>
      </c>
      <c r="D18" s="98">
        <v>2014</v>
      </c>
      <c r="E18" s="131">
        <f>IFERROR(VLOOKUP($B18&amp;"_"&amp;$C18&amp;"_"&amp;$A$4,'Pnad-C'!$1:$1048576,E$4,0)*100,"-")</f>
        <v>6.1115339398384094</v>
      </c>
      <c r="F18" s="119">
        <f>IFERROR(VLOOKUP($B18&amp;"_"&amp;$C18&amp;"_"&amp;$A$4,'Pnad-C'!$1:$1048576,F$4,0)*100,"-")</f>
        <v>23.866336047649384</v>
      </c>
      <c r="G18" s="119">
        <f>IFERROR(VLOOKUP($B18&amp;"_"&amp;$C18&amp;"_"&amp;$A$4,'Pnad-C'!$1:$1048576,G$4,0)*100,"-")</f>
        <v>11.97626143693924</v>
      </c>
      <c r="H18" s="119">
        <f>IFERROR(VLOOKUP($B18&amp;"_"&amp;$C18&amp;"_"&amp;$A$4,'Pnad-C'!$1:$1048576,H$4,0)*100,"-")</f>
        <v>4.4851705431938171</v>
      </c>
      <c r="I18" s="119">
        <f>IFERROR(VLOOKUP($B18&amp;"_"&amp;$C18&amp;"_"&amp;$A$4,'Pnad-C'!$1:$1048576,I$4,0)*100,"-")</f>
        <v>3.0480349436402321</v>
      </c>
      <c r="J18" s="119">
        <f>IFERROR(VLOOKUP($B18&amp;"_"&amp;$C18&amp;"_"&amp;$A$4,'Pnad-C'!$1:$1048576,J$4,0)*100,"-")</f>
        <v>1.7482733353972435</v>
      </c>
    </row>
    <row r="19" spans="1:10" ht="15.75" x14ac:dyDescent="0.25">
      <c r="B19" s="10">
        <f>B18</f>
        <v>2014</v>
      </c>
      <c r="C19" s="152">
        <v>1</v>
      </c>
      <c r="D19" s="99" t="s">
        <v>3</v>
      </c>
      <c r="E19" s="130">
        <f>IFERROR(VLOOKUP($B19&amp;"_"&amp;$C19&amp;"_"&amp;$A$4,'Pnad-C'!$1:$1048576,E$4,0)*100,"-")</f>
        <v>6.5330930054187775</v>
      </c>
      <c r="F19" s="120">
        <f>IFERROR(VLOOKUP($B19&amp;"_"&amp;$C19&amp;"_"&amp;$A$4,'Pnad-C'!$1:$1048576,F$4,0)*100,"-")</f>
        <v>29.925209283828735</v>
      </c>
      <c r="G19" s="120">
        <f>IFERROR(VLOOKUP($B19&amp;"_"&amp;$C19&amp;"_"&amp;$A$4,'Pnad-C'!$1:$1048576,G$4,0)*100,"-")</f>
        <v>12.501665949821472</v>
      </c>
      <c r="H19" s="120">
        <f>IFERROR(VLOOKUP($B19&amp;"_"&amp;$C19&amp;"_"&amp;$A$4,'Pnad-C'!$1:$1048576,H$4,0)*100,"-")</f>
        <v>4.7638565301895142</v>
      </c>
      <c r="I19" s="120">
        <f>IFERROR(VLOOKUP($B19&amp;"_"&amp;$C19&amp;"_"&amp;$A$4,'Pnad-C'!$1:$1048576,I$4,0)*100,"-")</f>
        <v>2.7556024491786957</v>
      </c>
      <c r="J19" s="120">
        <f>IFERROR(VLOOKUP($B19&amp;"_"&amp;$C19&amp;"_"&amp;$A$4,'Pnad-C'!$1:$1048576,J$4,0)*100,"-")</f>
        <v>2.246955968439579</v>
      </c>
    </row>
    <row r="20" spans="1:10" ht="15.75" x14ac:dyDescent="0.25">
      <c r="B20" s="10">
        <f t="shared" ref="B20:B22" si="2">B19</f>
        <v>2014</v>
      </c>
      <c r="C20" s="152">
        <v>2</v>
      </c>
      <c r="D20" s="99" t="s">
        <v>4</v>
      </c>
      <c r="E20" s="130">
        <f>IFERROR(VLOOKUP($B20&amp;"_"&amp;$C20&amp;"_"&amp;$A$4,'Pnad-C'!$1:$1048576,E$4,0)*100,"-")</f>
        <v>6.208328902721405</v>
      </c>
      <c r="F20" s="120">
        <f>IFERROR(VLOOKUP($B20&amp;"_"&amp;$C20&amp;"_"&amp;$A$4,'Pnad-C'!$1:$1048576,F$4,0)*100,"-")</f>
        <v>21.496427059173584</v>
      </c>
      <c r="G20" s="120">
        <f>IFERROR(VLOOKUP($B20&amp;"_"&amp;$C20&amp;"_"&amp;$A$4,'Pnad-C'!$1:$1048576,G$4,0)*100,"-")</f>
        <v>12.541048228740692</v>
      </c>
      <c r="H20" s="120">
        <f>IFERROR(VLOOKUP($B20&amp;"_"&amp;$C20&amp;"_"&amp;$A$4,'Pnad-C'!$1:$1048576,H$4,0)*100,"-")</f>
        <v>4.3355993926525116</v>
      </c>
      <c r="I20" s="120">
        <f>IFERROR(VLOOKUP($B20&amp;"_"&amp;$C20&amp;"_"&amp;$A$4,'Pnad-C'!$1:$1048576,I$4,0)*100,"-")</f>
        <v>3.3974740654230118</v>
      </c>
      <c r="J20" s="120">
        <f>IFERROR(VLOOKUP($B20&amp;"_"&amp;$C20&amp;"_"&amp;$A$4,'Pnad-C'!$1:$1048576,J$4,0)*100,"-")</f>
        <v>0.94828298315405846</v>
      </c>
    </row>
    <row r="21" spans="1:10" ht="15.75" x14ac:dyDescent="0.25">
      <c r="B21" s="10">
        <f t="shared" si="2"/>
        <v>2014</v>
      </c>
      <c r="C21" s="152">
        <v>3</v>
      </c>
      <c r="D21" s="99" t="s">
        <v>5</v>
      </c>
      <c r="E21" s="130">
        <f>IFERROR(VLOOKUP($B21&amp;"_"&amp;$C21&amp;"_"&amp;$A$4,'Pnad-C'!$1:$1048576,E$4,0)*100,"-")</f>
        <v>6.1380170285701752</v>
      </c>
      <c r="F21" s="120">
        <f>IFERROR(VLOOKUP($B21&amp;"_"&amp;$C21&amp;"_"&amp;$A$4,'Pnad-C'!$1:$1048576,F$4,0)*100,"-")</f>
        <v>23.614870011806488</v>
      </c>
      <c r="G21" s="120">
        <f>IFERROR(VLOOKUP($B21&amp;"_"&amp;$C21&amp;"_"&amp;$A$4,'Pnad-C'!$1:$1048576,G$4,0)*100,"-")</f>
        <v>11.96160688996315</v>
      </c>
      <c r="H21" s="120">
        <f>IFERROR(VLOOKUP($B21&amp;"_"&amp;$C21&amp;"_"&amp;$A$4,'Pnad-C'!$1:$1048576,H$4,0)*100,"-")</f>
        <v>4.6166293323040009</v>
      </c>
      <c r="I21" s="120">
        <f>IFERROR(VLOOKUP($B21&amp;"_"&amp;$C21&amp;"_"&amp;$A$4,'Pnad-C'!$1:$1048576,I$4,0)*100,"-")</f>
        <v>3.0500432476401329</v>
      </c>
      <c r="J21" s="120">
        <f>IFERROR(VLOOKUP($B21&amp;"_"&amp;$C21&amp;"_"&amp;$A$4,'Pnad-C'!$1:$1048576,J$4,0)*100,"-")</f>
        <v>2.5550926104187965</v>
      </c>
    </row>
    <row r="22" spans="1:10" ht="15.75" x14ac:dyDescent="0.25">
      <c r="B22" s="10">
        <f t="shared" si="2"/>
        <v>2014</v>
      </c>
      <c r="C22" s="152">
        <v>4</v>
      </c>
      <c r="D22" s="99" t="s">
        <v>6</v>
      </c>
      <c r="E22" s="130">
        <f>IFERROR(VLOOKUP($B22&amp;"_"&amp;$C22&amp;"_"&amp;$A$4,'Pnad-C'!$1:$1048576,E$4,0)*100,"-")</f>
        <v>5.5666960775852203</v>
      </c>
      <c r="F22" s="120">
        <f>IFERROR(VLOOKUP($B22&amp;"_"&amp;$C22&amp;"_"&amp;$A$4,'Pnad-C'!$1:$1048576,F$4,0)*100,"-")</f>
        <v>20.428837835788727</v>
      </c>
      <c r="G22" s="120">
        <f>IFERROR(VLOOKUP($B22&amp;"_"&amp;$C22&amp;"_"&amp;$A$4,'Pnad-C'!$1:$1048576,G$4,0)*100,"-")</f>
        <v>10.900725424289703</v>
      </c>
      <c r="H22" s="120">
        <f>IFERROR(VLOOKUP($B22&amp;"_"&amp;$C22&amp;"_"&amp;$A$4,'Pnad-C'!$1:$1048576,H$4,0)*100,"-")</f>
        <v>4.2245961725711823</v>
      </c>
      <c r="I22" s="120">
        <f>IFERROR(VLOOKUP($B22&amp;"_"&amp;$C22&amp;"_"&amp;$A$4,'Pnad-C'!$1:$1048576,I$4,0)*100,"-")</f>
        <v>2.9890201985836029</v>
      </c>
      <c r="J22" s="120">
        <f>IFERROR(VLOOKUP($B22&amp;"_"&amp;$C22&amp;"_"&amp;$A$4,'Pnad-C'!$1:$1048576,J$4,0)*100,"-")</f>
        <v>1.24276177957654</v>
      </c>
    </row>
    <row r="23" spans="1:10" ht="15.75" x14ac:dyDescent="0.25">
      <c r="B23" s="10">
        <f>D23</f>
        <v>2015</v>
      </c>
      <c r="C23" s="152">
        <v>0</v>
      </c>
      <c r="D23" s="98">
        <v>2015</v>
      </c>
      <c r="E23" s="131">
        <f>IFERROR(VLOOKUP($B23&amp;"_"&amp;$C23&amp;"_"&amp;$A$4,'Pnad-C'!$1:$1048576,E$4,0)*100,"-")</f>
        <v>6.8973779678344727</v>
      </c>
      <c r="F23" s="119">
        <f>IFERROR(VLOOKUP($B23&amp;"_"&amp;$C23&amp;"_"&amp;$A$4,'Pnad-C'!$1:$1048576,F$4,0)*100,"-")</f>
        <v>30.050647258758545</v>
      </c>
      <c r="G23" s="119">
        <f>IFERROR(VLOOKUP($B23&amp;"_"&amp;$C23&amp;"_"&amp;$A$4,'Pnad-C'!$1:$1048576,G$4,0)*100,"-")</f>
        <v>14.096158742904663</v>
      </c>
      <c r="H23" s="119">
        <f>IFERROR(VLOOKUP($B23&amp;"_"&amp;$C23&amp;"_"&amp;$A$4,'Pnad-C'!$1:$1048576,H$4,0)*100,"-")</f>
        <v>5.1292169839143753</v>
      </c>
      <c r="I23" s="119">
        <f>IFERROR(VLOOKUP($B23&amp;"_"&amp;$C23&amp;"_"&amp;$A$4,'Pnad-C'!$1:$1048576,I$4,0)*100,"-")</f>
        <v>3.0622135847806931</v>
      </c>
      <c r="J23" s="119">
        <f>IFERROR(VLOOKUP($B23&amp;"_"&amp;$C23&amp;"_"&amp;$A$4,'Pnad-C'!$1:$1048576,J$4,0)*100,"-")</f>
        <v>2.2288277745246887</v>
      </c>
    </row>
    <row r="24" spans="1:10" ht="15.75" x14ac:dyDescent="0.25">
      <c r="B24" s="10">
        <f>B23</f>
        <v>2015</v>
      </c>
      <c r="C24" s="152">
        <v>1</v>
      </c>
      <c r="D24" s="99" t="s">
        <v>3</v>
      </c>
      <c r="E24" s="130">
        <f>IFERROR(VLOOKUP($B24&amp;"_"&amp;$C24&amp;"_"&amp;$A$4,'Pnad-C'!$1:$1048576,E$4,0)*100,"-")</f>
        <v>5.9773948043584824</v>
      </c>
      <c r="F24" s="120">
        <f>IFERROR(VLOOKUP($B24&amp;"_"&amp;$C24&amp;"_"&amp;$A$4,'Pnad-C'!$1:$1048576,F$4,0)*100,"-")</f>
        <v>27.827480435371399</v>
      </c>
      <c r="G24" s="120">
        <f>IFERROR(VLOOKUP($B24&amp;"_"&amp;$C24&amp;"_"&amp;$A$4,'Pnad-C'!$1:$1048576,G$4,0)*100,"-")</f>
        <v>12.712715566158295</v>
      </c>
      <c r="H24" s="120">
        <f>IFERROR(VLOOKUP($B24&amp;"_"&amp;$C24&amp;"_"&amp;$A$4,'Pnad-C'!$1:$1048576,H$4,0)*100,"-")</f>
        <v>4.2777474969625473</v>
      </c>
      <c r="I24" s="120">
        <f>IFERROR(VLOOKUP($B24&amp;"_"&amp;$C24&amp;"_"&amp;$A$4,'Pnad-C'!$1:$1048576,I$4,0)*100,"-")</f>
        <v>2.3499492555856705</v>
      </c>
      <c r="J24" s="120">
        <f>IFERROR(VLOOKUP($B24&amp;"_"&amp;$C24&amp;"_"&amp;$A$4,'Pnad-C'!$1:$1048576,J$4,0)*100,"-")</f>
        <v>3.1062457710504532</v>
      </c>
    </row>
    <row r="25" spans="1:10" ht="15.75" x14ac:dyDescent="0.25">
      <c r="B25" s="10">
        <f t="shared" ref="B25:B27" si="3">B24</f>
        <v>2015</v>
      </c>
      <c r="C25" s="152">
        <v>2</v>
      </c>
      <c r="D25" s="99" t="s">
        <v>4</v>
      </c>
      <c r="E25" s="130">
        <f>IFERROR(VLOOKUP($B25&amp;"_"&amp;$C25&amp;"_"&amp;$A$4,'Pnad-C'!$1:$1048576,E$4,0)*100,"-")</f>
        <v>6.4517371356487274</v>
      </c>
      <c r="F25" s="120">
        <f>IFERROR(VLOOKUP($B25&amp;"_"&amp;$C25&amp;"_"&amp;$A$4,'Pnad-C'!$1:$1048576,F$4,0)*100,"-")</f>
        <v>25.696375966072083</v>
      </c>
      <c r="G25" s="120">
        <f>IFERROR(VLOOKUP($B25&amp;"_"&amp;$C25&amp;"_"&amp;$A$4,'Pnad-C'!$1:$1048576,G$4,0)*100,"-")</f>
        <v>13.661012053489685</v>
      </c>
      <c r="H25" s="120">
        <f>IFERROR(VLOOKUP($B25&amp;"_"&amp;$C25&amp;"_"&amp;$A$4,'Pnad-C'!$1:$1048576,H$4,0)*100,"-")</f>
        <v>4.6597514301538467</v>
      </c>
      <c r="I25" s="120">
        <f>IFERROR(VLOOKUP($B25&amp;"_"&amp;$C25&amp;"_"&amp;$A$4,'Pnad-C'!$1:$1048576,I$4,0)*100,"-")</f>
        <v>3.0613690614700317</v>
      </c>
      <c r="J25" s="120">
        <f>IFERROR(VLOOKUP($B25&amp;"_"&amp;$C25&amp;"_"&amp;$A$4,'Pnad-C'!$1:$1048576,J$4,0)*100,"-")</f>
        <v>2.0337274298071861</v>
      </c>
    </row>
    <row r="26" spans="1:10" ht="15.75" x14ac:dyDescent="0.25">
      <c r="B26" s="10">
        <f t="shared" si="3"/>
        <v>2015</v>
      </c>
      <c r="C26" s="152">
        <v>3</v>
      </c>
      <c r="D26" s="99" t="s">
        <v>5</v>
      </c>
      <c r="E26" s="130">
        <f>IFERROR(VLOOKUP($B26&amp;"_"&amp;$C26&amp;"_"&amp;$A$4,'Pnad-C'!$1:$1048576,E$4,0)*100,"-")</f>
        <v>7.5032137334346771</v>
      </c>
      <c r="F26" s="120">
        <f>IFERROR(VLOOKUP($B26&amp;"_"&amp;$C26&amp;"_"&amp;$A$4,'Pnad-C'!$1:$1048576,F$4,0)*100,"-")</f>
        <v>32.915031909942627</v>
      </c>
      <c r="G26" s="120">
        <f>IFERROR(VLOOKUP($B26&amp;"_"&amp;$C26&amp;"_"&amp;$A$4,'Pnad-C'!$1:$1048576,G$4,0)*100,"-")</f>
        <v>15.227881073951721</v>
      </c>
      <c r="H26" s="120">
        <f>IFERROR(VLOOKUP($B26&amp;"_"&amp;$C26&amp;"_"&amp;$A$4,'Pnad-C'!$1:$1048576,H$4,0)*100,"-")</f>
        <v>5.5983278900384903</v>
      </c>
      <c r="I26" s="120">
        <f>IFERROR(VLOOKUP($B26&amp;"_"&amp;$C26&amp;"_"&amp;$A$4,'Pnad-C'!$1:$1048576,I$4,0)*100,"-")</f>
        <v>3.4159403294324875</v>
      </c>
      <c r="J26" s="120">
        <f>IFERROR(VLOOKUP($B26&amp;"_"&amp;$C26&amp;"_"&amp;$A$4,'Pnad-C'!$1:$1048576,J$4,0)*100,"-")</f>
        <v>2.6794491335749626</v>
      </c>
    </row>
    <row r="27" spans="1:10" ht="15.75" x14ac:dyDescent="0.25">
      <c r="B27" s="10">
        <f t="shared" si="3"/>
        <v>2015</v>
      </c>
      <c r="C27" s="152">
        <v>4</v>
      </c>
      <c r="D27" s="99" t="s">
        <v>6</v>
      </c>
      <c r="E27" s="130">
        <f>IFERROR(VLOOKUP($B27&amp;"_"&amp;$C27&amp;"_"&amp;$A$4,'Pnad-C'!$1:$1048576,E$4,0)*100,"-")</f>
        <v>7.6571650803089142</v>
      </c>
      <c r="F27" s="120">
        <f>IFERROR(VLOOKUP($B27&amp;"_"&amp;$C27&amp;"_"&amp;$A$4,'Pnad-C'!$1:$1048576,F$4,0)*100,"-")</f>
        <v>33.763706684112549</v>
      </c>
      <c r="G27" s="120">
        <f>IFERROR(VLOOKUP($B27&amp;"_"&amp;$C27&amp;"_"&amp;$A$4,'Pnad-C'!$1:$1048576,G$4,0)*100,"-")</f>
        <v>14.783023297786713</v>
      </c>
      <c r="H27" s="120">
        <f>IFERROR(VLOOKUP($B27&amp;"_"&amp;$C27&amp;"_"&amp;$A$4,'Pnad-C'!$1:$1048576,H$4,0)*100,"-")</f>
        <v>5.981040745973587</v>
      </c>
      <c r="I27" s="120">
        <f>IFERROR(VLOOKUP($B27&amp;"_"&amp;$C27&amp;"_"&amp;$A$4,'Pnad-C'!$1:$1048576,I$4,0)*100,"-")</f>
        <v>3.4215956926345825</v>
      </c>
      <c r="J27" s="120">
        <f>IFERROR(VLOOKUP($B27&amp;"_"&amp;$C27&amp;"_"&amp;$A$4,'Pnad-C'!$1:$1048576,J$4,0)*100,"-")</f>
        <v>1.095888577401638</v>
      </c>
    </row>
    <row r="28" spans="1:10" ht="15.75" x14ac:dyDescent="0.25">
      <c r="B28" s="10">
        <f>D28</f>
        <v>2016</v>
      </c>
      <c r="C28" s="152">
        <v>0</v>
      </c>
      <c r="D28" s="98">
        <v>2016</v>
      </c>
      <c r="E28" s="131">
        <f>IFERROR(VLOOKUP($B28&amp;"_"&amp;$C28&amp;"_"&amp;$A$4,'Pnad-C'!$1:$1048576,E$4,0)*100,"-")</f>
        <v>9.9534347653388977</v>
      </c>
      <c r="F28" s="119">
        <f>IFERROR(VLOOKUP($B28&amp;"_"&amp;$C28&amp;"_"&amp;$A$4,'Pnad-C'!$1:$1048576,F$4,0)*100,"-")</f>
        <v>44.744455814361572</v>
      </c>
      <c r="G28" s="119">
        <f>IFERROR(VLOOKUP($B28&amp;"_"&amp;$C28&amp;"_"&amp;$A$4,'Pnad-C'!$1:$1048576,G$4,0)*100,"-")</f>
        <v>19.143469631671906</v>
      </c>
      <c r="H28" s="119">
        <f>IFERROR(VLOOKUP($B28&amp;"_"&amp;$C28&amp;"_"&amp;$A$4,'Pnad-C'!$1:$1048576,H$4,0)*100,"-")</f>
        <v>7.8107938170433044</v>
      </c>
      <c r="I28" s="119">
        <f>IFERROR(VLOOKUP($B28&amp;"_"&amp;$C28&amp;"_"&amp;$A$4,'Pnad-C'!$1:$1048576,I$4,0)*100,"-")</f>
        <v>4.91768978536129</v>
      </c>
      <c r="J28" s="119">
        <f>IFERROR(VLOOKUP($B28&amp;"_"&amp;$C28&amp;"_"&amp;$A$4,'Pnad-C'!$1:$1048576,J$4,0)*100,"-")</f>
        <v>1.7872350290417671</v>
      </c>
    </row>
    <row r="29" spans="1:10" ht="15.75" x14ac:dyDescent="0.25">
      <c r="B29" s="10">
        <f>B28</f>
        <v>2016</v>
      </c>
      <c r="C29" s="152">
        <v>1</v>
      </c>
      <c r="D29" s="99" t="s">
        <v>3</v>
      </c>
      <c r="E29" s="130">
        <f>IFERROR(VLOOKUP($B29&amp;"_"&amp;$C29&amp;"_"&amp;$A$4,'Pnad-C'!$1:$1048576,E$4,0)*100,"-")</f>
        <v>9.1963380575180054</v>
      </c>
      <c r="F29" s="120">
        <f>IFERROR(VLOOKUP($B29&amp;"_"&amp;$C29&amp;"_"&amp;$A$4,'Pnad-C'!$1:$1048576,F$4,0)*100,"-")</f>
        <v>42.151755094528198</v>
      </c>
      <c r="G29" s="120">
        <f>IFERROR(VLOOKUP($B29&amp;"_"&amp;$C29&amp;"_"&amp;$A$4,'Pnad-C'!$1:$1048576,G$4,0)*100,"-")</f>
        <v>18.011270463466644</v>
      </c>
      <c r="H29" s="120">
        <f>IFERROR(VLOOKUP($B29&amp;"_"&amp;$C29&amp;"_"&amp;$A$4,'Pnad-C'!$1:$1048576,H$4,0)*100,"-")</f>
        <v>7.0528589189052582</v>
      </c>
      <c r="I29" s="120">
        <f>IFERROR(VLOOKUP($B29&amp;"_"&amp;$C29&amp;"_"&amp;$A$4,'Pnad-C'!$1:$1048576,I$4,0)*100,"-")</f>
        <v>4.5274928212165833</v>
      </c>
      <c r="J29" s="120">
        <f>IFERROR(VLOOKUP($B29&amp;"_"&amp;$C29&amp;"_"&amp;$A$4,'Pnad-C'!$1:$1048576,J$4,0)*100,"-")</f>
        <v>2.0874923095107079</v>
      </c>
    </row>
    <row r="30" spans="1:10" s="232" customFormat="1" ht="16.5" thickBot="1" x14ac:dyDescent="0.3">
      <c r="A30" s="268"/>
      <c r="B30" s="254">
        <f>B29</f>
        <v>2016</v>
      </c>
      <c r="C30" s="152">
        <v>2</v>
      </c>
      <c r="D30" s="246" t="s">
        <v>4</v>
      </c>
      <c r="E30" s="130">
        <f>IFERROR(VLOOKUP($B30&amp;"_"&amp;$C30&amp;"_"&amp;$A$4,'Pnad-C'!$1:$1048576,E$4,0)*100,"-")</f>
        <v>10.71053221821785</v>
      </c>
      <c r="F30" s="120">
        <f>IFERROR(VLOOKUP($B30&amp;"_"&amp;$C30&amp;"_"&amp;$A$4,'Pnad-C'!$1:$1048576,F$4,0)*100,"-")</f>
        <v>47.337159514427185</v>
      </c>
      <c r="G30" s="120">
        <f>IFERROR(VLOOKUP($B30&amp;"_"&amp;$C30&amp;"_"&amp;$A$4,'Pnad-C'!$1:$1048576,G$4,0)*100,"-")</f>
        <v>20.275668799877167</v>
      </c>
      <c r="H30" s="120">
        <f>IFERROR(VLOOKUP($B30&amp;"_"&amp;$C30&amp;"_"&amp;$A$4,'Pnad-C'!$1:$1048576,H$4,0)*100,"-")</f>
        <v>8.5687287151813507</v>
      </c>
      <c r="I30" s="120">
        <f>IFERROR(VLOOKUP($B30&amp;"_"&amp;$C30&amp;"_"&amp;$A$4,'Pnad-C'!$1:$1048576,I$4,0)*100,"-")</f>
        <v>5.3078867495059967</v>
      </c>
      <c r="J30" s="120">
        <f>IFERROR(VLOOKUP($B30&amp;"_"&amp;$C30&amp;"_"&amp;$A$4,'Pnad-C'!$1:$1048576,J$4,0)*100,"-")</f>
        <v>1.4869778417050838</v>
      </c>
    </row>
    <row r="31" spans="1:10" ht="15" customHeight="1" thickTop="1" x14ac:dyDescent="0.25">
      <c r="C31" s="154"/>
      <c r="D31" s="417" t="s">
        <v>778</v>
      </c>
      <c r="E31" s="417"/>
      <c r="F31" s="417"/>
      <c r="G31" s="417"/>
      <c r="H31" s="417"/>
      <c r="I31" s="417"/>
      <c r="J31" s="417"/>
    </row>
    <row r="32" spans="1:10" x14ac:dyDescent="0.25">
      <c r="C32" s="154"/>
      <c r="D32" s="16" t="s">
        <v>2</v>
      </c>
      <c r="E32" s="16"/>
    </row>
    <row r="33" spans="3:5" x14ac:dyDescent="0.25">
      <c r="C33" s="154"/>
      <c r="D33" s="159" t="s">
        <v>434</v>
      </c>
      <c r="E33" s="105"/>
    </row>
    <row r="34" spans="3:5" x14ac:dyDescent="0.25">
      <c r="C34" s="154"/>
      <c r="D34" s="104" t="s">
        <v>780</v>
      </c>
      <c r="E34" s="104"/>
    </row>
  </sheetData>
  <mergeCells count="2">
    <mergeCell ref="D5:J5"/>
    <mergeCell ref="D31:J31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GridLines="0" workbookViewId="0">
      <pane ySplit="7" topLeftCell="A8" activePane="bottomLeft" state="frozen"/>
      <selection activeCell="D35" sqref="D35"/>
      <selection pane="bottomLeft" activeCell="A8" sqref="A8"/>
    </sheetView>
  </sheetViews>
  <sheetFormatPr defaultRowHeight="15" x14ac:dyDescent="0.25"/>
  <cols>
    <col min="1" max="3" width="3.140625" style="153" customWidth="1"/>
    <col min="4" max="4" width="23.28515625" customWidth="1"/>
    <col min="5" max="5" width="18.85546875" customWidth="1"/>
    <col min="6" max="6" width="15.7109375" customWidth="1"/>
    <col min="7" max="7" width="17.85546875" customWidth="1"/>
    <col min="8" max="11" width="15.7109375" customWidth="1"/>
  </cols>
  <sheetData>
    <row r="1" spans="1:11" s="5" customFormat="1" ht="30" customHeight="1" x14ac:dyDescent="0.25">
      <c r="A1" s="1" t="s">
        <v>1</v>
      </c>
      <c r="B1" s="141"/>
      <c r="C1" s="1"/>
      <c r="D1" s="2"/>
      <c r="E1" s="2"/>
      <c r="F1" s="3"/>
      <c r="G1" s="3"/>
      <c r="H1" s="3"/>
      <c r="I1" s="3"/>
      <c r="J1" s="3"/>
      <c r="K1" s="3"/>
    </row>
    <row r="2" spans="1:11" s="9" customFormat="1" ht="3" customHeight="1" x14ac:dyDescent="0.25">
      <c r="A2" s="142"/>
      <c r="B2" s="143"/>
      <c r="C2" s="142"/>
      <c r="D2" s="6"/>
      <c r="E2" s="6"/>
      <c r="F2" s="7"/>
      <c r="G2" s="7"/>
      <c r="H2" s="7"/>
      <c r="I2" s="7"/>
      <c r="J2" s="7"/>
      <c r="K2" s="7"/>
    </row>
    <row r="3" spans="1:11" s="158" customFormat="1" ht="10.5" customHeight="1" x14ac:dyDescent="0.25">
      <c r="A3" s="144">
        <v>25</v>
      </c>
      <c r="B3" s="145"/>
      <c r="C3" s="157"/>
      <c r="D3" s="155"/>
      <c r="E3" s="157" t="s">
        <v>235</v>
      </c>
      <c r="F3" s="157" t="s">
        <v>310</v>
      </c>
      <c r="G3" s="157" t="s">
        <v>311</v>
      </c>
      <c r="H3" s="157" t="s">
        <v>312</v>
      </c>
      <c r="I3" s="157" t="s">
        <v>313</v>
      </c>
      <c r="J3" s="157" t="s">
        <v>314</v>
      </c>
      <c r="K3" s="157" t="s">
        <v>315</v>
      </c>
    </row>
    <row r="4" spans="1:11" s="158" customFormat="1" ht="9" customHeight="1" x14ac:dyDescent="0.2">
      <c r="A4" s="147" t="s">
        <v>9</v>
      </c>
      <c r="B4" s="145"/>
      <c r="C4" s="157"/>
      <c r="D4" s="155"/>
      <c r="E4" s="157">
        <f>HLOOKUP(E$3,'Pnad-C'!$1:$1048576,2,0)</f>
        <v>141</v>
      </c>
      <c r="F4" s="157">
        <f>HLOOKUP(F$3,'Pnad-C'!$1:$1048576,2,0)</f>
        <v>149</v>
      </c>
      <c r="G4" s="157">
        <f>HLOOKUP(G$3,'Pnad-C'!$1:$1048576,2,0)</f>
        <v>150</v>
      </c>
      <c r="H4" s="157">
        <f>HLOOKUP(H$3,'Pnad-C'!$1:$1048576,2,0)</f>
        <v>151</v>
      </c>
      <c r="I4" s="157">
        <f>HLOOKUP(I$3,'Pnad-C'!$1:$1048576,2,0)</f>
        <v>152</v>
      </c>
      <c r="J4" s="157">
        <f>HLOOKUP(J$3,'Pnad-C'!$1:$1048576,2,0)</f>
        <v>153</v>
      </c>
      <c r="K4" s="157">
        <f>HLOOKUP(K$3,'Pnad-C'!$1:$1048576,2,0)</f>
        <v>154</v>
      </c>
    </row>
    <row r="5" spans="1:11" s="12" customFormat="1" ht="43.5" customHeight="1" x14ac:dyDescent="0.25">
      <c r="A5" s="11"/>
      <c r="B5" s="148"/>
      <c r="C5" s="138"/>
      <c r="D5" s="416" t="str">
        <f>VLOOKUP(A3,'Indicadores do boletim'!$D:$N,3,0)</f>
        <v>Taxa de desemprego da população com 14 anos ou mais por anos de estudo: Região Metropolitana do Rio de Janeiro, 2012 a 2016</v>
      </c>
      <c r="E5" s="416"/>
      <c r="F5" s="416"/>
      <c r="G5" s="416"/>
      <c r="H5" s="416"/>
      <c r="I5" s="416"/>
      <c r="J5" s="416"/>
      <c r="K5" s="416"/>
    </row>
    <row r="6" spans="1:11" s="12" customFormat="1" ht="14.25" customHeight="1" thickBot="1" x14ac:dyDescent="0.3">
      <c r="A6" s="11"/>
      <c r="B6" s="150"/>
      <c r="C6" s="138"/>
      <c r="D6" s="13"/>
      <c r="E6" s="13"/>
      <c r="F6" s="14"/>
      <c r="K6" s="102" t="s">
        <v>186</v>
      </c>
    </row>
    <row r="7" spans="1:11" s="11" customFormat="1" ht="33" customHeight="1" thickTop="1" x14ac:dyDescent="0.25">
      <c r="A7" s="138"/>
      <c r="B7" s="151"/>
      <c r="C7" s="138"/>
      <c r="D7" s="96" t="s">
        <v>0</v>
      </c>
      <c r="E7" s="116" t="s">
        <v>371</v>
      </c>
      <c r="F7" s="97" t="s">
        <v>196</v>
      </c>
      <c r="G7" s="97" t="s">
        <v>202</v>
      </c>
      <c r="H7" s="97" t="s">
        <v>197</v>
      </c>
      <c r="I7" s="97" t="s">
        <v>198</v>
      </c>
      <c r="J7" s="97" t="s">
        <v>199</v>
      </c>
      <c r="K7" s="97" t="s">
        <v>200</v>
      </c>
    </row>
    <row r="8" spans="1:11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7.3512554168701172</v>
      </c>
      <c r="F8" s="119">
        <f>IFERROR(VLOOKUP($B8&amp;"_"&amp;$C8&amp;"_"&amp;$A$4,'Pnad-C'!$1:$1048576,F$4,0)*100,"-")</f>
        <v>4.7037944197654724</v>
      </c>
      <c r="G8" s="119">
        <f>IFERROR(VLOOKUP($B8&amp;"_"&amp;$C8&amp;"_"&amp;$A$4,'Pnad-C'!$1:$1048576,G$4,0)*100,"-")</f>
        <v>7.9017363488674164</v>
      </c>
      <c r="H8" s="119">
        <f>IFERROR(VLOOKUP($B8&amp;"_"&amp;$C8&amp;"_"&amp;$A$4,'Pnad-C'!$1:$1048576,H$4,0)*100,"-")</f>
        <v>7.390701025724411</v>
      </c>
      <c r="I8" s="119">
        <f>IFERROR(VLOOKUP($B8&amp;"_"&amp;$C8&amp;"_"&amp;$A$4,'Pnad-C'!$1:$1048576,I$4,0)*100,"-")</f>
        <v>13.332203030586243</v>
      </c>
      <c r="J8" s="119">
        <f>IFERROR(VLOOKUP($B8&amp;"_"&amp;$C8&amp;"_"&amp;$A$4,'Pnad-C'!$1:$1048576,J$4,0)*100,"-")</f>
        <v>8.0557003617286682</v>
      </c>
      <c r="K8" s="119">
        <f>IFERROR(VLOOKUP($B8&amp;"_"&amp;$C8&amp;"_"&amp;$A$4,'Pnad-C'!$1:$1048576,K$4,0)*100,"-")</f>
        <v>4.5193620026111603</v>
      </c>
    </row>
    <row r="9" spans="1:11" ht="15.75" x14ac:dyDescent="0.25">
      <c r="B9" s="10">
        <f>B8</f>
        <v>2012</v>
      </c>
      <c r="C9" s="152">
        <v>1</v>
      </c>
      <c r="D9" s="99" t="s">
        <v>3</v>
      </c>
      <c r="E9" s="130">
        <f>IFERROR(VLOOKUP($B9&amp;"_"&amp;$C9&amp;"_"&amp;$A$4,'Pnad-C'!$1:$1048576,E$4,0)*100,"-")</f>
        <v>8.4422200918197632</v>
      </c>
      <c r="F9" s="120">
        <f>IFERROR(VLOOKUP($B9&amp;"_"&amp;$C9&amp;"_"&amp;$A$4,'Pnad-C'!$1:$1048576,F$4,0)*100,"-")</f>
        <v>6.7659303545951843</v>
      </c>
      <c r="G9" s="120">
        <f>IFERROR(VLOOKUP($B9&amp;"_"&amp;$C9&amp;"_"&amp;$A$4,'Pnad-C'!$1:$1048576,G$4,0)*100,"-")</f>
        <v>8.6611591279506683</v>
      </c>
      <c r="H9" s="120">
        <f>IFERROR(VLOOKUP($B9&amp;"_"&amp;$C9&amp;"_"&amp;$A$4,'Pnad-C'!$1:$1048576,H$4,0)*100,"-")</f>
        <v>8.6476318538188934</v>
      </c>
      <c r="I9" s="120">
        <f>IFERROR(VLOOKUP($B9&amp;"_"&amp;$C9&amp;"_"&amp;$A$4,'Pnad-C'!$1:$1048576,I$4,0)*100,"-")</f>
        <v>14.04574066400528</v>
      </c>
      <c r="J9" s="120">
        <f>IFERROR(VLOOKUP($B9&amp;"_"&amp;$C9&amp;"_"&amp;$A$4,'Pnad-C'!$1:$1048576,J$4,0)*100,"-")</f>
        <v>9.7498737275600433</v>
      </c>
      <c r="K9" s="120">
        <f>IFERROR(VLOOKUP($B9&amp;"_"&amp;$C9&amp;"_"&amp;$A$4,'Pnad-C'!$1:$1048576,K$4,0)*100,"-")</f>
        <v>4.8338297754526138</v>
      </c>
    </row>
    <row r="10" spans="1:11" ht="15.75" x14ac:dyDescent="0.25">
      <c r="B10" s="10">
        <f t="shared" ref="B10:B12" si="0">B9</f>
        <v>2012</v>
      </c>
      <c r="C10" s="152">
        <v>2</v>
      </c>
      <c r="D10" s="99" t="s">
        <v>4</v>
      </c>
      <c r="E10" s="130">
        <f>IFERROR(VLOOKUP($B10&amp;"_"&amp;$C10&amp;"_"&amp;$A$4,'Pnad-C'!$1:$1048576,E$4,0)*100,"-")</f>
        <v>7.0060811936855316</v>
      </c>
      <c r="F10" s="120">
        <f>IFERROR(VLOOKUP($B10&amp;"_"&amp;$C10&amp;"_"&amp;$A$4,'Pnad-C'!$1:$1048576,F$4,0)*100,"-")</f>
        <v>6.1404101550579071</v>
      </c>
      <c r="G10" s="120">
        <f>IFERROR(VLOOKUP($B10&amp;"_"&amp;$C10&amp;"_"&amp;$A$4,'Pnad-C'!$1:$1048576,G$4,0)*100,"-")</f>
        <v>7.371964305639267</v>
      </c>
      <c r="H10" s="120">
        <f>IFERROR(VLOOKUP($B10&amp;"_"&amp;$C10&amp;"_"&amp;$A$4,'Pnad-C'!$1:$1048576,H$4,0)*100,"-")</f>
        <v>7.5563438236713409</v>
      </c>
      <c r="I10" s="120">
        <f>IFERROR(VLOOKUP($B10&amp;"_"&amp;$C10&amp;"_"&amp;$A$4,'Pnad-C'!$1:$1048576,I$4,0)*100,"-")</f>
        <v>12.30669841170311</v>
      </c>
      <c r="J10" s="120">
        <f>IFERROR(VLOOKUP($B10&amp;"_"&amp;$C10&amp;"_"&amp;$A$4,'Pnad-C'!$1:$1048576,J$4,0)*100,"-")</f>
        <v>7.3945470154285431</v>
      </c>
      <c r="K10" s="120">
        <f>IFERROR(VLOOKUP($B10&amp;"_"&amp;$C10&amp;"_"&amp;$A$4,'Pnad-C'!$1:$1048576,K$4,0)*100,"-")</f>
        <v>4.4367477297782898</v>
      </c>
    </row>
    <row r="11" spans="1:11" ht="15.75" x14ac:dyDescent="0.25">
      <c r="B11" s="10">
        <f t="shared" si="0"/>
        <v>2012</v>
      </c>
      <c r="C11" s="152">
        <v>3</v>
      </c>
      <c r="D11" s="99" t="s">
        <v>5</v>
      </c>
      <c r="E11" s="130">
        <f>IFERROR(VLOOKUP($B11&amp;"_"&amp;$C11&amp;"_"&amp;$A$4,'Pnad-C'!$1:$1048576,E$4,0)*100,"-")</f>
        <v>7.2408661246299744</v>
      </c>
      <c r="F11" s="120">
        <f>IFERROR(VLOOKUP($B11&amp;"_"&amp;$C11&amp;"_"&amp;$A$4,'Pnad-C'!$1:$1048576,F$4,0)*100,"-")</f>
        <v>3.2971687614917755</v>
      </c>
      <c r="G11" s="120">
        <f>IFERROR(VLOOKUP($B11&amp;"_"&amp;$C11&amp;"_"&amp;$A$4,'Pnad-C'!$1:$1048576,G$4,0)*100,"-")</f>
        <v>7.7903851866722107</v>
      </c>
      <c r="H11" s="120">
        <f>IFERROR(VLOOKUP($B11&amp;"_"&amp;$C11&amp;"_"&amp;$A$4,'Pnad-C'!$1:$1048576,H$4,0)*100,"-")</f>
        <v>6.4935095608234406</v>
      </c>
      <c r="I11" s="120">
        <f>IFERROR(VLOOKUP($B11&amp;"_"&amp;$C11&amp;"_"&amp;$A$4,'Pnad-C'!$1:$1048576,I$4,0)*100,"-")</f>
        <v>13.852973282337189</v>
      </c>
      <c r="J11" s="120">
        <f>IFERROR(VLOOKUP($B11&amp;"_"&amp;$C11&amp;"_"&amp;$A$4,'Pnad-C'!$1:$1048576,J$4,0)*100,"-")</f>
        <v>8.2025863230228424</v>
      </c>
      <c r="K11" s="120">
        <f>IFERROR(VLOOKUP($B11&amp;"_"&amp;$C11&amp;"_"&amp;$A$4,'Pnad-C'!$1:$1048576,K$4,0)*100,"-")</f>
        <v>4.510967805981636</v>
      </c>
    </row>
    <row r="12" spans="1:11" ht="15.75" x14ac:dyDescent="0.25">
      <c r="B12" s="10">
        <f t="shared" si="0"/>
        <v>2012</v>
      </c>
      <c r="C12" s="152">
        <v>4</v>
      </c>
      <c r="D12" s="99" t="s">
        <v>6</v>
      </c>
      <c r="E12" s="130">
        <f>IFERROR(VLOOKUP($B12&amp;"_"&amp;$C12&amp;"_"&amp;$A$4,'Pnad-C'!$1:$1048576,E$4,0)*100,"-")</f>
        <v>6.7158542573451996</v>
      </c>
      <c r="F12" s="120">
        <f>IFERROR(VLOOKUP($B12&amp;"_"&amp;$C12&amp;"_"&amp;$A$4,'Pnad-C'!$1:$1048576,F$4,0)*100,"-")</f>
        <v>2.6116684079170227</v>
      </c>
      <c r="G12" s="120">
        <f>IFERROR(VLOOKUP($B12&amp;"_"&amp;$C12&amp;"_"&amp;$A$4,'Pnad-C'!$1:$1048576,G$4,0)*100,"-")</f>
        <v>7.7834360301494598</v>
      </c>
      <c r="H12" s="120">
        <f>IFERROR(VLOOKUP($B12&amp;"_"&amp;$C12&amp;"_"&amp;$A$4,'Pnad-C'!$1:$1048576,H$4,0)*100,"-")</f>
        <v>6.8653188645839691</v>
      </c>
      <c r="I12" s="120">
        <f>IFERROR(VLOOKUP($B12&amp;"_"&amp;$C12&amp;"_"&amp;$A$4,'Pnad-C'!$1:$1048576,I$4,0)*100,"-")</f>
        <v>13.123400509357452</v>
      </c>
      <c r="J12" s="120">
        <f>IFERROR(VLOOKUP($B12&amp;"_"&amp;$C12&amp;"_"&amp;$A$4,'Pnad-C'!$1:$1048576,J$4,0)*100,"-")</f>
        <v>6.8757936358451843</v>
      </c>
      <c r="K12" s="120">
        <f>IFERROR(VLOOKUP($B12&amp;"_"&amp;$C12&amp;"_"&amp;$A$4,'Pnad-C'!$1:$1048576,K$4,0)*100,"-")</f>
        <v>4.2959030717611313</v>
      </c>
    </row>
    <row r="13" spans="1:11" ht="15.75" x14ac:dyDescent="0.25">
      <c r="B13" s="10">
        <f>D13</f>
        <v>2013</v>
      </c>
      <c r="C13" s="152">
        <v>0</v>
      </c>
      <c r="D13" s="98">
        <v>2013</v>
      </c>
      <c r="E13" s="131">
        <f>IFERROR(VLOOKUP($B13&amp;"_"&amp;$C13&amp;"_"&amp;$A$4,'Pnad-C'!$1:$1048576,E$4,0)*100,"-")</f>
        <v>6.4455918967723846</v>
      </c>
      <c r="F13" s="119">
        <f>IFERROR(VLOOKUP($B13&amp;"_"&amp;$C13&amp;"_"&amp;$A$4,'Pnad-C'!$1:$1048576,F$4,0)*100,"-")</f>
        <v>5.3372416645288467</v>
      </c>
      <c r="G13" s="119">
        <f>IFERROR(VLOOKUP($B13&amp;"_"&amp;$C13&amp;"_"&amp;$A$4,'Pnad-C'!$1:$1048576,G$4,0)*100,"-")</f>
        <v>6.1433792114257813</v>
      </c>
      <c r="H13" s="119">
        <f>IFERROR(VLOOKUP($B13&amp;"_"&amp;$C13&amp;"_"&amp;$A$4,'Pnad-C'!$1:$1048576,H$4,0)*100,"-")</f>
        <v>6.7144766449928284</v>
      </c>
      <c r="I13" s="119">
        <f>IFERROR(VLOOKUP($B13&amp;"_"&amp;$C13&amp;"_"&amp;$A$4,'Pnad-C'!$1:$1048576,I$4,0)*100,"-")</f>
        <v>10.708619654178619</v>
      </c>
      <c r="J13" s="119">
        <f>IFERROR(VLOOKUP($B13&amp;"_"&amp;$C13&amp;"_"&amp;$A$4,'Pnad-C'!$1:$1048576,J$4,0)*100,"-")</f>
        <v>7.4198015034198761</v>
      </c>
      <c r="K13" s="119">
        <f>IFERROR(VLOOKUP($B13&amp;"_"&amp;$C13&amp;"_"&amp;$A$4,'Pnad-C'!$1:$1048576,K$4,0)*100,"-")</f>
        <v>4.0802203118801117</v>
      </c>
    </row>
    <row r="14" spans="1:11" ht="15.75" x14ac:dyDescent="0.25">
      <c r="B14" s="10">
        <f>B13</f>
        <v>2013</v>
      </c>
      <c r="C14" s="152">
        <v>1</v>
      </c>
      <c r="D14" s="99" t="s">
        <v>3</v>
      </c>
      <c r="E14" s="130">
        <f>IFERROR(VLOOKUP($B14&amp;"_"&amp;$C14&amp;"_"&amp;$A$4,'Pnad-C'!$1:$1048576,E$4,0)*100,"-")</f>
        <v>7.0474982261657715</v>
      </c>
      <c r="F14" s="120">
        <f>IFERROR(VLOOKUP($B14&amp;"_"&amp;$C14&amp;"_"&amp;$A$4,'Pnad-C'!$1:$1048576,F$4,0)*100,"-")</f>
        <v>6.1042089015245438</v>
      </c>
      <c r="G14" s="120">
        <f>IFERROR(VLOOKUP($B14&amp;"_"&amp;$C14&amp;"_"&amp;$A$4,'Pnad-C'!$1:$1048576,G$4,0)*100,"-")</f>
        <v>6.5908752381801605</v>
      </c>
      <c r="H14" s="120">
        <f>IFERROR(VLOOKUP($B14&amp;"_"&amp;$C14&amp;"_"&amp;$A$4,'Pnad-C'!$1:$1048576,H$4,0)*100,"-")</f>
        <v>7.4611201882362366</v>
      </c>
      <c r="I14" s="120">
        <f>IFERROR(VLOOKUP($B14&amp;"_"&amp;$C14&amp;"_"&amp;$A$4,'Pnad-C'!$1:$1048576,I$4,0)*100,"-")</f>
        <v>11.242064833641052</v>
      </c>
      <c r="J14" s="120">
        <f>IFERROR(VLOOKUP($B14&amp;"_"&amp;$C14&amp;"_"&amp;$A$4,'Pnad-C'!$1:$1048576,J$4,0)*100,"-")</f>
        <v>8.3431482315063477</v>
      </c>
      <c r="K14" s="120">
        <f>IFERROR(VLOOKUP($B14&amp;"_"&amp;$C14&amp;"_"&amp;$A$4,'Pnad-C'!$1:$1048576,K$4,0)*100,"-")</f>
        <v>4.263630136847496</v>
      </c>
    </row>
    <row r="15" spans="1:11" ht="15.75" x14ac:dyDescent="0.25">
      <c r="B15" s="10">
        <f t="shared" ref="B15:B17" si="1">B14</f>
        <v>2013</v>
      </c>
      <c r="C15" s="152">
        <v>2</v>
      </c>
      <c r="D15" s="99" t="s">
        <v>4</v>
      </c>
      <c r="E15" s="130">
        <f>IFERROR(VLOOKUP($B15&amp;"_"&amp;$C15&amp;"_"&amp;$A$4,'Pnad-C'!$1:$1048576,E$4,0)*100,"-")</f>
        <v>6.2027420848608017</v>
      </c>
      <c r="F15" s="120">
        <f>IFERROR(VLOOKUP($B15&amp;"_"&amp;$C15&amp;"_"&amp;$A$4,'Pnad-C'!$1:$1048576,F$4,0)*100,"-")</f>
        <v>5.2806999534368515</v>
      </c>
      <c r="G15" s="120">
        <f>IFERROR(VLOOKUP($B15&amp;"_"&amp;$C15&amp;"_"&amp;$A$4,'Pnad-C'!$1:$1048576,G$4,0)*100,"-")</f>
        <v>5.9739533811807632</v>
      </c>
      <c r="H15" s="120">
        <f>IFERROR(VLOOKUP($B15&amp;"_"&amp;$C15&amp;"_"&amp;$A$4,'Pnad-C'!$1:$1048576,H$4,0)*100,"-")</f>
        <v>6.3868708908557892</v>
      </c>
      <c r="I15" s="120">
        <f>IFERROR(VLOOKUP($B15&amp;"_"&amp;$C15&amp;"_"&amp;$A$4,'Pnad-C'!$1:$1048576,I$4,0)*100,"-")</f>
        <v>10.953716188669205</v>
      </c>
      <c r="J15" s="120">
        <f>IFERROR(VLOOKUP($B15&amp;"_"&amp;$C15&amp;"_"&amp;$A$4,'Pnad-C'!$1:$1048576,J$4,0)*100,"-")</f>
        <v>6.8125680088996887</v>
      </c>
      <c r="K15" s="120">
        <f>IFERROR(VLOOKUP($B15&amp;"_"&amp;$C15&amp;"_"&amp;$A$4,'Pnad-C'!$1:$1048576,K$4,0)*100,"-")</f>
        <v>4.1667502373456955</v>
      </c>
    </row>
    <row r="16" spans="1:11" ht="15.75" x14ac:dyDescent="0.25">
      <c r="B16" s="10">
        <f t="shared" si="1"/>
        <v>2013</v>
      </c>
      <c r="C16" s="152">
        <v>3</v>
      </c>
      <c r="D16" s="99" t="s">
        <v>5</v>
      </c>
      <c r="E16" s="130">
        <f>IFERROR(VLOOKUP($B16&amp;"_"&amp;$C16&amp;"_"&amp;$A$4,'Pnad-C'!$1:$1048576,E$4,0)*100,"-")</f>
        <v>6.5924830734729767</v>
      </c>
      <c r="F16" s="120">
        <f>IFERROR(VLOOKUP($B16&amp;"_"&amp;$C16&amp;"_"&amp;$A$4,'Pnad-C'!$1:$1048576,F$4,0)*100,"-")</f>
        <v>5.3416721522808075</v>
      </c>
      <c r="G16" s="120">
        <f>IFERROR(VLOOKUP($B16&amp;"_"&amp;$C16&amp;"_"&amp;$A$4,'Pnad-C'!$1:$1048576,G$4,0)*100,"-")</f>
        <v>5.6979246437549591</v>
      </c>
      <c r="H16" s="120">
        <f>IFERROR(VLOOKUP($B16&amp;"_"&amp;$C16&amp;"_"&amp;$A$4,'Pnad-C'!$1:$1048576,H$4,0)*100,"-")</f>
        <v>7.4528023600578308</v>
      </c>
      <c r="I16" s="120">
        <f>IFERROR(VLOOKUP($B16&amp;"_"&amp;$C16&amp;"_"&amp;$A$4,'Pnad-C'!$1:$1048576,I$4,0)*100,"-")</f>
        <v>10.742887854576111</v>
      </c>
      <c r="J16" s="120">
        <f>IFERROR(VLOOKUP($B16&amp;"_"&amp;$C16&amp;"_"&amp;$A$4,'Pnad-C'!$1:$1048576,J$4,0)*100,"-")</f>
        <v>7.5450554490089417</v>
      </c>
      <c r="K16" s="120">
        <f>IFERROR(VLOOKUP($B16&amp;"_"&amp;$C16&amp;"_"&amp;$A$4,'Pnad-C'!$1:$1048576,K$4,0)*100,"-")</f>
        <v>4.3789364397525787</v>
      </c>
    </row>
    <row r="17" spans="1:11" ht="15.75" x14ac:dyDescent="0.25">
      <c r="B17" s="10">
        <f t="shared" si="1"/>
        <v>2013</v>
      </c>
      <c r="C17" s="152">
        <v>4</v>
      </c>
      <c r="D17" s="99" t="s">
        <v>6</v>
      </c>
      <c r="E17" s="130">
        <f>IFERROR(VLOOKUP($B17&amp;"_"&amp;$C17&amp;"_"&amp;$A$4,'Pnad-C'!$1:$1048576,E$4,0)*100,"-")</f>
        <v>5.9396445751190186</v>
      </c>
      <c r="F17" s="120">
        <f>IFERROR(VLOOKUP($B17&amp;"_"&amp;$C17&amp;"_"&amp;$A$4,'Pnad-C'!$1:$1048576,F$4,0)*100,"-")</f>
        <v>4.6223852783441544</v>
      </c>
      <c r="G17" s="120">
        <f>IFERROR(VLOOKUP($B17&amp;"_"&amp;$C17&amp;"_"&amp;$A$4,'Pnad-C'!$1:$1048576,G$4,0)*100,"-")</f>
        <v>6.310763955116272</v>
      </c>
      <c r="H17" s="120">
        <f>IFERROR(VLOOKUP($B17&amp;"_"&amp;$C17&amp;"_"&amp;$A$4,'Pnad-C'!$1:$1048576,H$4,0)*100,"-")</f>
        <v>5.5571138858795166</v>
      </c>
      <c r="I17" s="120">
        <f>IFERROR(VLOOKUP($B17&amp;"_"&amp;$C17&amp;"_"&amp;$A$4,'Pnad-C'!$1:$1048576,I$4,0)*100,"-")</f>
        <v>9.8958112299442291</v>
      </c>
      <c r="J17" s="120">
        <f>IFERROR(VLOOKUP($B17&amp;"_"&amp;$C17&amp;"_"&amp;$A$4,'Pnad-C'!$1:$1048576,J$4,0)*100,"-")</f>
        <v>6.9784343242645264</v>
      </c>
      <c r="K17" s="120">
        <f>IFERROR(VLOOKUP($B17&amp;"_"&amp;$C17&amp;"_"&amp;$A$4,'Pnad-C'!$1:$1048576,K$4,0)*100,"-")</f>
        <v>3.5115651786327362</v>
      </c>
    </row>
    <row r="18" spans="1:11" ht="15.75" x14ac:dyDescent="0.25">
      <c r="B18" s="10">
        <f>D18</f>
        <v>2014</v>
      </c>
      <c r="C18" s="152">
        <v>0</v>
      </c>
      <c r="D18" s="98">
        <v>2014</v>
      </c>
      <c r="E18" s="131">
        <f>IFERROR(VLOOKUP($B18&amp;"_"&amp;$C18&amp;"_"&amp;$A$4,'Pnad-C'!$1:$1048576,E$4,0)*100,"-")</f>
        <v>6.1115339398384094</v>
      </c>
      <c r="F18" s="119">
        <f>IFERROR(VLOOKUP($B18&amp;"_"&amp;$C18&amp;"_"&amp;$A$4,'Pnad-C'!$1:$1048576,F$4,0)*100,"-")</f>
        <v>5.8759286999702454</v>
      </c>
      <c r="G18" s="119">
        <f>IFERROR(VLOOKUP($B18&amp;"_"&amp;$C18&amp;"_"&amp;$A$4,'Pnad-C'!$1:$1048576,G$4,0)*100,"-")</f>
        <v>6.3804700970649719</v>
      </c>
      <c r="H18" s="119">
        <f>IFERROR(VLOOKUP($B18&amp;"_"&amp;$C18&amp;"_"&amp;$A$4,'Pnad-C'!$1:$1048576,H$4,0)*100,"-")</f>
        <v>6.1989586800336838</v>
      </c>
      <c r="I18" s="119">
        <f>IFERROR(VLOOKUP($B18&amp;"_"&amp;$C18&amp;"_"&amp;$A$4,'Pnad-C'!$1:$1048576,I$4,0)*100,"-")</f>
        <v>10.37907600402832</v>
      </c>
      <c r="J18" s="119">
        <f>IFERROR(VLOOKUP($B18&amp;"_"&amp;$C18&amp;"_"&amp;$A$4,'Pnad-C'!$1:$1048576,J$4,0)*100,"-")</f>
        <v>7.0482946932315826</v>
      </c>
      <c r="K18" s="119">
        <f>IFERROR(VLOOKUP($B18&amp;"_"&amp;$C18&amp;"_"&amp;$A$4,'Pnad-C'!$1:$1048576,K$4,0)*100,"-")</f>
        <v>3.4354694187641144</v>
      </c>
    </row>
    <row r="19" spans="1:11" ht="15.75" x14ac:dyDescent="0.25">
      <c r="B19" s="10">
        <f>B18</f>
        <v>2014</v>
      </c>
      <c r="C19" s="152">
        <v>1</v>
      </c>
      <c r="D19" s="99" t="s">
        <v>3</v>
      </c>
      <c r="E19" s="130">
        <f>IFERROR(VLOOKUP($B19&amp;"_"&amp;$C19&amp;"_"&amp;$A$4,'Pnad-C'!$1:$1048576,E$4,0)*100,"-")</f>
        <v>6.5330930054187775</v>
      </c>
      <c r="F19" s="120">
        <f>IFERROR(VLOOKUP($B19&amp;"_"&amp;$C19&amp;"_"&amp;$A$4,'Pnad-C'!$1:$1048576,F$4,0)*100,"-")</f>
        <v>5.791463702917099</v>
      </c>
      <c r="G19" s="120">
        <f>IFERROR(VLOOKUP($B19&amp;"_"&amp;$C19&amp;"_"&amp;$A$4,'Pnad-C'!$1:$1048576,G$4,0)*100,"-")</f>
        <v>6.3439548015594482</v>
      </c>
      <c r="H19" s="120">
        <f>IFERROR(VLOOKUP($B19&amp;"_"&amp;$C19&amp;"_"&amp;$A$4,'Pnad-C'!$1:$1048576,H$4,0)*100,"-")</f>
        <v>7.1152016520500183</v>
      </c>
      <c r="I19" s="120">
        <f>IFERROR(VLOOKUP($B19&amp;"_"&amp;$C19&amp;"_"&amp;$A$4,'Pnad-C'!$1:$1048576,I$4,0)*100,"-")</f>
        <v>12.217780202627182</v>
      </c>
      <c r="J19" s="120">
        <f>IFERROR(VLOOKUP($B19&amp;"_"&amp;$C19&amp;"_"&amp;$A$4,'Pnad-C'!$1:$1048576,J$4,0)*100,"-")</f>
        <v>7.4574209749698639</v>
      </c>
      <c r="K19" s="120">
        <f>IFERROR(VLOOKUP($B19&amp;"_"&amp;$C19&amp;"_"&amp;$A$4,'Pnad-C'!$1:$1048576,K$4,0)*100,"-")</f>
        <v>3.5520303994417191</v>
      </c>
    </row>
    <row r="20" spans="1:11" ht="15.75" x14ac:dyDescent="0.25">
      <c r="B20" s="10">
        <f t="shared" ref="B20:B22" si="2">B19</f>
        <v>2014</v>
      </c>
      <c r="C20" s="152">
        <v>2</v>
      </c>
      <c r="D20" s="99" t="s">
        <v>4</v>
      </c>
      <c r="E20" s="130">
        <f>IFERROR(VLOOKUP($B20&amp;"_"&amp;$C20&amp;"_"&amp;$A$4,'Pnad-C'!$1:$1048576,E$4,0)*100,"-")</f>
        <v>6.208328902721405</v>
      </c>
      <c r="F20" s="120">
        <f>IFERROR(VLOOKUP($B20&amp;"_"&amp;$C20&amp;"_"&amp;$A$4,'Pnad-C'!$1:$1048576,F$4,0)*100,"-")</f>
        <v>5.6628059595823288</v>
      </c>
      <c r="G20" s="120">
        <f>IFERROR(VLOOKUP($B20&amp;"_"&amp;$C20&amp;"_"&amp;$A$4,'Pnad-C'!$1:$1048576,G$4,0)*100,"-")</f>
        <v>6.4372994005680084</v>
      </c>
      <c r="H20" s="120">
        <f>IFERROR(VLOOKUP($B20&amp;"_"&amp;$C20&amp;"_"&amp;$A$4,'Pnad-C'!$1:$1048576,H$4,0)*100,"-")</f>
        <v>6.5151073038578033</v>
      </c>
      <c r="I20" s="120">
        <f>IFERROR(VLOOKUP($B20&amp;"_"&amp;$C20&amp;"_"&amp;$A$4,'Pnad-C'!$1:$1048576,I$4,0)*100,"-")</f>
        <v>11.151633411645889</v>
      </c>
      <c r="J20" s="120">
        <f>IFERROR(VLOOKUP($B20&amp;"_"&amp;$C20&amp;"_"&amp;$A$4,'Pnad-C'!$1:$1048576,J$4,0)*100,"-")</f>
        <v>7.0548467338085175</v>
      </c>
      <c r="K20" s="120">
        <f>IFERROR(VLOOKUP($B20&amp;"_"&amp;$C20&amp;"_"&amp;$A$4,'Pnad-C'!$1:$1048576,K$4,0)*100,"-")</f>
        <v>3.3684935420751572</v>
      </c>
    </row>
    <row r="21" spans="1:11" ht="15.75" x14ac:dyDescent="0.25">
      <c r="B21" s="10">
        <f t="shared" si="2"/>
        <v>2014</v>
      </c>
      <c r="C21" s="152">
        <v>3</v>
      </c>
      <c r="D21" s="99" t="s">
        <v>5</v>
      </c>
      <c r="E21" s="130">
        <f>IFERROR(VLOOKUP($B21&amp;"_"&amp;$C21&amp;"_"&amp;$A$4,'Pnad-C'!$1:$1048576,E$4,0)*100,"-")</f>
        <v>6.1380170285701752</v>
      </c>
      <c r="F21" s="120">
        <f>IFERROR(VLOOKUP($B21&amp;"_"&amp;$C21&amp;"_"&amp;$A$4,'Pnad-C'!$1:$1048576,F$4,0)*100,"-")</f>
        <v>5.892794206738472</v>
      </c>
      <c r="G21" s="120">
        <f>IFERROR(VLOOKUP($B21&amp;"_"&amp;$C21&amp;"_"&amp;$A$4,'Pnad-C'!$1:$1048576,G$4,0)*100,"-")</f>
        <v>6.4860843122005463</v>
      </c>
      <c r="H21" s="120">
        <f>IFERROR(VLOOKUP($B21&amp;"_"&amp;$C21&amp;"_"&amp;$A$4,'Pnad-C'!$1:$1048576,H$4,0)*100,"-")</f>
        <v>5.6053299456834793</v>
      </c>
      <c r="I21" s="120">
        <f>IFERROR(VLOOKUP($B21&amp;"_"&amp;$C21&amp;"_"&amp;$A$4,'Pnad-C'!$1:$1048576,I$4,0)*100,"-")</f>
        <v>10.770893096923828</v>
      </c>
      <c r="J21" s="120">
        <f>IFERROR(VLOOKUP($B21&amp;"_"&amp;$C21&amp;"_"&amp;$A$4,'Pnad-C'!$1:$1048576,J$4,0)*100,"-")</f>
        <v>7.0536896586418152</v>
      </c>
      <c r="K21" s="120">
        <f>IFERROR(VLOOKUP($B21&amp;"_"&amp;$C21&amp;"_"&amp;$A$4,'Pnad-C'!$1:$1048576,K$4,0)*100,"-")</f>
        <v>3.7460356950759888</v>
      </c>
    </row>
    <row r="22" spans="1:11" ht="15.75" x14ac:dyDescent="0.25">
      <c r="B22" s="10">
        <f t="shared" si="2"/>
        <v>2014</v>
      </c>
      <c r="C22" s="152">
        <v>4</v>
      </c>
      <c r="D22" s="99" t="s">
        <v>6</v>
      </c>
      <c r="E22" s="130">
        <f>IFERROR(VLOOKUP($B22&amp;"_"&amp;$C22&amp;"_"&amp;$A$4,'Pnad-C'!$1:$1048576,E$4,0)*100,"-")</f>
        <v>5.5666960775852203</v>
      </c>
      <c r="F22" s="120">
        <f>IFERROR(VLOOKUP($B22&amp;"_"&amp;$C22&amp;"_"&amp;$A$4,'Pnad-C'!$1:$1048576,F$4,0)*100,"-")</f>
        <v>6.1566505581140518</v>
      </c>
      <c r="G22" s="120">
        <f>IFERROR(VLOOKUP($B22&amp;"_"&amp;$C22&amp;"_"&amp;$A$4,'Pnad-C'!$1:$1048576,G$4,0)*100,"-")</f>
        <v>6.2545418739318848</v>
      </c>
      <c r="H22" s="120">
        <f>IFERROR(VLOOKUP($B22&amp;"_"&amp;$C22&amp;"_"&amp;$A$4,'Pnad-C'!$1:$1048576,H$4,0)*100,"-")</f>
        <v>5.5601954460144043</v>
      </c>
      <c r="I22" s="120">
        <f>IFERROR(VLOOKUP($B22&amp;"_"&amp;$C22&amp;"_"&amp;$A$4,'Pnad-C'!$1:$1048576,I$4,0)*100,"-")</f>
        <v>7.3759958148002625</v>
      </c>
      <c r="J22" s="120">
        <f>IFERROR(VLOOKUP($B22&amp;"_"&amp;$C22&amp;"_"&amp;$A$4,'Pnad-C'!$1:$1048576,J$4,0)*100,"-")</f>
        <v>6.627221405506134</v>
      </c>
      <c r="K22" s="120">
        <f>IFERROR(VLOOKUP($B22&amp;"_"&amp;$C22&amp;"_"&amp;$A$4,'Pnad-C'!$1:$1048576,K$4,0)*100,"-")</f>
        <v>3.0753178521990776</v>
      </c>
    </row>
    <row r="23" spans="1:11" ht="15.75" x14ac:dyDescent="0.25">
      <c r="B23" s="10">
        <f>D23</f>
        <v>2015</v>
      </c>
      <c r="C23" s="152">
        <v>0</v>
      </c>
      <c r="D23" s="98">
        <v>2015</v>
      </c>
      <c r="E23" s="131">
        <f>IFERROR(VLOOKUP($B23&amp;"_"&amp;$C23&amp;"_"&amp;$A$4,'Pnad-C'!$1:$1048576,E$4,0)*100,"-")</f>
        <v>6.8973779678344727</v>
      </c>
      <c r="F23" s="119">
        <f>IFERROR(VLOOKUP($B23&amp;"_"&amp;$C23&amp;"_"&amp;$A$4,'Pnad-C'!$1:$1048576,F$4,0)*100,"-")</f>
        <v>6.1064697802066803</v>
      </c>
      <c r="G23" s="119">
        <f>IFERROR(VLOOKUP($B23&amp;"_"&amp;$C23&amp;"_"&amp;$A$4,'Pnad-C'!$1:$1048576,G$4,0)*100,"-")</f>
        <v>7.5465202331542969</v>
      </c>
      <c r="H23" s="119">
        <f>IFERROR(VLOOKUP($B23&amp;"_"&amp;$C23&amp;"_"&amp;$A$4,'Pnad-C'!$1:$1048576,H$4,0)*100,"-")</f>
        <v>6.2691450119018555</v>
      </c>
      <c r="I23" s="119">
        <f>IFERROR(VLOOKUP($B23&amp;"_"&amp;$C23&amp;"_"&amp;$A$4,'Pnad-C'!$1:$1048576,I$4,0)*100,"-")</f>
        <v>12.31185644865036</v>
      </c>
      <c r="J23" s="119">
        <f>IFERROR(VLOOKUP($B23&amp;"_"&amp;$C23&amp;"_"&amp;$A$4,'Pnad-C'!$1:$1048576,J$4,0)*100,"-")</f>
        <v>8.0497220158576965</v>
      </c>
      <c r="K23" s="119">
        <f>IFERROR(VLOOKUP($B23&amp;"_"&amp;$C23&amp;"_"&amp;$A$4,'Pnad-C'!$1:$1048576,K$4,0)*100,"-")</f>
        <v>4.1699953377246857</v>
      </c>
    </row>
    <row r="24" spans="1:11" ht="15.75" x14ac:dyDescent="0.25">
      <c r="B24" s="10">
        <f>B23</f>
        <v>2015</v>
      </c>
      <c r="C24" s="152">
        <v>1</v>
      </c>
      <c r="D24" s="99" t="s">
        <v>3</v>
      </c>
      <c r="E24" s="130">
        <f>IFERROR(VLOOKUP($B24&amp;"_"&amp;$C24&amp;"_"&amp;$A$4,'Pnad-C'!$1:$1048576,E$4,0)*100,"-")</f>
        <v>5.9773948043584824</v>
      </c>
      <c r="F24" s="120">
        <f>IFERROR(VLOOKUP($B24&amp;"_"&amp;$C24&amp;"_"&amp;$A$4,'Pnad-C'!$1:$1048576,F$4,0)*100,"-")</f>
        <v>7.3669746518135071</v>
      </c>
      <c r="G24" s="120">
        <f>IFERROR(VLOOKUP($B24&amp;"_"&amp;$C24&amp;"_"&amp;$A$4,'Pnad-C'!$1:$1048576,G$4,0)*100,"-")</f>
        <v>5.4558608680963516</v>
      </c>
      <c r="H24" s="120">
        <f>IFERROR(VLOOKUP($B24&amp;"_"&amp;$C24&amp;"_"&amp;$A$4,'Pnad-C'!$1:$1048576,H$4,0)*100,"-")</f>
        <v>5.0590261816978455</v>
      </c>
      <c r="I24" s="120">
        <f>IFERROR(VLOOKUP($B24&amp;"_"&amp;$C24&amp;"_"&amp;$A$4,'Pnad-C'!$1:$1048576,I$4,0)*100,"-")</f>
        <v>9.4082795083522797</v>
      </c>
      <c r="J24" s="120">
        <f>IFERROR(VLOOKUP($B24&amp;"_"&amp;$C24&amp;"_"&amp;$A$4,'Pnad-C'!$1:$1048576,J$4,0)*100,"-")</f>
        <v>7.447487860918045</v>
      </c>
      <c r="K24" s="120">
        <f>IFERROR(VLOOKUP($B24&amp;"_"&amp;$C24&amp;"_"&amp;$A$4,'Pnad-C'!$1:$1048576,K$4,0)*100,"-")</f>
        <v>3.7868097424507141</v>
      </c>
    </row>
    <row r="25" spans="1:11" ht="15.75" x14ac:dyDescent="0.25">
      <c r="B25" s="10">
        <f t="shared" ref="B25:B27" si="3">B24</f>
        <v>2015</v>
      </c>
      <c r="C25" s="152">
        <v>2</v>
      </c>
      <c r="D25" s="99" t="s">
        <v>4</v>
      </c>
      <c r="E25" s="130">
        <f>IFERROR(VLOOKUP($B25&amp;"_"&amp;$C25&amp;"_"&amp;$A$4,'Pnad-C'!$1:$1048576,E$4,0)*100,"-")</f>
        <v>6.4517371356487274</v>
      </c>
      <c r="F25" s="120">
        <f>IFERROR(VLOOKUP($B25&amp;"_"&amp;$C25&amp;"_"&amp;$A$4,'Pnad-C'!$1:$1048576,F$4,0)*100,"-")</f>
        <v>4.5348923653364182</v>
      </c>
      <c r="G25" s="120">
        <f>IFERROR(VLOOKUP($B25&amp;"_"&amp;$C25&amp;"_"&amp;$A$4,'Pnad-C'!$1:$1048576,G$4,0)*100,"-")</f>
        <v>7.744184136390686</v>
      </c>
      <c r="H25" s="120">
        <f>IFERROR(VLOOKUP($B25&amp;"_"&amp;$C25&amp;"_"&amp;$A$4,'Pnad-C'!$1:$1048576,H$4,0)*100,"-")</f>
        <v>4.8465199768543243</v>
      </c>
      <c r="I25" s="120">
        <f>IFERROR(VLOOKUP($B25&amp;"_"&amp;$C25&amp;"_"&amp;$A$4,'Pnad-C'!$1:$1048576,I$4,0)*100,"-")</f>
        <v>11.517764627933502</v>
      </c>
      <c r="J25" s="120">
        <f>IFERROR(VLOOKUP($B25&amp;"_"&amp;$C25&amp;"_"&amp;$A$4,'Pnad-C'!$1:$1048576,J$4,0)*100,"-")</f>
        <v>7.5277268886566162</v>
      </c>
      <c r="K25" s="120">
        <f>IFERROR(VLOOKUP($B25&amp;"_"&amp;$C25&amp;"_"&amp;$A$4,'Pnad-C'!$1:$1048576,K$4,0)*100,"-")</f>
        <v>3.972131758928299</v>
      </c>
    </row>
    <row r="26" spans="1:11" ht="15.75" x14ac:dyDescent="0.25">
      <c r="B26" s="10">
        <f t="shared" si="3"/>
        <v>2015</v>
      </c>
      <c r="C26" s="152">
        <v>3</v>
      </c>
      <c r="D26" s="99" t="s">
        <v>5</v>
      </c>
      <c r="E26" s="130">
        <f>IFERROR(VLOOKUP($B26&amp;"_"&amp;$C26&amp;"_"&amp;$A$4,'Pnad-C'!$1:$1048576,E$4,0)*100,"-")</f>
        <v>7.5032137334346771</v>
      </c>
      <c r="F26" s="120">
        <f>IFERROR(VLOOKUP($B26&amp;"_"&amp;$C26&amp;"_"&amp;$A$4,'Pnad-C'!$1:$1048576,F$4,0)*100,"-")</f>
        <v>6.5648019313812256</v>
      </c>
      <c r="G26" s="120">
        <f>IFERROR(VLOOKUP($B26&amp;"_"&amp;$C26&amp;"_"&amp;$A$4,'Pnad-C'!$1:$1048576,G$4,0)*100,"-")</f>
        <v>8.3057709038257599</v>
      </c>
      <c r="H26" s="120">
        <f>IFERROR(VLOOKUP($B26&amp;"_"&amp;$C26&amp;"_"&amp;$A$4,'Pnad-C'!$1:$1048576,H$4,0)*100,"-")</f>
        <v>7.9013369977474213</v>
      </c>
      <c r="I26" s="120">
        <f>IFERROR(VLOOKUP($B26&amp;"_"&amp;$C26&amp;"_"&amp;$A$4,'Pnad-C'!$1:$1048576,I$4,0)*100,"-")</f>
        <v>12.047464400529861</v>
      </c>
      <c r="J26" s="120">
        <f>IFERROR(VLOOKUP($B26&amp;"_"&amp;$C26&amp;"_"&amp;$A$4,'Pnad-C'!$1:$1048576,J$4,0)*100,"-")</f>
        <v>8.5618749260902405</v>
      </c>
      <c r="K26" s="120">
        <f>IFERROR(VLOOKUP($B26&amp;"_"&amp;$C26&amp;"_"&amp;$A$4,'Pnad-C'!$1:$1048576,K$4,0)*100,"-")</f>
        <v>4.4948767870664597</v>
      </c>
    </row>
    <row r="27" spans="1:11" ht="15.75" x14ac:dyDescent="0.25">
      <c r="B27" s="10">
        <f t="shared" si="3"/>
        <v>2015</v>
      </c>
      <c r="C27" s="152">
        <v>4</v>
      </c>
      <c r="D27" s="99" t="s">
        <v>6</v>
      </c>
      <c r="E27" s="130">
        <f>IFERROR(VLOOKUP($B27&amp;"_"&amp;$C27&amp;"_"&amp;$A$4,'Pnad-C'!$1:$1048576,E$4,0)*100,"-")</f>
        <v>7.6571650803089142</v>
      </c>
      <c r="F27" s="120">
        <f>IFERROR(VLOOKUP($B27&amp;"_"&amp;$C27&amp;"_"&amp;$A$4,'Pnad-C'!$1:$1048576,F$4,0)*100,"-")</f>
        <v>5.9592109173536301</v>
      </c>
      <c r="G27" s="120">
        <f>IFERROR(VLOOKUP($B27&amp;"_"&amp;$C27&amp;"_"&amp;$A$4,'Pnad-C'!$1:$1048576,G$4,0)*100,"-")</f>
        <v>8.6802661418914795</v>
      </c>
      <c r="H27" s="120">
        <f>IFERROR(VLOOKUP($B27&amp;"_"&amp;$C27&amp;"_"&amp;$A$4,'Pnad-C'!$1:$1048576,H$4,0)*100,"-")</f>
        <v>7.2696954011917114</v>
      </c>
      <c r="I27" s="120">
        <f>IFERROR(VLOOKUP($B27&amp;"_"&amp;$C27&amp;"_"&amp;$A$4,'Pnad-C'!$1:$1048576,I$4,0)*100,"-")</f>
        <v>16.273917257785797</v>
      </c>
      <c r="J27" s="120">
        <f>IFERROR(VLOOKUP($B27&amp;"_"&amp;$C27&amp;"_"&amp;$A$4,'Pnad-C'!$1:$1048576,J$4,0)*100,"-")</f>
        <v>8.6617983877658844</v>
      </c>
      <c r="K27" s="120">
        <f>IFERROR(VLOOKUP($B27&amp;"_"&amp;$C27&amp;"_"&amp;$A$4,'Pnad-C'!$1:$1048576,K$4,0)*100,"-")</f>
        <v>4.4261626899242401</v>
      </c>
    </row>
    <row r="28" spans="1:11" ht="15.75" x14ac:dyDescent="0.25">
      <c r="B28" s="10">
        <f>D28</f>
        <v>2016</v>
      </c>
      <c r="C28" s="152">
        <v>0</v>
      </c>
      <c r="D28" s="98">
        <v>2016</v>
      </c>
      <c r="E28" s="131">
        <f>IFERROR(VLOOKUP($B28&amp;"_"&amp;$C28&amp;"_"&amp;$A$4,'Pnad-C'!$1:$1048576,E$4,0)*100,"-")</f>
        <v>9.9534347653388977</v>
      </c>
      <c r="F28" s="119">
        <f>IFERROR(VLOOKUP($B28&amp;"_"&amp;$C28&amp;"_"&amp;$A$4,'Pnad-C'!$1:$1048576,F$4,0)*100,"-")</f>
        <v>10.659563541412354</v>
      </c>
      <c r="G28" s="119">
        <f>IFERROR(VLOOKUP($B28&amp;"_"&amp;$C28&amp;"_"&amp;$A$4,'Pnad-C'!$1:$1048576,G$4,0)*100,"-")</f>
        <v>10.91831773519516</v>
      </c>
      <c r="H28" s="119">
        <f>IFERROR(VLOOKUP($B28&amp;"_"&amp;$C28&amp;"_"&amp;$A$4,'Pnad-C'!$1:$1048576,H$4,0)*100,"-")</f>
        <v>9.2779889702796936</v>
      </c>
      <c r="I28" s="119">
        <f>IFERROR(VLOOKUP($B28&amp;"_"&amp;$C28&amp;"_"&amp;$A$4,'Pnad-C'!$1:$1048576,I$4,0)*100,"-")</f>
        <v>20.906725525856018</v>
      </c>
      <c r="J28" s="119">
        <f>IFERROR(VLOOKUP($B28&amp;"_"&amp;$C28&amp;"_"&amp;$A$4,'Pnad-C'!$1:$1048576,J$4,0)*100,"-")</f>
        <v>11.331048607826233</v>
      </c>
      <c r="K28" s="119">
        <f>IFERROR(VLOOKUP($B28&amp;"_"&amp;$C28&amp;"_"&amp;$A$4,'Pnad-C'!$1:$1048576,K$4,0)*100,"-")</f>
        <v>5.578458309173584</v>
      </c>
    </row>
    <row r="29" spans="1:11" ht="15.75" x14ac:dyDescent="0.25">
      <c r="B29" s="10">
        <f>B28</f>
        <v>2016</v>
      </c>
      <c r="C29" s="152">
        <v>1</v>
      </c>
      <c r="D29" s="99" t="s">
        <v>3</v>
      </c>
      <c r="E29" s="130">
        <f>IFERROR(VLOOKUP($B29&amp;"_"&amp;$C29&amp;"_"&amp;$A$4,'Pnad-C'!$1:$1048576,E$4,0)*100,"-")</f>
        <v>9.1963380575180054</v>
      </c>
      <c r="F29" s="120">
        <f>IFERROR(VLOOKUP($B29&amp;"_"&amp;$C29&amp;"_"&amp;$A$4,'Pnad-C'!$1:$1048576,F$4,0)*100,"-")</f>
        <v>9.2755623161792755</v>
      </c>
      <c r="G29" s="120">
        <f>IFERROR(VLOOKUP($B29&amp;"_"&amp;$C29&amp;"_"&amp;$A$4,'Pnad-C'!$1:$1048576,G$4,0)*100,"-")</f>
        <v>9.8402075469493866</v>
      </c>
      <c r="H29" s="120">
        <f>IFERROR(VLOOKUP($B29&amp;"_"&amp;$C29&amp;"_"&amp;$A$4,'Pnad-C'!$1:$1048576,H$4,0)*100,"-")</f>
        <v>8.5638448596000671</v>
      </c>
      <c r="I29" s="120">
        <f>IFERROR(VLOOKUP($B29&amp;"_"&amp;$C29&amp;"_"&amp;$A$4,'Pnad-C'!$1:$1048576,I$4,0)*100,"-")</f>
        <v>18.677456676959991</v>
      </c>
      <c r="J29" s="120">
        <f>IFERROR(VLOOKUP($B29&amp;"_"&amp;$C29&amp;"_"&amp;$A$4,'Pnad-C'!$1:$1048576,J$4,0)*100,"-")</f>
        <v>10.756353288888931</v>
      </c>
      <c r="K29" s="120">
        <f>IFERROR(VLOOKUP($B29&amp;"_"&amp;$C29&amp;"_"&amp;$A$4,'Pnad-C'!$1:$1048576,K$4,0)*100,"-")</f>
        <v>5.2509654313325882</v>
      </c>
    </row>
    <row r="30" spans="1:11" s="232" customFormat="1" ht="16.5" thickBot="1" x14ac:dyDescent="0.3">
      <c r="A30" s="268"/>
      <c r="B30" s="254">
        <f>B29</f>
        <v>2016</v>
      </c>
      <c r="C30" s="152">
        <v>2</v>
      </c>
      <c r="D30" s="246" t="s">
        <v>4</v>
      </c>
      <c r="E30" s="130">
        <f>IFERROR(VLOOKUP($B30&amp;"_"&amp;$C30&amp;"_"&amp;$A$4,'Pnad-C'!$1:$1048576,E$4,0)*100,"-")</f>
        <v>10.71053221821785</v>
      </c>
      <c r="F30" s="120">
        <f>IFERROR(VLOOKUP($B30&amp;"_"&amp;$C30&amp;"_"&amp;$A$4,'Pnad-C'!$1:$1048576,F$4,0)*100,"-")</f>
        <v>12.043565511703491</v>
      </c>
      <c r="G30" s="120">
        <f>IFERROR(VLOOKUP($B30&amp;"_"&amp;$C30&amp;"_"&amp;$A$4,'Pnad-C'!$1:$1048576,G$4,0)*100,"-")</f>
        <v>11.996427178382874</v>
      </c>
      <c r="H30" s="120">
        <f>IFERROR(VLOOKUP($B30&amp;"_"&amp;$C30&amp;"_"&amp;$A$4,'Pnad-C'!$1:$1048576,H$4,0)*100,"-")</f>
        <v>9.9921323359012604</v>
      </c>
      <c r="I30" s="120">
        <f>IFERROR(VLOOKUP($B30&amp;"_"&amp;$C30&amp;"_"&amp;$A$4,'Pnad-C'!$1:$1048576,I$4,0)*100,"-")</f>
        <v>23.135995864868164</v>
      </c>
      <c r="J30" s="120">
        <f>IFERROR(VLOOKUP($B30&amp;"_"&amp;$C30&amp;"_"&amp;$A$4,'Pnad-C'!$1:$1048576,J$4,0)*100,"-")</f>
        <v>11.905744671821594</v>
      </c>
      <c r="K30" s="120">
        <f>IFERROR(VLOOKUP($B30&amp;"_"&amp;$C30&amp;"_"&amp;$A$4,'Pnad-C'!$1:$1048576,K$4,0)*100,"-")</f>
        <v>5.9059515595436096</v>
      </c>
    </row>
    <row r="31" spans="1:11" ht="15" customHeight="1" thickTop="1" x14ac:dyDescent="0.25">
      <c r="C31" s="154"/>
      <c r="D31" s="15" t="s">
        <v>778</v>
      </c>
      <c r="E31" s="15"/>
      <c r="F31" s="113"/>
      <c r="G31" s="113"/>
      <c r="H31" s="113"/>
      <c r="I31" s="106"/>
      <c r="J31" s="17"/>
      <c r="K31" s="17"/>
    </row>
    <row r="32" spans="1:11" x14ac:dyDescent="0.25">
      <c r="C32" s="154"/>
      <c r="D32" s="16" t="s">
        <v>2</v>
      </c>
      <c r="E32" s="16"/>
    </row>
    <row r="33" spans="3:5" x14ac:dyDescent="0.25">
      <c r="C33" s="154"/>
      <c r="D33" s="159" t="s">
        <v>434</v>
      </c>
      <c r="E33" s="105"/>
    </row>
    <row r="34" spans="3:5" x14ac:dyDescent="0.25">
      <c r="C34" s="154"/>
      <c r="D34" s="104" t="s">
        <v>780</v>
      </c>
      <c r="E34" s="104"/>
    </row>
  </sheetData>
  <mergeCells count="1">
    <mergeCell ref="D5:K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showGridLines="0" workbookViewId="0">
      <pane ySplit="7" topLeftCell="A8" activePane="bottomLeft" state="frozen"/>
      <selection activeCell="D35" sqref="D35"/>
      <selection pane="bottomLeft" activeCell="A8" sqref="A8"/>
    </sheetView>
  </sheetViews>
  <sheetFormatPr defaultRowHeight="15" x14ac:dyDescent="0.25"/>
  <cols>
    <col min="1" max="3" width="3.140625" style="153" customWidth="1"/>
    <col min="4" max="4" width="28.5703125" customWidth="1"/>
    <col min="5" max="6" width="26.28515625" customWidth="1"/>
  </cols>
  <sheetData>
    <row r="1" spans="1:6" s="5" customFormat="1" ht="30" customHeight="1" x14ac:dyDescent="0.25">
      <c r="A1" s="1" t="s">
        <v>1</v>
      </c>
      <c r="B1" s="141"/>
      <c r="C1" s="1"/>
      <c r="D1" s="2"/>
      <c r="E1" s="3"/>
      <c r="F1" s="3"/>
    </row>
    <row r="2" spans="1:6" s="9" customFormat="1" ht="3" customHeight="1" x14ac:dyDescent="0.25">
      <c r="A2" s="142"/>
      <c r="B2" s="143"/>
      <c r="C2" s="142"/>
      <c r="D2" s="6"/>
      <c r="E2" s="7"/>
      <c r="F2" s="7"/>
    </row>
    <row r="3" spans="1:6" s="158" customFormat="1" ht="10.5" customHeight="1" x14ac:dyDescent="0.25">
      <c r="A3" s="144">
        <v>27</v>
      </c>
      <c r="B3" s="145"/>
      <c r="C3" s="157"/>
      <c r="D3" s="155"/>
      <c r="E3" s="157" t="s">
        <v>323</v>
      </c>
      <c r="F3" s="157" t="s">
        <v>324</v>
      </c>
    </row>
    <row r="4" spans="1:6" s="158" customFormat="1" ht="9" customHeight="1" x14ac:dyDescent="0.2">
      <c r="A4" s="147" t="s">
        <v>9</v>
      </c>
      <c r="B4" s="145"/>
      <c r="C4" s="157"/>
      <c r="D4" s="155"/>
      <c r="E4" s="157">
        <f>HLOOKUP(E$3,'Pnad-C'!$1:$1048576,2,0)</f>
        <v>163</v>
      </c>
      <c r="F4" s="157">
        <f>HLOOKUP(F$3,'Pnad-C'!$1:$1048576,2,0)</f>
        <v>162</v>
      </c>
    </row>
    <row r="5" spans="1:6" s="12" customFormat="1" ht="64.5" customHeight="1" x14ac:dyDescent="0.25">
      <c r="A5" s="11"/>
      <c r="B5" s="148"/>
      <c r="C5" s="138"/>
      <c r="D5" s="416" t="str">
        <f>VLOOKUP(A3,'Indicadores do boletim'!$D:$N,3,0)</f>
        <v>Distribuição percentual da população com 14 anos ou mais desempregada segundo sexo: Região Metropolitana do Rio de Janeiro, 2012 a 2016</v>
      </c>
      <c r="E5" s="416"/>
      <c r="F5" s="416"/>
    </row>
    <row r="6" spans="1:6" s="12" customFormat="1" ht="14.25" customHeight="1" thickBot="1" x14ac:dyDescent="0.3">
      <c r="A6" s="11"/>
      <c r="B6" s="150"/>
      <c r="C6" s="138"/>
      <c r="D6" s="13"/>
      <c r="E6" s="14"/>
      <c r="F6" s="102" t="s">
        <v>186</v>
      </c>
    </row>
    <row r="7" spans="1:6" s="11" customFormat="1" ht="32.25" customHeight="1" thickTop="1" x14ac:dyDescent="0.25">
      <c r="A7" s="138"/>
      <c r="B7" s="151"/>
      <c r="C7" s="138"/>
      <c r="D7" s="96" t="s">
        <v>0</v>
      </c>
      <c r="E7" s="97" t="s">
        <v>167</v>
      </c>
      <c r="F7" s="97" t="s">
        <v>168</v>
      </c>
    </row>
    <row r="8" spans="1:6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43.817499279975891</v>
      </c>
      <c r="F8" s="119">
        <f>IFERROR(VLOOKUP($B8&amp;"_"&amp;$C8&amp;"_"&amp;$A$4,'Pnad-C'!$1:$1048576,F$4,0)*100,"-")</f>
        <v>56.18249773979187</v>
      </c>
    </row>
    <row r="9" spans="1:6" ht="15.75" x14ac:dyDescent="0.25">
      <c r="B9" s="10">
        <f>B8</f>
        <v>2012</v>
      </c>
      <c r="C9" s="152">
        <v>1</v>
      </c>
      <c r="D9" s="99" t="s">
        <v>3</v>
      </c>
      <c r="E9" s="120">
        <f>IFERROR(VLOOKUP($B9&amp;"_"&amp;$C9&amp;"_"&amp;$A$4,'Pnad-C'!$1:$1048576,E$4,0)*100,"-")</f>
        <v>42.795941233634949</v>
      </c>
      <c r="F9" s="120">
        <f>IFERROR(VLOOKUP($B9&amp;"_"&amp;$C9&amp;"_"&amp;$A$4,'Pnad-C'!$1:$1048576,F$4,0)*100,"-")</f>
        <v>57.204055786132813</v>
      </c>
    </row>
    <row r="10" spans="1:6" ht="15.75" x14ac:dyDescent="0.25">
      <c r="B10" s="10">
        <f t="shared" ref="B10:B12" si="0">B9</f>
        <v>2012</v>
      </c>
      <c r="C10" s="152">
        <v>2</v>
      </c>
      <c r="D10" s="99" t="s">
        <v>4</v>
      </c>
      <c r="E10" s="120">
        <f>IFERROR(VLOOKUP($B10&amp;"_"&amp;$C10&amp;"_"&amp;$A$4,'Pnad-C'!$1:$1048576,E$4,0)*100,"-")</f>
        <v>44.510644674301147</v>
      </c>
      <c r="F10" s="120">
        <f>IFERROR(VLOOKUP($B10&amp;"_"&amp;$C10&amp;"_"&amp;$A$4,'Pnad-C'!$1:$1048576,F$4,0)*100,"-")</f>
        <v>55.489355325698853</v>
      </c>
    </row>
    <row r="11" spans="1:6" ht="15.75" x14ac:dyDescent="0.25">
      <c r="B11" s="10">
        <f t="shared" si="0"/>
        <v>2012</v>
      </c>
      <c r="C11" s="152">
        <v>3</v>
      </c>
      <c r="D11" s="99" t="s">
        <v>5</v>
      </c>
      <c r="E11" s="120">
        <f>IFERROR(VLOOKUP($B11&amp;"_"&amp;$C11&amp;"_"&amp;$A$4,'Pnad-C'!$1:$1048576,E$4,0)*100,"-")</f>
        <v>41.983836889266968</v>
      </c>
      <c r="F11" s="120">
        <f>IFERROR(VLOOKUP($B11&amp;"_"&amp;$C11&amp;"_"&amp;$A$4,'Pnad-C'!$1:$1048576,F$4,0)*100,"-")</f>
        <v>58.016163110733032</v>
      </c>
    </row>
    <row r="12" spans="1:6" ht="15.75" x14ac:dyDescent="0.25">
      <c r="B12" s="10">
        <f t="shared" si="0"/>
        <v>2012</v>
      </c>
      <c r="C12" s="152">
        <v>4</v>
      </c>
      <c r="D12" s="99" t="s">
        <v>6</v>
      </c>
      <c r="E12" s="120">
        <f>IFERROR(VLOOKUP($B12&amp;"_"&amp;$C12&amp;"_"&amp;$A$4,'Pnad-C'!$1:$1048576,E$4,0)*100,"-")</f>
        <v>45.979577302932739</v>
      </c>
      <c r="F12" s="120">
        <f>IFERROR(VLOOKUP($B12&amp;"_"&amp;$C12&amp;"_"&amp;$A$4,'Pnad-C'!$1:$1048576,F$4,0)*100,"-")</f>
        <v>54.020422697067261</v>
      </c>
    </row>
    <row r="13" spans="1:6" ht="15.75" x14ac:dyDescent="0.25">
      <c r="B13" s="10">
        <f>D13</f>
        <v>2013</v>
      </c>
      <c r="C13" s="152">
        <v>0</v>
      </c>
      <c r="D13" s="98">
        <v>2013</v>
      </c>
      <c r="E13" s="119">
        <f>IFERROR(VLOOKUP($B13&amp;"_"&amp;$C13&amp;"_"&amp;$A$4,'Pnad-C'!$1:$1048576,E$4,0)*100,"-")</f>
        <v>42.604789137840271</v>
      </c>
      <c r="F13" s="119">
        <f>IFERROR(VLOOKUP($B13&amp;"_"&amp;$C13&amp;"_"&amp;$A$4,'Pnad-C'!$1:$1048576,F$4,0)*100,"-")</f>
        <v>57.39520788192749</v>
      </c>
    </row>
    <row r="14" spans="1:6" ht="15.75" x14ac:dyDescent="0.25">
      <c r="B14" s="10">
        <f>B13</f>
        <v>2013</v>
      </c>
      <c r="C14" s="152">
        <v>1</v>
      </c>
      <c r="D14" s="99" t="s">
        <v>3</v>
      </c>
      <c r="E14" s="120">
        <f>IFERROR(VLOOKUP($B14&amp;"_"&amp;$C14&amp;"_"&amp;$A$4,'Pnad-C'!$1:$1048576,E$4,0)*100,"-")</f>
        <v>43.092751502990723</v>
      </c>
      <c r="F14" s="120">
        <f>IFERROR(VLOOKUP($B14&amp;"_"&amp;$C14&amp;"_"&amp;$A$4,'Pnad-C'!$1:$1048576,F$4,0)*100,"-")</f>
        <v>56.907248497009277</v>
      </c>
    </row>
    <row r="15" spans="1:6" ht="15.75" x14ac:dyDescent="0.25">
      <c r="B15" s="10">
        <f t="shared" ref="B15:B17" si="1">B14</f>
        <v>2013</v>
      </c>
      <c r="C15" s="152">
        <v>2</v>
      </c>
      <c r="D15" s="99" t="s">
        <v>4</v>
      </c>
      <c r="E15" s="120">
        <f>IFERROR(VLOOKUP($B15&amp;"_"&amp;$C15&amp;"_"&amp;$A$4,'Pnad-C'!$1:$1048576,E$4,0)*100,"-")</f>
        <v>45.029225945472717</v>
      </c>
      <c r="F15" s="120">
        <f>IFERROR(VLOOKUP($B15&amp;"_"&amp;$C15&amp;"_"&amp;$A$4,'Pnad-C'!$1:$1048576,F$4,0)*100,"-")</f>
        <v>54.970777034759521</v>
      </c>
    </row>
    <row r="16" spans="1:6" ht="15.75" x14ac:dyDescent="0.25">
      <c r="B16" s="10">
        <f t="shared" si="1"/>
        <v>2013</v>
      </c>
      <c r="C16" s="152">
        <v>3</v>
      </c>
      <c r="D16" s="99" t="s">
        <v>5</v>
      </c>
      <c r="E16" s="120">
        <f>IFERROR(VLOOKUP($B16&amp;"_"&amp;$C16&amp;"_"&amp;$A$4,'Pnad-C'!$1:$1048576,E$4,0)*100,"-")</f>
        <v>39.623582363128662</v>
      </c>
      <c r="F16" s="120">
        <f>IFERROR(VLOOKUP($B16&amp;"_"&amp;$C16&amp;"_"&amp;$A$4,'Pnad-C'!$1:$1048576,F$4,0)*100,"-")</f>
        <v>60.376417636871338</v>
      </c>
    </row>
    <row r="17" spans="1:6" ht="15.75" x14ac:dyDescent="0.25">
      <c r="B17" s="10">
        <f t="shared" si="1"/>
        <v>2013</v>
      </c>
      <c r="C17" s="152">
        <v>4</v>
      </c>
      <c r="D17" s="99" t="s">
        <v>6</v>
      </c>
      <c r="E17" s="120">
        <f>IFERROR(VLOOKUP($B17&amp;"_"&amp;$C17&amp;"_"&amp;$A$4,'Pnad-C'!$1:$1048576,E$4,0)*100,"-")</f>
        <v>42.673599720001221</v>
      </c>
      <c r="F17" s="120">
        <f>IFERROR(VLOOKUP($B17&amp;"_"&amp;$C17&amp;"_"&amp;$A$4,'Pnad-C'!$1:$1048576,F$4,0)*100,"-")</f>
        <v>57.326400279998779</v>
      </c>
    </row>
    <row r="18" spans="1:6" ht="15.75" x14ac:dyDescent="0.25">
      <c r="B18" s="10">
        <f>D18</f>
        <v>2014</v>
      </c>
      <c r="C18" s="152">
        <v>0</v>
      </c>
      <c r="D18" s="98">
        <v>2014</v>
      </c>
      <c r="E18" s="119">
        <f>IFERROR(VLOOKUP($B18&amp;"_"&amp;$C18&amp;"_"&amp;$A$4,'Pnad-C'!$1:$1048576,E$4,0)*100,"-")</f>
        <v>41.889023780822754</v>
      </c>
      <c r="F18" s="119">
        <f>IFERROR(VLOOKUP($B18&amp;"_"&amp;$C18&amp;"_"&amp;$A$4,'Pnad-C'!$1:$1048576,F$4,0)*100,"-")</f>
        <v>58.110976219177246</v>
      </c>
    </row>
    <row r="19" spans="1:6" ht="15.75" x14ac:dyDescent="0.25">
      <c r="B19" s="10">
        <f>B18</f>
        <v>2014</v>
      </c>
      <c r="C19" s="152">
        <v>1</v>
      </c>
      <c r="D19" s="99" t="s">
        <v>3</v>
      </c>
      <c r="E19" s="120">
        <f>IFERROR(VLOOKUP($B19&amp;"_"&amp;$C19&amp;"_"&amp;$A$4,'Pnad-C'!$1:$1048576,E$4,0)*100,"-")</f>
        <v>40.211755037307739</v>
      </c>
      <c r="F19" s="120">
        <f>IFERROR(VLOOKUP($B19&amp;"_"&amp;$C19&amp;"_"&amp;$A$4,'Pnad-C'!$1:$1048576,F$4,0)*100,"-")</f>
        <v>59.788244962692261</v>
      </c>
    </row>
    <row r="20" spans="1:6" ht="15.75" x14ac:dyDescent="0.25">
      <c r="B20" s="10">
        <f t="shared" ref="B20:B22" si="2">B19</f>
        <v>2014</v>
      </c>
      <c r="C20" s="152">
        <v>2</v>
      </c>
      <c r="D20" s="99" t="s">
        <v>4</v>
      </c>
      <c r="E20" s="120">
        <f>IFERROR(VLOOKUP($B20&amp;"_"&amp;$C20&amp;"_"&amp;$A$4,'Pnad-C'!$1:$1048576,E$4,0)*100,"-")</f>
        <v>41.619101166725159</v>
      </c>
      <c r="F20" s="120">
        <f>IFERROR(VLOOKUP($B20&amp;"_"&amp;$C20&amp;"_"&amp;$A$4,'Pnad-C'!$1:$1048576,F$4,0)*100,"-")</f>
        <v>58.38090181350708</v>
      </c>
    </row>
    <row r="21" spans="1:6" ht="15.75" x14ac:dyDescent="0.25">
      <c r="B21" s="10">
        <f t="shared" si="2"/>
        <v>2014</v>
      </c>
      <c r="C21" s="152">
        <v>3</v>
      </c>
      <c r="D21" s="99" t="s">
        <v>5</v>
      </c>
      <c r="E21" s="120">
        <f>IFERROR(VLOOKUP($B21&amp;"_"&amp;$C21&amp;"_"&amp;$A$4,'Pnad-C'!$1:$1048576,E$4,0)*100,"-")</f>
        <v>40.756672620773315</v>
      </c>
      <c r="F21" s="120">
        <f>IFERROR(VLOOKUP($B21&amp;"_"&amp;$C21&amp;"_"&amp;$A$4,'Pnad-C'!$1:$1048576,F$4,0)*100,"-")</f>
        <v>59.243327379226685</v>
      </c>
    </row>
    <row r="22" spans="1:6" ht="15.75" x14ac:dyDescent="0.25">
      <c r="B22" s="10">
        <f t="shared" si="2"/>
        <v>2014</v>
      </c>
      <c r="C22" s="152">
        <v>4</v>
      </c>
      <c r="D22" s="99" t="s">
        <v>6</v>
      </c>
      <c r="E22" s="120">
        <f>IFERROR(VLOOKUP($B22&amp;"_"&amp;$C22&amp;"_"&amp;$A$4,'Pnad-C'!$1:$1048576,E$4,0)*100,"-")</f>
        <v>44.968566298484802</v>
      </c>
      <c r="F22" s="120">
        <f>IFERROR(VLOOKUP($B22&amp;"_"&amp;$C22&amp;"_"&amp;$A$4,'Pnad-C'!$1:$1048576,F$4,0)*100,"-")</f>
        <v>55.031436681747437</v>
      </c>
    </row>
    <row r="23" spans="1:6" ht="15.75" x14ac:dyDescent="0.25">
      <c r="B23" s="10">
        <f>D23</f>
        <v>2015</v>
      </c>
      <c r="C23" s="152">
        <v>0</v>
      </c>
      <c r="D23" s="98">
        <v>2015</v>
      </c>
      <c r="E23" s="119">
        <f>IFERROR(VLOOKUP($B23&amp;"_"&amp;$C23&amp;"_"&amp;$A$4,'Pnad-C'!$1:$1048576,E$4,0)*100,"-")</f>
        <v>45.678418874740601</v>
      </c>
      <c r="F23" s="119">
        <f>IFERROR(VLOOKUP($B23&amp;"_"&amp;$C23&amp;"_"&amp;$A$4,'Pnad-C'!$1:$1048576,F$4,0)*100,"-")</f>
        <v>54.321581125259399</v>
      </c>
    </row>
    <row r="24" spans="1:6" ht="15.75" x14ac:dyDescent="0.25">
      <c r="B24" s="10">
        <f>B23</f>
        <v>2015</v>
      </c>
      <c r="C24" s="152">
        <v>1</v>
      </c>
      <c r="D24" s="99" t="s">
        <v>3</v>
      </c>
      <c r="E24" s="120">
        <f>IFERROR(VLOOKUP($B24&amp;"_"&amp;$C24&amp;"_"&amp;$A$4,'Pnad-C'!$1:$1048576,E$4,0)*100,"-")</f>
        <v>43.93162727355957</v>
      </c>
      <c r="F24" s="120">
        <f>IFERROR(VLOOKUP($B24&amp;"_"&amp;$C24&amp;"_"&amp;$A$4,'Pnad-C'!$1:$1048576,F$4,0)*100,"-")</f>
        <v>56.06837272644043</v>
      </c>
    </row>
    <row r="25" spans="1:6" ht="15.75" x14ac:dyDescent="0.25">
      <c r="B25" s="10">
        <f t="shared" ref="B25:B27" si="3">B24</f>
        <v>2015</v>
      </c>
      <c r="C25" s="152">
        <v>2</v>
      </c>
      <c r="D25" s="99" t="s">
        <v>4</v>
      </c>
      <c r="E25" s="120">
        <f>IFERROR(VLOOKUP($B25&amp;"_"&amp;$C25&amp;"_"&amp;$A$4,'Pnad-C'!$1:$1048576,E$4,0)*100,"-")</f>
        <v>47.6347416639328</v>
      </c>
      <c r="F25" s="120">
        <f>IFERROR(VLOOKUP($B25&amp;"_"&amp;$C25&amp;"_"&amp;$A$4,'Pnad-C'!$1:$1048576,F$4,0)*100,"-")</f>
        <v>52.365261316299438</v>
      </c>
    </row>
    <row r="26" spans="1:6" ht="15.75" x14ac:dyDescent="0.25">
      <c r="B26" s="10">
        <f t="shared" si="3"/>
        <v>2015</v>
      </c>
      <c r="C26" s="152">
        <v>3</v>
      </c>
      <c r="D26" s="99" t="s">
        <v>5</v>
      </c>
      <c r="E26" s="120">
        <f>IFERROR(VLOOKUP($B26&amp;"_"&amp;$C26&amp;"_"&amp;$A$4,'Pnad-C'!$1:$1048576,E$4,0)*100,"-")</f>
        <v>45.714882016181946</v>
      </c>
      <c r="F26" s="120">
        <f>IFERROR(VLOOKUP($B26&amp;"_"&amp;$C26&amp;"_"&amp;$A$4,'Pnad-C'!$1:$1048576,F$4,0)*100,"-")</f>
        <v>54.285120964050293</v>
      </c>
    </row>
    <row r="27" spans="1:6" ht="15.75" x14ac:dyDescent="0.25">
      <c r="B27" s="10">
        <f t="shared" si="3"/>
        <v>2015</v>
      </c>
      <c r="C27" s="152">
        <v>4</v>
      </c>
      <c r="D27" s="99" t="s">
        <v>6</v>
      </c>
      <c r="E27" s="120">
        <f>IFERROR(VLOOKUP($B27&amp;"_"&amp;$C27&amp;"_"&amp;$A$4,'Pnad-C'!$1:$1048576,E$4,0)*100,"-")</f>
        <v>45.432421565055847</v>
      </c>
      <c r="F27" s="120">
        <f>IFERROR(VLOOKUP($B27&amp;"_"&amp;$C27&amp;"_"&amp;$A$4,'Pnad-C'!$1:$1048576,F$4,0)*100,"-")</f>
        <v>54.567575454711914</v>
      </c>
    </row>
    <row r="28" spans="1:6" ht="15.75" x14ac:dyDescent="0.25">
      <c r="B28" s="10">
        <f>D28</f>
        <v>2016</v>
      </c>
      <c r="C28" s="152">
        <v>0</v>
      </c>
      <c r="D28" s="98">
        <v>2016</v>
      </c>
      <c r="E28" s="119">
        <f>IFERROR(VLOOKUP($B28&amp;"_"&amp;$C28&amp;"_"&amp;$A$4,'Pnad-C'!$1:$1048576,E$4,0)*100,"-")</f>
        <v>47.441935539245605</v>
      </c>
      <c r="F28" s="119">
        <f>IFERROR(VLOOKUP($B28&amp;"_"&amp;$C28&amp;"_"&amp;$A$4,'Pnad-C'!$1:$1048576,F$4,0)*100,"-")</f>
        <v>52.558064460754395</v>
      </c>
    </row>
    <row r="29" spans="1:6" ht="15.75" x14ac:dyDescent="0.25">
      <c r="B29" s="10">
        <f>B28</f>
        <v>2016</v>
      </c>
      <c r="C29" s="152">
        <v>1</v>
      </c>
      <c r="D29" s="99" t="s">
        <v>3</v>
      </c>
      <c r="E29" s="120">
        <f>IFERROR(VLOOKUP($B29&amp;"_"&amp;$C29&amp;"_"&amp;$A$4,'Pnad-C'!$1:$1048576,E$4,0)*100,"-")</f>
        <v>47.617736458778381</v>
      </c>
      <c r="F29" s="120">
        <f>IFERROR(VLOOKUP($B29&amp;"_"&amp;$C29&amp;"_"&amp;$A$4,'Pnad-C'!$1:$1048576,F$4,0)*100,"-")</f>
        <v>52.382266521453857</v>
      </c>
    </row>
    <row r="30" spans="1:6" s="232" customFormat="1" ht="16.5" thickBot="1" x14ac:dyDescent="0.3">
      <c r="A30" s="268"/>
      <c r="B30" s="254">
        <f>B29</f>
        <v>2016</v>
      </c>
      <c r="C30" s="152">
        <v>2</v>
      </c>
      <c r="D30" s="246" t="s">
        <v>4</v>
      </c>
      <c r="E30" s="120">
        <f>IFERROR(VLOOKUP($B30&amp;"_"&amp;$C30&amp;"_"&amp;$A$4,'Pnad-C'!$1:$1048576,E$4,0)*100,"-")</f>
        <v>47.26613461971283</v>
      </c>
      <c r="F30" s="120">
        <f>IFERROR(VLOOKUP($B30&amp;"_"&amp;$C30&amp;"_"&amp;$A$4,'Pnad-C'!$1:$1048576,F$4,0)*100,"-")</f>
        <v>52.733868360519409</v>
      </c>
    </row>
    <row r="31" spans="1:6" ht="23.25" customHeight="1" thickTop="1" x14ac:dyDescent="0.25">
      <c r="C31" s="154"/>
      <c r="D31" s="417" t="s">
        <v>778</v>
      </c>
      <c r="E31" s="417"/>
      <c r="F31" s="417"/>
    </row>
    <row r="32" spans="1:6" x14ac:dyDescent="0.25">
      <c r="C32" s="154"/>
      <c r="D32" s="16" t="s">
        <v>2</v>
      </c>
    </row>
    <row r="33" spans="3:4" x14ac:dyDescent="0.25">
      <c r="C33" s="154"/>
      <c r="D33" s="159" t="s">
        <v>434</v>
      </c>
    </row>
    <row r="34" spans="3:4" x14ac:dyDescent="0.25">
      <c r="C34" s="154"/>
      <c r="D34" s="104" t="s">
        <v>780</v>
      </c>
    </row>
  </sheetData>
  <mergeCells count="2">
    <mergeCell ref="D5:F5"/>
    <mergeCell ref="D31:F31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GridLines="0" workbookViewId="0">
      <pane ySplit="7" topLeftCell="A8" activePane="bottomLeft" state="frozen"/>
      <selection activeCell="D35" sqref="D35"/>
      <selection pane="bottomLeft" activeCell="F30" sqref="F30"/>
    </sheetView>
  </sheetViews>
  <sheetFormatPr defaultRowHeight="15" x14ac:dyDescent="0.25"/>
  <cols>
    <col min="1" max="3" width="2.140625" style="153" customWidth="1"/>
    <col min="4" max="4" width="23.28515625" customWidth="1"/>
    <col min="5" max="6" width="21.5703125" customWidth="1"/>
  </cols>
  <sheetData>
    <row r="1" spans="1:11" s="5" customFormat="1" ht="30" customHeight="1" x14ac:dyDescent="0.25">
      <c r="A1" s="1" t="s">
        <v>1</v>
      </c>
      <c r="B1" s="141"/>
      <c r="C1" s="1"/>
      <c r="D1" s="2"/>
      <c r="E1" s="3"/>
      <c r="F1" s="3"/>
    </row>
    <row r="2" spans="1:11" s="9" customFormat="1" ht="3" customHeight="1" x14ac:dyDescent="0.25">
      <c r="A2" s="142"/>
      <c r="B2" s="143"/>
      <c r="C2" s="142"/>
      <c r="D2" s="6"/>
      <c r="E2" s="7"/>
      <c r="F2" s="7"/>
    </row>
    <row r="3" spans="1:11" s="165" customFormat="1" ht="10.5" customHeight="1" x14ac:dyDescent="0.25">
      <c r="A3" s="161">
        <v>2</v>
      </c>
      <c r="B3" s="162"/>
      <c r="C3" s="163"/>
      <c r="D3" s="164"/>
      <c r="E3" s="163" t="s">
        <v>270</v>
      </c>
      <c r="F3" s="163" t="s">
        <v>187</v>
      </c>
      <c r="G3" s="163"/>
      <c r="H3" s="163"/>
      <c r="I3" s="163"/>
      <c r="J3" s="163"/>
      <c r="K3" s="163"/>
    </row>
    <row r="4" spans="1:11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69</v>
      </c>
      <c r="F4" s="163">
        <f>HLOOKUP(F$3,'Pnad-C'!$1:$1048576,2,0)</f>
        <v>68</v>
      </c>
      <c r="G4" s="167"/>
      <c r="H4" s="167"/>
      <c r="I4" s="167"/>
      <c r="J4" s="167"/>
      <c r="K4" s="167"/>
    </row>
    <row r="5" spans="1:11" s="12" customFormat="1" ht="62.25" customHeight="1" x14ac:dyDescent="0.25">
      <c r="A5" s="11"/>
      <c r="B5" s="148"/>
      <c r="C5" s="138"/>
      <c r="D5" s="416" t="str">
        <f>VLOOKUP(A3,'Indicadores do boletim'!$D:$N,3,0)</f>
        <v>Distribuição percentual da população economicamente ativa (PEA) por sexo: Região Metropolitana do Rio de Janeiro, 2012 a 2016</v>
      </c>
      <c r="E5" s="416"/>
      <c r="F5" s="416"/>
      <c r="G5" s="10"/>
    </row>
    <row r="6" spans="1:11" s="12" customFormat="1" ht="14.25" customHeight="1" thickBot="1" x14ac:dyDescent="0.25">
      <c r="A6" s="11"/>
      <c r="B6" s="150"/>
      <c r="C6" s="138"/>
      <c r="D6" s="13"/>
      <c r="E6" s="14"/>
      <c r="F6" s="107" t="s">
        <v>186</v>
      </c>
      <c r="G6" s="11"/>
    </row>
    <row r="7" spans="1:11" s="11" customFormat="1" ht="22.5" customHeight="1" thickTop="1" x14ac:dyDescent="0.25">
      <c r="A7" s="138"/>
      <c r="B7" s="151"/>
      <c r="C7" s="138"/>
      <c r="D7" s="96" t="s">
        <v>0</v>
      </c>
      <c r="E7" s="97" t="s">
        <v>167</v>
      </c>
      <c r="F7" s="97" t="s">
        <v>168</v>
      </c>
    </row>
    <row r="8" spans="1:11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54.471755027770996</v>
      </c>
      <c r="F8" s="119">
        <f>IFERROR(VLOOKUP($B8&amp;"_"&amp;$C8&amp;"_"&amp;$A$4,'Pnad-C'!$1:$1048576,F$4,0)*100,"-")</f>
        <v>45.528247952461243</v>
      </c>
    </row>
    <row r="9" spans="1:11" ht="15.75" x14ac:dyDescent="0.25">
      <c r="B9" s="10">
        <f>B8</f>
        <v>2012</v>
      </c>
      <c r="C9" s="152">
        <v>1</v>
      </c>
      <c r="D9" s="99" t="s">
        <v>3</v>
      </c>
      <c r="E9" s="120">
        <f>IFERROR(VLOOKUP($B9&amp;"_"&amp;$C9&amp;"_"&amp;$A$4,'Pnad-C'!$1:$1048576,E$4,0)*100,"-")</f>
        <v>54.558199644088745</v>
      </c>
      <c r="F9" s="120">
        <f>IFERROR(VLOOKUP($B9&amp;"_"&amp;$C9&amp;"_"&amp;$A$4,'Pnad-C'!$1:$1048576,F$4,0)*100,"-")</f>
        <v>45.441803336143494</v>
      </c>
    </row>
    <row r="10" spans="1:11" ht="15.75" x14ac:dyDescent="0.25">
      <c r="B10" s="10">
        <f t="shared" ref="B10:B12" si="0">B9</f>
        <v>2012</v>
      </c>
      <c r="C10" s="152">
        <v>2</v>
      </c>
      <c r="D10" s="99" t="s">
        <v>4</v>
      </c>
      <c r="E10" s="120">
        <f>IFERROR(VLOOKUP($B10&amp;"_"&amp;$C10&amp;"_"&amp;$A$4,'Pnad-C'!$1:$1048576,E$4,0)*100,"-")</f>
        <v>54.302841424942017</v>
      </c>
      <c r="F10" s="120">
        <f>IFERROR(VLOOKUP($B10&amp;"_"&amp;$C10&amp;"_"&amp;$A$4,'Pnad-C'!$1:$1048576,F$4,0)*100,"-")</f>
        <v>45.697158575057983</v>
      </c>
    </row>
    <row r="11" spans="1:11" ht="15.75" x14ac:dyDescent="0.25">
      <c r="B11" s="10">
        <f t="shared" si="0"/>
        <v>2012</v>
      </c>
      <c r="C11" s="152">
        <v>3</v>
      </c>
      <c r="D11" s="99" t="s">
        <v>5</v>
      </c>
      <c r="E11" s="120">
        <f>IFERROR(VLOOKUP($B11&amp;"_"&amp;$C11&amp;"_"&amp;$A$4,'Pnad-C'!$1:$1048576,E$4,0)*100,"-")</f>
        <v>54.301267862319946</v>
      </c>
      <c r="F11" s="120">
        <f>IFERROR(VLOOKUP($B11&amp;"_"&amp;$C11&amp;"_"&amp;$A$4,'Pnad-C'!$1:$1048576,F$4,0)*100,"-")</f>
        <v>45.698729157447815</v>
      </c>
    </row>
    <row r="12" spans="1:11" ht="15.75" x14ac:dyDescent="0.25">
      <c r="B12" s="10">
        <f t="shared" si="0"/>
        <v>2012</v>
      </c>
      <c r="C12" s="152">
        <v>4</v>
      </c>
      <c r="D12" s="99" t="s">
        <v>6</v>
      </c>
      <c r="E12" s="120">
        <f>IFERROR(VLOOKUP($B12&amp;"_"&amp;$C12&amp;"_"&amp;$A$4,'Pnad-C'!$1:$1048576,E$4,0)*100,"-")</f>
        <v>54.724705219268799</v>
      </c>
      <c r="F12" s="120">
        <f>IFERROR(VLOOKUP($B12&amp;"_"&amp;$C12&amp;"_"&amp;$A$4,'Pnad-C'!$1:$1048576,F$4,0)*100,"-")</f>
        <v>45.27529776096344</v>
      </c>
    </row>
    <row r="13" spans="1:11" ht="15.75" x14ac:dyDescent="0.25">
      <c r="B13" s="10">
        <f>D13</f>
        <v>2013</v>
      </c>
      <c r="C13" s="152">
        <v>0</v>
      </c>
      <c r="D13" s="98">
        <v>2013</v>
      </c>
      <c r="E13" s="119">
        <f>IFERROR(VLOOKUP($B13&amp;"_"&amp;$C13&amp;"_"&amp;$A$4,'Pnad-C'!$1:$1048576,E$4,0)*100,"-")</f>
        <v>54.807889461517334</v>
      </c>
      <c r="F13" s="119">
        <f>IFERROR(VLOOKUP($B13&amp;"_"&amp;$C13&amp;"_"&amp;$A$4,'Pnad-C'!$1:$1048576,F$4,0)*100,"-")</f>
        <v>45.192110538482666</v>
      </c>
    </row>
    <row r="14" spans="1:11" ht="15.75" x14ac:dyDescent="0.25">
      <c r="B14" s="10">
        <f>B13</f>
        <v>2013</v>
      </c>
      <c r="C14" s="152">
        <v>1</v>
      </c>
      <c r="D14" s="99" t="s">
        <v>3</v>
      </c>
      <c r="E14" s="120">
        <f>IFERROR(VLOOKUP($B14&amp;"_"&amp;$C14&amp;"_"&amp;$A$4,'Pnad-C'!$1:$1048576,E$4,0)*100,"-")</f>
        <v>55.036622285842896</v>
      </c>
      <c r="F14" s="120">
        <f>IFERROR(VLOOKUP($B14&amp;"_"&amp;$C14&amp;"_"&amp;$A$4,'Pnad-C'!$1:$1048576,F$4,0)*100,"-")</f>
        <v>44.963377714157104</v>
      </c>
    </row>
    <row r="15" spans="1:11" ht="15.75" x14ac:dyDescent="0.25">
      <c r="B15" s="10">
        <f t="shared" ref="B15:B17" si="1">B14</f>
        <v>2013</v>
      </c>
      <c r="C15" s="152">
        <v>2</v>
      </c>
      <c r="D15" s="99" t="s">
        <v>4</v>
      </c>
      <c r="E15" s="120">
        <f>IFERROR(VLOOKUP($B15&amp;"_"&amp;$C15&amp;"_"&amp;$A$4,'Pnad-C'!$1:$1048576,E$4,0)*100,"-")</f>
        <v>54.952323436737061</v>
      </c>
      <c r="F15" s="120">
        <f>IFERROR(VLOOKUP($B15&amp;"_"&amp;$C15&amp;"_"&amp;$A$4,'Pnad-C'!$1:$1048576,F$4,0)*100,"-")</f>
        <v>45.047673583030701</v>
      </c>
    </row>
    <row r="16" spans="1:11" ht="15.75" x14ac:dyDescent="0.25">
      <c r="B16" s="10">
        <f t="shared" si="1"/>
        <v>2013</v>
      </c>
      <c r="C16" s="152">
        <v>3</v>
      </c>
      <c r="D16" s="99" t="s">
        <v>5</v>
      </c>
      <c r="E16" s="120">
        <f>IFERROR(VLOOKUP($B16&amp;"_"&amp;$C16&amp;"_"&amp;$A$4,'Pnad-C'!$1:$1048576,E$4,0)*100,"-")</f>
        <v>54.441678524017334</v>
      </c>
      <c r="F16" s="120">
        <f>IFERROR(VLOOKUP($B16&amp;"_"&amp;$C16&amp;"_"&amp;$A$4,'Pnad-C'!$1:$1048576,F$4,0)*100,"-")</f>
        <v>45.558324456214905</v>
      </c>
    </row>
    <row r="17" spans="1:6" ht="15.75" x14ac:dyDescent="0.25">
      <c r="B17" s="10">
        <f t="shared" si="1"/>
        <v>2013</v>
      </c>
      <c r="C17" s="152">
        <v>4</v>
      </c>
      <c r="D17" s="99" t="s">
        <v>6</v>
      </c>
      <c r="E17" s="120">
        <f>IFERROR(VLOOKUP($B17&amp;"_"&amp;$C17&amp;"_"&amp;$A$4,'Pnad-C'!$1:$1048576,E$4,0)*100,"-")</f>
        <v>54.800927639007568</v>
      </c>
      <c r="F17" s="120">
        <f>IFERROR(VLOOKUP($B17&amp;"_"&amp;$C17&amp;"_"&amp;$A$4,'Pnad-C'!$1:$1048576,F$4,0)*100,"-")</f>
        <v>45.199072360992432</v>
      </c>
    </row>
    <row r="18" spans="1:6" ht="15.75" x14ac:dyDescent="0.25">
      <c r="B18" s="10">
        <f>D18</f>
        <v>2014</v>
      </c>
      <c r="C18" s="152">
        <v>0</v>
      </c>
      <c r="D18" s="98">
        <v>2014</v>
      </c>
      <c r="E18" s="119">
        <f>IFERROR(VLOOKUP($B18&amp;"_"&amp;$C18&amp;"_"&amp;$A$4,'Pnad-C'!$1:$1048576,E$4,0)*100,"-")</f>
        <v>54.870784282684326</v>
      </c>
      <c r="F18" s="119">
        <f>IFERROR(VLOOKUP($B18&amp;"_"&amp;$C18&amp;"_"&amp;$A$4,'Pnad-C'!$1:$1048576,F$4,0)*100,"-")</f>
        <v>45.129218697547913</v>
      </c>
    </row>
    <row r="19" spans="1:6" ht="15.75" x14ac:dyDescent="0.25">
      <c r="B19" s="10">
        <f>B18</f>
        <v>2014</v>
      </c>
      <c r="C19" s="152">
        <v>1</v>
      </c>
      <c r="D19" s="99" t="s">
        <v>3</v>
      </c>
      <c r="E19" s="120">
        <f>IFERROR(VLOOKUP($B19&amp;"_"&amp;$C19&amp;"_"&amp;$A$4,'Pnad-C'!$1:$1048576,E$4,0)*100,"-")</f>
        <v>54.497003555297852</v>
      </c>
      <c r="F19" s="120">
        <f>IFERROR(VLOOKUP($B19&amp;"_"&amp;$C19&amp;"_"&amp;$A$4,'Pnad-C'!$1:$1048576,F$4,0)*100,"-")</f>
        <v>45.50299346446991</v>
      </c>
    </row>
    <row r="20" spans="1:6" ht="15.75" x14ac:dyDescent="0.25">
      <c r="B20" s="10">
        <f t="shared" ref="B20:B22" si="2">B19</f>
        <v>2014</v>
      </c>
      <c r="C20" s="152">
        <v>2</v>
      </c>
      <c r="D20" s="99" t="s">
        <v>4</v>
      </c>
      <c r="E20" s="120">
        <f>IFERROR(VLOOKUP($B20&amp;"_"&amp;$C20&amp;"_"&amp;$A$4,'Pnad-C'!$1:$1048576,E$4,0)*100,"-")</f>
        <v>55.108493566513062</v>
      </c>
      <c r="F20" s="120">
        <f>IFERROR(VLOOKUP($B20&amp;"_"&amp;$C20&amp;"_"&amp;$A$4,'Pnad-C'!$1:$1048576,F$4,0)*100,"-")</f>
        <v>44.891506433486938</v>
      </c>
    </row>
    <row r="21" spans="1:6" ht="15.75" x14ac:dyDescent="0.25">
      <c r="B21" s="10">
        <f t="shared" si="2"/>
        <v>2014</v>
      </c>
      <c r="C21" s="152">
        <v>3</v>
      </c>
      <c r="D21" s="99" t="s">
        <v>5</v>
      </c>
      <c r="E21" s="120">
        <f>IFERROR(VLOOKUP($B21&amp;"_"&amp;$C21&amp;"_"&amp;$A$4,'Pnad-C'!$1:$1048576,E$4,0)*100,"-")</f>
        <v>54.842382669448853</v>
      </c>
      <c r="F21" s="120">
        <f>IFERROR(VLOOKUP($B21&amp;"_"&amp;$C21&amp;"_"&amp;$A$4,'Pnad-C'!$1:$1048576,F$4,0)*100,"-")</f>
        <v>45.157617330551147</v>
      </c>
    </row>
    <row r="22" spans="1:6" ht="15.75" x14ac:dyDescent="0.25">
      <c r="B22" s="10">
        <f t="shared" si="2"/>
        <v>2014</v>
      </c>
      <c r="C22" s="152">
        <v>4</v>
      </c>
      <c r="D22" s="99" t="s">
        <v>6</v>
      </c>
      <c r="E22" s="120">
        <f>IFERROR(VLOOKUP($B22&amp;"_"&amp;$C22&amp;"_"&amp;$A$4,'Pnad-C'!$1:$1048576,E$4,0)*100,"-")</f>
        <v>55.035245418548584</v>
      </c>
      <c r="F22" s="120">
        <f>IFERROR(VLOOKUP($B22&amp;"_"&amp;$C22&amp;"_"&amp;$A$4,'Pnad-C'!$1:$1048576,F$4,0)*100,"-")</f>
        <v>44.964754581451416</v>
      </c>
    </row>
    <row r="23" spans="1:6" ht="15.75" x14ac:dyDescent="0.25">
      <c r="B23" s="10">
        <f>D23</f>
        <v>2015</v>
      </c>
      <c r="C23" s="152">
        <v>0</v>
      </c>
      <c r="D23" s="98">
        <v>2015</v>
      </c>
      <c r="E23" s="119">
        <f>IFERROR(VLOOKUP($B23&amp;"_"&amp;$C23&amp;"_"&amp;$A$4,'Pnad-C'!$1:$1048576,E$4,0)*100,"-")</f>
        <v>54.951441287994385</v>
      </c>
      <c r="F23" s="119">
        <f>IFERROR(VLOOKUP($B23&amp;"_"&amp;$C23&amp;"_"&amp;$A$4,'Pnad-C'!$1:$1048576,F$4,0)*100,"-")</f>
        <v>45.048555731773376</v>
      </c>
    </row>
    <row r="24" spans="1:6" ht="15.75" x14ac:dyDescent="0.25">
      <c r="B24" s="10">
        <f>B23</f>
        <v>2015</v>
      </c>
      <c r="C24" s="152">
        <v>1</v>
      </c>
      <c r="D24" s="99" t="s">
        <v>3</v>
      </c>
      <c r="E24" s="120">
        <f>IFERROR(VLOOKUP($B24&amp;"_"&amp;$C24&amp;"_"&amp;$A$4,'Pnad-C'!$1:$1048576,E$4,0)*100,"-")</f>
        <v>54.971712827682495</v>
      </c>
      <c r="F24" s="120">
        <f>IFERROR(VLOOKUP($B24&amp;"_"&amp;$C24&amp;"_"&amp;$A$4,'Pnad-C'!$1:$1048576,F$4,0)*100,"-")</f>
        <v>45.028287172317505</v>
      </c>
    </row>
    <row r="25" spans="1:6" ht="15.75" x14ac:dyDescent="0.25">
      <c r="B25" s="10">
        <f t="shared" ref="B25:B27" si="3">B24</f>
        <v>2015</v>
      </c>
      <c r="C25" s="152">
        <v>2</v>
      </c>
      <c r="D25" s="99" t="s">
        <v>4</v>
      </c>
      <c r="E25" s="120">
        <f>IFERROR(VLOOKUP($B25&amp;"_"&amp;$C25&amp;"_"&amp;$A$4,'Pnad-C'!$1:$1048576,E$4,0)*100,"-")</f>
        <v>55.139362812042236</v>
      </c>
      <c r="F25" s="120">
        <f>IFERROR(VLOOKUP($B25&amp;"_"&amp;$C25&amp;"_"&amp;$A$4,'Pnad-C'!$1:$1048576,F$4,0)*100,"-")</f>
        <v>44.860637187957764</v>
      </c>
    </row>
    <row r="26" spans="1:6" ht="15.75" x14ac:dyDescent="0.25">
      <c r="B26" s="10">
        <f t="shared" si="3"/>
        <v>2015</v>
      </c>
      <c r="C26" s="152">
        <v>3</v>
      </c>
      <c r="D26" s="99" t="s">
        <v>5</v>
      </c>
      <c r="E26" s="120">
        <f>IFERROR(VLOOKUP($B26&amp;"_"&amp;$C26&amp;"_"&amp;$A$4,'Pnad-C'!$1:$1048576,E$4,0)*100,"-")</f>
        <v>54.705524444580078</v>
      </c>
      <c r="F26" s="120">
        <f>IFERROR(VLOOKUP($B26&amp;"_"&amp;$C26&amp;"_"&amp;$A$4,'Pnad-C'!$1:$1048576,F$4,0)*100,"-")</f>
        <v>45.294475555419922</v>
      </c>
    </row>
    <row r="27" spans="1:6" ht="15.75" x14ac:dyDescent="0.25">
      <c r="B27" s="10">
        <f t="shared" si="3"/>
        <v>2015</v>
      </c>
      <c r="C27" s="152">
        <v>4</v>
      </c>
      <c r="D27" s="99" t="s">
        <v>6</v>
      </c>
      <c r="E27" s="120">
        <f>IFERROR(VLOOKUP($B27&amp;"_"&amp;$C27&amp;"_"&amp;$A$4,'Pnad-C'!$1:$1048576,E$4,0)*100,"-")</f>
        <v>54.989176988601685</v>
      </c>
      <c r="F27" s="120">
        <f>IFERROR(VLOOKUP($B27&amp;"_"&amp;$C27&amp;"_"&amp;$A$4,'Pnad-C'!$1:$1048576,F$4,0)*100,"-")</f>
        <v>45.010820031166077</v>
      </c>
    </row>
    <row r="28" spans="1:6" ht="15.75" x14ac:dyDescent="0.25">
      <c r="B28" s="10">
        <f>D28</f>
        <v>2016</v>
      </c>
      <c r="C28" s="152">
        <v>0</v>
      </c>
      <c r="D28" s="98">
        <v>2016</v>
      </c>
      <c r="E28" s="119">
        <f>IFERROR(VLOOKUP($B28&amp;"_"&amp;$C28&amp;"_"&amp;$A$4,'Pnad-C'!$1:$1048576,E$4,0)*100,"-")</f>
        <v>55.055046081542969</v>
      </c>
      <c r="F28" s="119">
        <f>IFERROR(VLOOKUP($B28&amp;"_"&amp;$C28&amp;"_"&amp;$A$4,'Pnad-C'!$1:$1048576,F$4,0)*100,"-")</f>
        <v>44.944953918457031</v>
      </c>
    </row>
    <row r="29" spans="1:6" ht="15.75" x14ac:dyDescent="0.25">
      <c r="B29" s="10">
        <f>B28</f>
        <v>2016</v>
      </c>
      <c r="C29" s="152">
        <v>1</v>
      </c>
      <c r="D29" s="99" t="s">
        <v>3</v>
      </c>
      <c r="E29" s="120">
        <f>IFERROR(VLOOKUP($B29&amp;"_"&amp;$C29&amp;"_"&amp;$A$4,'Pnad-C'!$1:$1048576,E$4,0)*100,"-")</f>
        <v>55.231434106826782</v>
      </c>
      <c r="F29" s="120">
        <f>IFERROR(VLOOKUP($B29&amp;"_"&amp;$C29&amp;"_"&amp;$A$4,'Pnad-C'!$1:$1048576,F$4,0)*100,"-")</f>
        <v>44.768562912940979</v>
      </c>
    </row>
    <row r="30" spans="1:6" s="232" customFormat="1" ht="16.5" thickBot="1" x14ac:dyDescent="0.3">
      <c r="A30" s="268"/>
      <c r="B30" s="254">
        <v>2016</v>
      </c>
      <c r="C30" s="152">
        <v>2</v>
      </c>
      <c r="D30" s="246" t="s">
        <v>4</v>
      </c>
      <c r="E30" s="120">
        <f>IFERROR(VLOOKUP($B30&amp;"_"&amp;$C30&amp;"_"&amp;$A$4,'Pnad-C'!$1:$1048576,E$4,0)*100,"-")</f>
        <v>54.878652095794678</v>
      </c>
      <c r="F30" s="120">
        <f>IFERROR(VLOOKUP($B30&amp;"_"&amp;$C30&amp;"_"&amp;$A$4,'Pnad-C'!$1:$1048576,F$4,0)*100,"-")</f>
        <v>45.121347904205322</v>
      </c>
    </row>
    <row r="31" spans="1:6" ht="27" customHeight="1" thickTop="1" x14ac:dyDescent="0.25">
      <c r="C31" s="154"/>
      <c r="D31" s="417" t="s">
        <v>778</v>
      </c>
      <c r="E31" s="417"/>
      <c r="F31" s="417"/>
    </row>
    <row r="32" spans="1:6" x14ac:dyDescent="0.25">
      <c r="C32" s="154"/>
      <c r="D32" s="16" t="s">
        <v>2</v>
      </c>
    </row>
    <row r="33" spans="3:4" x14ac:dyDescent="0.25">
      <c r="C33" s="154"/>
      <c r="D33" s="159" t="s">
        <v>434</v>
      </c>
    </row>
    <row r="34" spans="3:4" x14ac:dyDescent="0.25">
      <c r="C34" s="154"/>
      <c r="D34" s="104" t="s">
        <v>780</v>
      </c>
    </row>
  </sheetData>
  <mergeCells count="2">
    <mergeCell ref="D5:F5"/>
    <mergeCell ref="D31:F31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  <ignoredErrors>
    <ignoredError sqref="B13:B29" 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showGridLines="0" workbookViewId="0">
      <pane ySplit="7" topLeftCell="A8" activePane="bottomLeft" state="frozen"/>
      <selection activeCell="D35" sqref="D35"/>
      <selection pane="bottomLeft" activeCell="A8" sqref="A8"/>
    </sheetView>
  </sheetViews>
  <sheetFormatPr defaultRowHeight="15" x14ac:dyDescent="0.25"/>
  <cols>
    <col min="1" max="3" width="3.140625" style="153" customWidth="1"/>
    <col min="4" max="4" width="23.28515625" customWidth="1"/>
    <col min="5" max="9" width="17.5703125" customWidth="1"/>
  </cols>
  <sheetData>
    <row r="1" spans="1:9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</row>
    <row r="2" spans="1:9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</row>
    <row r="3" spans="1:9" s="158" customFormat="1" ht="10.5" customHeight="1" x14ac:dyDescent="0.25">
      <c r="A3" s="144">
        <v>29</v>
      </c>
      <c r="B3" s="145"/>
      <c r="C3" s="157"/>
      <c r="D3" s="155"/>
      <c r="E3" s="157" t="s">
        <v>325</v>
      </c>
      <c r="F3" s="157" t="s">
        <v>326</v>
      </c>
      <c r="G3" s="157" t="s">
        <v>327</v>
      </c>
      <c r="H3" s="157" t="s">
        <v>328</v>
      </c>
      <c r="I3" s="157" t="s">
        <v>329</v>
      </c>
    </row>
    <row r="4" spans="1:9" s="158" customFormat="1" ht="9" customHeight="1" x14ac:dyDescent="0.2">
      <c r="A4" s="147" t="s">
        <v>9</v>
      </c>
      <c r="B4" s="145"/>
      <c r="C4" s="157"/>
      <c r="D4" s="155"/>
      <c r="E4" s="157">
        <f>HLOOKUP(E$3,'Pnad-C'!$1:$1048576,2,0)</f>
        <v>164</v>
      </c>
      <c r="F4" s="157">
        <f>HLOOKUP(F$3,'Pnad-C'!$1:$1048576,2,0)</f>
        <v>165</v>
      </c>
      <c r="G4" s="157">
        <f>HLOOKUP(G$3,'Pnad-C'!$1:$1048576,2,0)</f>
        <v>166</v>
      </c>
      <c r="H4" s="157">
        <f>HLOOKUP(H$3,'Pnad-C'!$1:$1048576,2,0)</f>
        <v>167</v>
      </c>
      <c r="I4" s="157">
        <f>HLOOKUP(I$3,'Pnad-C'!$1:$1048576,2,0)</f>
        <v>168</v>
      </c>
    </row>
    <row r="5" spans="1:9" s="12" customFormat="1" ht="43.5" customHeight="1" x14ac:dyDescent="0.25">
      <c r="A5" s="11"/>
      <c r="B5" s="148"/>
      <c r="C5" s="138"/>
      <c r="D5" s="416" t="str">
        <f>VLOOKUP(A3,'Indicadores do boletim'!$D:$N,3,0)</f>
        <v>Distribuição percentual da população com 14 anos ou mais desempregada segundo faixa etária: Região Metropolitana do Rio de Janeiro, 2012 a 2016</v>
      </c>
      <c r="E5" s="416"/>
      <c r="F5" s="416"/>
      <c r="G5" s="416"/>
      <c r="H5" s="416"/>
      <c r="I5" s="416"/>
    </row>
    <row r="6" spans="1:9" s="12" customFormat="1" ht="14.25" customHeight="1" thickBot="1" x14ac:dyDescent="0.3">
      <c r="A6" s="11"/>
      <c r="B6" s="150"/>
      <c r="C6" s="138"/>
      <c r="D6" s="13"/>
      <c r="E6" s="14"/>
      <c r="I6" s="102" t="s">
        <v>186</v>
      </c>
    </row>
    <row r="7" spans="1:9" s="11" customFormat="1" ht="32.25" customHeight="1" thickTop="1" x14ac:dyDescent="0.25">
      <c r="A7" s="138"/>
      <c r="B7" s="151"/>
      <c r="C7" s="138"/>
      <c r="D7" s="96" t="s">
        <v>0</v>
      </c>
      <c r="E7" s="97" t="s">
        <v>685</v>
      </c>
      <c r="F7" s="97" t="s">
        <v>188</v>
      </c>
      <c r="G7" s="97" t="s">
        <v>189</v>
      </c>
      <c r="H7" s="97" t="s">
        <v>190</v>
      </c>
      <c r="I7" s="97" t="s">
        <v>191</v>
      </c>
    </row>
    <row r="8" spans="1:9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6.2593609094619751</v>
      </c>
      <c r="F8" s="119">
        <f>IFERROR(VLOOKUP($B8&amp;"_"&amp;$C8&amp;"_"&amp;$A$4,'Pnad-C'!$1:$1048576,F$4,0)*100,"-")</f>
        <v>47.782334685325623</v>
      </c>
      <c r="G8" s="119">
        <f>IFERROR(VLOOKUP($B8&amp;"_"&amp;$C8&amp;"_"&amp;$A$4,'Pnad-C'!$1:$1048576,G$4,0)*100,"-")</f>
        <v>35.382822155952454</v>
      </c>
      <c r="H8" s="119">
        <f>IFERROR(VLOOKUP($B8&amp;"_"&amp;$C8&amp;"_"&amp;$A$4,'Pnad-C'!$1:$1048576,H$4,0)*100,"-")</f>
        <v>9.8792031407356262</v>
      </c>
      <c r="I8" s="119">
        <f>IFERROR(VLOOKUP($B8&amp;"_"&amp;$C8&amp;"_"&amp;$A$4,'Pnad-C'!$1:$1048576,I$4,0)*100,"-")</f>
        <v>0.6962798535823822</v>
      </c>
    </row>
    <row r="9" spans="1:9" ht="15.75" x14ac:dyDescent="0.25">
      <c r="B9" s="10">
        <f>B8</f>
        <v>2012</v>
      </c>
      <c r="C9" s="152">
        <v>1</v>
      </c>
      <c r="D9" s="99" t="s">
        <v>3</v>
      </c>
      <c r="E9" s="120">
        <f>IFERROR(VLOOKUP($B9&amp;"_"&amp;$C9&amp;"_"&amp;$A$4,'Pnad-C'!$1:$1048576,E$4,0)*100,"-")</f>
        <v>7.1532107889652252</v>
      </c>
      <c r="F9" s="120">
        <f>IFERROR(VLOOKUP($B9&amp;"_"&amp;$C9&amp;"_"&amp;$A$4,'Pnad-C'!$1:$1048576,F$4,0)*100,"-")</f>
        <v>46.260818839073181</v>
      </c>
      <c r="G9" s="120">
        <f>IFERROR(VLOOKUP($B9&amp;"_"&amp;$C9&amp;"_"&amp;$A$4,'Pnad-C'!$1:$1048576,G$4,0)*100,"-")</f>
        <v>35.191026329994202</v>
      </c>
      <c r="H9" s="120">
        <f>IFERROR(VLOOKUP($B9&amp;"_"&amp;$C9&amp;"_"&amp;$A$4,'Pnad-C'!$1:$1048576,H$4,0)*100,"-")</f>
        <v>10.685805976390839</v>
      </c>
      <c r="I9" s="120">
        <f>IFERROR(VLOOKUP($B9&amp;"_"&amp;$C9&amp;"_"&amp;$A$4,'Pnad-C'!$1:$1048576,I$4,0)*100,"-")</f>
        <v>0.70913797244429588</v>
      </c>
    </row>
    <row r="10" spans="1:9" ht="15.75" x14ac:dyDescent="0.25">
      <c r="B10" s="10">
        <f t="shared" ref="B10:B12" si="0">B9</f>
        <v>2012</v>
      </c>
      <c r="C10" s="152">
        <v>2</v>
      </c>
      <c r="D10" s="99" t="s">
        <v>4</v>
      </c>
      <c r="E10" s="120">
        <f>IFERROR(VLOOKUP($B10&amp;"_"&amp;$C10&amp;"_"&amp;$A$4,'Pnad-C'!$1:$1048576,E$4,0)*100,"-")</f>
        <v>5.6107286363840103</v>
      </c>
      <c r="F10" s="120">
        <f>IFERROR(VLOOKUP($B10&amp;"_"&amp;$C10&amp;"_"&amp;$A$4,'Pnad-C'!$1:$1048576,F$4,0)*100,"-")</f>
        <v>48.782232403755188</v>
      </c>
      <c r="G10" s="120">
        <f>IFERROR(VLOOKUP($B10&amp;"_"&amp;$C10&amp;"_"&amp;$A$4,'Pnad-C'!$1:$1048576,G$4,0)*100,"-")</f>
        <v>35.896217823028564</v>
      </c>
      <c r="H10" s="120">
        <f>IFERROR(VLOOKUP($B10&amp;"_"&amp;$C10&amp;"_"&amp;$A$4,'Pnad-C'!$1:$1048576,H$4,0)*100,"-")</f>
        <v>9.0876132249832153</v>
      </c>
      <c r="I10" s="120">
        <f>IFERROR(VLOOKUP($B10&amp;"_"&amp;$C10&amp;"_"&amp;$A$4,'Pnad-C'!$1:$1048576,I$4,0)*100,"-")</f>
        <v>0.62320861034095287</v>
      </c>
    </row>
    <row r="11" spans="1:9" ht="15.75" x14ac:dyDescent="0.25">
      <c r="B11" s="10">
        <f t="shared" si="0"/>
        <v>2012</v>
      </c>
      <c r="C11" s="152">
        <v>3</v>
      </c>
      <c r="D11" s="99" t="s">
        <v>5</v>
      </c>
      <c r="E11" s="120">
        <f>IFERROR(VLOOKUP($B11&amp;"_"&amp;$C11&amp;"_"&amp;$A$4,'Pnad-C'!$1:$1048576,E$4,0)*100,"-")</f>
        <v>6.3821487128734589</v>
      </c>
      <c r="F11" s="120">
        <f>IFERROR(VLOOKUP($B11&amp;"_"&amp;$C11&amp;"_"&amp;$A$4,'Pnad-C'!$1:$1048576,F$4,0)*100,"-")</f>
        <v>47.081881761550903</v>
      </c>
      <c r="G11" s="120">
        <f>IFERROR(VLOOKUP($B11&amp;"_"&amp;$C11&amp;"_"&amp;$A$4,'Pnad-C'!$1:$1048576,G$4,0)*100,"-")</f>
        <v>36.98107898235321</v>
      </c>
      <c r="H11" s="120">
        <f>IFERROR(VLOOKUP($B11&amp;"_"&amp;$C11&amp;"_"&amp;$A$4,'Pnad-C'!$1:$1048576,H$4,0)*100,"-")</f>
        <v>8.9037492871284485</v>
      </c>
      <c r="I11" s="120">
        <f>IFERROR(VLOOKUP($B11&amp;"_"&amp;$C11&amp;"_"&amp;$A$4,'Pnad-C'!$1:$1048576,I$4,0)*100,"-")</f>
        <v>0.65114363096654415</v>
      </c>
    </row>
    <row r="12" spans="1:9" ht="15.75" x14ac:dyDescent="0.25">
      <c r="B12" s="10">
        <f t="shared" si="0"/>
        <v>2012</v>
      </c>
      <c r="C12" s="152">
        <v>4</v>
      </c>
      <c r="D12" s="99" t="s">
        <v>6</v>
      </c>
      <c r="E12" s="120">
        <f>IFERROR(VLOOKUP($B12&amp;"_"&amp;$C12&amp;"_"&amp;$A$4,'Pnad-C'!$1:$1048576,E$4,0)*100,"-")</f>
        <v>5.8913569897413254</v>
      </c>
      <c r="F12" s="120">
        <f>IFERROR(VLOOKUP($B12&amp;"_"&amp;$C12&amp;"_"&amp;$A$4,'Pnad-C'!$1:$1048576,F$4,0)*100,"-")</f>
        <v>49.004408717155457</v>
      </c>
      <c r="G12" s="120">
        <f>IFERROR(VLOOKUP($B12&amp;"_"&amp;$C12&amp;"_"&amp;$A$4,'Pnad-C'!$1:$1048576,G$4,0)*100,"-")</f>
        <v>33.462962508201599</v>
      </c>
      <c r="H12" s="120">
        <f>IFERROR(VLOOKUP($B12&amp;"_"&amp;$C12&amp;"_"&amp;$A$4,'Pnad-C'!$1:$1048576,H$4,0)*100,"-")</f>
        <v>10.839642584323883</v>
      </c>
      <c r="I12" s="120">
        <f>IFERROR(VLOOKUP($B12&amp;"_"&amp;$C12&amp;"_"&amp;$A$4,'Pnad-C'!$1:$1048576,I$4,0)*100,"-")</f>
        <v>0.80162929370999336</v>
      </c>
    </row>
    <row r="13" spans="1:9" ht="15.75" x14ac:dyDescent="0.25">
      <c r="B13" s="10">
        <f>D13</f>
        <v>2013</v>
      </c>
      <c r="C13" s="152">
        <v>0</v>
      </c>
      <c r="D13" s="98">
        <v>2013</v>
      </c>
      <c r="E13" s="119">
        <f>IFERROR(VLOOKUP($B13&amp;"_"&amp;$C13&amp;"_"&amp;$A$4,'Pnad-C'!$1:$1048576,E$4,0)*100,"-")</f>
        <v>4.7255262732505798</v>
      </c>
      <c r="F13" s="119">
        <f>IFERROR(VLOOKUP($B13&amp;"_"&amp;$C13&amp;"_"&amp;$A$4,'Pnad-C'!$1:$1048576,F$4,0)*100,"-")</f>
        <v>48.047474026679993</v>
      </c>
      <c r="G13" s="119">
        <f>IFERROR(VLOOKUP($B13&amp;"_"&amp;$C13&amp;"_"&amp;$A$4,'Pnad-C'!$1:$1048576,G$4,0)*100,"-")</f>
        <v>35.978099703788757</v>
      </c>
      <c r="H13" s="119">
        <f>IFERROR(VLOOKUP($B13&amp;"_"&amp;$C13&amp;"_"&amp;$A$4,'Pnad-C'!$1:$1048576,H$4,0)*100,"-")</f>
        <v>10.449384152889252</v>
      </c>
      <c r="I13" s="119">
        <f>IFERROR(VLOOKUP($B13&amp;"_"&amp;$C13&amp;"_"&amp;$A$4,'Pnad-C'!$1:$1048576,I$4,0)*100,"-")</f>
        <v>0.79951724037528038</v>
      </c>
    </row>
    <row r="14" spans="1:9" ht="15.75" x14ac:dyDescent="0.25">
      <c r="B14" s="10">
        <f>B13</f>
        <v>2013</v>
      </c>
      <c r="C14" s="152">
        <v>1</v>
      </c>
      <c r="D14" s="99" t="s">
        <v>3</v>
      </c>
      <c r="E14" s="120">
        <f>IFERROR(VLOOKUP($B14&amp;"_"&amp;$C14&amp;"_"&amp;$A$4,'Pnad-C'!$1:$1048576,E$4,0)*100,"-")</f>
        <v>6.9223947823047638</v>
      </c>
      <c r="F14" s="120">
        <f>IFERROR(VLOOKUP($B14&amp;"_"&amp;$C14&amp;"_"&amp;$A$4,'Pnad-C'!$1:$1048576,F$4,0)*100,"-")</f>
        <v>48.285281658172607</v>
      </c>
      <c r="G14" s="120">
        <f>IFERROR(VLOOKUP($B14&amp;"_"&amp;$C14&amp;"_"&amp;$A$4,'Pnad-C'!$1:$1048576,G$4,0)*100,"-")</f>
        <v>34.662991762161255</v>
      </c>
      <c r="H14" s="120">
        <f>IFERROR(VLOOKUP($B14&amp;"_"&amp;$C14&amp;"_"&amp;$A$4,'Pnad-C'!$1:$1048576,H$4,0)*100,"-")</f>
        <v>9.3328841030597687</v>
      </c>
      <c r="I14" s="120">
        <f>IFERROR(VLOOKUP($B14&amp;"_"&amp;$C14&amp;"_"&amp;$A$4,'Pnad-C'!$1:$1048576,I$4,0)*100,"-")</f>
        <v>0.79644946381449699</v>
      </c>
    </row>
    <row r="15" spans="1:9" ht="15.75" x14ac:dyDescent="0.25">
      <c r="B15" s="10">
        <f t="shared" ref="B15:B17" si="1">B14</f>
        <v>2013</v>
      </c>
      <c r="C15" s="152">
        <v>2</v>
      </c>
      <c r="D15" s="99" t="s">
        <v>4</v>
      </c>
      <c r="E15" s="120">
        <f>IFERROR(VLOOKUP($B15&amp;"_"&amp;$C15&amp;"_"&amp;$A$4,'Pnad-C'!$1:$1048576,E$4,0)*100,"-")</f>
        <v>4.5175142586231232</v>
      </c>
      <c r="F15" s="120">
        <f>IFERROR(VLOOKUP($B15&amp;"_"&amp;$C15&amp;"_"&amp;$A$4,'Pnad-C'!$1:$1048576,F$4,0)*100,"-")</f>
        <v>47.286146879196167</v>
      </c>
      <c r="G15" s="120">
        <f>IFERROR(VLOOKUP($B15&amp;"_"&amp;$C15&amp;"_"&amp;$A$4,'Pnad-C'!$1:$1048576,G$4,0)*100,"-")</f>
        <v>35.605010390281677</v>
      </c>
      <c r="H15" s="120">
        <f>IFERROR(VLOOKUP($B15&amp;"_"&amp;$C15&amp;"_"&amp;$A$4,'Pnad-C'!$1:$1048576,H$4,0)*100,"-")</f>
        <v>12.057597935199738</v>
      </c>
      <c r="I15" s="120">
        <f>IFERROR(VLOOKUP($B15&amp;"_"&amp;$C15&amp;"_"&amp;$A$4,'Pnad-C'!$1:$1048576,I$4,0)*100,"-")</f>
        <v>0.53373118862509727</v>
      </c>
    </row>
    <row r="16" spans="1:9" ht="15.75" x14ac:dyDescent="0.25">
      <c r="B16" s="10">
        <f t="shared" si="1"/>
        <v>2013</v>
      </c>
      <c r="C16" s="152">
        <v>3</v>
      </c>
      <c r="D16" s="99" t="s">
        <v>5</v>
      </c>
      <c r="E16" s="120">
        <f>IFERROR(VLOOKUP($B16&amp;"_"&amp;$C16&amp;"_"&amp;$A$4,'Pnad-C'!$1:$1048576,E$4,0)*100,"-")</f>
        <v>4.3420121073722839</v>
      </c>
      <c r="F16" s="120">
        <f>IFERROR(VLOOKUP($B16&amp;"_"&amp;$C16&amp;"_"&amp;$A$4,'Pnad-C'!$1:$1048576,F$4,0)*100,"-")</f>
        <v>46.919721364974976</v>
      </c>
      <c r="G16" s="120">
        <f>IFERROR(VLOOKUP($B16&amp;"_"&amp;$C16&amp;"_"&amp;$A$4,'Pnad-C'!$1:$1048576,G$4,0)*100,"-")</f>
        <v>36.55318021774292</v>
      </c>
      <c r="H16" s="120">
        <f>IFERROR(VLOOKUP($B16&amp;"_"&amp;$C16&amp;"_"&amp;$A$4,'Pnad-C'!$1:$1048576,H$4,0)*100,"-")</f>
        <v>10.945361852645874</v>
      </c>
      <c r="I16" s="120">
        <f>IFERROR(VLOOKUP($B16&amp;"_"&amp;$C16&amp;"_"&amp;$A$4,'Pnad-C'!$1:$1048576,I$4,0)*100,"-")</f>
        <v>1.2397229671478271</v>
      </c>
    </row>
    <row r="17" spans="1:9" ht="15.75" x14ac:dyDescent="0.25">
      <c r="B17" s="10">
        <f t="shared" si="1"/>
        <v>2013</v>
      </c>
      <c r="C17" s="152">
        <v>4</v>
      </c>
      <c r="D17" s="99" t="s">
        <v>6</v>
      </c>
      <c r="E17" s="120">
        <f>IFERROR(VLOOKUP($B17&amp;"_"&amp;$C17&amp;"_"&amp;$A$4,'Pnad-C'!$1:$1048576,E$4,0)*100,"-")</f>
        <v>3.1201841309666634</v>
      </c>
      <c r="F17" s="120">
        <f>IFERROR(VLOOKUP($B17&amp;"_"&amp;$C17&amp;"_"&amp;$A$4,'Pnad-C'!$1:$1048576,F$4,0)*100,"-")</f>
        <v>49.698743224143982</v>
      </c>
      <c r="G17" s="120">
        <f>IFERROR(VLOOKUP($B17&amp;"_"&amp;$C17&amp;"_"&amp;$A$4,'Pnad-C'!$1:$1048576,G$4,0)*100,"-")</f>
        <v>37.091216444969177</v>
      </c>
      <c r="H17" s="120">
        <f>IFERROR(VLOOKUP($B17&amp;"_"&amp;$C17&amp;"_"&amp;$A$4,'Pnad-C'!$1:$1048576,H$4,0)*100,"-")</f>
        <v>9.4616912305355072</v>
      </c>
      <c r="I17" s="120">
        <f>IFERROR(VLOOKUP($B17&amp;"_"&amp;$C17&amp;"_"&amp;$A$4,'Pnad-C'!$1:$1048576,I$4,0)*100,"-")</f>
        <v>0.62816538847982883</v>
      </c>
    </row>
    <row r="18" spans="1:9" ht="15.75" x14ac:dyDescent="0.25">
      <c r="B18" s="10">
        <f>D18</f>
        <v>2014</v>
      </c>
      <c r="C18" s="152">
        <v>0</v>
      </c>
      <c r="D18" s="98">
        <v>2014</v>
      </c>
      <c r="E18" s="119">
        <f>IFERROR(VLOOKUP($B18&amp;"_"&amp;$C18&amp;"_"&amp;$A$4,'Pnad-C'!$1:$1048576,E$4,0)*100,"-")</f>
        <v>4.1077658534049988</v>
      </c>
      <c r="F18" s="119">
        <f>IFERROR(VLOOKUP($B18&amp;"_"&amp;$C18&amp;"_"&amp;$A$4,'Pnad-C'!$1:$1048576,F$4,0)*100,"-")</f>
        <v>47.34189510345459</v>
      </c>
      <c r="G18" s="119">
        <f>IFERROR(VLOOKUP($B18&amp;"_"&amp;$C18&amp;"_"&amp;$A$4,'Pnad-C'!$1:$1048576,G$4,0)*100,"-")</f>
        <v>36.720955371856689</v>
      </c>
      <c r="H18" s="119">
        <f>IFERROR(VLOOKUP($B18&amp;"_"&amp;$C18&amp;"_"&amp;$A$4,'Pnad-C'!$1:$1048576,H$4,0)*100,"-")</f>
        <v>11.025618016719818</v>
      </c>
      <c r="I18" s="119">
        <f>IFERROR(VLOOKUP($B18&amp;"_"&amp;$C18&amp;"_"&amp;$A$4,'Pnad-C'!$1:$1048576,I$4,0)*100,"-")</f>
        <v>0.80376937985420227</v>
      </c>
    </row>
    <row r="19" spans="1:9" ht="15.75" x14ac:dyDescent="0.25">
      <c r="B19" s="10">
        <f>B18</f>
        <v>2014</v>
      </c>
      <c r="C19" s="152">
        <v>1</v>
      </c>
      <c r="D19" s="99" t="s">
        <v>3</v>
      </c>
      <c r="E19" s="120">
        <f>IFERROR(VLOOKUP($B19&amp;"_"&amp;$C19&amp;"_"&amp;$A$4,'Pnad-C'!$1:$1048576,E$4,0)*100,"-")</f>
        <v>5.8226749300956726</v>
      </c>
      <c r="F19" s="120">
        <f>IFERROR(VLOOKUP($B19&amp;"_"&amp;$C19&amp;"_"&amp;$A$4,'Pnad-C'!$1:$1048576,F$4,0)*100,"-")</f>
        <v>47.949036955833435</v>
      </c>
      <c r="G19" s="120">
        <f>IFERROR(VLOOKUP($B19&amp;"_"&amp;$C19&amp;"_"&amp;$A$4,'Pnad-C'!$1:$1048576,G$4,0)*100,"-")</f>
        <v>36.429008841514587</v>
      </c>
      <c r="H19" s="120">
        <f>IFERROR(VLOOKUP($B19&amp;"_"&amp;$C19&amp;"_"&amp;$A$4,'Pnad-C'!$1:$1048576,H$4,0)*100,"-")</f>
        <v>8.9031897485256195</v>
      </c>
      <c r="I19" s="120">
        <f>IFERROR(VLOOKUP($B19&amp;"_"&amp;$C19&amp;"_"&amp;$A$4,'Pnad-C'!$1:$1048576,I$4,0)*100,"-")</f>
        <v>0.89608896523714066</v>
      </c>
    </row>
    <row r="20" spans="1:9" ht="15.75" x14ac:dyDescent="0.25">
      <c r="B20" s="10">
        <f t="shared" ref="B20:B22" si="2">B19</f>
        <v>2014</v>
      </c>
      <c r="C20" s="152">
        <v>2</v>
      </c>
      <c r="D20" s="99" t="s">
        <v>4</v>
      </c>
      <c r="E20" s="120">
        <f>IFERROR(VLOOKUP($B20&amp;"_"&amp;$C20&amp;"_"&amp;$A$4,'Pnad-C'!$1:$1048576,E$4,0)*100,"-")</f>
        <v>3.8463745266199112</v>
      </c>
      <c r="F20" s="120">
        <f>IFERROR(VLOOKUP($B20&amp;"_"&amp;$C20&amp;"_"&amp;$A$4,'Pnad-C'!$1:$1048576,F$4,0)*100,"-")</f>
        <v>48.707067966461182</v>
      </c>
      <c r="G20" s="120">
        <f>IFERROR(VLOOKUP($B20&amp;"_"&amp;$C20&amp;"_"&amp;$A$4,'Pnad-C'!$1:$1048576,G$4,0)*100,"-")</f>
        <v>35.108450055122375</v>
      </c>
      <c r="H20" s="120">
        <f>IFERROR(VLOOKUP($B20&amp;"_"&amp;$C20&amp;"_"&amp;$A$4,'Pnad-C'!$1:$1048576,H$4,0)*100,"-")</f>
        <v>11.92324161529541</v>
      </c>
      <c r="I20" s="120">
        <f>IFERROR(VLOOKUP($B20&amp;"_"&amp;$C20&amp;"_"&amp;$A$4,'Pnad-C'!$1:$1048576,I$4,0)*100,"-")</f>
        <v>0.41486765258014202</v>
      </c>
    </row>
    <row r="21" spans="1:9" ht="15.75" x14ac:dyDescent="0.25">
      <c r="B21" s="10">
        <f t="shared" si="2"/>
        <v>2014</v>
      </c>
      <c r="C21" s="152">
        <v>3</v>
      </c>
      <c r="D21" s="99" t="s">
        <v>5</v>
      </c>
      <c r="E21" s="120">
        <f>IFERROR(VLOOKUP($B21&amp;"_"&amp;$C21&amp;"_"&amp;$A$4,'Pnad-C'!$1:$1048576,E$4,0)*100,"-")</f>
        <v>3.5174548625946045</v>
      </c>
      <c r="F21" s="120">
        <f>IFERROR(VLOOKUP($B21&amp;"_"&amp;$C21&amp;"_"&amp;$A$4,'Pnad-C'!$1:$1048576,F$4,0)*100,"-")</f>
        <v>46.560469269752502</v>
      </c>
      <c r="G21" s="120">
        <f>IFERROR(VLOOKUP($B21&amp;"_"&amp;$C21&amp;"_"&amp;$A$4,'Pnad-C'!$1:$1048576,G$4,0)*100,"-")</f>
        <v>37.698805332183838</v>
      </c>
      <c r="H21" s="120">
        <f>IFERROR(VLOOKUP($B21&amp;"_"&amp;$C21&amp;"_"&amp;$A$4,'Pnad-C'!$1:$1048576,H$4,0)*100,"-")</f>
        <v>11.010606586933136</v>
      </c>
      <c r="I21" s="120">
        <f>IFERROR(VLOOKUP($B21&amp;"_"&amp;$C21&amp;"_"&amp;$A$4,'Pnad-C'!$1:$1048576,I$4,0)*100,"-")</f>
        <v>1.212663296610117</v>
      </c>
    </row>
    <row r="22" spans="1:9" ht="15.75" x14ac:dyDescent="0.25">
      <c r="B22" s="10">
        <f t="shared" si="2"/>
        <v>2014</v>
      </c>
      <c r="C22" s="152">
        <v>4</v>
      </c>
      <c r="D22" s="99" t="s">
        <v>6</v>
      </c>
      <c r="E22" s="120">
        <f>IFERROR(VLOOKUP($B22&amp;"_"&amp;$C22&amp;"_"&amp;$A$4,'Pnad-C'!$1:$1048576,E$4,0)*100,"-")</f>
        <v>3.2445583492517471</v>
      </c>
      <c r="F22" s="120">
        <f>IFERROR(VLOOKUP($B22&amp;"_"&amp;$C22&amp;"_"&amp;$A$4,'Pnad-C'!$1:$1048576,F$4,0)*100,"-")</f>
        <v>46.151000261306763</v>
      </c>
      <c r="G22" s="120">
        <f>IFERROR(VLOOKUP($B22&amp;"_"&amp;$C22&amp;"_"&amp;$A$4,'Pnad-C'!$1:$1048576,G$4,0)*100,"-")</f>
        <v>37.647551298141479</v>
      </c>
      <c r="H22" s="120">
        <f>IFERROR(VLOOKUP($B22&amp;"_"&amp;$C22&amp;"_"&amp;$A$4,'Pnad-C'!$1:$1048576,H$4,0)*100,"-")</f>
        <v>12.265433371067047</v>
      </c>
      <c r="I22" s="120">
        <f>IFERROR(VLOOKUP($B22&amp;"_"&amp;$C22&amp;"_"&amp;$A$4,'Pnad-C'!$1:$1048576,I$4,0)*100,"-")</f>
        <v>0.69145769812166691</v>
      </c>
    </row>
    <row r="23" spans="1:9" ht="15.75" x14ac:dyDescent="0.25">
      <c r="B23" s="10">
        <f>D23</f>
        <v>2015</v>
      </c>
      <c r="C23" s="152">
        <v>0</v>
      </c>
      <c r="D23" s="98">
        <v>2015</v>
      </c>
      <c r="E23" s="119">
        <f>IFERROR(VLOOKUP($B23&amp;"_"&amp;$C23&amp;"_"&amp;$A$4,'Pnad-C'!$1:$1048576,E$4,0)*100,"-")</f>
        <v>3.7047132849693298</v>
      </c>
      <c r="F23" s="119">
        <f>IFERROR(VLOOKUP($B23&amp;"_"&amp;$C23&amp;"_"&amp;$A$4,'Pnad-C'!$1:$1048576,F$4,0)*100,"-")</f>
        <v>48.425054550170898</v>
      </c>
      <c r="G23" s="119">
        <f>IFERROR(VLOOKUP($B23&amp;"_"&amp;$C23&amp;"_"&amp;$A$4,'Pnad-C'!$1:$1048576,G$4,0)*100,"-")</f>
        <v>36.688637733459473</v>
      </c>
      <c r="H23" s="119">
        <f>IFERROR(VLOOKUP($B23&amp;"_"&amp;$C23&amp;"_"&amp;$A$4,'Pnad-C'!$1:$1048576,H$4,0)*100,"-")</f>
        <v>10.125209391117096</v>
      </c>
      <c r="I23" s="119">
        <f>IFERROR(VLOOKUP($B23&amp;"_"&amp;$C23&amp;"_"&amp;$A$4,'Pnad-C'!$1:$1048576,I$4,0)*100,"-")</f>
        <v>1.0563839226961136</v>
      </c>
    </row>
    <row r="24" spans="1:9" ht="15.75" x14ac:dyDescent="0.25">
      <c r="B24" s="10">
        <f>B23</f>
        <v>2015</v>
      </c>
      <c r="C24" s="152">
        <v>1</v>
      </c>
      <c r="D24" s="99" t="s">
        <v>3</v>
      </c>
      <c r="E24" s="120">
        <f>IFERROR(VLOOKUP($B24&amp;"_"&amp;$C24&amp;"_"&amp;$A$4,'Pnad-C'!$1:$1048576,E$4,0)*100,"-")</f>
        <v>3.9251282811164856</v>
      </c>
      <c r="F24" s="120">
        <f>IFERROR(VLOOKUP($B24&amp;"_"&amp;$C24&amp;"_"&amp;$A$4,'Pnad-C'!$1:$1048576,F$4,0)*100,"-")</f>
        <v>49.773278832435608</v>
      </c>
      <c r="G24" s="120">
        <f>IFERROR(VLOOKUP($B24&amp;"_"&amp;$C24&amp;"_"&amp;$A$4,'Pnad-C'!$1:$1048576,G$4,0)*100,"-")</f>
        <v>35.765916109085083</v>
      </c>
      <c r="H24" s="120">
        <f>IFERROR(VLOOKUP($B24&amp;"_"&amp;$C24&amp;"_"&amp;$A$4,'Pnad-C'!$1:$1048576,H$4,0)*100,"-")</f>
        <v>8.8864229619503021</v>
      </c>
      <c r="I24" s="120">
        <f>IFERROR(VLOOKUP($B24&amp;"_"&amp;$C24&amp;"_"&amp;$A$4,'Pnad-C'!$1:$1048576,I$4,0)*100,"-")</f>
        <v>1.6492525115609169</v>
      </c>
    </row>
    <row r="25" spans="1:9" ht="15.75" x14ac:dyDescent="0.25">
      <c r="B25" s="10">
        <f t="shared" ref="B25:B27" si="3">B24</f>
        <v>2015</v>
      </c>
      <c r="C25" s="152">
        <v>2</v>
      </c>
      <c r="D25" s="99" t="s">
        <v>4</v>
      </c>
      <c r="E25" s="120">
        <f>IFERROR(VLOOKUP($B25&amp;"_"&amp;$C25&amp;"_"&amp;$A$4,'Pnad-C'!$1:$1048576,E$4,0)*100,"-")</f>
        <v>3.0726760625839233</v>
      </c>
      <c r="F25" s="120">
        <f>IFERROR(VLOOKUP($B25&amp;"_"&amp;$C25&amp;"_"&amp;$A$4,'Pnad-C'!$1:$1048576,F$4,0)*100,"-")</f>
        <v>48.866617679595947</v>
      </c>
      <c r="G25" s="120">
        <f>IFERROR(VLOOKUP($B25&amp;"_"&amp;$C25&amp;"_"&amp;$A$4,'Pnad-C'!$1:$1048576,G$4,0)*100,"-")</f>
        <v>36.267656087875366</v>
      </c>
      <c r="H25" s="120">
        <f>IFERROR(VLOOKUP($B25&amp;"_"&amp;$C25&amp;"_"&amp;$A$4,'Pnad-C'!$1:$1048576,H$4,0)*100,"-")</f>
        <v>10.777341574430466</v>
      </c>
      <c r="I25" s="120">
        <f>IFERROR(VLOOKUP($B25&amp;"_"&amp;$C25&amp;"_"&amp;$A$4,'Pnad-C'!$1:$1048576,I$4,0)*100,"-")</f>
        <v>1.015709713101387</v>
      </c>
    </row>
    <row r="26" spans="1:9" ht="15.75" x14ac:dyDescent="0.25">
      <c r="B26" s="10">
        <f t="shared" si="3"/>
        <v>2015</v>
      </c>
      <c r="C26" s="152">
        <v>3</v>
      </c>
      <c r="D26" s="99" t="s">
        <v>5</v>
      </c>
      <c r="E26" s="120">
        <f>IFERROR(VLOOKUP($B26&amp;"_"&amp;$C26&amp;"_"&amp;$A$4,'Pnad-C'!$1:$1048576,E$4,0)*100,"-")</f>
        <v>3.4596066921949387</v>
      </c>
      <c r="F26" s="120">
        <f>IFERROR(VLOOKUP($B26&amp;"_"&amp;$C26&amp;"_"&amp;$A$4,'Pnad-C'!$1:$1048576,F$4,0)*100,"-")</f>
        <v>48.220798373222351</v>
      </c>
      <c r="G26" s="120">
        <f>IFERROR(VLOOKUP($B26&amp;"_"&amp;$C26&amp;"_"&amp;$A$4,'Pnad-C'!$1:$1048576,G$4,0)*100,"-")</f>
        <v>36.635488271713257</v>
      </c>
      <c r="H26" s="120">
        <f>IFERROR(VLOOKUP($B26&amp;"_"&amp;$C26&amp;"_"&amp;$A$4,'Pnad-C'!$1:$1048576,H$4,0)*100,"-")</f>
        <v>10.547827929258347</v>
      </c>
      <c r="I26" s="120">
        <f>IFERROR(VLOOKUP($B26&amp;"_"&amp;$C26&amp;"_"&amp;$A$4,'Pnad-C'!$1:$1048576,I$4,0)*100,"-")</f>
        <v>1.1362781748175621</v>
      </c>
    </row>
    <row r="27" spans="1:9" ht="15.75" x14ac:dyDescent="0.25">
      <c r="B27" s="10">
        <f t="shared" si="3"/>
        <v>2015</v>
      </c>
      <c r="C27" s="152">
        <v>4</v>
      </c>
      <c r="D27" s="99" t="s">
        <v>6</v>
      </c>
      <c r="E27" s="120">
        <f>IFERROR(VLOOKUP($B27&amp;"_"&amp;$C27&amp;"_"&amp;$A$4,'Pnad-C'!$1:$1048576,E$4,0)*100,"-")</f>
        <v>4.3614428490400314</v>
      </c>
      <c r="F27" s="120">
        <f>IFERROR(VLOOKUP($B27&amp;"_"&amp;$C27&amp;"_"&amp;$A$4,'Pnad-C'!$1:$1048576,F$4,0)*100,"-")</f>
        <v>46.839526295661926</v>
      </c>
      <c r="G27" s="120">
        <f>IFERROR(VLOOKUP($B27&amp;"_"&amp;$C27&amp;"_"&amp;$A$4,'Pnad-C'!$1:$1048576,G$4,0)*100,"-")</f>
        <v>38.085490465164185</v>
      </c>
      <c r="H27" s="120">
        <f>IFERROR(VLOOKUP($B27&amp;"_"&amp;$C27&amp;"_"&amp;$A$4,'Pnad-C'!$1:$1048576,H$4,0)*100,"-")</f>
        <v>10.289245843887329</v>
      </c>
      <c r="I27" s="120">
        <f>IFERROR(VLOOKUP($B27&amp;"_"&amp;$C27&amp;"_"&amp;$A$4,'Pnad-C'!$1:$1048576,I$4,0)*100,"-")</f>
        <v>0.42429538443684578</v>
      </c>
    </row>
    <row r="28" spans="1:9" ht="15.75" x14ac:dyDescent="0.25">
      <c r="B28" s="10">
        <f>D28</f>
        <v>2016</v>
      </c>
      <c r="C28" s="152">
        <v>0</v>
      </c>
      <c r="D28" s="98">
        <v>2016</v>
      </c>
      <c r="E28" s="119">
        <f>IFERROR(VLOOKUP($B28&amp;"_"&amp;$C28&amp;"_"&amp;$A$4,'Pnad-C'!$1:$1048576,E$4,0)*100,"-")</f>
        <v>4.147745668888092</v>
      </c>
      <c r="F28" s="119">
        <f>IFERROR(VLOOKUP($B28&amp;"_"&amp;$C28&amp;"_"&amp;$A$4,'Pnad-C'!$1:$1048576,F$4,0)*100,"-")</f>
        <v>45.186728239059448</v>
      </c>
      <c r="G28" s="119">
        <f>IFERROR(VLOOKUP($B28&amp;"_"&amp;$C28&amp;"_"&amp;$A$4,'Pnad-C'!$1:$1048576,G$4,0)*100,"-")</f>
        <v>38.829153776168823</v>
      </c>
      <c r="H28" s="119">
        <f>IFERROR(VLOOKUP($B28&amp;"_"&amp;$C28&amp;"_"&amp;$A$4,'Pnad-C'!$1:$1048576,H$4,0)*100,"-")</f>
        <v>11.23509556055069</v>
      </c>
      <c r="I28" s="119">
        <f>IFERROR(VLOOKUP($B28&amp;"_"&amp;$C28&amp;"_"&amp;$A$4,'Pnad-C'!$1:$1048576,I$4,0)*100,"-")</f>
        <v>0.60128113254904747</v>
      </c>
    </row>
    <row r="29" spans="1:9" ht="15.75" x14ac:dyDescent="0.25">
      <c r="B29" s="10">
        <f>B28</f>
        <v>2016</v>
      </c>
      <c r="C29" s="152">
        <v>1</v>
      </c>
      <c r="D29" s="99" t="s">
        <v>3</v>
      </c>
      <c r="E29" s="120">
        <f>IFERROR(VLOOKUP($B29&amp;"_"&amp;$C29&amp;"_"&amp;$A$4,'Pnad-C'!$1:$1048576,E$4,0)*100,"-")</f>
        <v>4.2032733559608459</v>
      </c>
      <c r="F29" s="120">
        <f>IFERROR(VLOOKUP($B29&amp;"_"&amp;$C29&amp;"_"&amp;$A$4,'Pnad-C'!$1:$1048576,F$4,0)*100,"-")</f>
        <v>45.751795172691345</v>
      </c>
      <c r="G29" s="120">
        <f>IFERROR(VLOOKUP($B29&amp;"_"&amp;$C29&amp;"_"&amp;$A$4,'Pnad-C'!$1:$1048576,G$4,0)*100,"-")</f>
        <v>38.0450040102005</v>
      </c>
      <c r="H29" s="120">
        <f>IFERROR(VLOOKUP($B29&amp;"_"&amp;$C29&amp;"_"&amp;$A$4,'Pnad-C'!$1:$1048576,H$4,0)*100,"-")</f>
        <v>11.266792565584183</v>
      </c>
      <c r="I29" s="120">
        <f>IFERROR(VLOOKUP($B29&amp;"_"&amp;$C29&amp;"_"&amp;$A$4,'Pnad-C'!$1:$1048576,I$4,0)*100,"-")</f>
        <v>0.73313727043569088</v>
      </c>
    </row>
    <row r="30" spans="1:9" s="232" customFormat="1" ht="16.5" thickBot="1" x14ac:dyDescent="0.3">
      <c r="A30" s="268"/>
      <c r="B30" s="254">
        <f>B29</f>
        <v>2016</v>
      </c>
      <c r="C30" s="152">
        <v>2</v>
      </c>
      <c r="D30" s="246" t="s">
        <v>4</v>
      </c>
      <c r="E30" s="120">
        <f>IFERROR(VLOOKUP($B30&amp;"_"&amp;$C30&amp;"_"&amp;$A$4,'Pnad-C'!$1:$1048576,E$4,0)*100,"-")</f>
        <v>4.0922179818153381</v>
      </c>
      <c r="F30" s="120">
        <f>IFERROR(VLOOKUP($B30&amp;"_"&amp;$C30&amp;"_"&amp;$A$4,'Pnad-C'!$1:$1048576,F$4,0)*100,"-")</f>
        <v>44.621658325195313</v>
      </c>
      <c r="G30" s="120">
        <f>IFERROR(VLOOKUP($B30&amp;"_"&amp;$C30&amp;"_"&amp;$A$4,'Pnad-C'!$1:$1048576,G$4,0)*100,"-")</f>
        <v>39.613300561904907</v>
      </c>
      <c r="H30" s="120">
        <f>IFERROR(VLOOKUP($B30&amp;"_"&amp;$C30&amp;"_"&amp;$A$4,'Pnad-C'!$1:$1048576,H$4,0)*100,"-")</f>
        <v>11.203397810459137</v>
      </c>
      <c r="I30" s="120">
        <f>IFERROR(VLOOKUP($B30&amp;"_"&amp;$C30&amp;"_"&amp;$A$4,'Pnad-C'!$1:$1048576,I$4,0)*100,"-")</f>
        <v>0.46942504122853279</v>
      </c>
    </row>
    <row r="31" spans="1:9" ht="15" customHeight="1" thickTop="1" x14ac:dyDescent="0.25">
      <c r="C31" s="154"/>
      <c r="D31" s="15" t="s">
        <v>778</v>
      </c>
      <c r="E31" s="113"/>
      <c r="F31" s="113"/>
      <c r="G31" s="113"/>
      <c r="H31" s="17"/>
      <c r="I31" s="17"/>
    </row>
    <row r="32" spans="1:9" x14ac:dyDescent="0.25">
      <c r="C32" s="154"/>
      <c r="D32" s="16" t="s">
        <v>2</v>
      </c>
    </row>
    <row r="33" spans="3:4" x14ac:dyDescent="0.25">
      <c r="C33" s="154"/>
      <c r="D33" s="159" t="s">
        <v>434</v>
      </c>
    </row>
    <row r="34" spans="3:4" x14ac:dyDescent="0.25">
      <c r="C34" s="154"/>
      <c r="D34" s="104" t="s">
        <v>780</v>
      </c>
    </row>
  </sheetData>
  <mergeCells count="1">
    <mergeCell ref="D5:I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workbookViewId="0">
      <pane ySplit="7" topLeftCell="A8" activePane="bottomLeft" state="frozen"/>
      <selection activeCell="D35" sqref="D35"/>
      <selection pane="bottomLeft" activeCell="A8" sqref="A8"/>
    </sheetView>
  </sheetViews>
  <sheetFormatPr defaultRowHeight="15" x14ac:dyDescent="0.25"/>
  <cols>
    <col min="1" max="3" width="3.140625" style="153" customWidth="1"/>
    <col min="4" max="4" width="23.28515625" customWidth="1"/>
    <col min="5" max="10" width="15.7109375" customWidth="1"/>
  </cols>
  <sheetData>
    <row r="1" spans="1:10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</row>
    <row r="2" spans="1:10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</row>
    <row r="3" spans="1:10" s="158" customFormat="1" ht="10.5" customHeight="1" x14ac:dyDescent="0.25">
      <c r="A3" s="144">
        <v>30</v>
      </c>
      <c r="B3" s="145"/>
      <c r="C3" s="157"/>
      <c r="D3" s="155"/>
      <c r="E3" s="157" t="s">
        <v>330</v>
      </c>
      <c r="F3" s="157" t="s">
        <v>331</v>
      </c>
      <c r="G3" s="157" t="s">
        <v>332</v>
      </c>
      <c r="H3" s="157" t="s">
        <v>333</v>
      </c>
      <c r="I3" s="157" t="s">
        <v>334</v>
      </c>
      <c r="J3" s="157" t="s">
        <v>335</v>
      </c>
    </row>
    <row r="4" spans="1:10" s="158" customFormat="1" ht="9" customHeight="1" x14ac:dyDescent="0.2">
      <c r="A4" s="147" t="s">
        <v>9</v>
      </c>
      <c r="B4" s="145"/>
      <c r="C4" s="157"/>
      <c r="D4" s="155"/>
      <c r="E4" s="157">
        <f>HLOOKUP(E$3,'Pnad-C'!$1:$1048576,2,0)</f>
        <v>169</v>
      </c>
      <c r="F4" s="157">
        <f>HLOOKUP(F$3,'Pnad-C'!$1:$1048576,2,0)</f>
        <v>170</v>
      </c>
      <c r="G4" s="157">
        <f>HLOOKUP(G$3,'Pnad-C'!$1:$1048576,2,0)</f>
        <v>171</v>
      </c>
      <c r="H4" s="157">
        <f>HLOOKUP(H$3,'Pnad-C'!$1:$1048576,2,0)</f>
        <v>172</v>
      </c>
      <c r="I4" s="157">
        <f>HLOOKUP(I$3,'Pnad-C'!$1:$1048576,2,0)</f>
        <v>173</v>
      </c>
      <c r="J4" s="157">
        <f>HLOOKUP(J$3,'Pnad-C'!$1:$1048576,2,0)</f>
        <v>174</v>
      </c>
    </row>
    <row r="5" spans="1:10" s="12" customFormat="1" ht="43.5" customHeight="1" x14ac:dyDescent="0.25">
      <c r="A5" s="11"/>
      <c r="B5" s="148"/>
      <c r="C5" s="138"/>
      <c r="D5" s="416" t="str">
        <f>VLOOKUP(A3,'Indicadores do boletim'!$D:$N,3,0)</f>
        <v>Distribuição percentual da população com 14 anos ou mais desempregada segundo anos de estudo: Região Metropolitana do Rio de Janeiro, 2012 a 2016</v>
      </c>
      <c r="E5" s="416"/>
      <c r="F5" s="416"/>
      <c r="G5" s="416"/>
      <c r="H5" s="416"/>
      <c r="I5" s="416"/>
      <c r="J5" s="416"/>
    </row>
    <row r="6" spans="1:10" s="12" customFormat="1" ht="14.25" customHeight="1" thickBot="1" x14ac:dyDescent="0.3">
      <c r="A6" s="11"/>
      <c r="B6" s="150"/>
      <c r="C6" s="138"/>
      <c r="D6" s="13"/>
      <c r="E6" s="14"/>
      <c r="J6" s="102" t="s">
        <v>186</v>
      </c>
    </row>
    <row r="7" spans="1:10" s="11" customFormat="1" ht="45.75" customHeight="1" thickTop="1" x14ac:dyDescent="0.25">
      <c r="A7" s="138"/>
      <c r="B7" s="151"/>
      <c r="C7" s="138"/>
      <c r="D7" s="96" t="s">
        <v>0</v>
      </c>
      <c r="E7" s="97" t="s">
        <v>196</v>
      </c>
      <c r="F7" s="97" t="s">
        <v>202</v>
      </c>
      <c r="G7" s="97" t="s">
        <v>197</v>
      </c>
      <c r="H7" s="97" t="s">
        <v>198</v>
      </c>
      <c r="I7" s="97" t="s">
        <v>199</v>
      </c>
      <c r="J7" s="97" t="s">
        <v>200</v>
      </c>
    </row>
    <row r="8" spans="1:10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1.5000239945948124</v>
      </c>
      <c r="F8" s="119">
        <f>IFERROR(VLOOKUP($B8&amp;"_"&amp;$C8&amp;"_"&amp;$A$4,'Pnad-C'!$1:$1048576,F$4,0)*100,"-")</f>
        <v>21.494114398956299</v>
      </c>
      <c r="G8" s="119">
        <f>IFERROR(VLOOKUP($B8&amp;"_"&amp;$C8&amp;"_"&amp;$A$4,'Pnad-C'!$1:$1048576,G$4,0)*100,"-")</f>
        <v>13.348253071308136</v>
      </c>
      <c r="H8" s="119">
        <f>IFERROR(VLOOKUP($B8&amp;"_"&amp;$C8&amp;"_"&amp;$A$4,'Pnad-C'!$1:$1048576,H$4,0)*100,"-")</f>
        <v>11.260933429002762</v>
      </c>
      <c r="I8" s="119">
        <f>IFERROR(VLOOKUP($B8&amp;"_"&amp;$C8&amp;"_"&amp;$A$4,'Pnad-C'!$1:$1048576,I$4,0)*100,"-")</f>
        <v>37.94519305229187</v>
      </c>
      <c r="J8" s="119">
        <f>IFERROR(VLOOKUP($B8&amp;"_"&amp;$C8&amp;"_"&amp;$A$4,'Pnad-C'!$1:$1048576,J$4,0)*100,"-")</f>
        <v>14.451481401920319</v>
      </c>
    </row>
    <row r="9" spans="1:10" ht="15.75" x14ac:dyDescent="0.25">
      <c r="B9" s="10">
        <f>B8</f>
        <v>2012</v>
      </c>
      <c r="C9" s="152">
        <v>1</v>
      </c>
      <c r="D9" s="99" t="s">
        <v>3</v>
      </c>
      <c r="E9" s="120">
        <f>IFERROR(VLOOKUP($B9&amp;"_"&amp;$C9&amp;"_"&amp;$A$4,'Pnad-C'!$1:$1048576,E$4,0)*100,"-")</f>
        <v>1.8953831866383553</v>
      </c>
      <c r="F9" s="120">
        <f>IFERROR(VLOOKUP($B9&amp;"_"&amp;$C9&amp;"_"&amp;$A$4,'Pnad-C'!$1:$1048576,F$4,0)*100,"-")</f>
        <v>20.406122505664825</v>
      </c>
      <c r="G9" s="120">
        <f>IFERROR(VLOOKUP($B9&amp;"_"&amp;$C9&amp;"_"&amp;$A$4,'Pnad-C'!$1:$1048576,G$4,0)*100,"-")</f>
        <v>12.873753905296326</v>
      </c>
      <c r="H9" s="120">
        <f>IFERROR(VLOOKUP($B9&amp;"_"&amp;$C9&amp;"_"&amp;$A$4,'Pnad-C'!$1:$1048576,H$4,0)*100,"-")</f>
        <v>11.185208708047867</v>
      </c>
      <c r="I9" s="120">
        <f>IFERROR(VLOOKUP($B9&amp;"_"&amp;$C9&amp;"_"&amp;$A$4,'Pnad-C'!$1:$1048576,I$4,0)*100,"-")</f>
        <v>40.002918243408203</v>
      </c>
      <c r="J9" s="120">
        <f>IFERROR(VLOOKUP($B9&amp;"_"&amp;$C9&amp;"_"&amp;$A$4,'Pnad-C'!$1:$1048576,J$4,0)*100,"-")</f>
        <v>13.636612892150879</v>
      </c>
    </row>
    <row r="10" spans="1:10" ht="15.75" x14ac:dyDescent="0.25">
      <c r="B10" s="10">
        <f t="shared" ref="B10:B12" si="0">B9</f>
        <v>2012</v>
      </c>
      <c r="C10" s="152">
        <v>2</v>
      </c>
      <c r="D10" s="99" t="s">
        <v>4</v>
      </c>
      <c r="E10" s="120">
        <f>IFERROR(VLOOKUP($B10&amp;"_"&amp;$C10&amp;"_"&amp;$A$4,'Pnad-C'!$1:$1048576,E$4,0)*100,"-")</f>
        <v>2.0920528098940849</v>
      </c>
      <c r="F10" s="120">
        <f>IFERROR(VLOOKUP($B10&amp;"_"&amp;$C10&amp;"_"&amp;$A$4,'Pnad-C'!$1:$1048576,F$4,0)*100,"-")</f>
        <v>20.735473930835724</v>
      </c>
      <c r="G10" s="120">
        <f>IFERROR(VLOOKUP($B10&amp;"_"&amp;$C10&amp;"_"&amp;$A$4,'Pnad-C'!$1:$1048576,G$4,0)*100,"-")</f>
        <v>14.128072559833527</v>
      </c>
      <c r="H10" s="120">
        <f>IFERROR(VLOOKUP($B10&amp;"_"&amp;$C10&amp;"_"&amp;$A$4,'Pnad-C'!$1:$1048576,H$4,0)*100,"-")</f>
        <v>11.526448279619217</v>
      </c>
      <c r="I10" s="120">
        <f>IFERROR(VLOOKUP($B10&amp;"_"&amp;$C10&amp;"_"&amp;$A$4,'Pnad-C'!$1:$1048576,I$4,0)*100,"-")</f>
        <v>36.582109332084656</v>
      </c>
      <c r="J10" s="120">
        <f>IFERROR(VLOOKUP($B10&amp;"_"&amp;$C10&amp;"_"&amp;$A$4,'Pnad-C'!$1:$1048576,J$4,0)*100,"-")</f>
        <v>14.935843646526337</v>
      </c>
    </row>
    <row r="11" spans="1:10" ht="15.75" x14ac:dyDescent="0.25">
      <c r="B11" s="10">
        <f t="shared" si="0"/>
        <v>2012</v>
      </c>
      <c r="C11" s="152">
        <v>3</v>
      </c>
      <c r="D11" s="99" t="s">
        <v>5</v>
      </c>
      <c r="E11" s="120">
        <f>IFERROR(VLOOKUP($B11&amp;"_"&amp;$C11&amp;"_"&amp;$A$4,'Pnad-C'!$1:$1048576,E$4,0)*100,"-")</f>
        <v>1.0769051499664783</v>
      </c>
      <c r="F11" s="120">
        <f>IFERROR(VLOOKUP($B11&amp;"_"&amp;$C11&amp;"_"&amp;$A$4,'Pnad-C'!$1:$1048576,F$4,0)*100,"-")</f>
        <v>21.721246838569641</v>
      </c>
      <c r="G11" s="120">
        <f>IFERROR(VLOOKUP($B11&amp;"_"&amp;$C11&amp;"_"&amp;$A$4,'Pnad-C'!$1:$1048576,G$4,0)*100,"-")</f>
        <v>12.139233201742172</v>
      </c>
      <c r="H11" s="120">
        <f>IFERROR(VLOOKUP($B11&amp;"_"&amp;$C11&amp;"_"&amp;$A$4,'Pnad-C'!$1:$1048576,H$4,0)*100,"-")</f>
        <v>11.234699934720993</v>
      </c>
      <c r="I11" s="120">
        <f>IFERROR(VLOOKUP($B11&amp;"_"&amp;$C11&amp;"_"&amp;$A$4,'Pnad-C'!$1:$1048576,I$4,0)*100,"-")</f>
        <v>39.26500678062439</v>
      </c>
      <c r="J11" s="120">
        <f>IFERROR(VLOOKUP($B11&amp;"_"&amp;$C11&amp;"_"&amp;$A$4,'Pnad-C'!$1:$1048576,J$4,0)*100,"-")</f>
        <v>14.562907814979553</v>
      </c>
    </row>
    <row r="12" spans="1:10" ht="15.75" x14ac:dyDescent="0.25">
      <c r="B12" s="10">
        <f t="shared" si="0"/>
        <v>2012</v>
      </c>
      <c r="C12" s="152">
        <v>4</v>
      </c>
      <c r="D12" s="99" t="s">
        <v>6</v>
      </c>
      <c r="E12" s="120">
        <f>IFERROR(VLOOKUP($B12&amp;"_"&amp;$C12&amp;"_"&amp;$A$4,'Pnad-C'!$1:$1048576,E$4,0)*100,"-")</f>
        <v>0.9357549250125885</v>
      </c>
      <c r="F12" s="120">
        <f>IFERROR(VLOOKUP($B12&amp;"_"&amp;$C12&amp;"_"&amp;$A$4,'Pnad-C'!$1:$1048576,F$4,0)*100,"-")</f>
        <v>23.113614320755005</v>
      </c>
      <c r="G12" s="120">
        <f>IFERROR(VLOOKUP($B12&amp;"_"&amp;$C12&amp;"_"&amp;$A$4,'Pnad-C'!$1:$1048576,G$4,0)*100,"-")</f>
        <v>14.251954853534698</v>
      </c>
      <c r="H12" s="120">
        <f>IFERROR(VLOOKUP($B12&amp;"_"&amp;$C12&amp;"_"&amp;$A$4,'Pnad-C'!$1:$1048576,H$4,0)*100,"-")</f>
        <v>11.097376048564911</v>
      </c>
      <c r="I12" s="120">
        <f>IFERROR(VLOOKUP($B12&amp;"_"&amp;$C12&amp;"_"&amp;$A$4,'Pnad-C'!$1:$1048576,I$4,0)*100,"-")</f>
        <v>35.930740833282471</v>
      </c>
      <c r="J12" s="120">
        <f>IFERROR(VLOOKUP($B12&amp;"_"&amp;$C12&amp;"_"&amp;$A$4,'Pnad-C'!$1:$1048576,J$4,0)*100,"-")</f>
        <v>14.670559763908386</v>
      </c>
    </row>
    <row r="13" spans="1:10" ht="15.75" x14ac:dyDescent="0.25">
      <c r="B13" s="10">
        <f>D13</f>
        <v>2013</v>
      </c>
      <c r="C13" s="152">
        <v>0</v>
      </c>
      <c r="D13" s="98">
        <v>2013</v>
      </c>
      <c r="E13" s="119">
        <f>IFERROR(VLOOKUP($B13&amp;"_"&amp;$C13&amp;"_"&amp;$A$4,'Pnad-C'!$1:$1048576,E$4,0)*100,"-")</f>
        <v>2.0229058340191841</v>
      </c>
      <c r="F13" s="119">
        <f>IFERROR(VLOOKUP($B13&amp;"_"&amp;$C13&amp;"_"&amp;$A$4,'Pnad-C'!$1:$1048576,F$4,0)*100,"-")</f>
        <v>18.061119318008423</v>
      </c>
      <c r="G13" s="119">
        <f>IFERROR(VLOOKUP($B13&amp;"_"&amp;$C13&amp;"_"&amp;$A$4,'Pnad-C'!$1:$1048576,G$4,0)*100,"-")</f>
        <v>13.766512274742126</v>
      </c>
      <c r="H13" s="119">
        <f>IFERROR(VLOOKUP($B13&amp;"_"&amp;$C13&amp;"_"&amp;$A$4,'Pnad-C'!$1:$1048576,H$4,0)*100,"-")</f>
        <v>9.4919458031654358</v>
      </c>
      <c r="I13" s="119">
        <f>IFERROR(VLOOKUP($B13&amp;"_"&amp;$C13&amp;"_"&amp;$A$4,'Pnad-C'!$1:$1048576,I$4,0)*100,"-")</f>
        <v>41.975748538970947</v>
      </c>
      <c r="J13" s="119">
        <f>IFERROR(VLOOKUP($B13&amp;"_"&amp;$C13&amp;"_"&amp;$A$4,'Pnad-C'!$1:$1048576,J$4,0)*100,"-")</f>
        <v>14.681766927242279</v>
      </c>
    </row>
    <row r="14" spans="1:10" ht="15.75" x14ac:dyDescent="0.25">
      <c r="B14" s="10">
        <f>B13</f>
        <v>2013</v>
      </c>
      <c r="C14" s="152">
        <v>1</v>
      </c>
      <c r="D14" s="99" t="s">
        <v>3</v>
      </c>
      <c r="E14" s="120">
        <f>IFERROR(VLOOKUP($B14&amp;"_"&amp;$C14&amp;"_"&amp;$A$4,'Pnad-C'!$1:$1048576,E$4,0)*100,"-")</f>
        <v>2.3548711091279984</v>
      </c>
      <c r="F14" s="120">
        <f>IFERROR(VLOOKUP($B14&amp;"_"&amp;$C14&amp;"_"&amp;$A$4,'Pnad-C'!$1:$1048576,F$4,0)*100,"-")</f>
        <v>17.674033343791962</v>
      </c>
      <c r="G14" s="120">
        <f>IFERROR(VLOOKUP($B14&amp;"_"&amp;$C14&amp;"_"&amp;$A$4,'Pnad-C'!$1:$1048576,G$4,0)*100,"-")</f>
        <v>14.35435563325882</v>
      </c>
      <c r="H14" s="120">
        <f>IFERROR(VLOOKUP($B14&amp;"_"&amp;$C14&amp;"_"&amp;$A$4,'Pnad-C'!$1:$1048576,H$4,0)*100,"-")</f>
        <v>8.7248273193836212</v>
      </c>
      <c r="I14" s="120">
        <f>IFERROR(VLOOKUP($B14&amp;"_"&amp;$C14&amp;"_"&amp;$A$4,'Pnad-C'!$1:$1048576,I$4,0)*100,"-")</f>
        <v>42.913484573364258</v>
      </c>
      <c r="J14" s="120">
        <f>IFERROR(VLOOKUP($B14&amp;"_"&amp;$C14&amp;"_"&amp;$A$4,'Pnad-C'!$1:$1048576,J$4,0)*100,"-")</f>
        <v>13.978427648544312</v>
      </c>
    </row>
    <row r="15" spans="1:10" ht="15.75" x14ac:dyDescent="0.25">
      <c r="B15" s="10">
        <f t="shared" ref="B15:B17" si="1">B14</f>
        <v>2013</v>
      </c>
      <c r="C15" s="152">
        <v>2</v>
      </c>
      <c r="D15" s="99" t="s">
        <v>4</v>
      </c>
      <c r="E15" s="120">
        <f>IFERROR(VLOOKUP($B15&amp;"_"&amp;$C15&amp;"_"&amp;$A$4,'Pnad-C'!$1:$1048576,E$4,0)*100,"-")</f>
        <v>2.0100457593798637</v>
      </c>
      <c r="F15" s="120">
        <f>IFERROR(VLOOKUP($B15&amp;"_"&amp;$C15&amp;"_"&amp;$A$4,'Pnad-C'!$1:$1048576,F$4,0)*100,"-")</f>
        <v>18.577632308006287</v>
      </c>
      <c r="G15" s="120">
        <f>IFERROR(VLOOKUP($B15&amp;"_"&amp;$C15&amp;"_"&amp;$A$4,'Pnad-C'!$1:$1048576,G$4,0)*100,"-")</f>
        <v>13.806925714015961</v>
      </c>
      <c r="H15" s="120">
        <f>IFERROR(VLOOKUP($B15&amp;"_"&amp;$C15&amp;"_"&amp;$A$4,'Pnad-C'!$1:$1048576,H$4,0)*100,"-")</f>
        <v>10.262489318847656</v>
      </c>
      <c r="I15" s="120">
        <f>IFERROR(VLOOKUP($B15&amp;"_"&amp;$C15&amp;"_"&amp;$A$4,'Pnad-C'!$1:$1048576,I$4,0)*100,"-")</f>
        <v>40.224206447601318</v>
      </c>
      <c r="J15" s="120">
        <f>IFERROR(VLOOKUP($B15&amp;"_"&amp;$C15&amp;"_"&amp;$A$4,'Pnad-C'!$1:$1048576,J$4,0)*100,"-")</f>
        <v>15.118700265884399</v>
      </c>
    </row>
    <row r="16" spans="1:10" ht="15.75" x14ac:dyDescent="0.25">
      <c r="B16" s="10">
        <f t="shared" si="1"/>
        <v>2013</v>
      </c>
      <c r="C16" s="152">
        <v>3</v>
      </c>
      <c r="D16" s="99" t="s">
        <v>5</v>
      </c>
      <c r="E16" s="120">
        <f>IFERROR(VLOOKUP($B16&amp;"_"&amp;$C16&amp;"_"&amp;$A$4,'Pnad-C'!$1:$1048576,E$4,0)*100,"-")</f>
        <v>1.853252574801445</v>
      </c>
      <c r="F16" s="120">
        <f>IFERROR(VLOOKUP($B16&amp;"_"&amp;$C16&amp;"_"&amp;$A$4,'Pnad-C'!$1:$1048576,F$4,0)*100,"-")</f>
        <v>16.269248723983765</v>
      </c>
      <c r="G16" s="120">
        <f>IFERROR(VLOOKUP($B16&amp;"_"&amp;$C16&amp;"_"&amp;$A$4,'Pnad-C'!$1:$1048576,G$4,0)*100,"-")</f>
        <v>14.733143150806427</v>
      </c>
      <c r="H16" s="120">
        <f>IFERROR(VLOOKUP($B16&amp;"_"&amp;$C16&amp;"_"&amp;$A$4,'Pnad-C'!$1:$1048576,H$4,0)*100,"-")</f>
        <v>9.7381263971328735</v>
      </c>
      <c r="I16" s="120">
        <f>IFERROR(VLOOKUP($B16&amp;"_"&amp;$C16&amp;"_"&amp;$A$4,'Pnad-C'!$1:$1048576,I$4,0)*100,"-")</f>
        <v>42.016640305519104</v>
      </c>
      <c r="J16" s="120">
        <f>IFERROR(VLOOKUP($B16&amp;"_"&amp;$C16&amp;"_"&amp;$A$4,'Pnad-C'!$1:$1048576,J$4,0)*100,"-")</f>
        <v>15.389591455459595</v>
      </c>
    </row>
    <row r="17" spans="1:10" ht="15.75" x14ac:dyDescent="0.25">
      <c r="B17" s="10">
        <f t="shared" si="1"/>
        <v>2013</v>
      </c>
      <c r="C17" s="152">
        <v>4</v>
      </c>
      <c r="D17" s="99" t="s">
        <v>6</v>
      </c>
      <c r="E17" s="120">
        <f>IFERROR(VLOOKUP($B17&amp;"_"&amp;$C17&amp;"_"&amp;$A$4,'Pnad-C'!$1:$1048576,E$4,0)*100,"-")</f>
        <v>1.8734538927674294</v>
      </c>
      <c r="F17" s="120">
        <f>IFERROR(VLOOKUP($B17&amp;"_"&amp;$C17&amp;"_"&amp;$A$4,'Pnad-C'!$1:$1048576,F$4,0)*100,"-")</f>
        <v>19.723565876483917</v>
      </c>
      <c r="G17" s="120">
        <f>IFERROR(VLOOKUP($B17&amp;"_"&amp;$C17&amp;"_"&amp;$A$4,'Pnad-C'!$1:$1048576,G$4,0)*100,"-")</f>
        <v>12.171623855829239</v>
      </c>
      <c r="H17" s="120">
        <f>IFERROR(VLOOKUP($B17&amp;"_"&amp;$C17&amp;"_"&amp;$A$4,'Pnad-C'!$1:$1048576,H$4,0)*100,"-")</f>
        <v>9.2423416674137115</v>
      </c>
      <c r="I17" s="120">
        <f>IFERROR(VLOOKUP($B17&amp;"_"&amp;$C17&amp;"_"&amp;$A$4,'Pnad-C'!$1:$1048576,I$4,0)*100,"-")</f>
        <v>42.748665809631348</v>
      </c>
      <c r="J17" s="120">
        <f>IFERROR(VLOOKUP($B17&amp;"_"&amp;$C17&amp;"_"&amp;$A$4,'Pnad-C'!$1:$1048576,J$4,0)*100,"-")</f>
        <v>14.240346848964691</v>
      </c>
    </row>
    <row r="18" spans="1:10" ht="15.75" x14ac:dyDescent="0.25">
      <c r="B18" s="10">
        <f>D18</f>
        <v>2014</v>
      </c>
      <c r="C18" s="152">
        <v>0</v>
      </c>
      <c r="D18" s="98">
        <v>2014</v>
      </c>
      <c r="E18" s="119">
        <f>IFERROR(VLOOKUP($B18&amp;"_"&amp;$C18&amp;"_"&amp;$A$4,'Pnad-C'!$1:$1048576,E$4,0)*100,"-")</f>
        <v>1.8892943859100342</v>
      </c>
      <c r="F18" s="119">
        <f>IFERROR(VLOOKUP($B18&amp;"_"&amp;$C18&amp;"_"&amp;$A$4,'Pnad-C'!$1:$1048576,F$4,0)*100,"-")</f>
        <v>17.897379398345947</v>
      </c>
      <c r="G18" s="119">
        <f>IFERROR(VLOOKUP($B18&amp;"_"&amp;$C18&amp;"_"&amp;$A$4,'Pnad-C'!$1:$1048576,G$4,0)*100,"-")</f>
        <v>13.633915781974792</v>
      </c>
      <c r="H18" s="119">
        <f>IFERROR(VLOOKUP($B18&amp;"_"&amp;$C18&amp;"_"&amp;$A$4,'Pnad-C'!$1:$1048576,H$4,0)*100,"-")</f>
        <v>9.4853676855564117</v>
      </c>
      <c r="I18" s="119">
        <f>IFERROR(VLOOKUP($B18&amp;"_"&amp;$C18&amp;"_"&amp;$A$4,'Pnad-C'!$1:$1048576,I$4,0)*100,"-")</f>
        <v>43.495336174964905</v>
      </c>
      <c r="J18" s="119">
        <f>IFERROR(VLOOKUP($B18&amp;"_"&amp;$C18&amp;"_"&amp;$A$4,'Pnad-C'!$1:$1048576,J$4,0)*100,"-")</f>
        <v>13.598708808422089</v>
      </c>
    </row>
    <row r="19" spans="1:10" ht="15.75" x14ac:dyDescent="0.25">
      <c r="B19" s="10">
        <f>B18</f>
        <v>2014</v>
      </c>
      <c r="C19" s="152">
        <v>1</v>
      </c>
      <c r="D19" s="99" t="s">
        <v>3</v>
      </c>
      <c r="E19" s="120">
        <f>IFERROR(VLOOKUP($B19&amp;"_"&amp;$C19&amp;"_"&amp;$A$4,'Pnad-C'!$1:$1048576,E$4,0)*100,"-")</f>
        <v>1.637687161564827</v>
      </c>
      <c r="F19" s="120">
        <f>IFERROR(VLOOKUP($B19&amp;"_"&amp;$C19&amp;"_"&amp;$A$4,'Pnad-C'!$1:$1048576,F$4,0)*100,"-")</f>
        <v>17.141531407833099</v>
      </c>
      <c r="G19" s="120">
        <f>IFERROR(VLOOKUP($B19&amp;"_"&amp;$C19&amp;"_"&amp;$A$4,'Pnad-C'!$1:$1048576,G$4,0)*100,"-")</f>
        <v>14.361447095870972</v>
      </c>
      <c r="H19" s="120">
        <f>IFERROR(VLOOKUP($B19&amp;"_"&amp;$C19&amp;"_"&amp;$A$4,'Pnad-C'!$1:$1048576,H$4,0)*100,"-")</f>
        <v>11.101877689361572</v>
      </c>
      <c r="I19" s="120">
        <f>IFERROR(VLOOKUP($B19&amp;"_"&amp;$C19&amp;"_"&amp;$A$4,'Pnad-C'!$1:$1048576,I$4,0)*100,"-")</f>
        <v>42.748111486434937</v>
      </c>
      <c r="J19" s="120">
        <f>IFERROR(VLOOKUP($B19&amp;"_"&amp;$C19&amp;"_"&amp;$A$4,'Pnad-C'!$1:$1048576,J$4,0)*100,"-")</f>
        <v>13.009344041347504</v>
      </c>
    </row>
    <row r="20" spans="1:10" ht="15.75" x14ac:dyDescent="0.25">
      <c r="B20" s="10">
        <f t="shared" ref="B20:B22" si="2">B19</f>
        <v>2014</v>
      </c>
      <c r="C20" s="152">
        <v>2</v>
      </c>
      <c r="D20" s="99" t="s">
        <v>4</v>
      </c>
      <c r="E20" s="120">
        <f>IFERROR(VLOOKUP($B20&amp;"_"&amp;$C20&amp;"_"&amp;$A$4,'Pnad-C'!$1:$1048576,E$4,0)*100,"-")</f>
        <v>1.9420616328716278</v>
      </c>
      <c r="F20" s="120">
        <f>IFERROR(VLOOKUP($B20&amp;"_"&amp;$C20&amp;"_"&amp;$A$4,'Pnad-C'!$1:$1048576,F$4,0)*100,"-")</f>
        <v>18.034179508686066</v>
      </c>
      <c r="G20" s="120">
        <f>IFERROR(VLOOKUP($B20&amp;"_"&amp;$C20&amp;"_"&amp;$A$4,'Pnad-C'!$1:$1048576,G$4,0)*100,"-")</f>
        <v>14.406745135784149</v>
      </c>
      <c r="H20" s="120">
        <f>IFERROR(VLOOKUP($B20&amp;"_"&amp;$C20&amp;"_"&amp;$A$4,'Pnad-C'!$1:$1048576,H$4,0)*100,"-")</f>
        <v>10.028615593910217</v>
      </c>
      <c r="I20" s="120">
        <f>IFERROR(VLOOKUP($B20&amp;"_"&amp;$C20&amp;"_"&amp;$A$4,'Pnad-C'!$1:$1048576,I$4,0)*100,"-")</f>
        <v>42.870095372200012</v>
      </c>
      <c r="J20" s="120">
        <f>IFERROR(VLOOKUP($B20&amp;"_"&amp;$C20&amp;"_"&amp;$A$4,'Pnad-C'!$1:$1048576,J$4,0)*100,"-")</f>
        <v>12.718303501605988</v>
      </c>
    </row>
    <row r="21" spans="1:10" ht="15.75" x14ac:dyDescent="0.25">
      <c r="B21" s="10">
        <f t="shared" si="2"/>
        <v>2014</v>
      </c>
      <c r="C21" s="152">
        <v>3</v>
      </c>
      <c r="D21" s="99" t="s">
        <v>5</v>
      </c>
      <c r="E21" s="120">
        <f>IFERROR(VLOOKUP($B21&amp;"_"&amp;$C21&amp;"_"&amp;$A$4,'Pnad-C'!$1:$1048576,E$4,0)*100,"-")</f>
        <v>1.7759909853339195</v>
      </c>
      <c r="F21" s="120">
        <f>IFERROR(VLOOKUP($B21&amp;"_"&amp;$C21&amp;"_"&amp;$A$4,'Pnad-C'!$1:$1048576,F$4,0)*100,"-")</f>
        <v>18.213224411010742</v>
      </c>
      <c r="G21" s="120">
        <f>IFERROR(VLOOKUP($B21&amp;"_"&amp;$C21&amp;"_"&amp;$A$4,'Pnad-C'!$1:$1048576,G$4,0)*100,"-")</f>
        <v>12.29131668806076</v>
      </c>
      <c r="H21" s="120">
        <f>IFERROR(VLOOKUP($B21&amp;"_"&amp;$C21&amp;"_"&amp;$A$4,'Pnad-C'!$1:$1048576,H$4,0)*100,"-")</f>
        <v>9.6428088843822479</v>
      </c>
      <c r="I21" s="120">
        <f>IFERROR(VLOOKUP($B21&amp;"_"&amp;$C21&amp;"_"&amp;$A$4,'Pnad-C'!$1:$1048576,I$4,0)*100,"-")</f>
        <v>43.210715055465698</v>
      </c>
      <c r="J21" s="120">
        <f>IFERROR(VLOOKUP($B21&amp;"_"&amp;$C21&amp;"_"&amp;$A$4,'Pnad-C'!$1:$1048576,J$4,0)*100,"-")</f>
        <v>14.865943789482117</v>
      </c>
    </row>
    <row r="22" spans="1:10" ht="15.75" x14ac:dyDescent="0.25">
      <c r="B22" s="10">
        <f t="shared" si="2"/>
        <v>2014</v>
      </c>
      <c r="C22" s="152">
        <v>4</v>
      </c>
      <c r="D22" s="99" t="s">
        <v>6</v>
      </c>
      <c r="E22" s="120">
        <f>IFERROR(VLOOKUP($B22&amp;"_"&amp;$C22&amp;"_"&amp;$A$4,'Pnad-C'!$1:$1048576,E$4,0)*100,"-")</f>
        <v>2.2014375776052475</v>
      </c>
      <c r="F22" s="120">
        <f>IFERROR(VLOOKUP($B22&amp;"_"&amp;$C22&amp;"_"&amp;$A$4,'Pnad-C'!$1:$1048576,F$4,0)*100,"-")</f>
        <v>18.200579285621643</v>
      </c>
      <c r="G22" s="120">
        <f>IFERROR(VLOOKUP($B22&amp;"_"&amp;$C22&amp;"_"&amp;$A$4,'Pnad-C'!$1:$1048576,G$4,0)*100,"-")</f>
        <v>13.47615122795105</v>
      </c>
      <c r="H22" s="120">
        <f>IFERROR(VLOOKUP($B22&amp;"_"&amp;$C22&amp;"_"&amp;$A$4,'Pnad-C'!$1:$1048576,H$4,0)*100,"-")</f>
        <v>7.1681685745716095</v>
      </c>
      <c r="I22" s="120">
        <f>IFERROR(VLOOKUP($B22&amp;"_"&amp;$C22&amp;"_"&amp;$A$4,'Pnad-C'!$1:$1048576,I$4,0)*100,"-")</f>
        <v>45.152419805526733</v>
      </c>
      <c r="J22" s="120">
        <f>IFERROR(VLOOKUP($B22&amp;"_"&amp;$C22&amp;"_"&amp;$A$4,'Pnad-C'!$1:$1048576,J$4,0)*100,"-")</f>
        <v>13.801245391368866</v>
      </c>
    </row>
    <row r="23" spans="1:10" ht="15.75" x14ac:dyDescent="0.25">
      <c r="B23" s="10">
        <f>D23</f>
        <v>2015</v>
      </c>
      <c r="C23" s="152">
        <v>0</v>
      </c>
      <c r="D23" s="98">
        <v>2015</v>
      </c>
      <c r="E23" s="119">
        <f>IFERROR(VLOOKUP($B23&amp;"_"&amp;$C23&amp;"_"&amp;$A$4,'Pnad-C'!$1:$1048576,E$4,0)*100,"-")</f>
        <v>2.4829350411891937</v>
      </c>
      <c r="F23" s="119">
        <f>IFERROR(VLOOKUP($B23&amp;"_"&amp;$C23&amp;"_"&amp;$A$4,'Pnad-C'!$1:$1048576,F$4,0)*100,"-")</f>
        <v>16.484491527080536</v>
      </c>
      <c r="G23" s="119">
        <f>IFERROR(VLOOKUP($B23&amp;"_"&amp;$C23&amp;"_"&amp;$A$4,'Pnad-C'!$1:$1048576,G$4,0)*100,"-")</f>
        <v>11.432739347219467</v>
      </c>
      <c r="H23" s="119">
        <f>IFERROR(VLOOKUP($B23&amp;"_"&amp;$C23&amp;"_"&amp;$A$4,'Pnad-C'!$1:$1048576,H$4,0)*100,"-")</f>
        <v>8.9601218700408936</v>
      </c>
      <c r="I23" s="119">
        <f>IFERROR(VLOOKUP($B23&amp;"_"&amp;$C23&amp;"_"&amp;$A$4,'Pnad-C'!$1:$1048576,I$4,0)*100,"-")</f>
        <v>45.0478196144104</v>
      </c>
      <c r="J23" s="119">
        <f>IFERROR(VLOOKUP($B23&amp;"_"&amp;$C23&amp;"_"&amp;$A$4,'Pnad-C'!$1:$1048576,J$4,0)*100,"-")</f>
        <v>15.591892600059509</v>
      </c>
    </row>
    <row r="24" spans="1:10" ht="15.75" x14ac:dyDescent="0.25">
      <c r="B24" s="10">
        <f>B23</f>
        <v>2015</v>
      </c>
      <c r="C24" s="152">
        <v>1</v>
      </c>
      <c r="D24" s="99" t="s">
        <v>3</v>
      </c>
      <c r="E24" s="120">
        <f>IFERROR(VLOOKUP($B24&amp;"_"&amp;$C24&amp;"_"&amp;$A$4,'Pnad-C'!$1:$1048576,E$4,0)*100,"-")</f>
        <v>2.7132973074913025</v>
      </c>
      <c r="F24" s="120">
        <f>IFERROR(VLOOKUP($B24&amp;"_"&amp;$C24&amp;"_"&amp;$A$4,'Pnad-C'!$1:$1048576,F$4,0)*100,"-")</f>
        <v>14.137783646583557</v>
      </c>
      <c r="G24" s="120">
        <f>IFERROR(VLOOKUP($B24&amp;"_"&amp;$C24&amp;"_"&amp;$A$4,'Pnad-C'!$1:$1048576,G$4,0)*100,"-")</f>
        <v>11.778873205184937</v>
      </c>
      <c r="H24" s="120">
        <f>IFERROR(VLOOKUP($B24&amp;"_"&amp;$C24&amp;"_"&amp;$A$4,'Pnad-C'!$1:$1048576,H$4,0)*100,"-")</f>
        <v>8.07323157787323</v>
      </c>
      <c r="I24" s="120">
        <f>IFERROR(VLOOKUP($B24&amp;"_"&amp;$C24&amp;"_"&amp;$A$4,'Pnad-C'!$1:$1048576,I$4,0)*100,"-")</f>
        <v>47.236707806587219</v>
      </c>
      <c r="J24" s="120">
        <f>IFERROR(VLOOKUP($B24&amp;"_"&amp;$C24&amp;"_"&amp;$A$4,'Pnad-C'!$1:$1048576,J$4,0)*100,"-")</f>
        <v>16.060107946395874</v>
      </c>
    </row>
    <row r="25" spans="1:10" ht="15.75" x14ac:dyDescent="0.25">
      <c r="B25" s="10">
        <f t="shared" ref="B25:B27" si="3">B24</f>
        <v>2015</v>
      </c>
      <c r="C25" s="152">
        <v>2</v>
      </c>
      <c r="D25" s="99" t="s">
        <v>4</v>
      </c>
      <c r="E25" s="120">
        <f>IFERROR(VLOOKUP($B25&amp;"_"&amp;$C25&amp;"_"&amp;$A$4,'Pnad-C'!$1:$1048576,E$4,0)*100,"-")</f>
        <v>1.1936402879655361</v>
      </c>
      <c r="F25" s="120">
        <f>IFERROR(VLOOKUP($B25&amp;"_"&amp;$C25&amp;"_"&amp;$A$4,'Pnad-C'!$1:$1048576,F$4,0)*100,"-")</f>
        <v>19.182395935058594</v>
      </c>
      <c r="G25" s="120">
        <f>IFERROR(VLOOKUP($B25&amp;"_"&amp;$C25&amp;"_"&amp;$A$4,'Pnad-C'!$1:$1048576,G$4,0)*100,"-")</f>
        <v>9.7028590738773346</v>
      </c>
      <c r="H25" s="120">
        <f>IFERROR(VLOOKUP($B25&amp;"_"&amp;$C25&amp;"_"&amp;$A$4,'Pnad-C'!$1:$1048576,H$4,0)*100,"-")</f>
        <v>9.3059979379177094</v>
      </c>
      <c r="I25" s="120">
        <f>IFERROR(VLOOKUP($B25&amp;"_"&amp;$C25&amp;"_"&amp;$A$4,'Pnad-C'!$1:$1048576,I$4,0)*100,"-")</f>
        <v>44.660073518753052</v>
      </c>
      <c r="J25" s="120">
        <f>IFERROR(VLOOKUP($B25&amp;"_"&amp;$C25&amp;"_"&amp;$A$4,'Pnad-C'!$1:$1048576,J$4,0)*100,"-")</f>
        <v>15.955030918121338</v>
      </c>
    </row>
    <row r="26" spans="1:10" ht="15.75" x14ac:dyDescent="0.25">
      <c r="B26" s="10">
        <f t="shared" si="3"/>
        <v>2015</v>
      </c>
      <c r="C26" s="152">
        <v>3</v>
      </c>
      <c r="D26" s="99" t="s">
        <v>5</v>
      </c>
      <c r="E26" s="120">
        <f>IFERROR(VLOOKUP($B26&amp;"_"&amp;$C26&amp;"_"&amp;$A$4,'Pnad-C'!$1:$1048576,E$4,0)*100,"-")</f>
        <v>1.6294749453663826</v>
      </c>
      <c r="F26" s="120">
        <f>IFERROR(VLOOKUP($B26&amp;"_"&amp;$C26&amp;"_"&amp;$A$4,'Pnad-C'!$1:$1048576,F$4,0)*100,"-")</f>
        <v>17.158584296703339</v>
      </c>
      <c r="G26" s="120">
        <f>IFERROR(VLOOKUP($B26&amp;"_"&amp;$C26&amp;"_"&amp;$A$4,'Pnad-C'!$1:$1048576,G$4,0)*100,"-")</f>
        <v>13.485090434551239</v>
      </c>
      <c r="H26" s="120">
        <f>IFERROR(VLOOKUP($B26&amp;"_"&amp;$C26&amp;"_"&amp;$A$4,'Pnad-C'!$1:$1048576,H$4,0)*100,"-")</f>
        <v>8.248843252658844</v>
      </c>
      <c r="I26" s="120">
        <f>IFERROR(VLOOKUP($B26&amp;"_"&amp;$C26&amp;"_"&amp;$A$4,'Pnad-C'!$1:$1048576,I$4,0)*100,"-")</f>
        <v>43.6250239610672</v>
      </c>
      <c r="J26" s="120">
        <f>IFERROR(VLOOKUP($B26&amp;"_"&amp;$C26&amp;"_"&amp;$A$4,'Pnad-C'!$1:$1048576,J$4,0)*100,"-")</f>
        <v>15.852983295917511</v>
      </c>
    </row>
    <row r="27" spans="1:10" ht="15.75" x14ac:dyDescent="0.25">
      <c r="B27" s="10">
        <f t="shared" si="3"/>
        <v>2015</v>
      </c>
      <c r="C27" s="152">
        <v>4</v>
      </c>
      <c r="D27" s="99" t="s">
        <v>6</v>
      </c>
      <c r="E27" s="120">
        <f>IFERROR(VLOOKUP($B27&amp;"_"&amp;$C27&amp;"_"&amp;$A$4,'Pnad-C'!$1:$1048576,E$4,0)*100,"-")</f>
        <v>4.3953277170658112</v>
      </c>
      <c r="F27" s="120">
        <f>IFERROR(VLOOKUP($B27&amp;"_"&amp;$C27&amp;"_"&amp;$A$4,'Pnad-C'!$1:$1048576,F$4,0)*100,"-")</f>
        <v>15.459203720092773</v>
      </c>
      <c r="G27" s="120">
        <f>IFERROR(VLOOKUP($B27&amp;"_"&amp;$C27&amp;"_"&amp;$A$4,'Pnad-C'!$1:$1048576,G$4,0)*100,"-")</f>
        <v>10.764134675264359</v>
      </c>
      <c r="H27" s="120">
        <f>IFERROR(VLOOKUP($B27&amp;"_"&amp;$C27&amp;"_"&amp;$A$4,'Pnad-C'!$1:$1048576,H$4,0)*100,"-")</f>
        <v>10.212415456771851</v>
      </c>
      <c r="I27" s="120">
        <f>IFERROR(VLOOKUP($B27&amp;"_"&amp;$C27&amp;"_"&amp;$A$4,'Pnad-C'!$1:$1048576,I$4,0)*100,"-")</f>
        <v>44.669473171234131</v>
      </c>
      <c r="J27" s="120">
        <f>IFERROR(VLOOKUP($B27&amp;"_"&amp;$C27&amp;"_"&amp;$A$4,'Pnad-C'!$1:$1048576,J$4,0)*100,"-")</f>
        <v>14.499446749687195</v>
      </c>
    </row>
    <row r="28" spans="1:10" ht="15.75" x14ac:dyDescent="0.25">
      <c r="B28" s="10">
        <f>D28</f>
        <v>2016</v>
      </c>
      <c r="C28" s="152">
        <v>0</v>
      </c>
      <c r="D28" s="98">
        <v>2016</v>
      </c>
      <c r="E28" s="119">
        <f>IFERROR(VLOOKUP($B28&amp;"_"&amp;$C28&amp;"_"&amp;$A$4,'Pnad-C'!$1:$1048576,E$4,0)*100,"-")</f>
        <v>5.2898429334163666</v>
      </c>
      <c r="F28" s="119">
        <f>IFERROR(VLOOKUP($B28&amp;"_"&amp;$C28&amp;"_"&amp;$A$4,'Pnad-C'!$1:$1048576,F$4,0)*100,"-")</f>
        <v>15.638245642185211</v>
      </c>
      <c r="G28" s="119">
        <f>IFERROR(VLOOKUP($B28&amp;"_"&amp;$C28&amp;"_"&amp;$A$4,'Pnad-C'!$1:$1048576,G$4,0)*100,"-")</f>
        <v>10.755656659603119</v>
      </c>
      <c r="H28" s="119">
        <f>IFERROR(VLOOKUP($B28&amp;"_"&amp;$C28&amp;"_"&amp;$A$4,'Pnad-C'!$1:$1048576,H$4,0)*100,"-")</f>
        <v>9.6818402409553528</v>
      </c>
      <c r="I28" s="119">
        <f>IFERROR(VLOOKUP($B28&amp;"_"&amp;$C28&amp;"_"&amp;$A$4,'Pnad-C'!$1:$1048576,I$4,0)*100,"-")</f>
        <v>44.018840789794922</v>
      </c>
      <c r="J28" s="119">
        <f>IFERROR(VLOOKUP($B28&amp;"_"&amp;$C28&amp;"_"&amp;$A$4,'Pnad-C'!$1:$1048576,J$4,0)*100,"-")</f>
        <v>14.615575969219208</v>
      </c>
    </row>
    <row r="29" spans="1:10" ht="15.75" x14ac:dyDescent="0.25">
      <c r="B29" s="10">
        <f>B28</f>
        <v>2016</v>
      </c>
      <c r="C29" s="152">
        <v>1</v>
      </c>
      <c r="D29" s="99" t="s">
        <v>3</v>
      </c>
      <c r="E29" s="120">
        <f>IFERROR(VLOOKUP($B29&amp;"_"&amp;$C29&amp;"_"&amp;$A$4,'Pnad-C'!$1:$1048576,E$4,0)*100,"-")</f>
        <v>5.0273794680833817</v>
      </c>
      <c r="F29" s="120">
        <f>IFERROR(VLOOKUP($B29&amp;"_"&amp;$C29&amp;"_"&amp;$A$4,'Pnad-C'!$1:$1048576,F$4,0)*100,"-")</f>
        <v>14.69912976026535</v>
      </c>
      <c r="G29" s="120">
        <f>IFERROR(VLOOKUP($B29&amp;"_"&amp;$C29&amp;"_"&amp;$A$4,'Pnad-C'!$1:$1048576,G$4,0)*100,"-")</f>
        <v>10.686729848384857</v>
      </c>
      <c r="H29" s="120">
        <f>IFERROR(VLOOKUP($B29&amp;"_"&amp;$C29&amp;"_"&amp;$A$4,'Pnad-C'!$1:$1048576,H$4,0)*100,"-")</f>
        <v>8.8681593537330627</v>
      </c>
      <c r="I29" s="120">
        <f>IFERROR(VLOOKUP($B29&amp;"_"&amp;$C29&amp;"_"&amp;$A$4,'Pnad-C'!$1:$1048576,I$4,0)*100,"-")</f>
        <v>45.632275938987732</v>
      </c>
      <c r="J29" s="120">
        <f>IFERROR(VLOOKUP($B29&amp;"_"&amp;$C29&amp;"_"&amp;$A$4,'Pnad-C'!$1:$1048576,J$4,0)*100,"-")</f>
        <v>15.086326003074646</v>
      </c>
    </row>
    <row r="30" spans="1:10" s="232" customFormat="1" ht="16.5" thickBot="1" x14ac:dyDescent="0.3">
      <c r="A30" s="268"/>
      <c r="B30" s="254">
        <f>B29</f>
        <v>2016</v>
      </c>
      <c r="C30" s="152">
        <v>2</v>
      </c>
      <c r="D30" s="246" t="s">
        <v>4</v>
      </c>
      <c r="E30" s="120">
        <f>IFERROR(VLOOKUP($B30&amp;"_"&amp;$C30&amp;"_"&amp;$A$4,'Pnad-C'!$1:$1048576,E$4,0)*100,"-")</f>
        <v>5.5523063987493515</v>
      </c>
      <c r="F30" s="120">
        <f>IFERROR(VLOOKUP($B30&amp;"_"&amp;$C30&amp;"_"&amp;$A$4,'Pnad-C'!$1:$1048576,F$4,0)*100,"-")</f>
        <v>16.577361524105072</v>
      </c>
      <c r="G30" s="120">
        <f>IFERROR(VLOOKUP($B30&amp;"_"&amp;$C30&amp;"_"&amp;$A$4,'Pnad-C'!$1:$1048576,G$4,0)*100,"-")</f>
        <v>10.824583470821381</v>
      </c>
      <c r="H30" s="120">
        <f>IFERROR(VLOOKUP($B30&amp;"_"&amp;$C30&amp;"_"&amp;$A$4,'Pnad-C'!$1:$1048576,H$4,0)*100,"-")</f>
        <v>10.495521128177643</v>
      </c>
      <c r="I30" s="120">
        <f>IFERROR(VLOOKUP($B30&amp;"_"&amp;$C30&amp;"_"&amp;$A$4,'Pnad-C'!$1:$1048576,I$4,0)*100,"-")</f>
        <v>42.405402660369873</v>
      </c>
      <c r="J30" s="120">
        <f>IFERROR(VLOOKUP($B30&amp;"_"&amp;$C30&amp;"_"&amp;$A$4,'Pnad-C'!$1:$1048576,J$4,0)*100,"-")</f>
        <v>14.14482593536377</v>
      </c>
    </row>
    <row r="31" spans="1:10" ht="15" customHeight="1" thickTop="1" x14ac:dyDescent="0.25">
      <c r="C31" s="154"/>
      <c r="D31" s="15" t="s">
        <v>778</v>
      </c>
      <c r="E31" s="113"/>
      <c r="F31" s="113"/>
      <c r="G31" s="113"/>
      <c r="H31" s="106"/>
      <c r="I31" s="17"/>
      <c r="J31" s="17"/>
    </row>
    <row r="32" spans="1:10" x14ac:dyDescent="0.25">
      <c r="C32" s="154"/>
      <c r="D32" s="16" t="s">
        <v>2</v>
      </c>
    </row>
    <row r="33" spans="3:4" x14ac:dyDescent="0.25">
      <c r="C33" s="154"/>
      <c r="D33" s="159" t="s">
        <v>434</v>
      </c>
    </row>
    <row r="34" spans="3:4" x14ac:dyDescent="0.25">
      <c r="C34" s="154"/>
      <c r="D34" s="104" t="s">
        <v>779</v>
      </c>
    </row>
  </sheetData>
  <mergeCells count="1">
    <mergeCell ref="D5:J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workbookViewId="0">
      <pane ySplit="7" topLeftCell="A8" activePane="bottomLeft" state="frozen"/>
      <selection activeCell="D35" sqref="D35"/>
      <selection pane="bottomLeft" activeCell="K15" sqref="K15"/>
    </sheetView>
  </sheetViews>
  <sheetFormatPr defaultRowHeight="15" x14ac:dyDescent="0.25"/>
  <cols>
    <col min="1" max="2" width="3.7109375" style="153" customWidth="1"/>
    <col min="3" max="3" width="3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158" customFormat="1" ht="6" customHeight="1" x14ac:dyDescent="0.2">
      <c r="A3" s="144">
        <v>33</v>
      </c>
      <c r="B3" s="145"/>
      <c r="C3" s="146"/>
      <c r="D3" s="155"/>
      <c r="E3" s="156" t="s">
        <v>170</v>
      </c>
      <c r="F3" s="156" t="s">
        <v>171</v>
      </c>
      <c r="G3" s="156" t="s">
        <v>9</v>
      </c>
      <c r="H3" s="156" t="s">
        <v>172</v>
      </c>
      <c r="I3" s="157"/>
      <c r="J3" s="157"/>
      <c r="K3" s="157"/>
      <c r="L3" s="157"/>
      <c r="M3" s="157"/>
    </row>
    <row r="4" spans="1:13" s="158" customFormat="1" ht="7.5" customHeight="1" x14ac:dyDescent="0.2">
      <c r="A4" s="147" t="str">
        <f>VLOOKUP(A$3,'Indicadores do boletim'!$D:$P,12,0)</f>
        <v>renda_real</v>
      </c>
      <c r="B4" s="145">
        <f>HLOOKUP($A$4,'Pnad-C'!$1:$1048576,2,0)</f>
        <v>182</v>
      </c>
      <c r="C4" s="146"/>
      <c r="D4" s="155"/>
      <c r="E4" s="157"/>
      <c r="F4" s="157"/>
      <c r="G4" s="157"/>
      <c r="H4" s="157"/>
      <c r="I4" s="10"/>
      <c r="J4" s="10"/>
      <c r="K4" s="10"/>
      <c r="L4" s="10"/>
      <c r="M4" s="10"/>
    </row>
    <row r="5" spans="1:13" s="12" customFormat="1" ht="43.5" customHeight="1" x14ac:dyDescent="0.25">
      <c r="A5" s="11"/>
      <c r="B5" s="148"/>
      <c r="C5" s="149"/>
      <c r="D5" s="416" t="str">
        <f>VLOOKUP(A3,'Indicadores do boletim'!$D:$N,3,0)&amp;" "&amp;VLOOKUP(A3,'Indicadores do boletim'!$D:$N,6,0)&amp;", "&amp;VLOOKUP(A3,'Indicadores do boletim'!$D:$N,7,0)</f>
        <v>Rendimento real médio da população: Brasil, Sudeste Metropolitano, Região Metropolitana do Rio de Janeiro e cidade do Rio de Janeiro, 2012 a 2016</v>
      </c>
      <c r="E5" s="416"/>
      <c r="F5" s="416"/>
      <c r="G5" s="416"/>
      <c r="H5" s="416"/>
      <c r="I5" s="10"/>
    </row>
    <row r="6" spans="1:13" s="12" customFormat="1" ht="19.5" customHeight="1" thickBot="1" x14ac:dyDescent="0.25">
      <c r="A6" s="11"/>
      <c r="B6" s="150"/>
      <c r="C6" s="149"/>
      <c r="D6" s="13"/>
      <c r="E6" s="413"/>
      <c r="H6" s="169" t="s">
        <v>785</v>
      </c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121">
        <f>IFERROR(VLOOKUP($B8&amp;"_"&amp;$C8&amp;"_"&amp;E$3,'Pnad-C'!$1:$1048576,$B$4,0),"-")</f>
        <v>1889.4326171875</v>
      </c>
      <c r="F8" s="121">
        <f>IFERROR(VLOOKUP($B8&amp;"_"&amp;$C8&amp;"_"&amp;F$3,'Pnad-C'!$1:$1048576,$B$4,0),"-")</f>
        <v>2468.79052734375</v>
      </c>
      <c r="G8" s="121">
        <f>IFERROR(VLOOKUP($B8&amp;"_"&amp;$C8&amp;"_"&amp;G$3,'Pnad-C'!$1:$1048576,$B$4,0),"-")</f>
        <v>2176.498046875</v>
      </c>
      <c r="H8" s="121">
        <f>IFERROR(VLOOKUP($B8&amp;"_"&amp;$C8&amp;"_"&amp;H$3,'Pnad-C'!$1:$1048576,$B$4,0),"-")</f>
        <v>2590.09765625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122">
        <f>IFERROR(VLOOKUP($B9&amp;"_"&amp;$C9&amp;"_"&amp;E$3,'Pnad-C'!$1:$1048576,$B$4,0),"-")</f>
        <v>1887.80322265625</v>
      </c>
      <c r="F9" s="122">
        <f>IFERROR(VLOOKUP($B9&amp;"_"&amp;$C9&amp;"_"&amp;F$3,'Pnad-C'!$1:$1048576,$B$4,0),"-")</f>
        <v>2449.279052734375</v>
      </c>
      <c r="G9" s="122">
        <f>IFERROR(VLOOKUP($B9&amp;"_"&amp;$C9&amp;"_"&amp;G$3,'Pnad-C'!$1:$1048576,$B$4,0),"-")</f>
        <v>2199.6650390625</v>
      </c>
      <c r="H9" s="122">
        <f>IFERROR(VLOOKUP($B9&amp;"_"&amp;$C9&amp;"_"&amp;H$3,'Pnad-C'!$1:$1048576,$B$4,0),"-")</f>
        <v>2636.870361328125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122">
        <f>IFERROR(VLOOKUP($B10&amp;"_"&amp;$C10&amp;"_"&amp;E$3,'Pnad-C'!$1:$1048576,$B$4,0),"-")</f>
        <v>1879.18603515625</v>
      </c>
      <c r="F10" s="122">
        <f>IFERROR(VLOOKUP($B10&amp;"_"&amp;$C10&amp;"_"&amp;F$3,'Pnad-C'!$1:$1048576,$B$4,0),"-")</f>
        <v>2462.099365234375</v>
      </c>
      <c r="G10" s="122">
        <f>IFERROR(VLOOKUP($B10&amp;"_"&amp;$C10&amp;"_"&amp;G$3,'Pnad-C'!$1:$1048576,$B$4,0),"-")</f>
        <v>2229.57568359375</v>
      </c>
      <c r="H10" s="122">
        <f>IFERROR(VLOOKUP($B10&amp;"_"&amp;$C10&amp;"_"&amp;H$3,'Pnad-C'!$1:$1048576,$B$4,0),"-")</f>
        <v>2680.62353515625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122">
        <f>IFERROR(VLOOKUP($B11&amp;"_"&amp;$C11&amp;"_"&amp;E$3,'Pnad-C'!$1:$1048576,$B$4,0),"-")</f>
        <v>1897.8404541015625</v>
      </c>
      <c r="F11" s="122">
        <f>IFERROR(VLOOKUP($B11&amp;"_"&amp;$C11&amp;"_"&amp;F$3,'Pnad-C'!$1:$1048576,$B$4,0),"-")</f>
        <v>2477.971435546875</v>
      </c>
      <c r="G11" s="122">
        <f>IFERROR(VLOOKUP($B11&amp;"_"&amp;$C11&amp;"_"&amp;G$3,'Pnad-C'!$1:$1048576,$B$4,0),"-")</f>
        <v>2152.8447265625</v>
      </c>
      <c r="H11" s="122">
        <f>IFERROR(VLOOKUP($B11&amp;"_"&amp;$C11&amp;"_"&amp;H$3,'Pnad-C'!$1:$1048576,$B$4,0),"-")</f>
        <v>2543.7568359375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122">
        <f>IFERROR(VLOOKUP($B12&amp;"_"&amp;$C12&amp;"_"&amp;E$3,'Pnad-C'!$1:$1048576,$B$4,0),"-")</f>
        <v>1892.9007568359375</v>
      </c>
      <c r="F12" s="122">
        <f>IFERROR(VLOOKUP($B12&amp;"_"&amp;$C12&amp;"_"&amp;F$3,'Pnad-C'!$1:$1048576,$B$4,0),"-")</f>
        <v>2485.8125</v>
      </c>
      <c r="G12" s="122">
        <f>IFERROR(VLOOKUP($B12&amp;"_"&amp;$C12&amp;"_"&amp;G$3,'Pnad-C'!$1:$1048576,$B$4,0),"-")</f>
        <v>2123.90673828125</v>
      </c>
      <c r="H12" s="122">
        <f>IFERROR(VLOOKUP($B12&amp;"_"&amp;$C12&amp;"_"&amp;H$3,'Pnad-C'!$1:$1048576,$B$4,0),"-")</f>
        <v>2499.140380859375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121">
        <f>IFERROR(VLOOKUP($B13&amp;"_"&amp;$C13&amp;"_"&amp;E$3,'Pnad-C'!$1:$1048576,$B$4,0),"-")</f>
        <v>1951.93359375</v>
      </c>
      <c r="F13" s="121">
        <f>IFERROR(VLOOKUP($B13&amp;"_"&amp;$C13&amp;"_"&amp;F$3,'Pnad-C'!$1:$1048576,$B$4,0),"-")</f>
        <v>2564.81396484375</v>
      </c>
      <c r="G13" s="121">
        <f>IFERROR(VLOOKUP($B13&amp;"_"&amp;$C13&amp;"_"&amp;G$3,'Pnad-C'!$1:$1048576,$B$4,0),"-")</f>
        <v>2280.591796875</v>
      </c>
      <c r="H13" s="121">
        <f>IFERROR(VLOOKUP($B13&amp;"_"&amp;$C13&amp;"_"&amp;H$3,'Pnad-C'!$1:$1048576,$B$4,0),"-")</f>
        <v>2751.385986328125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122">
        <f>IFERROR(VLOOKUP($B14&amp;"_"&amp;$C14&amp;"_"&amp;E$3,'Pnad-C'!$1:$1048576,$B$4,0),"-")</f>
        <v>1921.5635986328125</v>
      </c>
      <c r="F14" s="122">
        <f>IFERROR(VLOOKUP($B14&amp;"_"&amp;$C14&amp;"_"&amp;F$3,'Pnad-C'!$1:$1048576,$B$4,0),"-")</f>
        <v>2508.7724609375</v>
      </c>
      <c r="G14" s="122">
        <f>IFERROR(VLOOKUP($B14&amp;"_"&amp;$C14&amp;"_"&amp;G$3,'Pnad-C'!$1:$1048576,$B$4,0),"-")</f>
        <v>2228.52294921875</v>
      </c>
      <c r="H14" s="122">
        <f>IFERROR(VLOOKUP($B14&amp;"_"&amp;$C14&amp;"_"&amp;H$3,'Pnad-C'!$1:$1048576,$B$4,0),"-")</f>
        <v>2681.58056640625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122">
        <f>IFERROR(VLOOKUP($B15&amp;"_"&amp;$C15&amp;"_"&amp;E$3,'Pnad-C'!$1:$1048576,$B$4,0),"-")</f>
        <v>1952.4661865234375</v>
      </c>
      <c r="F15" s="122">
        <f>IFERROR(VLOOKUP($B15&amp;"_"&amp;$C15&amp;"_"&amp;F$3,'Pnad-C'!$1:$1048576,$B$4,0),"-")</f>
        <v>2568.62890625</v>
      </c>
      <c r="G15" s="122">
        <f>IFERROR(VLOOKUP($B15&amp;"_"&amp;$C15&amp;"_"&amp;G$3,'Pnad-C'!$1:$1048576,$B$4,0),"-")</f>
        <v>2218.51611328125</v>
      </c>
      <c r="H15" s="122">
        <f>IFERROR(VLOOKUP($B15&amp;"_"&amp;$C15&amp;"_"&amp;H$3,'Pnad-C'!$1:$1048576,$B$4,0),"-")</f>
        <v>2687.838134765625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122">
        <f>IFERROR(VLOOKUP($B16&amp;"_"&amp;$C16&amp;"_"&amp;E$3,'Pnad-C'!$1:$1048576,$B$4,0),"-")</f>
        <v>1974.3251953125</v>
      </c>
      <c r="F16" s="122">
        <f>IFERROR(VLOOKUP($B16&amp;"_"&amp;$C16&amp;"_"&amp;F$3,'Pnad-C'!$1:$1048576,$B$4,0),"-")</f>
        <v>2606.48291015625</v>
      </c>
      <c r="G16" s="122">
        <f>IFERROR(VLOOKUP($B16&amp;"_"&amp;$C16&amp;"_"&amp;G$3,'Pnad-C'!$1:$1048576,$B$4,0),"-")</f>
        <v>2330.408447265625</v>
      </c>
      <c r="H16" s="122">
        <f>IFERROR(VLOOKUP($B16&amp;"_"&amp;$C16&amp;"_"&amp;H$3,'Pnad-C'!$1:$1048576,$B$4,0),"-")</f>
        <v>2800.38525390625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122">
        <f>IFERROR(VLOOKUP($B17&amp;"_"&amp;$C17&amp;"_"&amp;E$3,'Pnad-C'!$1:$1048576,$B$4,0),"-")</f>
        <v>1959.379638671875</v>
      </c>
      <c r="F17" s="122">
        <f>IFERROR(VLOOKUP($B17&amp;"_"&amp;$C17&amp;"_"&amp;F$3,'Pnad-C'!$1:$1048576,$B$4,0),"-")</f>
        <v>2575.37109375</v>
      </c>
      <c r="G17" s="122">
        <f>IFERROR(VLOOKUP($B17&amp;"_"&amp;$C17&amp;"_"&amp;G$3,'Pnad-C'!$1:$1048576,$B$4,0),"-")</f>
        <v>2344.919921875</v>
      </c>
      <c r="H17" s="122">
        <f>IFERROR(VLOOKUP($B17&amp;"_"&amp;$C17&amp;"_"&amp;H$3,'Pnad-C'!$1:$1048576,$B$4,0),"-")</f>
        <v>2835.739990234375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121">
        <f>IFERROR(VLOOKUP($B18&amp;"_"&amp;$C18&amp;"_"&amp;E$3,'Pnad-C'!$1:$1048576,$B$4,0),"-")</f>
        <v>1979.608642578125</v>
      </c>
      <c r="F18" s="121">
        <f>IFERROR(VLOOKUP($B18&amp;"_"&amp;$C18&amp;"_"&amp;F$3,'Pnad-C'!$1:$1048576,$B$4,0),"-")</f>
        <v>2666.677734375</v>
      </c>
      <c r="G18" s="121">
        <f>IFERROR(VLOOKUP($B18&amp;"_"&amp;$C18&amp;"_"&amp;G$3,'Pnad-C'!$1:$1048576,$B$4,0),"-")</f>
        <v>2232.271484375</v>
      </c>
      <c r="H18" s="121">
        <f>IFERROR(VLOOKUP($B18&amp;"_"&amp;$C18&amp;"_"&amp;H$3,'Pnad-C'!$1:$1048576,$B$4,0),"-")</f>
        <v>2674.67236328125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122">
        <f>IFERROR(VLOOKUP($B19&amp;"_"&amp;$C19&amp;"_"&amp;E$3,'Pnad-C'!$1:$1048576,$B$4,0),"-")</f>
        <v>1999.9029541015625</v>
      </c>
      <c r="F19" s="122">
        <f>IFERROR(VLOOKUP($B19&amp;"_"&amp;$C19&amp;"_"&amp;F$3,'Pnad-C'!$1:$1048576,$B$4,0),"-")</f>
        <v>2690.737060546875</v>
      </c>
      <c r="G19" s="122">
        <f>IFERROR(VLOOKUP($B19&amp;"_"&amp;$C19&amp;"_"&amp;G$3,'Pnad-C'!$1:$1048576,$B$4,0),"-")</f>
        <v>2377.2431640625</v>
      </c>
      <c r="H19" s="122">
        <f>IFERROR(VLOOKUP($B19&amp;"_"&amp;$C19&amp;"_"&amp;H$3,'Pnad-C'!$1:$1048576,$B$4,0),"-")</f>
        <v>2883.522705078125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122">
        <f>IFERROR(VLOOKUP($B20&amp;"_"&amp;$C20&amp;"_"&amp;E$3,'Pnad-C'!$1:$1048576,$B$4,0),"-")</f>
        <v>1962.810546875</v>
      </c>
      <c r="F20" s="122">
        <f>IFERROR(VLOOKUP($B20&amp;"_"&amp;$C20&amp;"_"&amp;F$3,'Pnad-C'!$1:$1048576,$B$4,0),"-")</f>
        <v>2643.69482421875</v>
      </c>
      <c r="G20" s="122">
        <f>IFERROR(VLOOKUP($B20&amp;"_"&amp;$C20&amp;"_"&amp;G$3,'Pnad-C'!$1:$1048576,$B$4,0),"-")</f>
        <v>2230.03955078125</v>
      </c>
      <c r="H20" s="122">
        <f>IFERROR(VLOOKUP($B20&amp;"_"&amp;$C20&amp;"_"&amp;H$3,'Pnad-C'!$1:$1048576,$B$4,0),"-")</f>
        <v>2716.30419921875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122">
        <f>IFERROR(VLOOKUP($B21&amp;"_"&amp;$C21&amp;"_"&amp;E$3,'Pnad-C'!$1:$1048576,$B$4,0),"-")</f>
        <v>1968.2613525390625</v>
      </c>
      <c r="F21" s="122">
        <f>IFERROR(VLOOKUP($B21&amp;"_"&amp;$C21&amp;"_"&amp;F$3,'Pnad-C'!$1:$1048576,$B$4,0),"-")</f>
        <v>2663.8447265625</v>
      </c>
      <c r="G21" s="122">
        <f>IFERROR(VLOOKUP($B21&amp;"_"&amp;$C21&amp;"_"&amp;G$3,'Pnad-C'!$1:$1048576,$B$4,0),"-")</f>
        <v>2094.75439453125</v>
      </c>
      <c r="H21" s="122">
        <f>IFERROR(VLOOKUP($B21&amp;"_"&amp;$C21&amp;"_"&amp;H$3,'Pnad-C'!$1:$1048576,$B$4,0),"-")</f>
        <v>2479.617919921875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122">
        <f>IFERROR(VLOOKUP($B22&amp;"_"&amp;$C22&amp;"_"&amp;E$3,'Pnad-C'!$1:$1048576,$B$4,0),"-")</f>
        <v>1987.459716796875</v>
      </c>
      <c r="F22" s="122">
        <f>IFERROR(VLOOKUP($B22&amp;"_"&amp;$C22&amp;"_"&amp;F$3,'Pnad-C'!$1:$1048576,$B$4,0),"-")</f>
        <v>2668.434326171875</v>
      </c>
      <c r="G22" s="122">
        <f>IFERROR(VLOOKUP($B22&amp;"_"&amp;$C22&amp;"_"&amp;G$3,'Pnad-C'!$1:$1048576,$B$4,0),"-")</f>
        <v>2227.04931640625</v>
      </c>
      <c r="H22" s="122">
        <f>IFERROR(VLOOKUP($B22&amp;"_"&amp;$C22&amp;"_"&amp;H$3,'Pnad-C'!$1:$1048576,$B$4,0),"-")</f>
        <v>2619.244384765625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121">
        <f>IFERROR(VLOOKUP($B23&amp;"_"&amp;$C23&amp;"_"&amp;E$3,'Pnad-C'!$1:$1048576,$B$4,0),"-")</f>
        <v>1975.3826904296875</v>
      </c>
      <c r="F23" s="121">
        <f>IFERROR(VLOOKUP($B23&amp;"_"&amp;$C23&amp;"_"&amp;F$3,'Pnad-C'!$1:$1048576,$B$4,0),"-")</f>
        <v>2750.15283203125</v>
      </c>
      <c r="G23" s="121">
        <f>IFERROR(VLOOKUP($B23&amp;"_"&amp;$C23&amp;"_"&amp;G$3,'Pnad-C'!$1:$1048576,$B$4,0),"-")</f>
        <v>2344.286376953125</v>
      </c>
      <c r="H23" s="121">
        <f>IFERROR(VLOOKUP($B23&amp;"_"&amp;$C23&amp;"_"&amp;H$3,'Pnad-C'!$1:$1048576,$B$4,0),"-")</f>
        <v>2797.7890625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122">
        <f>IFERROR(VLOOKUP($B24&amp;"_"&amp;$C24&amp;"_"&amp;E$3,'Pnad-C'!$1:$1048576,$B$4,0),"-")</f>
        <v>2001.101318359375</v>
      </c>
      <c r="F24" s="122">
        <f>IFERROR(VLOOKUP($B24&amp;"_"&amp;$C24&amp;"_"&amp;F$3,'Pnad-C'!$1:$1048576,$B$4,0),"-")</f>
        <v>2741.922119140625</v>
      </c>
      <c r="G24" s="122">
        <f>IFERROR(VLOOKUP($B24&amp;"_"&amp;$C24&amp;"_"&amp;G$3,'Pnad-C'!$1:$1048576,$B$4,0),"-")</f>
        <v>2305.177978515625</v>
      </c>
      <c r="H24" s="122">
        <f>IFERROR(VLOOKUP($B24&amp;"_"&amp;$C24&amp;"_"&amp;H$3,'Pnad-C'!$1:$1048576,$B$4,0),"-")</f>
        <v>2707.126708984375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122">
        <f>IFERROR(VLOOKUP($B25&amp;"_"&amp;$C25&amp;"_"&amp;E$3,'Pnad-C'!$1:$1048576,$B$4,0),"-")</f>
        <v>1991.10009765625</v>
      </c>
      <c r="F25" s="122">
        <f>IFERROR(VLOOKUP($B25&amp;"_"&amp;$C25&amp;"_"&amp;F$3,'Pnad-C'!$1:$1048576,$B$4,0),"-")</f>
        <v>2788.642822265625</v>
      </c>
      <c r="G25" s="122">
        <f>IFERROR(VLOOKUP($B25&amp;"_"&amp;$C25&amp;"_"&amp;G$3,'Pnad-C'!$1:$1048576,$B$4,0),"-")</f>
        <v>2351.13623046875</v>
      </c>
      <c r="H25" s="122">
        <f>IFERROR(VLOOKUP($B25&amp;"_"&amp;$C25&amp;"_"&amp;H$3,'Pnad-C'!$1:$1048576,$B$4,0),"-")</f>
        <v>2803.60791015625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122">
        <f>IFERROR(VLOOKUP($B26&amp;"_"&amp;$C26&amp;"_"&amp;E$3,'Pnad-C'!$1:$1048576,$B$4,0),"-")</f>
        <v>1969.405029296875</v>
      </c>
      <c r="F26" s="122">
        <f>IFERROR(VLOOKUP($B26&amp;"_"&amp;$C26&amp;"_"&amp;F$3,'Pnad-C'!$1:$1048576,$B$4,0),"-")</f>
        <v>2760.262451171875</v>
      </c>
      <c r="G26" s="122">
        <f>IFERROR(VLOOKUP($B26&amp;"_"&amp;$C26&amp;"_"&amp;G$3,'Pnad-C'!$1:$1048576,$B$4,0),"-")</f>
        <v>2388.809326171875</v>
      </c>
      <c r="H26" s="122">
        <f>IFERROR(VLOOKUP($B26&amp;"_"&amp;$C26&amp;"_"&amp;H$3,'Pnad-C'!$1:$1048576,$B$4,0),"-")</f>
        <v>2879.558349609375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122">
        <f>IFERROR(VLOOKUP($B27&amp;"_"&amp;$C27&amp;"_"&amp;E$3,'Pnad-C'!$1:$1048576,$B$4,0),"-")</f>
        <v>1939.9241943359375</v>
      </c>
      <c r="F27" s="122">
        <f>IFERROR(VLOOKUP($B27&amp;"_"&amp;$C27&amp;"_"&amp;F$3,'Pnad-C'!$1:$1048576,$B$4,0),"-")</f>
        <v>2709.7841796875</v>
      </c>
      <c r="G27" s="122">
        <f>IFERROR(VLOOKUP($B27&amp;"_"&amp;$C27&amp;"_"&amp;G$3,'Pnad-C'!$1:$1048576,$B$4,0),"-")</f>
        <v>2332.02197265625</v>
      </c>
      <c r="H27" s="122">
        <f>IFERROR(VLOOKUP($B27&amp;"_"&amp;$C27&amp;"_"&amp;H$3,'Pnad-C'!$1:$1048576,$B$4,0),"-")</f>
        <v>2800.863525390625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121">
        <f>IFERROR(VLOOKUP($B28&amp;"_"&amp;$C28&amp;"_"&amp;E$3,'Pnad-C'!$1:$1048576,$B$4,0),"-")</f>
        <v>1936.19921875</v>
      </c>
      <c r="F28" s="121">
        <f>IFERROR(VLOOKUP($B28&amp;"_"&amp;$C28&amp;"_"&amp;F$3,'Pnad-C'!$1:$1048576,$B$4,0),"-")</f>
        <v>2727.802734375</v>
      </c>
      <c r="G28" s="121">
        <f>IFERROR(VLOOKUP($B28&amp;"_"&amp;$C28&amp;"_"&amp;G$3,'Pnad-C'!$1:$1048576,$B$4,0),"-")</f>
        <v>2452.30810546875</v>
      </c>
      <c r="H28" s="121">
        <f>IFERROR(VLOOKUP($B28&amp;"_"&amp;$C28&amp;"_"&amp;H$3,'Pnad-C'!$1:$1048576,$B$4,0),"-")</f>
        <v>3054.77685546875</v>
      </c>
    </row>
    <row r="29" spans="1:8" s="100" customFormat="1" ht="15" customHeight="1" x14ac:dyDescent="0.25">
      <c r="A29" s="10"/>
      <c r="B29" s="10">
        <f>B28</f>
        <v>2016</v>
      </c>
      <c r="C29" s="152">
        <v>1</v>
      </c>
      <c r="D29" s="99" t="s">
        <v>3</v>
      </c>
      <c r="E29" s="122">
        <f>IFERROR(VLOOKUP($B29&amp;"_"&amp;$C29&amp;"_"&amp;E$3,'Pnad-C'!$1:$1048576,$B$4,0),"-")</f>
        <v>1948.9317626953125</v>
      </c>
      <c r="F29" s="122">
        <f>IFERROR(VLOOKUP($B29&amp;"_"&amp;$C29&amp;"_"&amp;F$3,'Pnad-C'!$1:$1048576,$B$4,0),"-")</f>
        <v>2774.97802734375</v>
      </c>
      <c r="G29" s="122">
        <f>IFERROR(VLOOKUP($B29&amp;"_"&amp;$C29&amp;"_"&amp;G$3,'Pnad-C'!$1:$1048576,$B$4,0),"-")</f>
        <v>2450.781982421875</v>
      </c>
      <c r="H29" s="122">
        <f>IFERROR(VLOOKUP($B29&amp;"_"&amp;$C29&amp;"_"&amp;H$3,'Pnad-C'!$1:$1048576,$B$4,0),"-")</f>
        <v>3047.890869140625</v>
      </c>
    </row>
    <row r="30" spans="1:8" s="100" customFormat="1" ht="15" customHeight="1" thickBot="1" x14ac:dyDescent="0.3">
      <c r="A30" s="254"/>
      <c r="B30" s="254">
        <f>B29</f>
        <v>2016</v>
      </c>
      <c r="C30" s="152">
        <v>2</v>
      </c>
      <c r="D30" s="246" t="s">
        <v>4</v>
      </c>
      <c r="E30" s="122">
        <f>IFERROR(VLOOKUP($B30&amp;"_"&amp;$C30&amp;"_"&amp;E$3,'Pnad-C'!$1:$1048576,$B$4,0),"-")</f>
        <v>1923.4666748046875</v>
      </c>
      <c r="F30" s="122">
        <f>IFERROR(VLOOKUP($B30&amp;"_"&amp;$C30&amp;"_"&amp;F$3,'Pnad-C'!$1:$1048576,$B$4,0),"-")</f>
        <v>2680.627685546875</v>
      </c>
      <c r="G30" s="122">
        <f>IFERROR(VLOOKUP($B30&amp;"_"&amp;$C30&amp;"_"&amp;G$3,'Pnad-C'!$1:$1048576,$B$4,0),"-")</f>
        <v>2453.83447265625</v>
      </c>
      <c r="H30" s="122">
        <f>IFERROR(VLOOKUP($B30&amp;"_"&amp;$C30&amp;"_"&amp;H$3,'Pnad-C'!$1:$1048576,$B$4,0),"-")</f>
        <v>3061.66259765625</v>
      </c>
    </row>
    <row r="31" spans="1:8" ht="15.75" thickTop="1" x14ac:dyDescent="0.25">
      <c r="D31" s="15" t="s">
        <v>778</v>
      </c>
      <c r="E31" s="17"/>
      <c r="F31" s="17"/>
      <c r="G31" s="17"/>
      <c r="H31" s="17"/>
    </row>
    <row r="32" spans="1:8" x14ac:dyDescent="0.25">
      <c r="D32" s="16" t="s">
        <v>2</v>
      </c>
    </row>
    <row r="33" spans="4:4" x14ac:dyDescent="0.25">
      <c r="D33" s="159" t="s">
        <v>434</v>
      </c>
    </row>
    <row r="34" spans="4:4" x14ac:dyDescent="0.25">
      <c r="D34" s="104" t="s">
        <v>779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showGridLines="0" workbookViewId="0">
      <pane ySplit="7" topLeftCell="A8" activePane="bottomLeft" state="frozen"/>
      <selection activeCell="A8" sqref="A8"/>
      <selection pane="bottomLeft" activeCell="A8" sqref="A8"/>
    </sheetView>
  </sheetViews>
  <sheetFormatPr defaultRowHeight="15" x14ac:dyDescent="0.25"/>
  <cols>
    <col min="1" max="3" width="3.140625" style="153" customWidth="1"/>
    <col min="4" max="4" width="28.28515625" customWidth="1"/>
    <col min="5" max="6" width="22.85546875" customWidth="1"/>
  </cols>
  <sheetData>
    <row r="1" spans="1:6" s="5" customFormat="1" ht="30" customHeight="1" x14ac:dyDescent="0.25">
      <c r="A1" s="1" t="s">
        <v>1</v>
      </c>
      <c r="B1" s="141"/>
      <c r="C1" s="1"/>
      <c r="D1" s="2"/>
      <c r="E1" s="3"/>
      <c r="F1" s="3"/>
    </row>
    <row r="2" spans="1:6" s="9" customFormat="1" ht="3" customHeight="1" x14ac:dyDescent="0.25">
      <c r="A2" s="142"/>
      <c r="B2" s="143"/>
      <c r="C2" s="142"/>
      <c r="D2" s="6"/>
      <c r="E2" s="7"/>
      <c r="F2" s="7"/>
    </row>
    <row r="3" spans="1:6" s="158" customFormat="1" ht="10.5" customHeight="1" x14ac:dyDescent="0.25">
      <c r="A3" s="144">
        <v>34</v>
      </c>
      <c r="B3" s="145"/>
      <c r="C3" s="157"/>
      <c r="D3" s="155"/>
      <c r="E3" s="157" t="s">
        <v>340</v>
      </c>
      <c r="F3" s="157" t="s">
        <v>341</v>
      </c>
    </row>
    <row r="4" spans="1:6" s="158" customFormat="1" ht="9" customHeight="1" x14ac:dyDescent="0.2">
      <c r="A4" s="147" t="s">
        <v>9</v>
      </c>
      <c r="B4" s="145"/>
      <c r="C4" s="157"/>
      <c r="D4" s="155"/>
      <c r="E4" s="157">
        <f>HLOOKUP(E$3,'Pnad-C'!$1:$1048576,2,0)</f>
        <v>183</v>
      </c>
      <c r="F4" s="157">
        <f>HLOOKUP(F$3,'Pnad-C'!$1:$1048576,2,0)</f>
        <v>184</v>
      </c>
    </row>
    <row r="5" spans="1:6" s="12" customFormat="1" ht="39" customHeight="1" x14ac:dyDescent="0.25">
      <c r="A5" s="11"/>
      <c r="B5" s="148"/>
      <c r="C5" s="138"/>
      <c r="D5" s="416" t="str">
        <f>VLOOKUP(A3,'Indicadores do boletim'!$D:$N,3,0)</f>
        <v>Rendimento real médio da população por sexo: Região  Metropolitana do Rio de Janeiro, 2012 a 2016</v>
      </c>
      <c r="E5" s="416"/>
      <c r="F5" s="416"/>
    </row>
    <row r="6" spans="1:6" s="12" customFormat="1" ht="14.25" customHeight="1" thickBot="1" x14ac:dyDescent="0.3">
      <c r="A6" s="11"/>
      <c r="B6" s="150"/>
      <c r="C6" s="138"/>
      <c r="D6" s="13"/>
      <c r="E6" s="14"/>
      <c r="F6" s="102" t="s">
        <v>785</v>
      </c>
    </row>
    <row r="7" spans="1:6" s="11" customFormat="1" ht="32.25" customHeight="1" thickTop="1" x14ac:dyDescent="0.25">
      <c r="A7" s="138"/>
      <c r="B7" s="151"/>
      <c r="C7" s="138"/>
      <c r="D7" s="96" t="s">
        <v>0</v>
      </c>
      <c r="E7" s="97" t="s">
        <v>167</v>
      </c>
      <c r="F7" s="97" t="s">
        <v>168</v>
      </c>
    </row>
    <row r="8" spans="1:6" ht="15.75" customHeight="1" x14ac:dyDescent="0.25">
      <c r="B8" s="10">
        <f>D8</f>
        <v>2012</v>
      </c>
      <c r="C8" s="152">
        <v>0</v>
      </c>
      <c r="D8" s="98">
        <v>2012</v>
      </c>
      <c r="E8" s="121">
        <f>IFERROR(VLOOKUP($B8&amp;"_"&amp;$C8&amp;"_"&amp;$A$4,'Pnad-C'!$1:$1048576,E$4,0),"-")</f>
        <v>2467.5107421875</v>
      </c>
      <c r="F8" s="121">
        <f>IFERROR(VLOOKUP($B8&amp;"_"&amp;$C8&amp;"_"&amp;$A$4,'Pnad-C'!$1:$1048576,F$4,0),"-")</f>
        <v>1816.093017578125</v>
      </c>
    </row>
    <row r="9" spans="1:6" ht="15.75" customHeight="1" x14ac:dyDescent="0.25">
      <c r="B9" s="10">
        <f>B8</f>
        <v>2012</v>
      </c>
      <c r="C9" s="152">
        <v>1</v>
      </c>
      <c r="D9" s="99" t="s">
        <v>3</v>
      </c>
      <c r="E9" s="122">
        <f>IFERROR(VLOOKUP($B9&amp;"_"&amp;$C9&amp;"_"&amp;$A$4,'Pnad-C'!$1:$1048576,E$4,0),"-")</f>
        <v>2502.21240234375</v>
      </c>
      <c r="F9" s="122">
        <f>IFERROR(VLOOKUP($B9&amp;"_"&amp;$C9&amp;"_"&amp;$A$4,'Pnad-C'!$1:$1048576,F$4,0),"-")</f>
        <v>1820.59326171875</v>
      </c>
    </row>
    <row r="10" spans="1:6" ht="15.75" customHeight="1" x14ac:dyDescent="0.25">
      <c r="B10" s="10">
        <f t="shared" ref="B10:B12" si="0">B9</f>
        <v>2012</v>
      </c>
      <c r="C10" s="152">
        <v>2</v>
      </c>
      <c r="D10" s="99" t="s">
        <v>4</v>
      </c>
      <c r="E10" s="122">
        <f>IFERROR(VLOOKUP($B10&amp;"_"&amp;$C10&amp;"_"&amp;$A$4,'Pnad-C'!$1:$1048576,E$4,0),"-")</f>
        <v>2524.996337890625</v>
      </c>
      <c r="F10" s="122">
        <f>IFERROR(VLOOKUP($B10&amp;"_"&amp;$C10&amp;"_"&amp;$A$4,'Pnad-C'!$1:$1048576,F$4,0),"-")</f>
        <v>1867.9222412109375</v>
      </c>
    </row>
    <row r="11" spans="1:6" ht="15.75" customHeight="1" x14ac:dyDescent="0.25">
      <c r="B11" s="10">
        <f t="shared" si="0"/>
        <v>2012</v>
      </c>
      <c r="C11" s="152">
        <v>3</v>
      </c>
      <c r="D11" s="99" t="s">
        <v>5</v>
      </c>
      <c r="E11" s="122">
        <f>IFERROR(VLOOKUP($B11&amp;"_"&amp;$C11&amp;"_"&amp;$A$4,'Pnad-C'!$1:$1048576,E$4,0),"-")</f>
        <v>2413.078857421875</v>
      </c>
      <c r="F11" s="122">
        <f>IFERROR(VLOOKUP($B11&amp;"_"&amp;$C11&amp;"_"&amp;$A$4,'Pnad-C'!$1:$1048576,F$4,0),"-")</f>
        <v>1831.2105712890625</v>
      </c>
    </row>
    <row r="12" spans="1:6" ht="15.75" customHeight="1" x14ac:dyDescent="0.25">
      <c r="B12" s="10">
        <f t="shared" si="0"/>
        <v>2012</v>
      </c>
      <c r="C12" s="152">
        <v>4</v>
      </c>
      <c r="D12" s="99" t="s">
        <v>6</v>
      </c>
      <c r="E12" s="122">
        <f>IFERROR(VLOOKUP($B12&amp;"_"&amp;$C12&amp;"_"&amp;$A$4,'Pnad-C'!$1:$1048576,E$4,0),"-")</f>
        <v>2429.75537109375</v>
      </c>
      <c r="F12" s="122">
        <f>IFERROR(VLOOKUP($B12&amp;"_"&amp;$C12&amp;"_"&amp;$A$4,'Pnad-C'!$1:$1048576,F$4,0),"-")</f>
        <v>1744.64599609375</v>
      </c>
    </row>
    <row r="13" spans="1:6" ht="15.75" customHeight="1" x14ac:dyDescent="0.25">
      <c r="B13" s="10">
        <f>D13</f>
        <v>2013</v>
      </c>
      <c r="C13" s="152">
        <v>0</v>
      </c>
      <c r="D13" s="98">
        <v>2013</v>
      </c>
      <c r="E13" s="121">
        <f>IFERROR(VLOOKUP($B13&amp;"_"&amp;$C13&amp;"_"&amp;$A$4,'Pnad-C'!$1:$1048576,E$4,0),"-")</f>
        <v>2596.4970703125</v>
      </c>
      <c r="F13" s="121">
        <f>IFERROR(VLOOKUP($B13&amp;"_"&amp;$C13&amp;"_"&amp;$A$4,'Pnad-C'!$1:$1048576,F$4,0),"-")</f>
        <v>1884.21240234375</v>
      </c>
    </row>
    <row r="14" spans="1:6" ht="15.75" customHeight="1" x14ac:dyDescent="0.25">
      <c r="B14" s="10">
        <f>B13</f>
        <v>2013</v>
      </c>
      <c r="C14" s="152">
        <v>1</v>
      </c>
      <c r="D14" s="99" t="s">
        <v>3</v>
      </c>
      <c r="E14" s="122">
        <f>IFERROR(VLOOKUP($B14&amp;"_"&amp;$C14&amp;"_"&amp;$A$4,'Pnad-C'!$1:$1048576,E$4,0),"-")</f>
        <v>2526.843505859375</v>
      </c>
      <c r="F14" s="122">
        <f>IFERROR(VLOOKUP($B14&amp;"_"&amp;$C14&amp;"_"&amp;$A$4,'Pnad-C'!$1:$1048576,F$4,0),"-")</f>
        <v>1849.6826171875</v>
      </c>
    </row>
    <row r="15" spans="1:6" ht="15.75" customHeight="1" x14ac:dyDescent="0.25">
      <c r="B15" s="10">
        <f t="shared" ref="B15:B17" si="1">B14</f>
        <v>2013</v>
      </c>
      <c r="C15" s="152">
        <v>2</v>
      </c>
      <c r="D15" s="99" t="s">
        <v>4</v>
      </c>
      <c r="E15" s="122">
        <f>IFERROR(VLOOKUP($B15&amp;"_"&amp;$C15&amp;"_"&amp;$A$4,'Pnad-C'!$1:$1048576,E$4,0),"-")</f>
        <v>2559.047119140625</v>
      </c>
      <c r="F15" s="122">
        <f>IFERROR(VLOOKUP($B15&amp;"_"&amp;$C15&amp;"_"&amp;$A$4,'Pnad-C'!$1:$1048576,F$4,0),"-")</f>
        <v>1792.0443115234375</v>
      </c>
    </row>
    <row r="16" spans="1:6" ht="15.75" customHeight="1" x14ac:dyDescent="0.25">
      <c r="B16" s="10">
        <f t="shared" si="1"/>
        <v>2013</v>
      </c>
      <c r="C16" s="152">
        <v>3</v>
      </c>
      <c r="D16" s="99" t="s">
        <v>5</v>
      </c>
      <c r="E16" s="122">
        <f>IFERROR(VLOOKUP($B16&amp;"_"&amp;$C16&amp;"_"&amp;$A$4,'Pnad-C'!$1:$1048576,E$4,0),"-")</f>
        <v>2621.250244140625</v>
      </c>
      <c r="F16" s="122">
        <f>IFERROR(VLOOKUP($B16&amp;"_"&amp;$C16&amp;"_"&amp;$A$4,'Pnad-C'!$1:$1048576,F$4,0),"-")</f>
        <v>1968.0364990234375</v>
      </c>
    </row>
    <row r="17" spans="1:7" ht="15.75" customHeight="1" x14ac:dyDescent="0.25">
      <c r="B17" s="10">
        <f t="shared" si="1"/>
        <v>2013</v>
      </c>
      <c r="C17" s="152">
        <v>4</v>
      </c>
      <c r="D17" s="99" t="s">
        <v>6</v>
      </c>
      <c r="E17" s="122">
        <f>IFERROR(VLOOKUP($B17&amp;"_"&amp;$C17&amp;"_"&amp;$A$4,'Pnad-C'!$1:$1048576,E$4,0),"-")</f>
        <v>2678.847412109375</v>
      </c>
      <c r="F17" s="122">
        <f>IFERROR(VLOOKUP($B17&amp;"_"&amp;$C17&amp;"_"&amp;$A$4,'Pnad-C'!$1:$1048576,F$4,0),"-")</f>
        <v>1927.08642578125</v>
      </c>
    </row>
    <row r="18" spans="1:7" ht="15.75" customHeight="1" x14ac:dyDescent="0.25">
      <c r="B18" s="10">
        <f>D18</f>
        <v>2014</v>
      </c>
      <c r="C18" s="152">
        <v>0</v>
      </c>
      <c r="D18" s="98">
        <v>2014</v>
      </c>
      <c r="E18" s="121">
        <f>IFERROR(VLOOKUP($B18&amp;"_"&amp;$C18&amp;"_"&amp;$A$4,'Pnad-C'!$1:$1048576,E$4,0),"-")</f>
        <v>2487.769287109375</v>
      </c>
      <c r="F18" s="121">
        <f>IFERROR(VLOOKUP($B18&amp;"_"&amp;$C18&amp;"_"&amp;$A$4,'Pnad-C'!$1:$1048576,F$4,0),"-")</f>
        <v>1910.782958984375</v>
      </c>
    </row>
    <row r="19" spans="1:7" ht="15.75" customHeight="1" x14ac:dyDescent="0.25">
      <c r="B19" s="10">
        <f>B18</f>
        <v>2014</v>
      </c>
      <c r="C19" s="152">
        <v>1</v>
      </c>
      <c r="D19" s="99" t="s">
        <v>3</v>
      </c>
      <c r="E19" s="122">
        <f>IFERROR(VLOOKUP($B19&amp;"_"&amp;$C19&amp;"_"&amp;$A$4,'Pnad-C'!$1:$1048576,E$4,0),"-")</f>
        <v>2692.217041015625</v>
      </c>
      <c r="F19" s="122">
        <f>IFERROR(VLOOKUP($B19&amp;"_"&amp;$C19&amp;"_"&amp;$A$4,'Pnad-C'!$1:$1048576,F$4,0),"-")</f>
        <v>1984.3604736328125</v>
      </c>
    </row>
    <row r="20" spans="1:7" ht="15.75" customHeight="1" x14ac:dyDescent="0.25">
      <c r="B20" s="10">
        <f t="shared" ref="B20:B22" si="2">B19</f>
        <v>2014</v>
      </c>
      <c r="C20" s="152">
        <v>2</v>
      </c>
      <c r="D20" s="99" t="s">
        <v>4</v>
      </c>
      <c r="E20" s="122">
        <f>IFERROR(VLOOKUP($B20&amp;"_"&amp;$C20&amp;"_"&amp;$A$4,'Pnad-C'!$1:$1048576,E$4,0),"-")</f>
        <v>2497.527587890625</v>
      </c>
      <c r="F20" s="122">
        <f>IFERROR(VLOOKUP($B20&amp;"_"&amp;$C20&amp;"_"&amp;$A$4,'Pnad-C'!$1:$1048576,F$4,0),"-")</f>
        <v>1889.3475341796875</v>
      </c>
    </row>
    <row r="21" spans="1:7" ht="15.75" customHeight="1" x14ac:dyDescent="0.25">
      <c r="B21" s="10">
        <f t="shared" si="2"/>
        <v>2014</v>
      </c>
      <c r="C21" s="152">
        <v>3</v>
      </c>
      <c r="D21" s="99" t="s">
        <v>5</v>
      </c>
      <c r="E21" s="122">
        <f>IFERROR(VLOOKUP($B21&amp;"_"&amp;$C21&amp;"_"&amp;$A$4,'Pnad-C'!$1:$1048576,E$4,0),"-")</f>
        <v>2309.53125</v>
      </c>
      <c r="F21" s="122">
        <f>IFERROR(VLOOKUP($B21&amp;"_"&amp;$C21&amp;"_"&amp;$A$4,'Pnad-C'!$1:$1048576,F$4,0),"-")</f>
        <v>1823.936767578125</v>
      </c>
    </row>
    <row r="22" spans="1:7" ht="15.75" customHeight="1" x14ac:dyDescent="0.25">
      <c r="B22" s="10">
        <f t="shared" si="2"/>
        <v>2014</v>
      </c>
      <c r="C22" s="152">
        <v>4</v>
      </c>
      <c r="D22" s="99" t="s">
        <v>6</v>
      </c>
      <c r="E22" s="122">
        <f>IFERROR(VLOOKUP($B22&amp;"_"&amp;$C22&amp;"_"&amp;$A$4,'Pnad-C'!$1:$1048576,E$4,0),"-")</f>
        <v>2451.801025390625</v>
      </c>
      <c r="F22" s="122">
        <f>IFERROR(VLOOKUP($B22&amp;"_"&amp;$C22&amp;"_"&amp;$A$4,'Pnad-C'!$1:$1048576,F$4,0),"-")</f>
        <v>1945.4873046875</v>
      </c>
    </row>
    <row r="23" spans="1:7" ht="15.75" customHeight="1" x14ac:dyDescent="0.25">
      <c r="B23" s="10">
        <f>D23</f>
        <v>2015</v>
      </c>
      <c r="C23" s="152">
        <v>0</v>
      </c>
      <c r="D23" s="98">
        <v>2015</v>
      </c>
      <c r="E23" s="121">
        <f>IFERROR(VLOOKUP($B23&amp;"_"&amp;$C23&amp;"_"&amp;$A$4,'Pnad-C'!$1:$1048576,E$4,0),"-")</f>
        <v>2630.37353515625</v>
      </c>
      <c r="F23" s="121">
        <f>IFERROR(VLOOKUP($B23&amp;"_"&amp;$C23&amp;"_"&amp;$A$4,'Pnad-C'!$1:$1048576,F$4,0),"-")</f>
        <v>1985.540771484375</v>
      </c>
    </row>
    <row r="24" spans="1:7" ht="15.75" customHeight="1" x14ac:dyDescent="0.25">
      <c r="B24" s="10">
        <f>B23</f>
        <v>2015</v>
      </c>
      <c r="C24" s="152">
        <v>1</v>
      </c>
      <c r="D24" s="99" t="s">
        <v>3</v>
      </c>
      <c r="E24" s="122">
        <f>IFERROR(VLOOKUP($B24&amp;"_"&amp;$C24&amp;"_"&amp;$A$4,'Pnad-C'!$1:$1048576,E$4,0),"-")</f>
        <v>2564.23046875</v>
      </c>
      <c r="F24" s="122">
        <f>IFERROR(VLOOKUP($B24&amp;"_"&amp;$C24&amp;"_"&amp;$A$4,'Pnad-C'!$1:$1048576,F$4,0),"-")</f>
        <v>1979.49560546875</v>
      </c>
    </row>
    <row r="25" spans="1:7" ht="15.75" customHeight="1" x14ac:dyDescent="0.25">
      <c r="B25" s="10">
        <f t="shared" ref="B25:B27" si="3">B24</f>
        <v>2015</v>
      </c>
      <c r="C25" s="152">
        <v>2</v>
      </c>
      <c r="D25" s="99" t="s">
        <v>4</v>
      </c>
      <c r="E25" s="122">
        <f>IFERROR(VLOOKUP($B25&amp;"_"&amp;$C25&amp;"_"&amp;$A$4,'Pnad-C'!$1:$1048576,E$4,0),"-")</f>
        <v>2651.20068359375</v>
      </c>
      <c r="F25" s="122">
        <f>IFERROR(VLOOKUP($B25&amp;"_"&amp;$C25&amp;"_"&amp;$A$4,'Pnad-C'!$1:$1048576,F$4,0),"-")</f>
        <v>1974.412353515625</v>
      </c>
    </row>
    <row r="26" spans="1:7" ht="15.75" customHeight="1" x14ac:dyDescent="0.25">
      <c r="B26" s="10">
        <f t="shared" si="3"/>
        <v>2015</v>
      </c>
      <c r="C26" s="152">
        <v>3</v>
      </c>
      <c r="D26" s="99" t="s">
        <v>5</v>
      </c>
      <c r="E26" s="122">
        <f>IFERROR(VLOOKUP($B26&amp;"_"&amp;$C26&amp;"_"&amp;$A$4,'Pnad-C'!$1:$1048576,E$4,0),"-")</f>
        <v>2695.20458984375</v>
      </c>
      <c r="F26" s="122">
        <f>IFERROR(VLOOKUP($B26&amp;"_"&amp;$C26&amp;"_"&amp;$A$4,'Pnad-C'!$1:$1048576,F$4,0),"-")</f>
        <v>2007.8795166015625</v>
      </c>
    </row>
    <row r="27" spans="1:7" ht="15.75" customHeight="1" x14ac:dyDescent="0.25">
      <c r="B27" s="10">
        <f t="shared" si="3"/>
        <v>2015</v>
      </c>
      <c r="C27" s="152">
        <v>4</v>
      </c>
      <c r="D27" s="99" t="s">
        <v>6</v>
      </c>
      <c r="E27" s="122">
        <f>IFERROR(VLOOKUP($B27&amp;"_"&amp;$C27&amp;"_"&amp;$A$4,'Pnad-C'!$1:$1048576,E$4,0),"-")</f>
        <v>2610.85791015625</v>
      </c>
      <c r="F27" s="122">
        <f>IFERROR(VLOOKUP($B27&amp;"_"&amp;$C27&amp;"_"&amp;$A$4,'Pnad-C'!$1:$1048576,F$4,0),"-")</f>
        <v>1980.3753662109375</v>
      </c>
    </row>
    <row r="28" spans="1:7" ht="15.75" customHeight="1" x14ac:dyDescent="0.25">
      <c r="B28" s="10">
        <f>D28</f>
        <v>2016</v>
      </c>
      <c r="C28" s="152">
        <v>0</v>
      </c>
      <c r="D28" s="98">
        <v>2016</v>
      </c>
      <c r="E28" s="121">
        <f>IFERROR(VLOOKUP($B28&amp;"_"&amp;$C28&amp;"_"&amp;$A$4,'Pnad-C'!$1:$1048576,E$4,0),"-")</f>
        <v>2750.15869140625</v>
      </c>
      <c r="F28" s="121">
        <f>IFERROR(VLOOKUP($B28&amp;"_"&amp;$C28&amp;"_"&amp;$A$4,'Pnad-C'!$1:$1048576,F$4,0),"-")</f>
        <v>2074.873046875</v>
      </c>
    </row>
    <row r="29" spans="1:7" ht="15.75" customHeight="1" x14ac:dyDescent="0.25">
      <c r="B29" s="10">
        <f>B28</f>
        <v>2016</v>
      </c>
      <c r="C29" s="152">
        <v>1</v>
      </c>
      <c r="D29" s="99" t="s">
        <v>3</v>
      </c>
      <c r="E29" s="122">
        <f>IFERROR(VLOOKUP($B29&amp;"_"&amp;$C29&amp;"_"&amp;$A$4,'Pnad-C'!$1:$1048576,E$4,0),"-")</f>
        <v>2738.617431640625</v>
      </c>
      <c r="F29" s="122">
        <f>IFERROR(VLOOKUP($B29&amp;"_"&amp;$C29&amp;"_"&amp;$A$4,'Pnad-C'!$1:$1048576,F$4,0),"-")</f>
        <v>2084.51025390625</v>
      </c>
    </row>
    <row r="30" spans="1:7" s="232" customFormat="1" ht="15.75" customHeight="1" thickBot="1" x14ac:dyDescent="0.3">
      <c r="A30" s="268"/>
      <c r="B30" s="254">
        <f>B29</f>
        <v>2016</v>
      </c>
      <c r="C30" s="152">
        <v>2</v>
      </c>
      <c r="D30" s="246" t="s">
        <v>4</v>
      </c>
      <c r="E30" s="122">
        <f>IFERROR(VLOOKUP($B30&amp;"_"&amp;$C30&amp;"_"&amp;$A$4,'Pnad-C'!$1:$1048576,E$4,0),"-")</f>
        <v>2761.69970703125</v>
      </c>
      <c r="F30" s="122">
        <f>IFERROR(VLOOKUP($B30&amp;"_"&amp;$C30&amp;"_"&amp;$A$4,'Pnad-C'!$1:$1048576,F$4,0),"-")</f>
        <v>2065.23583984375</v>
      </c>
    </row>
    <row r="31" spans="1:7" ht="23.25" customHeight="1" thickTop="1" x14ac:dyDescent="0.25">
      <c r="C31" s="154"/>
      <c r="D31" s="417" t="s">
        <v>778</v>
      </c>
      <c r="E31" s="417"/>
      <c r="F31" s="417"/>
      <c r="G31" s="168"/>
    </row>
    <row r="32" spans="1:7" x14ac:dyDescent="0.25">
      <c r="C32" s="154"/>
      <c r="D32" s="16" t="s">
        <v>2</v>
      </c>
    </row>
    <row r="33" spans="3:4" x14ac:dyDescent="0.25">
      <c r="C33" s="154"/>
      <c r="D33" s="159" t="s">
        <v>434</v>
      </c>
    </row>
    <row r="34" spans="3:4" x14ac:dyDescent="0.25">
      <c r="C34" s="154"/>
      <c r="D34" s="104" t="s">
        <v>779</v>
      </c>
    </row>
  </sheetData>
  <mergeCells count="2">
    <mergeCell ref="D5:F5"/>
    <mergeCell ref="D31:F31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showGridLines="0" workbookViewId="0">
      <pane ySplit="7" topLeftCell="A8" activePane="bottomLeft" state="frozen"/>
      <selection activeCell="A8" sqref="A8"/>
      <selection pane="bottomLeft" activeCell="A8" sqref="A8"/>
    </sheetView>
  </sheetViews>
  <sheetFormatPr defaultRowHeight="15" x14ac:dyDescent="0.25"/>
  <cols>
    <col min="1" max="3" width="3.140625" style="153" customWidth="1"/>
    <col min="4" max="4" width="28.28515625" customWidth="1"/>
    <col min="5" max="9" width="15.140625" customWidth="1"/>
  </cols>
  <sheetData>
    <row r="1" spans="1:9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</row>
    <row r="2" spans="1:9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</row>
    <row r="3" spans="1:9" s="158" customFormat="1" ht="10.5" customHeight="1" x14ac:dyDescent="0.25">
      <c r="A3" s="144">
        <v>36</v>
      </c>
      <c r="B3" s="145"/>
      <c r="C3" s="157"/>
      <c r="D3" s="155"/>
      <c r="E3" s="157" t="s">
        <v>342</v>
      </c>
      <c r="F3" s="157" t="s">
        <v>343</v>
      </c>
      <c r="G3" s="157" t="s">
        <v>344</v>
      </c>
      <c r="H3" s="157" t="s">
        <v>345</v>
      </c>
      <c r="I3" s="157" t="s">
        <v>380</v>
      </c>
    </row>
    <row r="4" spans="1:9" s="158" customFormat="1" ht="9" customHeight="1" x14ac:dyDescent="0.2">
      <c r="A4" s="147" t="s">
        <v>9</v>
      </c>
      <c r="B4" s="145"/>
      <c r="C4" s="157"/>
      <c r="D4" s="155"/>
      <c r="E4" s="157">
        <f>HLOOKUP(E$3,'Pnad-C'!$1:$1048576,2,0)</f>
        <v>185</v>
      </c>
      <c r="F4" s="157">
        <f>HLOOKUP(F$3,'Pnad-C'!$1:$1048576,2,0)</f>
        <v>186</v>
      </c>
      <c r="G4" s="157">
        <f>HLOOKUP(G$3,'Pnad-C'!$1:$1048576,2,0)</f>
        <v>187</v>
      </c>
      <c r="H4" s="157">
        <f>HLOOKUP(H$3,'Pnad-C'!$1:$1048576,2,0)</f>
        <v>188</v>
      </c>
      <c r="I4" s="157">
        <f>HLOOKUP(I$3,'Pnad-C'!$1:$1048576,2,0)</f>
        <v>189</v>
      </c>
    </row>
    <row r="5" spans="1:9" s="12" customFormat="1" ht="39" customHeight="1" x14ac:dyDescent="0.25">
      <c r="A5" s="11"/>
      <c r="B5" s="148"/>
      <c r="C5" s="138"/>
      <c r="D5" s="416" t="str">
        <f>VLOOKUP(A3,'Indicadores do boletim'!$D:$N,3,0)</f>
        <v>Rendimento real médio da população por faixa etária: Região  Metropolitana do Rio de Janeiro, 2012 a 2016</v>
      </c>
      <c r="E5" s="416"/>
      <c r="F5" s="416"/>
      <c r="G5" s="416"/>
      <c r="H5" s="416"/>
      <c r="I5" s="416"/>
    </row>
    <row r="6" spans="1:9" s="12" customFormat="1" ht="14.25" customHeight="1" thickBot="1" x14ac:dyDescent="0.3">
      <c r="A6" s="11"/>
      <c r="B6" s="150"/>
      <c r="C6" s="138"/>
      <c r="D6" s="13"/>
      <c r="E6" s="14"/>
      <c r="F6" s="112"/>
      <c r="G6" s="112"/>
      <c r="H6" s="112"/>
      <c r="I6" s="102" t="s">
        <v>785</v>
      </c>
    </row>
    <row r="7" spans="1:9" s="11" customFormat="1" ht="24" customHeight="1" thickTop="1" x14ac:dyDescent="0.25">
      <c r="A7" s="138"/>
      <c r="B7" s="151"/>
      <c r="C7" s="138"/>
      <c r="D7" s="96" t="s">
        <v>0</v>
      </c>
      <c r="E7" s="97" t="s">
        <v>685</v>
      </c>
      <c r="F7" s="97" t="s">
        <v>188</v>
      </c>
      <c r="G7" s="97" t="s">
        <v>189</v>
      </c>
      <c r="H7" s="97" t="s">
        <v>190</v>
      </c>
      <c r="I7" s="97" t="s">
        <v>191</v>
      </c>
    </row>
    <row r="8" spans="1:9" ht="15.75" x14ac:dyDescent="0.25">
      <c r="B8" s="10">
        <f>D8</f>
        <v>2012</v>
      </c>
      <c r="C8" s="152">
        <v>0</v>
      </c>
      <c r="D8" s="98">
        <v>2012</v>
      </c>
      <c r="E8" s="121">
        <f>IFERROR(VLOOKUP($B8&amp;"_"&amp;$C8&amp;"_"&amp;$A$4,'Pnad-C'!$1:$1048576,E$4,0),"-")</f>
        <v>677.2652587890625</v>
      </c>
      <c r="F8" s="121">
        <f>IFERROR(VLOOKUP($B8&amp;"_"&amp;$C8&amp;"_"&amp;$A$4,'Pnad-C'!$1:$1048576,F$4,0),"-")</f>
        <v>1538.441650390625</v>
      </c>
      <c r="G8" s="121">
        <f>IFERROR(VLOOKUP($B8&amp;"_"&amp;$C8&amp;"_"&amp;$A$4,'Pnad-C'!$1:$1048576,G$4,0),"-")</f>
        <v>2338.35595703125</v>
      </c>
      <c r="H8" s="121">
        <f>IFERROR(VLOOKUP($B8&amp;"_"&amp;$C8&amp;"_"&amp;$A$4,'Pnad-C'!$1:$1048576,H$4,0),"-")</f>
        <v>2561.7548828125</v>
      </c>
      <c r="I8" s="121">
        <f>IFERROR(VLOOKUP($B8&amp;"_"&amp;$C8&amp;"_"&amp;$A$4,'Pnad-C'!$1:$1048576,I$4,0),"-")</f>
        <v>2540.17236328125</v>
      </c>
    </row>
    <row r="9" spans="1:9" ht="15.75" x14ac:dyDescent="0.25">
      <c r="B9" s="10">
        <f>B8</f>
        <v>2012</v>
      </c>
      <c r="C9" s="152">
        <v>1</v>
      </c>
      <c r="D9" s="99" t="s">
        <v>3</v>
      </c>
      <c r="E9" s="122">
        <f>IFERROR(VLOOKUP($B9&amp;"_"&amp;$C9&amp;"_"&amp;$A$4,'Pnad-C'!$1:$1048576,E$4,0),"-")</f>
        <v>664.44415283203125</v>
      </c>
      <c r="F9" s="122">
        <f>IFERROR(VLOOKUP($B9&amp;"_"&amp;$C9&amp;"_"&amp;$A$4,'Pnad-C'!$1:$1048576,F$4,0),"-")</f>
        <v>1529.5078125</v>
      </c>
      <c r="G9" s="122">
        <f>IFERROR(VLOOKUP($B9&amp;"_"&amp;$C9&amp;"_"&amp;$A$4,'Pnad-C'!$1:$1048576,G$4,0),"-")</f>
        <v>2414.207763671875</v>
      </c>
      <c r="H9" s="122">
        <f>IFERROR(VLOOKUP($B9&amp;"_"&amp;$C9&amp;"_"&amp;$A$4,'Pnad-C'!$1:$1048576,H$4,0),"-")</f>
        <v>2553.653564453125</v>
      </c>
      <c r="I9" s="122">
        <f>IFERROR(VLOOKUP($B9&amp;"_"&amp;$C9&amp;"_"&amp;$A$4,'Pnad-C'!$1:$1048576,I$4,0),"-")</f>
        <v>2395.87646484375</v>
      </c>
    </row>
    <row r="10" spans="1:9" ht="15.75" x14ac:dyDescent="0.25">
      <c r="B10" s="10">
        <f t="shared" ref="B10:B12" si="0">B9</f>
        <v>2012</v>
      </c>
      <c r="C10" s="152">
        <v>2</v>
      </c>
      <c r="D10" s="99" t="s">
        <v>4</v>
      </c>
      <c r="E10" s="122">
        <f>IFERROR(VLOOKUP($B10&amp;"_"&amp;$C10&amp;"_"&amp;$A$4,'Pnad-C'!$1:$1048576,E$4,0),"-")</f>
        <v>703.34124755859375</v>
      </c>
      <c r="F10" s="122">
        <f>IFERROR(VLOOKUP($B10&amp;"_"&amp;$C10&amp;"_"&amp;$A$4,'Pnad-C'!$1:$1048576,F$4,0),"-")</f>
        <v>1578.048583984375</v>
      </c>
      <c r="G10" s="122">
        <f>IFERROR(VLOOKUP($B10&amp;"_"&amp;$C10&amp;"_"&amp;$A$4,'Pnad-C'!$1:$1048576,G$4,0),"-")</f>
        <v>2360.05419921875</v>
      </c>
      <c r="H10" s="122">
        <f>IFERROR(VLOOKUP($B10&amp;"_"&amp;$C10&amp;"_"&amp;$A$4,'Pnad-C'!$1:$1048576,H$4,0),"-")</f>
        <v>2680.668701171875</v>
      </c>
      <c r="I10" s="122">
        <f>IFERROR(VLOOKUP($B10&amp;"_"&amp;$C10&amp;"_"&amp;$A$4,'Pnad-C'!$1:$1048576,I$4,0),"-")</f>
        <v>2727.533203125</v>
      </c>
    </row>
    <row r="11" spans="1:9" ht="15.75" x14ac:dyDescent="0.25">
      <c r="B11" s="10">
        <f t="shared" si="0"/>
        <v>2012</v>
      </c>
      <c r="C11" s="152">
        <v>3</v>
      </c>
      <c r="D11" s="99" t="s">
        <v>5</v>
      </c>
      <c r="E11" s="122">
        <f>IFERROR(VLOOKUP($B11&amp;"_"&amp;$C11&amp;"_"&amp;$A$4,'Pnad-C'!$1:$1048576,E$4,0),"-")</f>
        <v>631.874755859375</v>
      </c>
      <c r="F11" s="122">
        <f>IFERROR(VLOOKUP($B11&amp;"_"&amp;$C11&amp;"_"&amp;$A$4,'Pnad-C'!$1:$1048576,F$4,0),"-")</f>
        <v>1503.83984375</v>
      </c>
      <c r="G11" s="122">
        <f>IFERROR(VLOOKUP($B11&amp;"_"&amp;$C11&amp;"_"&amp;$A$4,'Pnad-C'!$1:$1048576,G$4,0),"-")</f>
        <v>2307.421142578125</v>
      </c>
      <c r="H11" s="122">
        <f>IFERROR(VLOOKUP($B11&amp;"_"&amp;$C11&amp;"_"&amp;$A$4,'Pnad-C'!$1:$1048576,H$4,0),"-")</f>
        <v>2571.496826171875</v>
      </c>
      <c r="I11" s="122">
        <f>IFERROR(VLOOKUP($B11&amp;"_"&amp;$C11&amp;"_"&amp;$A$4,'Pnad-C'!$1:$1048576,I$4,0),"-")</f>
        <v>2421.28271484375</v>
      </c>
    </row>
    <row r="12" spans="1:9" ht="15.75" x14ac:dyDescent="0.25">
      <c r="B12" s="10">
        <f t="shared" si="0"/>
        <v>2012</v>
      </c>
      <c r="C12" s="152">
        <v>4</v>
      </c>
      <c r="D12" s="99" t="s">
        <v>6</v>
      </c>
      <c r="E12" s="122">
        <f>IFERROR(VLOOKUP($B12&amp;"_"&amp;$C12&amp;"_"&amp;$A$4,'Pnad-C'!$1:$1048576,E$4,0),"-")</f>
        <v>709.4010009765625</v>
      </c>
      <c r="F12" s="122">
        <f>IFERROR(VLOOKUP($B12&amp;"_"&amp;$C12&amp;"_"&amp;$A$4,'Pnad-C'!$1:$1048576,F$4,0),"-")</f>
        <v>1542.3702392578125</v>
      </c>
      <c r="G12" s="122">
        <f>IFERROR(VLOOKUP($B12&amp;"_"&amp;$C12&amp;"_"&amp;$A$4,'Pnad-C'!$1:$1048576,G$4,0),"-")</f>
        <v>2271.740478515625</v>
      </c>
      <c r="H12" s="122">
        <f>IFERROR(VLOOKUP($B12&amp;"_"&amp;$C12&amp;"_"&amp;$A$4,'Pnad-C'!$1:$1048576,H$4,0),"-")</f>
        <v>2441.200439453125</v>
      </c>
      <c r="I12" s="122">
        <f>IFERROR(VLOOKUP($B12&amp;"_"&amp;$C12&amp;"_"&amp;$A$4,'Pnad-C'!$1:$1048576,I$4,0),"-")</f>
        <v>2615.99658203125</v>
      </c>
    </row>
    <row r="13" spans="1:9" ht="15.75" x14ac:dyDescent="0.25">
      <c r="B13" s="10">
        <f>D13</f>
        <v>2013</v>
      </c>
      <c r="C13" s="152">
        <v>0</v>
      </c>
      <c r="D13" s="98">
        <v>2013</v>
      </c>
      <c r="E13" s="121">
        <f>IFERROR(VLOOKUP($B13&amp;"_"&amp;$C13&amp;"_"&amp;$A$4,'Pnad-C'!$1:$1048576,E$4,0),"-")</f>
        <v>728.2294921875</v>
      </c>
      <c r="F13" s="121">
        <f>IFERROR(VLOOKUP($B13&amp;"_"&amp;$C13&amp;"_"&amp;$A$4,'Pnad-C'!$1:$1048576,F$4,0),"-")</f>
        <v>1659.985107421875</v>
      </c>
      <c r="G13" s="121">
        <f>IFERROR(VLOOKUP($B13&amp;"_"&amp;$C13&amp;"_"&amp;$A$4,'Pnad-C'!$1:$1048576,G$4,0),"-")</f>
        <v>2401.76171875</v>
      </c>
      <c r="H13" s="121">
        <f>IFERROR(VLOOKUP($B13&amp;"_"&amp;$C13&amp;"_"&amp;$A$4,'Pnad-C'!$1:$1048576,H$4,0),"-")</f>
        <v>2636.162109375</v>
      </c>
      <c r="I13" s="121">
        <f>IFERROR(VLOOKUP($B13&amp;"_"&amp;$C13&amp;"_"&amp;$A$4,'Pnad-C'!$1:$1048576,I$4,0),"-")</f>
        <v>3061.67138671875</v>
      </c>
    </row>
    <row r="14" spans="1:9" ht="15.75" x14ac:dyDescent="0.25">
      <c r="B14" s="10">
        <f>B13</f>
        <v>2013</v>
      </c>
      <c r="C14" s="152">
        <v>1</v>
      </c>
      <c r="D14" s="99" t="s">
        <v>3</v>
      </c>
      <c r="E14" s="122">
        <f>IFERROR(VLOOKUP($B14&amp;"_"&amp;$C14&amp;"_"&amp;$A$4,'Pnad-C'!$1:$1048576,E$4,0),"-")</f>
        <v>735.66363525390625</v>
      </c>
      <c r="F14" s="122">
        <f>IFERROR(VLOOKUP($B14&amp;"_"&amp;$C14&amp;"_"&amp;$A$4,'Pnad-C'!$1:$1048576,F$4,0),"-")</f>
        <v>1636.920166015625</v>
      </c>
      <c r="G14" s="122">
        <f>IFERROR(VLOOKUP($B14&amp;"_"&amp;$C14&amp;"_"&amp;$A$4,'Pnad-C'!$1:$1048576,G$4,0),"-")</f>
        <v>2375.783447265625</v>
      </c>
      <c r="H14" s="122">
        <f>IFERROR(VLOOKUP($B14&amp;"_"&amp;$C14&amp;"_"&amp;$A$4,'Pnad-C'!$1:$1048576,H$4,0),"-")</f>
        <v>2486.652099609375</v>
      </c>
      <c r="I14" s="122">
        <f>IFERROR(VLOOKUP($B14&amp;"_"&amp;$C14&amp;"_"&amp;$A$4,'Pnad-C'!$1:$1048576,I$4,0),"-")</f>
        <v>3193.232666015625</v>
      </c>
    </row>
    <row r="15" spans="1:9" ht="15.75" x14ac:dyDescent="0.25">
      <c r="B15" s="10">
        <f t="shared" ref="B15:B17" si="1">B14</f>
        <v>2013</v>
      </c>
      <c r="C15" s="152">
        <v>2</v>
      </c>
      <c r="D15" s="99" t="s">
        <v>4</v>
      </c>
      <c r="E15" s="122">
        <f>IFERROR(VLOOKUP($B15&amp;"_"&amp;$C15&amp;"_"&amp;$A$4,'Pnad-C'!$1:$1048576,E$4,0),"-")</f>
        <v>723.80902099609375</v>
      </c>
      <c r="F15" s="122">
        <f>IFERROR(VLOOKUP($B15&amp;"_"&amp;$C15&amp;"_"&amp;$A$4,'Pnad-C'!$1:$1048576,F$4,0),"-")</f>
        <v>1586.215087890625</v>
      </c>
      <c r="G15" s="122">
        <f>IFERROR(VLOOKUP($B15&amp;"_"&amp;$C15&amp;"_"&amp;$A$4,'Pnad-C'!$1:$1048576,G$4,0),"-")</f>
        <v>2319.6982421875</v>
      </c>
      <c r="H15" s="122">
        <f>IFERROR(VLOOKUP($B15&amp;"_"&amp;$C15&amp;"_"&amp;$A$4,'Pnad-C'!$1:$1048576,H$4,0),"-")</f>
        <v>2649.054443359375</v>
      </c>
      <c r="I15" s="122">
        <f>IFERROR(VLOOKUP($B15&amp;"_"&amp;$C15&amp;"_"&amp;$A$4,'Pnad-C'!$1:$1048576,I$4,0),"-")</f>
        <v>2992.553955078125</v>
      </c>
    </row>
    <row r="16" spans="1:9" ht="15.75" x14ac:dyDescent="0.25">
      <c r="B16" s="10">
        <f t="shared" si="1"/>
        <v>2013</v>
      </c>
      <c r="C16" s="152">
        <v>3</v>
      </c>
      <c r="D16" s="99" t="s">
        <v>5</v>
      </c>
      <c r="E16" s="122">
        <f>IFERROR(VLOOKUP($B16&amp;"_"&amp;$C16&amp;"_"&amp;$A$4,'Pnad-C'!$1:$1048576,E$4,0),"-")</f>
        <v>676.4749755859375</v>
      </c>
      <c r="F16" s="122">
        <f>IFERROR(VLOOKUP($B16&amp;"_"&amp;$C16&amp;"_"&amp;$A$4,'Pnad-C'!$1:$1048576,F$4,0),"-")</f>
        <v>1683.5035400390625</v>
      </c>
      <c r="G16" s="122">
        <f>IFERROR(VLOOKUP($B16&amp;"_"&amp;$C16&amp;"_"&amp;$A$4,'Pnad-C'!$1:$1048576,G$4,0),"-")</f>
        <v>2481.625732421875</v>
      </c>
      <c r="H16" s="122">
        <f>IFERROR(VLOOKUP($B16&amp;"_"&amp;$C16&amp;"_"&amp;$A$4,'Pnad-C'!$1:$1048576,H$4,0),"-")</f>
        <v>2631.830810546875</v>
      </c>
      <c r="I16" s="122">
        <f>IFERROR(VLOOKUP($B16&amp;"_"&amp;$C16&amp;"_"&amp;$A$4,'Pnad-C'!$1:$1048576,I$4,0),"-")</f>
        <v>3110.548095703125</v>
      </c>
    </row>
    <row r="17" spans="1:9" ht="15.75" x14ac:dyDescent="0.25">
      <c r="B17" s="10">
        <f t="shared" si="1"/>
        <v>2013</v>
      </c>
      <c r="C17" s="152">
        <v>4</v>
      </c>
      <c r="D17" s="99" t="s">
        <v>6</v>
      </c>
      <c r="E17" s="122">
        <f>IFERROR(VLOOKUP($B17&amp;"_"&amp;$C17&amp;"_"&amp;$A$4,'Pnad-C'!$1:$1048576,E$4,0),"-")</f>
        <v>776.97039794921875</v>
      </c>
      <c r="F17" s="122">
        <f>IFERROR(VLOOKUP($B17&amp;"_"&amp;$C17&amp;"_"&amp;$A$4,'Pnad-C'!$1:$1048576,F$4,0),"-")</f>
        <v>1733.301513671875</v>
      </c>
      <c r="G17" s="122">
        <f>IFERROR(VLOOKUP($B17&amp;"_"&amp;$C17&amp;"_"&amp;$A$4,'Pnad-C'!$1:$1048576,G$4,0),"-")</f>
        <v>2429.939453125</v>
      </c>
      <c r="H17" s="122">
        <f>IFERROR(VLOOKUP($B17&amp;"_"&amp;$C17&amp;"_"&amp;$A$4,'Pnad-C'!$1:$1048576,H$4,0),"-")</f>
        <v>2777.11083984375</v>
      </c>
      <c r="I17" s="122">
        <f>IFERROR(VLOOKUP($B17&amp;"_"&amp;$C17&amp;"_"&amp;$A$4,'Pnad-C'!$1:$1048576,I$4,0),"-")</f>
        <v>2950.35107421875</v>
      </c>
    </row>
    <row r="18" spans="1:9" ht="15.75" x14ac:dyDescent="0.25">
      <c r="B18" s="10">
        <f>D18</f>
        <v>2014</v>
      </c>
      <c r="C18" s="152">
        <v>0</v>
      </c>
      <c r="D18" s="98">
        <v>2014</v>
      </c>
      <c r="E18" s="121">
        <f>IFERROR(VLOOKUP($B18&amp;"_"&amp;$C18&amp;"_"&amp;$A$4,'Pnad-C'!$1:$1048576,E$4,0),"-")</f>
        <v>703.63592529296875</v>
      </c>
      <c r="F18" s="121">
        <f>IFERROR(VLOOKUP($B18&amp;"_"&amp;$C18&amp;"_"&amp;$A$4,'Pnad-C'!$1:$1048576,F$4,0),"-")</f>
        <v>1604.3743896484375</v>
      </c>
      <c r="G18" s="121">
        <f>IFERROR(VLOOKUP($B18&amp;"_"&amp;$C18&amp;"_"&amp;$A$4,'Pnad-C'!$1:$1048576,G$4,0),"-")</f>
        <v>2288.2763671875</v>
      </c>
      <c r="H18" s="121">
        <f>IFERROR(VLOOKUP($B18&amp;"_"&amp;$C18&amp;"_"&amp;$A$4,'Pnad-C'!$1:$1048576,H$4,0),"-")</f>
        <v>2670.165771484375</v>
      </c>
      <c r="I18" s="121">
        <f>IFERROR(VLOOKUP($B18&amp;"_"&amp;$C18&amp;"_"&amp;$A$4,'Pnad-C'!$1:$1048576,I$4,0),"-")</f>
        <v>3135.2861328125</v>
      </c>
    </row>
    <row r="19" spans="1:9" ht="15.75" x14ac:dyDescent="0.25">
      <c r="B19" s="10">
        <f>B18</f>
        <v>2014</v>
      </c>
      <c r="C19" s="152">
        <v>1</v>
      </c>
      <c r="D19" s="99" t="s">
        <v>3</v>
      </c>
      <c r="E19" s="122">
        <f>IFERROR(VLOOKUP($B19&amp;"_"&amp;$C19&amp;"_"&amp;$A$4,'Pnad-C'!$1:$1048576,E$4,0),"-")</f>
        <v>760.13482666015625</v>
      </c>
      <c r="F19" s="122">
        <f>IFERROR(VLOOKUP($B19&amp;"_"&amp;$C19&amp;"_"&amp;$A$4,'Pnad-C'!$1:$1048576,F$4,0),"-")</f>
        <v>1736.5489501953125</v>
      </c>
      <c r="G19" s="122">
        <f>IFERROR(VLOOKUP($B19&amp;"_"&amp;$C19&amp;"_"&amp;$A$4,'Pnad-C'!$1:$1048576,G$4,0),"-")</f>
        <v>2437.482421875</v>
      </c>
      <c r="H19" s="122">
        <f>IFERROR(VLOOKUP($B19&amp;"_"&amp;$C19&amp;"_"&amp;$A$4,'Pnad-C'!$1:$1048576,H$4,0),"-")</f>
        <v>2904.1162109375</v>
      </c>
      <c r="I19" s="122">
        <f>IFERROR(VLOOKUP($B19&amp;"_"&amp;$C19&amp;"_"&amp;$A$4,'Pnad-C'!$1:$1048576,I$4,0),"-")</f>
        <v>3075.21240234375</v>
      </c>
    </row>
    <row r="20" spans="1:9" ht="15.75" x14ac:dyDescent="0.25">
      <c r="B20" s="10">
        <f t="shared" ref="B20:B22" si="2">B19</f>
        <v>2014</v>
      </c>
      <c r="C20" s="152">
        <v>2</v>
      </c>
      <c r="D20" s="99" t="s">
        <v>4</v>
      </c>
      <c r="E20" s="122">
        <f>IFERROR(VLOOKUP($B20&amp;"_"&amp;$C20&amp;"_"&amp;$A$4,'Pnad-C'!$1:$1048576,E$4,0),"-")</f>
        <v>682.15960693359375</v>
      </c>
      <c r="F20" s="122">
        <f>IFERROR(VLOOKUP($B20&amp;"_"&amp;$C20&amp;"_"&amp;$A$4,'Pnad-C'!$1:$1048576,F$4,0),"-")</f>
        <v>1641.384521484375</v>
      </c>
      <c r="G20" s="122">
        <f>IFERROR(VLOOKUP($B20&amp;"_"&amp;$C20&amp;"_"&amp;$A$4,'Pnad-C'!$1:$1048576,G$4,0),"-")</f>
        <v>2319.520751953125</v>
      </c>
      <c r="H20" s="122">
        <f>IFERROR(VLOOKUP($B20&amp;"_"&amp;$C20&amp;"_"&amp;$A$4,'Pnad-C'!$1:$1048576,H$4,0),"-")</f>
        <v>2547.642333984375</v>
      </c>
      <c r="I20" s="122">
        <f>IFERROR(VLOOKUP($B20&amp;"_"&amp;$C20&amp;"_"&amp;$A$4,'Pnad-C'!$1:$1048576,I$4,0),"-")</f>
        <v>3256.59765625</v>
      </c>
    </row>
    <row r="21" spans="1:9" ht="15.75" x14ac:dyDescent="0.25">
      <c r="B21" s="10">
        <f t="shared" si="2"/>
        <v>2014</v>
      </c>
      <c r="C21" s="152">
        <v>3</v>
      </c>
      <c r="D21" s="99" t="s">
        <v>5</v>
      </c>
      <c r="E21" s="122">
        <f>IFERROR(VLOOKUP($B21&amp;"_"&amp;$C21&amp;"_"&amp;$A$4,'Pnad-C'!$1:$1048576,E$4,0),"-")</f>
        <v>676.302734375</v>
      </c>
      <c r="F21" s="122">
        <f>IFERROR(VLOOKUP($B21&amp;"_"&amp;$C21&amp;"_"&amp;$A$4,'Pnad-C'!$1:$1048576,F$4,0),"-")</f>
        <v>1513.7818603515625</v>
      </c>
      <c r="G21" s="122">
        <f>IFERROR(VLOOKUP($B21&amp;"_"&amp;$C21&amp;"_"&amp;$A$4,'Pnad-C'!$1:$1048576,G$4,0),"-")</f>
        <v>2130.435546875</v>
      </c>
      <c r="H21" s="122">
        <f>IFERROR(VLOOKUP($B21&amp;"_"&amp;$C21&amp;"_"&amp;$A$4,'Pnad-C'!$1:$1048576,H$4,0),"-")</f>
        <v>2521.950927734375</v>
      </c>
      <c r="I21" s="122">
        <f>IFERROR(VLOOKUP($B21&amp;"_"&amp;$C21&amp;"_"&amp;$A$4,'Pnad-C'!$1:$1048576,I$4,0),"-")</f>
        <v>2906.82080078125</v>
      </c>
    </row>
    <row r="22" spans="1:9" ht="15.75" x14ac:dyDescent="0.25">
      <c r="B22" s="10">
        <f t="shared" si="2"/>
        <v>2014</v>
      </c>
      <c r="C22" s="152">
        <v>4</v>
      </c>
      <c r="D22" s="99" t="s">
        <v>6</v>
      </c>
      <c r="E22" s="122">
        <f>IFERROR(VLOOKUP($B22&amp;"_"&amp;$C22&amp;"_"&amp;$A$4,'Pnad-C'!$1:$1048576,E$4,0),"-")</f>
        <v>695.946533203125</v>
      </c>
      <c r="F22" s="122">
        <f>IFERROR(VLOOKUP($B22&amp;"_"&amp;$C22&amp;"_"&amp;$A$4,'Pnad-C'!$1:$1048576,F$4,0),"-")</f>
        <v>1525.7821044921875</v>
      </c>
      <c r="G22" s="122">
        <f>IFERROR(VLOOKUP($B22&amp;"_"&amp;$C22&amp;"_"&amp;$A$4,'Pnad-C'!$1:$1048576,G$4,0),"-")</f>
        <v>2265.66650390625</v>
      </c>
      <c r="H22" s="122">
        <f>IFERROR(VLOOKUP($B22&amp;"_"&amp;$C22&amp;"_"&amp;$A$4,'Pnad-C'!$1:$1048576,H$4,0),"-")</f>
        <v>2706.953857421875</v>
      </c>
      <c r="I22" s="122">
        <f>IFERROR(VLOOKUP($B22&amp;"_"&amp;$C22&amp;"_"&amp;$A$4,'Pnad-C'!$1:$1048576,I$4,0),"-")</f>
        <v>3302.51318359375</v>
      </c>
    </row>
    <row r="23" spans="1:9" ht="15.75" x14ac:dyDescent="0.25">
      <c r="B23" s="10">
        <f>D23</f>
        <v>2015</v>
      </c>
      <c r="C23" s="152">
        <v>0</v>
      </c>
      <c r="D23" s="98">
        <v>2015</v>
      </c>
      <c r="E23" s="121">
        <f>IFERROR(VLOOKUP($B23&amp;"_"&amp;$C23&amp;"_"&amp;$A$4,'Pnad-C'!$1:$1048576,E$4,0),"-")</f>
        <v>668.8736572265625</v>
      </c>
      <c r="F23" s="121">
        <f>IFERROR(VLOOKUP($B23&amp;"_"&amp;$C23&amp;"_"&amp;$A$4,'Pnad-C'!$1:$1048576,F$4,0),"-")</f>
        <v>1585.6016845703125</v>
      </c>
      <c r="G23" s="121">
        <f>IFERROR(VLOOKUP($B23&amp;"_"&amp;$C23&amp;"_"&amp;$A$4,'Pnad-C'!$1:$1048576,G$4,0),"-")</f>
        <v>2422.322998046875</v>
      </c>
      <c r="H23" s="121">
        <f>IFERROR(VLOOKUP($B23&amp;"_"&amp;$C23&amp;"_"&amp;$A$4,'Pnad-C'!$1:$1048576,H$4,0),"-")</f>
        <v>2785.43359375</v>
      </c>
      <c r="I23" s="121">
        <f>IFERROR(VLOOKUP($B23&amp;"_"&amp;$C23&amp;"_"&amp;$A$4,'Pnad-C'!$1:$1048576,I$4,0),"-")</f>
        <v>3298.56103515625</v>
      </c>
    </row>
    <row r="24" spans="1:9" ht="15.75" x14ac:dyDescent="0.25">
      <c r="B24" s="10">
        <f>B23</f>
        <v>2015</v>
      </c>
      <c r="C24" s="152">
        <v>1</v>
      </c>
      <c r="D24" s="99" t="s">
        <v>3</v>
      </c>
      <c r="E24" s="122">
        <f>IFERROR(VLOOKUP($B24&amp;"_"&amp;$C24&amp;"_"&amp;$A$4,'Pnad-C'!$1:$1048576,E$4,0),"-")</f>
        <v>692.41015625</v>
      </c>
      <c r="F24" s="122">
        <f>IFERROR(VLOOKUP($B24&amp;"_"&amp;$C24&amp;"_"&amp;$A$4,'Pnad-C'!$1:$1048576,F$4,0),"-")</f>
        <v>1597.455810546875</v>
      </c>
      <c r="G24" s="122">
        <f>IFERROR(VLOOKUP($B24&amp;"_"&amp;$C24&amp;"_"&amp;$A$4,'Pnad-C'!$1:$1048576,G$4,0),"-")</f>
        <v>2358.504150390625</v>
      </c>
      <c r="H24" s="122">
        <f>IFERROR(VLOOKUP($B24&amp;"_"&amp;$C24&amp;"_"&amp;$A$4,'Pnad-C'!$1:$1048576,H$4,0),"-")</f>
        <v>2780.57421875</v>
      </c>
      <c r="I24" s="122">
        <f>IFERROR(VLOOKUP($B24&amp;"_"&amp;$C24&amp;"_"&amp;$A$4,'Pnad-C'!$1:$1048576,I$4,0),"-")</f>
        <v>3079.04345703125</v>
      </c>
    </row>
    <row r="25" spans="1:9" ht="15.75" x14ac:dyDescent="0.25">
      <c r="B25" s="10">
        <f t="shared" ref="B25:B27" si="3">B24</f>
        <v>2015</v>
      </c>
      <c r="C25" s="152">
        <v>2</v>
      </c>
      <c r="D25" s="99" t="s">
        <v>4</v>
      </c>
      <c r="E25" s="122">
        <f>IFERROR(VLOOKUP($B25&amp;"_"&amp;$C25&amp;"_"&amp;$A$4,'Pnad-C'!$1:$1048576,E$4,0),"-")</f>
        <v>657.763427734375</v>
      </c>
      <c r="F25" s="122">
        <f>IFERROR(VLOOKUP($B25&amp;"_"&amp;$C25&amp;"_"&amp;$A$4,'Pnad-C'!$1:$1048576,F$4,0),"-")</f>
        <v>1592.755126953125</v>
      </c>
      <c r="G25" s="122">
        <f>IFERROR(VLOOKUP($B25&amp;"_"&amp;$C25&amp;"_"&amp;$A$4,'Pnad-C'!$1:$1048576,G$4,0),"-")</f>
        <v>2420.263427734375</v>
      </c>
      <c r="H25" s="122">
        <f>IFERROR(VLOOKUP($B25&amp;"_"&amp;$C25&amp;"_"&amp;$A$4,'Pnad-C'!$1:$1048576,H$4,0),"-")</f>
        <v>2759.0654296875</v>
      </c>
      <c r="I25" s="122">
        <f>IFERROR(VLOOKUP($B25&amp;"_"&amp;$C25&amp;"_"&amp;$A$4,'Pnad-C'!$1:$1048576,I$4,0),"-")</f>
        <v>3545.17236328125</v>
      </c>
    </row>
    <row r="26" spans="1:9" ht="15.75" x14ac:dyDescent="0.25">
      <c r="B26" s="10">
        <f t="shared" si="3"/>
        <v>2015</v>
      </c>
      <c r="C26" s="152">
        <v>3</v>
      </c>
      <c r="D26" s="99" t="s">
        <v>5</v>
      </c>
      <c r="E26" s="122">
        <f>IFERROR(VLOOKUP($B26&amp;"_"&amp;$C26&amp;"_"&amp;$A$4,'Pnad-C'!$1:$1048576,E$4,0),"-")</f>
        <v>607.246826171875</v>
      </c>
      <c r="F26" s="122">
        <f>IFERROR(VLOOKUP($B26&amp;"_"&amp;$C26&amp;"_"&amp;$A$4,'Pnad-C'!$1:$1048576,F$4,0),"-")</f>
        <v>1591.63134765625</v>
      </c>
      <c r="G26" s="122">
        <f>IFERROR(VLOOKUP($B26&amp;"_"&amp;$C26&amp;"_"&amp;$A$4,'Pnad-C'!$1:$1048576,G$4,0),"-")</f>
        <v>2483.089111328125</v>
      </c>
      <c r="H26" s="122">
        <f>IFERROR(VLOOKUP($B26&amp;"_"&amp;$C26&amp;"_"&amp;$A$4,'Pnad-C'!$1:$1048576,H$4,0),"-")</f>
        <v>2825.525390625</v>
      </c>
      <c r="I26" s="122">
        <f>IFERROR(VLOOKUP($B26&amp;"_"&amp;$C26&amp;"_"&amp;$A$4,'Pnad-C'!$1:$1048576,I$4,0),"-")</f>
        <v>3304.84228515625</v>
      </c>
    </row>
    <row r="27" spans="1:9" ht="15.75" x14ac:dyDescent="0.25">
      <c r="B27" s="10">
        <f t="shared" si="3"/>
        <v>2015</v>
      </c>
      <c r="C27" s="152">
        <v>4</v>
      </c>
      <c r="D27" s="99" t="s">
        <v>6</v>
      </c>
      <c r="E27" s="122">
        <f>IFERROR(VLOOKUP($B27&amp;"_"&amp;$C27&amp;"_"&amp;$A$4,'Pnad-C'!$1:$1048576,E$4,0),"-")</f>
        <v>718.07415771484375</v>
      </c>
      <c r="F27" s="122">
        <f>IFERROR(VLOOKUP($B27&amp;"_"&amp;$C27&amp;"_"&amp;$A$4,'Pnad-C'!$1:$1048576,F$4,0),"-")</f>
        <v>1560.5643310546875</v>
      </c>
      <c r="G27" s="122">
        <f>IFERROR(VLOOKUP($B27&amp;"_"&amp;$C27&amp;"_"&amp;$A$4,'Pnad-C'!$1:$1048576,G$4,0),"-")</f>
        <v>2427.435546875</v>
      </c>
      <c r="H27" s="122">
        <f>IFERROR(VLOOKUP($B27&amp;"_"&amp;$C27&amp;"_"&amp;$A$4,'Pnad-C'!$1:$1048576,H$4,0),"-")</f>
        <v>2776.56884765625</v>
      </c>
      <c r="I27" s="122">
        <f>IFERROR(VLOOKUP($B27&amp;"_"&amp;$C27&amp;"_"&amp;$A$4,'Pnad-C'!$1:$1048576,I$4,0),"-")</f>
        <v>3265.185791015625</v>
      </c>
    </row>
    <row r="28" spans="1:9" ht="15.75" x14ac:dyDescent="0.25">
      <c r="B28" s="10">
        <f>D28</f>
        <v>2016</v>
      </c>
      <c r="C28" s="152">
        <v>0</v>
      </c>
      <c r="D28" s="98">
        <v>2016</v>
      </c>
      <c r="E28" s="121">
        <f>IFERROR(VLOOKUP($B28&amp;"_"&amp;$C28&amp;"_"&amp;$A$4,'Pnad-C'!$1:$1048576,E$4,0),"-")</f>
        <v>715.4144287109375</v>
      </c>
      <c r="F28" s="121">
        <f>IFERROR(VLOOKUP($B28&amp;"_"&amp;$C28&amp;"_"&amp;$A$4,'Pnad-C'!$1:$1048576,F$4,0),"-")</f>
        <v>1589.29541015625</v>
      </c>
      <c r="G28" s="121">
        <f>IFERROR(VLOOKUP($B28&amp;"_"&amp;$C28&amp;"_"&amp;$A$4,'Pnad-C'!$1:$1048576,G$4,0),"-")</f>
        <v>2612.33203125</v>
      </c>
      <c r="H28" s="121">
        <f>IFERROR(VLOOKUP($B28&amp;"_"&amp;$C28&amp;"_"&amp;$A$4,'Pnad-C'!$1:$1048576,H$4,0),"-")</f>
        <v>2786.95703125</v>
      </c>
      <c r="I28" s="121">
        <f>IFERROR(VLOOKUP($B28&amp;"_"&amp;$C28&amp;"_"&amp;$A$4,'Pnad-C'!$1:$1048576,I$4,0),"-")</f>
        <v>3294.07666015625</v>
      </c>
    </row>
    <row r="29" spans="1:9" ht="15.75" x14ac:dyDescent="0.25">
      <c r="B29" s="10">
        <f>B28</f>
        <v>2016</v>
      </c>
      <c r="C29" s="152">
        <v>1</v>
      </c>
      <c r="D29" s="99" t="s">
        <v>3</v>
      </c>
      <c r="E29" s="122">
        <f>IFERROR(VLOOKUP($B29&amp;"_"&amp;$C29&amp;"_"&amp;$A$4,'Pnad-C'!$1:$1048576,E$4,0),"-")</f>
        <v>800.63690185546875</v>
      </c>
      <c r="F29" s="122">
        <f>IFERROR(VLOOKUP($B29&amp;"_"&amp;$C29&amp;"_"&amp;$A$4,'Pnad-C'!$1:$1048576,F$4,0),"-")</f>
        <v>1585.9990234375</v>
      </c>
      <c r="G29" s="122">
        <f>IFERROR(VLOOKUP($B29&amp;"_"&amp;$C29&amp;"_"&amp;$A$4,'Pnad-C'!$1:$1048576,G$4,0),"-")</f>
        <v>2604.813720703125</v>
      </c>
      <c r="H29" s="122">
        <f>IFERROR(VLOOKUP($B29&amp;"_"&amp;$C29&amp;"_"&amp;$A$4,'Pnad-C'!$1:$1048576,H$4,0),"-")</f>
        <v>2752.38818359375</v>
      </c>
      <c r="I29" s="122">
        <f>IFERROR(VLOOKUP($B29&amp;"_"&amp;$C29&amp;"_"&amp;$A$4,'Pnad-C'!$1:$1048576,I$4,0),"-")</f>
        <v>3629.665283203125</v>
      </c>
    </row>
    <row r="30" spans="1:9" s="232" customFormat="1" ht="16.5" thickBot="1" x14ac:dyDescent="0.3">
      <c r="A30" s="268"/>
      <c r="B30" s="254">
        <f>B29</f>
        <v>2016</v>
      </c>
      <c r="C30" s="152">
        <v>2</v>
      </c>
      <c r="D30" s="246" t="s">
        <v>4</v>
      </c>
      <c r="E30" s="122">
        <f>IFERROR(VLOOKUP($B30&amp;"_"&amp;$C30&amp;"_"&amp;$A$4,'Pnad-C'!$1:$1048576,E$4,0),"-")</f>
        <v>630.1920166015625</v>
      </c>
      <c r="F30" s="122">
        <f>IFERROR(VLOOKUP($B30&amp;"_"&amp;$C30&amp;"_"&amp;$A$4,'Pnad-C'!$1:$1048576,F$4,0),"-")</f>
        <v>1592.591796875</v>
      </c>
      <c r="G30" s="122">
        <f>IFERROR(VLOOKUP($B30&amp;"_"&amp;$C30&amp;"_"&amp;$A$4,'Pnad-C'!$1:$1048576,G$4,0),"-")</f>
        <v>2619.85009765625</v>
      </c>
      <c r="H30" s="122">
        <f>IFERROR(VLOOKUP($B30&amp;"_"&amp;$C30&amp;"_"&amp;$A$4,'Pnad-C'!$1:$1048576,H$4,0),"-")</f>
        <v>2821.52587890625</v>
      </c>
      <c r="I30" s="122">
        <f>IFERROR(VLOOKUP($B30&amp;"_"&amp;$C30&amp;"_"&amp;$A$4,'Pnad-C'!$1:$1048576,I$4,0),"-")</f>
        <v>2958.48828125</v>
      </c>
    </row>
    <row r="31" spans="1:9" ht="15" customHeight="1" thickTop="1" x14ac:dyDescent="0.25">
      <c r="C31" s="154"/>
      <c r="D31" s="15" t="s">
        <v>778</v>
      </c>
      <c r="E31" s="113"/>
      <c r="F31" s="113"/>
      <c r="G31" s="113"/>
      <c r="H31" s="113"/>
      <c r="I31" s="17"/>
    </row>
    <row r="32" spans="1:9" x14ac:dyDescent="0.25">
      <c r="C32" s="154"/>
      <c r="D32" s="16" t="s">
        <v>2</v>
      </c>
    </row>
    <row r="33" spans="3:4" x14ac:dyDescent="0.25">
      <c r="C33" s="154"/>
      <c r="D33" s="159" t="s">
        <v>434</v>
      </c>
    </row>
    <row r="34" spans="3:4" x14ac:dyDescent="0.25">
      <c r="C34" s="154"/>
      <c r="D34" s="104" t="s">
        <v>779</v>
      </c>
    </row>
  </sheetData>
  <mergeCells count="1">
    <mergeCell ref="D5:I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workbookViewId="0">
      <pane ySplit="7" topLeftCell="A8" activePane="bottomLeft" state="frozen"/>
      <selection activeCell="A8" sqref="A8"/>
      <selection pane="bottomLeft" activeCell="A8" sqref="A8"/>
    </sheetView>
  </sheetViews>
  <sheetFormatPr defaultRowHeight="15" x14ac:dyDescent="0.25"/>
  <cols>
    <col min="1" max="3" width="3.140625" style="153" customWidth="1"/>
    <col min="4" max="4" width="28.28515625" customWidth="1"/>
    <col min="5" max="5" width="12.28515625" customWidth="1"/>
    <col min="6" max="6" width="14.28515625" customWidth="1"/>
    <col min="7" max="7" width="11.28515625" customWidth="1"/>
    <col min="8" max="8" width="14.5703125" customWidth="1"/>
    <col min="9" max="9" width="14.42578125" customWidth="1"/>
    <col min="10" max="10" width="14.28515625" customWidth="1"/>
  </cols>
  <sheetData>
    <row r="1" spans="1:10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</row>
    <row r="2" spans="1:10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</row>
    <row r="3" spans="1:10" s="158" customFormat="1" ht="10.5" customHeight="1" x14ac:dyDescent="0.25">
      <c r="A3" s="144">
        <v>37</v>
      </c>
      <c r="B3" s="145"/>
      <c r="C3" s="157"/>
      <c r="D3" s="155"/>
      <c r="E3" s="157" t="s">
        <v>346</v>
      </c>
      <c r="F3" s="157" t="s">
        <v>347</v>
      </c>
      <c r="G3" s="157" t="s">
        <v>348</v>
      </c>
      <c r="H3" s="157" t="s">
        <v>349</v>
      </c>
      <c r="I3" s="157" t="s">
        <v>350</v>
      </c>
      <c r="J3" s="157" t="s">
        <v>351</v>
      </c>
    </row>
    <row r="4" spans="1:10" s="158" customFormat="1" ht="9" customHeight="1" x14ac:dyDescent="0.2">
      <c r="A4" s="147" t="s">
        <v>9</v>
      </c>
      <c r="B4" s="145"/>
      <c r="C4" s="157"/>
      <c r="D4" s="155"/>
      <c r="E4" s="157">
        <f>HLOOKUP(E$3,'Pnad-C'!$1:$1048576,2,0)</f>
        <v>190</v>
      </c>
      <c r="F4" s="157">
        <f>HLOOKUP(F$3,'Pnad-C'!$1:$1048576,2,0)</f>
        <v>191</v>
      </c>
      <c r="G4" s="157">
        <f>HLOOKUP(G$3,'Pnad-C'!$1:$1048576,2,0)</f>
        <v>192</v>
      </c>
      <c r="H4" s="157">
        <f>HLOOKUP(H$3,'Pnad-C'!$1:$1048576,2,0)</f>
        <v>193</v>
      </c>
      <c r="I4" s="157">
        <f>HLOOKUP(I$3,'Pnad-C'!$1:$1048576,2,0)</f>
        <v>194</v>
      </c>
      <c r="J4" s="157">
        <f>HLOOKUP(J$3,'Pnad-C'!$1:$1048576,2,0)</f>
        <v>195</v>
      </c>
    </row>
    <row r="5" spans="1:10" s="12" customFormat="1" ht="39" customHeight="1" x14ac:dyDescent="0.25">
      <c r="A5" s="11"/>
      <c r="B5" s="148"/>
      <c r="C5" s="138"/>
      <c r="D5" s="416" t="str">
        <f>VLOOKUP(A3,'Indicadores do boletim'!$D:$N,3,0)</f>
        <v>Rendimento real médio da população por anos de estudo: Região  Metropolitana do Rio de Janeiro, 2012 a 2016</v>
      </c>
      <c r="E5" s="416"/>
      <c r="F5" s="416"/>
      <c r="G5" s="416"/>
      <c r="H5" s="416"/>
      <c r="I5" s="416"/>
      <c r="J5" s="416"/>
    </row>
    <row r="6" spans="1:10" s="12" customFormat="1" ht="14.25" customHeight="1" thickBot="1" x14ac:dyDescent="0.3">
      <c r="A6" s="11"/>
      <c r="B6" s="150"/>
      <c r="C6" s="138"/>
      <c r="D6" s="13"/>
      <c r="E6" s="14"/>
      <c r="F6" s="112"/>
      <c r="G6" s="112"/>
      <c r="H6" s="112"/>
      <c r="I6" s="112"/>
      <c r="J6" s="102" t="s">
        <v>785</v>
      </c>
    </row>
    <row r="7" spans="1:10" s="11" customFormat="1" ht="24" customHeight="1" thickTop="1" x14ac:dyDescent="0.25">
      <c r="A7" s="138"/>
      <c r="B7" s="151"/>
      <c r="C7" s="138"/>
      <c r="D7" s="96" t="s">
        <v>0</v>
      </c>
      <c r="E7" s="97" t="s">
        <v>196</v>
      </c>
      <c r="F7" s="97" t="s">
        <v>202</v>
      </c>
      <c r="G7" s="97" t="s">
        <v>197</v>
      </c>
      <c r="H7" s="97" t="s">
        <v>198</v>
      </c>
      <c r="I7" s="97" t="s">
        <v>199</v>
      </c>
      <c r="J7" s="97" t="s">
        <v>200</v>
      </c>
    </row>
    <row r="8" spans="1:10" ht="15.75" x14ac:dyDescent="0.25">
      <c r="B8" s="10">
        <f>D8</f>
        <v>2012</v>
      </c>
      <c r="C8" s="152">
        <v>0</v>
      </c>
      <c r="D8" s="98">
        <v>2012</v>
      </c>
      <c r="E8" s="121">
        <f>IFERROR(VLOOKUP($B8&amp;"_"&amp;$C8&amp;"_"&amp;$A$4,'Pnad-C'!$1:$1048576,E$4,0),"-")</f>
        <v>1133.778076171875</v>
      </c>
      <c r="F8" s="121">
        <f>IFERROR(VLOOKUP($B8&amp;"_"&amp;$C8&amp;"_"&amp;$A$4,'Pnad-C'!$1:$1048576,F$4,0),"-")</f>
        <v>1202.6385498046875</v>
      </c>
      <c r="G8" s="121">
        <f>IFERROR(VLOOKUP($B8&amp;"_"&amp;$C8&amp;"_"&amp;$A$4,'Pnad-C'!$1:$1048576,G$4,0),"-")</f>
        <v>1309.7869873046875</v>
      </c>
      <c r="H8" s="121">
        <f>IFERROR(VLOOKUP($B8&amp;"_"&amp;$C8&amp;"_"&amp;$A$4,'Pnad-C'!$1:$1048576,H$4,0),"-")</f>
        <v>1264.7186279296875</v>
      </c>
      <c r="I8" s="121">
        <f>IFERROR(VLOOKUP($B8&amp;"_"&amp;$C8&amp;"_"&amp;$A$4,'Pnad-C'!$1:$1048576,I$4,0),"-")</f>
        <v>1752.11962890625</v>
      </c>
      <c r="J8" s="121">
        <f>IFERROR(VLOOKUP($B8&amp;"_"&amp;$C8&amp;"_"&amp;$A$4,'Pnad-C'!$1:$1048576,J$4,0),"-")</f>
        <v>4381.06494140625</v>
      </c>
    </row>
    <row r="9" spans="1:10" ht="15.75" x14ac:dyDescent="0.25">
      <c r="B9" s="10">
        <f>B8</f>
        <v>2012</v>
      </c>
      <c r="C9" s="152">
        <v>1</v>
      </c>
      <c r="D9" s="99" t="s">
        <v>3</v>
      </c>
      <c r="E9" s="122">
        <f>IFERROR(VLOOKUP($B9&amp;"_"&amp;$C9&amp;"_"&amp;$A$4,'Pnad-C'!$1:$1048576,E$4,0),"-")</f>
        <v>1040.81591796875</v>
      </c>
      <c r="F9" s="122">
        <f>IFERROR(VLOOKUP($B9&amp;"_"&amp;$C9&amp;"_"&amp;$A$4,'Pnad-C'!$1:$1048576,F$4,0),"-")</f>
        <v>1184.014892578125</v>
      </c>
      <c r="G9" s="122">
        <f>IFERROR(VLOOKUP($B9&amp;"_"&amp;$C9&amp;"_"&amp;$A$4,'Pnad-C'!$1:$1048576,G$4,0),"-")</f>
        <v>1337.814453125</v>
      </c>
      <c r="H9" s="122">
        <f>IFERROR(VLOOKUP($B9&amp;"_"&amp;$C9&amp;"_"&amp;$A$4,'Pnad-C'!$1:$1048576,H$4,0),"-")</f>
        <v>1268.334716796875</v>
      </c>
      <c r="I9" s="122">
        <f>IFERROR(VLOOKUP($B9&amp;"_"&amp;$C9&amp;"_"&amp;$A$4,'Pnad-C'!$1:$1048576,I$4,0),"-")</f>
        <v>1744.5938720703125</v>
      </c>
      <c r="J9" s="122">
        <f>IFERROR(VLOOKUP($B9&amp;"_"&amp;$C9&amp;"_"&amp;$A$4,'Pnad-C'!$1:$1048576,J$4,0),"-")</f>
        <v>4426.33154296875</v>
      </c>
    </row>
    <row r="10" spans="1:10" ht="15.75" x14ac:dyDescent="0.25">
      <c r="B10" s="10">
        <f t="shared" ref="B10:B12" si="0">B9</f>
        <v>2012</v>
      </c>
      <c r="C10" s="152">
        <v>2</v>
      </c>
      <c r="D10" s="99" t="s">
        <v>4</v>
      </c>
      <c r="E10" s="122">
        <f>IFERROR(VLOOKUP($B10&amp;"_"&amp;$C10&amp;"_"&amp;$A$4,'Pnad-C'!$1:$1048576,E$4,0),"-")</f>
        <v>1230.3353271484375</v>
      </c>
      <c r="F10" s="122">
        <f>IFERROR(VLOOKUP($B10&amp;"_"&amp;$C10&amp;"_"&amp;$A$4,'Pnad-C'!$1:$1048576,F$4,0),"-")</f>
        <v>1214.29296875</v>
      </c>
      <c r="G10" s="122">
        <f>IFERROR(VLOOKUP($B10&amp;"_"&amp;$C10&amp;"_"&amp;$A$4,'Pnad-C'!$1:$1048576,G$4,0),"-")</f>
        <v>1291.6097412109375</v>
      </c>
      <c r="H10" s="122">
        <f>IFERROR(VLOOKUP($B10&amp;"_"&amp;$C10&amp;"_"&amp;$A$4,'Pnad-C'!$1:$1048576,H$4,0),"-")</f>
        <v>1310.3583984375</v>
      </c>
      <c r="I10" s="122">
        <f>IFERROR(VLOOKUP($B10&amp;"_"&amp;$C10&amp;"_"&amp;$A$4,'Pnad-C'!$1:$1048576,I$4,0),"-")</f>
        <v>1791.064697265625</v>
      </c>
      <c r="J10" s="122">
        <f>IFERROR(VLOOKUP($B10&amp;"_"&amp;$C10&amp;"_"&amp;$A$4,'Pnad-C'!$1:$1048576,J$4,0),"-")</f>
        <v>4514.61181640625</v>
      </c>
    </row>
    <row r="11" spans="1:10" ht="15.75" x14ac:dyDescent="0.25">
      <c r="B11" s="10">
        <f t="shared" si="0"/>
        <v>2012</v>
      </c>
      <c r="C11" s="152">
        <v>3</v>
      </c>
      <c r="D11" s="99" t="s">
        <v>5</v>
      </c>
      <c r="E11" s="122">
        <f>IFERROR(VLOOKUP($B11&amp;"_"&amp;$C11&amp;"_"&amp;$A$4,'Pnad-C'!$1:$1048576,E$4,0),"-")</f>
        <v>1080.5050048828125</v>
      </c>
      <c r="F11" s="122">
        <f>IFERROR(VLOOKUP($B11&amp;"_"&amp;$C11&amp;"_"&amp;$A$4,'Pnad-C'!$1:$1048576,F$4,0),"-")</f>
        <v>1203.7435302734375</v>
      </c>
      <c r="G11" s="122">
        <f>IFERROR(VLOOKUP($B11&amp;"_"&amp;$C11&amp;"_"&amp;$A$4,'Pnad-C'!$1:$1048576,G$4,0),"-")</f>
        <v>1290.965087890625</v>
      </c>
      <c r="H11" s="122">
        <f>IFERROR(VLOOKUP($B11&amp;"_"&amp;$C11&amp;"_"&amp;$A$4,'Pnad-C'!$1:$1048576,H$4,0),"-")</f>
        <v>1277.56396484375</v>
      </c>
      <c r="I11" s="122">
        <f>IFERROR(VLOOKUP($B11&amp;"_"&amp;$C11&amp;"_"&amp;$A$4,'Pnad-C'!$1:$1048576,I$4,0),"-")</f>
        <v>1736.5198974609375</v>
      </c>
      <c r="J11" s="122">
        <f>IFERROR(VLOOKUP($B11&amp;"_"&amp;$C11&amp;"_"&amp;$A$4,'Pnad-C'!$1:$1048576,J$4,0),"-")</f>
        <v>4332.75244140625</v>
      </c>
    </row>
    <row r="12" spans="1:10" ht="15.75" x14ac:dyDescent="0.25">
      <c r="B12" s="10">
        <f t="shared" si="0"/>
        <v>2012</v>
      </c>
      <c r="C12" s="152">
        <v>4</v>
      </c>
      <c r="D12" s="99" t="s">
        <v>6</v>
      </c>
      <c r="E12" s="122">
        <f>IFERROR(VLOOKUP($B12&amp;"_"&amp;$C12&amp;"_"&amp;$A$4,'Pnad-C'!$1:$1048576,E$4,0),"-")</f>
        <v>1183.4559326171875</v>
      </c>
      <c r="F12" s="122">
        <f>IFERROR(VLOOKUP($B12&amp;"_"&amp;$C12&amp;"_"&amp;$A$4,'Pnad-C'!$1:$1048576,F$4,0),"-")</f>
        <v>1208.502685546875</v>
      </c>
      <c r="G12" s="122">
        <f>IFERROR(VLOOKUP($B12&amp;"_"&amp;$C12&amp;"_"&amp;$A$4,'Pnad-C'!$1:$1048576,G$4,0),"-")</f>
        <v>1318.7586669921875</v>
      </c>
      <c r="H12" s="122">
        <f>IFERROR(VLOOKUP($B12&amp;"_"&amp;$C12&amp;"_"&amp;$A$4,'Pnad-C'!$1:$1048576,H$4,0),"-")</f>
        <v>1202.6173095703125</v>
      </c>
      <c r="I12" s="122">
        <f>IFERROR(VLOOKUP($B12&amp;"_"&amp;$C12&amp;"_"&amp;$A$4,'Pnad-C'!$1:$1048576,I$4,0),"-")</f>
        <v>1736.2998046875</v>
      </c>
      <c r="J12" s="122">
        <f>IFERROR(VLOOKUP($B12&amp;"_"&amp;$C12&amp;"_"&amp;$A$4,'Pnad-C'!$1:$1048576,J$4,0),"-")</f>
        <v>4250.564453125</v>
      </c>
    </row>
    <row r="13" spans="1:10" ht="15.75" x14ac:dyDescent="0.25">
      <c r="B13" s="10">
        <f>D13</f>
        <v>2013</v>
      </c>
      <c r="C13" s="152">
        <v>0</v>
      </c>
      <c r="D13" s="98">
        <v>2013</v>
      </c>
      <c r="E13" s="121">
        <f>IFERROR(VLOOKUP($B13&amp;"_"&amp;$C13&amp;"_"&amp;$A$4,'Pnad-C'!$1:$1048576,E$4,0),"-")</f>
        <v>1267.4671630859375</v>
      </c>
      <c r="F13" s="121">
        <f>IFERROR(VLOOKUP($B13&amp;"_"&amp;$C13&amp;"_"&amp;$A$4,'Pnad-C'!$1:$1048576,F$4,0),"-")</f>
        <v>1259.35595703125</v>
      </c>
      <c r="G13" s="121">
        <f>IFERROR(VLOOKUP($B13&amp;"_"&amp;$C13&amp;"_"&amp;$A$4,'Pnad-C'!$1:$1048576,G$4,0),"-")</f>
        <v>1391.288818359375</v>
      </c>
      <c r="H13" s="121">
        <f>IFERROR(VLOOKUP($B13&amp;"_"&amp;$C13&amp;"_"&amp;$A$4,'Pnad-C'!$1:$1048576,H$4,0),"-")</f>
        <v>1344.481689453125</v>
      </c>
      <c r="I13" s="121">
        <f>IFERROR(VLOOKUP($B13&amp;"_"&amp;$C13&amp;"_"&amp;$A$4,'Pnad-C'!$1:$1048576,I$4,0),"-")</f>
        <v>1786.618408203125</v>
      </c>
      <c r="J13" s="121">
        <f>IFERROR(VLOOKUP($B13&amp;"_"&amp;$C13&amp;"_"&amp;$A$4,'Pnad-C'!$1:$1048576,J$4,0),"-")</f>
        <v>4654.4033203125</v>
      </c>
    </row>
    <row r="14" spans="1:10" ht="15.75" x14ac:dyDescent="0.25">
      <c r="B14" s="10">
        <f>B13</f>
        <v>2013</v>
      </c>
      <c r="C14" s="152">
        <v>1</v>
      </c>
      <c r="D14" s="99" t="s">
        <v>3</v>
      </c>
      <c r="E14" s="122">
        <f>IFERROR(VLOOKUP($B14&amp;"_"&amp;$C14&amp;"_"&amp;$A$4,'Pnad-C'!$1:$1048576,E$4,0),"-")</f>
        <v>1225.5958251953125</v>
      </c>
      <c r="F14" s="122">
        <f>IFERROR(VLOOKUP($B14&amp;"_"&amp;$C14&amp;"_"&amp;$A$4,'Pnad-C'!$1:$1048576,F$4,0),"-")</f>
        <v>1218.7470703125</v>
      </c>
      <c r="G14" s="122">
        <f>IFERROR(VLOOKUP($B14&amp;"_"&amp;$C14&amp;"_"&amp;$A$4,'Pnad-C'!$1:$1048576,G$4,0),"-")</f>
        <v>1346.8409423828125</v>
      </c>
      <c r="H14" s="122">
        <f>IFERROR(VLOOKUP($B14&amp;"_"&amp;$C14&amp;"_"&amp;$A$4,'Pnad-C'!$1:$1048576,H$4,0),"-")</f>
        <v>1336.7825927734375</v>
      </c>
      <c r="I14" s="122">
        <f>IFERROR(VLOOKUP($B14&amp;"_"&amp;$C14&amp;"_"&amp;$A$4,'Pnad-C'!$1:$1048576,I$4,0),"-")</f>
        <v>1747.9344482421875</v>
      </c>
      <c r="J14" s="122">
        <f>IFERROR(VLOOKUP($B14&amp;"_"&amp;$C14&amp;"_"&amp;$A$4,'Pnad-C'!$1:$1048576,J$4,0),"-")</f>
        <v>4567.052734375</v>
      </c>
    </row>
    <row r="15" spans="1:10" ht="15.75" x14ac:dyDescent="0.25">
      <c r="B15" s="10">
        <f t="shared" ref="B15:B17" si="1">B14</f>
        <v>2013</v>
      </c>
      <c r="C15" s="152">
        <v>2</v>
      </c>
      <c r="D15" s="99" t="s">
        <v>4</v>
      </c>
      <c r="E15" s="122">
        <f>IFERROR(VLOOKUP($B15&amp;"_"&amp;$C15&amp;"_"&amp;$A$4,'Pnad-C'!$1:$1048576,E$4,0),"-")</f>
        <v>1234.8580322265625</v>
      </c>
      <c r="F15" s="122">
        <f>IFERROR(VLOOKUP($B15&amp;"_"&amp;$C15&amp;"_"&amp;$A$4,'Pnad-C'!$1:$1048576,F$4,0),"-")</f>
        <v>1244.2413330078125</v>
      </c>
      <c r="G15" s="122">
        <f>IFERROR(VLOOKUP($B15&amp;"_"&amp;$C15&amp;"_"&amp;$A$4,'Pnad-C'!$1:$1048576,G$4,0),"-")</f>
        <v>1342.4691162109375</v>
      </c>
      <c r="H15" s="122">
        <f>IFERROR(VLOOKUP($B15&amp;"_"&amp;$C15&amp;"_"&amp;$A$4,'Pnad-C'!$1:$1048576,H$4,0),"-")</f>
        <v>1290.8218994140625</v>
      </c>
      <c r="I15" s="122">
        <f>IFERROR(VLOOKUP($B15&amp;"_"&amp;$C15&amp;"_"&amp;$A$4,'Pnad-C'!$1:$1048576,I$4,0),"-")</f>
        <v>1770.5631103515625</v>
      </c>
      <c r="J15" s="122">
        <f>IFERROR(VLOOKUP($B15&amp;"_"&amp;$C15&amp;"_"&amp;$A$4,'Pnad-C'!$1:$1048576,J$4,0),"-")</f>
        <v>4577.14404296875</v>
      </c>
    </row>
    <row r="16" spans="1:10" ht="15.75" x14ac:dyDescent="0.25">
      <c r="B16" s="10">
        <f t="shared" si="1"/>
        <v>2013</v>
      </c>
      <c r="C16" s="152">
        <v>3</v>
      </c>
      <c r="D16" s="99" t="s">
        <v>5</v>
      </c>
      <c r="E16" s="122">
        <f>IFERROR(VLOOKUP($B16&amp;"_"&amp;$C16&amp;"_"&amp;$A$4,'Pnad-C'!$1:$1048576,E$4,0),"-")</f>
        <v>1295.471435546875</v>
      </c>
      <c r="F16" s="122">
        <f>IFERROR(VLOOKUP($B16&amp;"_"&amp;$C16&amp;"_"&amp;$A$4,'Pnad-C'!$1:$1048576,F$4,0),"-")</f>
        <v>1264.9405517578125</v>
      </c>
      <c r="G16" s="122">
        <f>IFERROR(VLOOKUP($B16&amp;"_"&amp;$C16&amp;"_"&amp;$A$4,'Pnad-C'!$1:$1048576,G$4,0),"-")</f>
        <v>1426.0699462890625</v>
      </c>
      <c r="H16" s="122">
        <f>IFERROR(VLOOKUP($B16&amp;"_"&amp;$C16&amp;"_"&amp;$A$4,'Pnad-C'!$1:$1048576,H$4,0),"-")</f>
        <v>1369.089111328125</v>
      </c>
      <c r="I16" s="122">
        <f>IFERROR(VLOOKUP($B16&amp;"_"&amp;$C16&amp;"_"&amp;$A$4,'Pnad-C'!$1:$1048576,I$4,0),"-")</f>
        <v>1822.6246337890625</v>
      </c>
      <c r="J16" s="122">
        <f>IFERROR(VLOOKUP($B16&amp;"_"&amp;$C16&amp;"_"&amp;$A$4,'Pnad-C'!$1:$1048576,J$4,0),"-")</f>
        <v>4786.0283203125</v>
      </c>
    </row>
    <row r="17" spans="1:10" ht="15.75" x14ac:dyDescent="0.25">
      <c r="B17" s="10">
        <f t="shared" si="1"/>
        <v>2013</v>
      </c>
      <c r="C17" s="152">
        <v>4</v>
      </c>
      <c r="D17" s="99" t="s">
        <v>6</v>
      </c>
      <c r="E17" s="122">
        <f>IFERROR(VLOOKUP($B17&amp;"_"&amp;$C17&amp;"_"&amp;$A$4,'Pnad-C'!$1:$1048576,E$4,0),"-")</f>
        <v>1313.943359375</v>
      </c>
      <c r="F17" s="122">
        <f>IFERROR(VLOOKUP($B17&amp;"_"&amp;$C17&amp;"_"&amp;$A$4,'Pnad-C'!$1:$1048576,F$4,0),"-")</f>
        <v>1309.494873046875</v>
      </c>
      <c r="G17" s="122">
        <f>IFERROR(VLOOKUP($B17&amp;"_"&amp;$C17&amp;"_"&amp;$A$4,'Pnad-C'!$1:$1048576,G$4,0),"-")</f>
        <v>1449.775146484375</v>
      </c>
      <c r="H17" s="122">
        <f>IFERROR(VLOOKUP($B17&amp;"_"&amp;$C17&amp;"_"&amp;$A$4,'Pnad-C'!$1:$1048576,H$4,0),"-")</f>
        <v>1381.2330322265625</v>
      </c>
      <c r="I17" s="122">
        <f>IFERROR(VLOOKUP($B17&amp;"_"&amp;$C17&amp;"_"&amp;$A$4,'Pnad-C'!$1:$1048576,I$4,0),"-")</f>
        <v>1805.3514404296875</v>
      </c>
      <c r="J17" s="122">
        <f>IFERROR(VLOOKUP($B17&amp;"_"&amp;$C17&amp;"_"&amp;$A$4,'Pnad-C'!$1:$1048576,J$4,0),"-")</f>
        <v>4687.388671875</v>
      </c>
    </row>
    <row r="18" spans="1:10" ht="15.75" x14ac:dyDescent="0.25">
      <c r="B18" s="10">
        <f>D18</f>
        <v>2014</v>
      </c>
      <c r="C18" s="152">
        <v>0</v>
      </c>
      <c r="D18" s="98">
        <v>2014</v>
      </c>
      <c r="E18" s="121">
        <f>IFERROR(VLOOKUP($B18&amp;"_"&amp;$C18&amp;"_"&amp;$A$4,'Pnad-C'!$1:$1048576,E$4,0),"-")</f>
        <v>1239.7421875</v>
      </c>
      <c r="F18" s="121">
        <f>IFERROR(VLOOKUP($B18&amp;"_"&amp;$C18&amp;"_"&amp;$A$4,'Pnad-C'!$1:$1048576,F$4,0),"-")</f>
        <v>1220.5467529296875</v>
      </c>
      <c r="G18" s="121">
        <f>IFERROR(VLOOKUP($B18&amp;"_"&amp;$C18&amp;"_"&amp;$A$4,'Pnad-C'!$1:$1048576,G$4,0),"-")</f>
        <v>1383.5750732421875</v>
      </c>
      <c r="H18" s="121">
        <f>IFERROR(VLOOKUP($B18&amp;"_"&amp;$C18&amp;"_"&amp;$A$4,'Pnad-C'!$1:$1048576,H$4,0),"-")</f>
        <v>1346.4478759765625</v>
      </c>
      <c r="I18" s="121">
        <f>IFERROR(VLOOKUP($B18&amp;"_"&amp;$C18&amp;"_"&amp;$A$4,'Pnad-C'!$1:$1048576,I$4,0),"-")</f>
        <v>1729.49658203125</v>
      </c>
      <c r="J18" s="121">
        <f>IFERROR(VLOOKUP($B18&amp;"_"&amp;$C18&amp;"_"&amp;$A$4,'Pnad-C'!$1:$1048576,J$4,0),"-")</f>
        <v>4409.59375</v>
      </c>
    </row>
    <row r="19" spans="1:10" ht="15.75" x14ac:dyDescent="0.25">
      <c r="B19" s="10">
        <f>B18</f>
        <v>2014</v>
      </c>
      <c r="C19" s="152">
        <v>1</v>
      </c>
      <c r="D19" s="99" t="s">
        <v>3</v>
      </c>
      <c r="E19" s="122">
        <f>IFERROR(VLOOKUP($B19&amp;"_"&amp;$C19&amp;"_"&amp;$A$4,'Pnad-C'!$1:$1048576,E$4,0),"-")</f>
        <v>1237.27734375</v>
      </c>
      <c r="F19" s="122">
        <f>IFERROR(VLOOKUP($B19&amp;"_"&amp;$C19&amp;"_"&amp;$A$4,'Pnad-C'!$1:$1048576,F$4,0),"-")</f>
        <v>1291.1529541015625</v>
      </c>
      <c r="G19" s="122">
        <f>IFERROR(VLOOKUP($B19&amp;"_"&amp;$C19&amp;"_"&amp;$A$4,'Pnad-C'!$1:$1048576,G$4,0),"-")</f>
        <v>1429.1268310546875</v>
      </c>
      <c r="H19" s="122">
        <f>IFERROR(VLOOKUP($B19&amp;"_"&amp;$C19&amp;"_"&amp;$A$4,'Pnad-C'!$1:$1048576,H$4,0),"-")</f>
        <v>1386.8616943359375</v>
      </c>
      <c r="I19" s="122">
        <f>IFERROR(VLOOKUP($B19&amp;"_"&amp;$C19&amp;"_"&amp;$A$4,'Pnad-C'!$1:$1048576,I$4,0),"-")</f>
        <v>1793.2301025390625</v>
      </c>
      <c r="J19" s="122">
        <f>IFERROR(VLOOKUP($B19&amp;"_"&amp;$C19&amp;"_"&amp;$A$4,'Pnad-C'!$1:$1048576,J$4,0),"-")</f>
        <v>4844.6494140625</v>
      </c>
    </row>
    <row r="20" spans="1:10" ht="15.75" x14ac:dyDescent="0.25">
      <c r="B20" s="10">
        <f t="shared" ref="B20:B22" si="2">B19</f>
        <v>2014</v>
      </c>
      <c r="C20" s="152">
        <v>2</v>
      </c>
      <c r="D20" s="99" t="s">
        <v>4</v>
      </c>
      <c r="E20" s="122">
        <f>IFERROR(VLOOKUP($B20&amp;"_"&amp;$C20&amp;"_"&amp;$A$4,'Pnad-C'!$1:$1048576,E$4,0),"-")</f>
        <v>1151.6619873046875</v>
      </c>
      <c r="F20" s="122">
        <f>IFERROR(VLOOKUP($B20&amp;"_"&amp;$C20&amp;"_"&amp;$A$4,'Pnad-C'!$1:$1048576,F$4,0),"-")</f>
        <v>1205.7757568359375</v>
      </c>
      <c r="G20" s="122">
        <f>IFERROR(VLOOKUP($B20&amp;"_"&amp;$C20&amp;"_"&amp;$A$4,'Pnad-C'!$1:$1048576,G$4,0),"-")</f>
        <v>1387.679443359375</v>
      </c>
      <c r="H20" s="122">
        <f>IFERROR(VLOOKUP($B20&amp;"_"&amp;$C20&amp;"_"&amp;$A$4,'Pnad-C'!$1:$1048576,H$4,0),"-")</f>
        <v>1369.2806396484375</v>
      </c>
      <c r="I20" s="122">
        <f>IFERROR(VLOOKUP($B20&amp;"_"&amp;$C20&amp;"_"&amp;$A$4,'Pnad-C'!$1:$1048576,I$4,0),"-")</f>
        <v>1772.5799560546875</v>
      </c>
      <c r="J20" s="122">
        <f>IFERROR(VLOOKUP($B20&amp;"_"&amp;$C20&amp;"_"&amp;$A$4,'Pnad-C'!$1:$1048576,J$4,0),"-")</f>
        <v>4432.16064453125</v>
      </c>
    </row>
    <row r="21" spans="1:10" ht="15.75" x14ac:dyDescent="0.25">
      <c r="B21" s="10">
        <f t="shared" si="2"/>
        <v>2014</v>
      </c>
      <c r="C21" s="152">
        <v>3</v>
      </c>
      <c r="D21" s="99" t="s">
        <v>5</v>
      </c>
      <c r="E21" s="122">
        <f>IFERROR(VLOOKUP($B21&amp;"_"&amp;$C21&amp;"_"&amp;$A$4,'Pnad-C'!$1:$1048576,E$4,0),"-")</f>
        <v>1351.8438720703125</v>
      </c>
      <c r="F21" s="122">
        <f>IFERROR(VLOOKUP($B21&amp;"_"&amp;$C21&amp;"_"&amp;$A$4,'Pnad-C'!$1:$1048576,F$4,0),"-")</f>
        <v>1152.7928466796875</v>
      </c>
      <c r="G21" s="122">
        <f>IFERROR(VLOOKUP($B21&amp;"_"&amp;$C21&amp;"_"&amp;$A$4,'Pnad-C'!$1:$1048576,G$4,0),"-")</f>
        <v>1340.6248779296875</v>
      </c>
      <c r="H21" s="122">
        <f>IFERROR(VLOOKUP($B21&amp;"_"&amp;$C21&amp;"_"&amp;$A$4,'Pnad-C'!$1:$1048576,H$4,0),"-")</f>
        <v>1316.123291015625</v>
      </c>
      <c r="I21" s="122">
        <f>IFERROR(VLOOKUP($B21&amp;"_"&amp;$C21&amp;"_"&amp;$A$4,'Pnad-C'!$1:$1048576,I$4,0),"-")</f>
        <v>1633.1787109375</v>
      </c>
      <c r="J21" s="122">
        <f>IFERROR(VLOOKUP($B21&amp;"_"&amp;$C21&amp;"_"&amp;$A$4,'Pnad-C'!$1:$1048576,J$4,0),"-")</f>
        <v>4056.01171875</v>
      </c>
    </row>
    <row r="22" spans="1:10" ht="15.75" x14ac:dyDescent="0.25">
      <c r="B22" s="10">
        <f t="shared" si="2"/>
        <v>2014</v>
      </c>
      <c r="C22" s="152">
        <v>4</v>
      </c>
      <c r="D22" s="99" t="s">
        <v>6</v>
      </c>
      <c r="E22" s="122">
        <f>IFERROR(VLOOKUP($B22&amp;"_"&amp;$C22&amp;"_"&amp;$A$4,'Pnad-C'!$1:$1048576,E$4,0),"-")</f>
        <v>1218.185546875</v>
      </c>
      <c r="F22" s="122">
        <f>IFERROR(VLOOKUP($B22&amp;"_"&amp;$C22&amp;"_"&amp;$A$4,'Pnad-C'!$1:$1048576,F$4,0),"-")</f>
        <v>1232.4654541015625</v>
      </c>
      <c r="G22" s="122">
        <f>IFERROR(VLOOKUP($B22&amp;"_"&amp;$C22&amp;"_"&amp;$A$4,'Pnad-C'!$1:$1048576,G$4,0),"-")</f>
        <v>1376.8690185546875</v>
      </c>
      <c r="H22" s="122">
        <f>IFERROR(VLOOKUP($B22&amp;"_"&amp;$C22&amp;"_"&amp;$A$4,'Pnad-C'!$1:$1048576,H$4,0),"-")</f>
        <v>1313.5257568359375</v>
      </c>
      <c r="I22" s="122">
        <f>IFERROR(VLOOKUP($B22&amp;"_"&amp;$C22&amp;"_"&amp;$A$4,'Pnad-C'!$1:$1048576,I$4,0),"-")</f>
        <v>1718.9976806640625</v>
      </c>
      <c r="J22" s="122">
        <f>IFERROR(VLOOKUP($B22&amp;"_"&amp;$C22&amp;"_"&amp;$A$4,'Pnad-C'!$1:$1048576,J$4,0),"-")</f>
        <v>4305.55419921875</v>
      </c>
    </row>
    <row r="23" spans="1:10" ht="15.75" x14ac:dyDescent="0.25">
      <c r="B23" s="10">
        <f>D23</f>
        <v>2015</v>
      </c>
      <c r="C23" s="152">
        <v>0</v>
      </c>
      <c r="D23" s="98">
        <v>2015</v>
      </c>
      <c r="E23" s="121">
        <f>IFERROR(VLOOKUP($B23&amp;"_"&amp;$C23&amp;"_"&amp;$A$4,'Pnad-C'!$1:$1048576,E$4,0),"-")</f>
        <v>1268.5948486328125</v>
      </c>
      <c r="F23" s="121">
        <f>IFERROR(VLOOKUP($B23&amp;"_"&amp;$C23&amp;"_"&amp;$A$4,'Pnad-C'!$1:$1048576,F$4,0),"-")</f>
        <v>1227.18408203125</v>
      </c>
      <c r="G23" s="121">
        <f>IFERROR(VLOOKUP($B23&amp;"_"&amp;$C23&amp;"_"&amp;$A$4,'Pnad-C'!$1:$1048576,G$4,0),"-")</f>
        <v>1398.9095458984375</v>
      </c>
      <c r="H23" s="121">
        <f>IFERROR(VLOOKUP($B23&amp;"_"&amp;$C23&amp;"_"&amp;$A$4,'Pnad-C'!$1:$1048576,H$4,0),"-")</f>
        <v>1280.383056640625</v>
      </c>
      <c r="I23" s="121">
        <f>IFERROR(VLOOKUP($B23&amp;"_"&amp;$C23&amp;"_"&amp;$A$4,'Pnad-C'!$1:$1048576,I$4,0),"-")</f>
        <v>1767.66796875</v>
      </c>
      <c r="J23" s="121">
        <f>IFERROR(VLOOKUP($B23&amp;"_"&amp;$C23&amp;"_"&amp;$A$4,'Pnad-C'!$1:$1048576,J$4,0),"-")</f>
        <v>4573.576171875</v>
      </c>
    </row>
    <row r="24" spans="1:10" ht="15.75" x14ac:dyDescent="0.25">
      <c r="B24" s="10">
        <f>B23</f>
        <v>2015</v>
      </c>
      <c r="C24" s="152">
        <v>1</v>
      </c>
      <c r="D24" s="99" t="s">
        <v>3</v>
      </c>
      <c r="E24" s="122">
        <f>IFERROR(VLOOKUP($B24&amp;"_"&amp;$C24&amp;"_"&amp;$A$4,'Pnad-C'!$1:$1048576,E$4,0),"-")</f>
        <v>1312.203857421875</v>
      </c>
      <c r="F24" s="122">
        <f>IFERROR(VLOOKUP($B24&amp;"_"&amp;$C24&amp;"_"&amp;$A$4,'Pnad-C'!$1:$1048576,F$4,0),"-")</f>
        <v>1236.19970703125</v>
      </c>
      <c r="G24" s="122">
        <f>IFERROR(VLOOKUP($B24&amp;"_"&amp;$C24&amp;"_"&amp;$A$4,'Pnad-C'!$1:$1048576,G$4,0),"-")</f>
        <v>1425.3038330078125</v>
      </c>
      <c r="H24" s="122">
        <f>IFERROR(VLOOKUP($B24&amp;"_"&amp;$C24&amp;"_"&amp;$A$4,'Pnad-C'!$1:$1048576,H$4,0),"-")</f>
        <v>1280.319580078125</v>
      </c>
      <c r="I24" s="122">
        <f>IFERROR(VLOOKUP($B24&amp;"_"&amp;$C24&amp;"_"&amp;$A$4,'Pnad-C'!$1:$1048576,I$4,0),"-")</f>
        <v>1778.26220703125</v>
      </c>
      <c r="J24" s="122">
        <f>IFERROR(VLOOKUP($B24&amp;"_"&amp;$C24&amp;"_"&amp;$A$4,'Pnad-C'!$1:$1048576,J$4,0),"-")</f>
        <v>4458.6201171875</v>
      </c>
    </row>
    <row r="25" spans="1:10" ht="15.75" x14ac:dyDescent="0.25">
      <c r="B25" s="10">
        <f t="shared" ref="B25:B27" si="3">B24</f>
        <v>2015</v>
      </c>
      <c r="C25" s="152">
        <v>2</v>
      </c>
      <c r="D25" s="99" t="s">
        <v>4</v>
      </c>
      <c r="E25" s="122">
        <f>IFERROR(VLOOKUP($B25&amp;"_"&amp;$C25&amp;"_"&amp;$A$4,'Pnad-C'!$1:$1048576,E$4,0),"-")</f>
        <v>1244.946533203125</v>
      </c>
      <c r="F25" s="122">
        <f>IFERROR(VLOOKUP($B25&amp;"_"&amp;$C25&amp;"_"&amp;$A$4,'Pnad-C'!$1:$1048576,F$4,0),"-")</f>
        <v>1262.6802978515625</v>
      </c>
      <c r="G25" s="122">
        <f>IFERROR(VLOOKUP($B25&amp;"_"&amp;$C25&amp;"_"&amp;$A$4,'Pnad-C'!$1:$1048576,G$4,0),"-")</f>
        <v>1399.4310302734375</v>
      </c>
      <c r="H25" s="122">
        <f>IFERROR(VLOOKUP($B25&amp;"_"&amp;$C25&amp;"_"&amp;$A$4,'Pnad-C'!$1:$1048576,H$4,0),"-")</f>
        <v>1305.994873046875</v>
      </c>
      <c r="I25" s="122">
        <f>IFERROR(VLOOKUP($B25&amp;"_"&amp;$C25&amp;"_"&amp;$A$4,'Pnad-C'!$1:$1048576,I$4,0),"-")</f>
        <v>1775.756103515625</v>
      </c>
      <c r="J25" s="122">
        <f>IFERROR(VLOOKUP($B25&amp;"_"&amp;$C25&amp;"_"&amp;$A$4,'Pnad-C'!$1:$1048576,J$4,0),"-")</f>
        <v>4549.244140625</v>
      </c>
    </row>
    <row r="26" spans="1:10" ht="15.75" x14ac:dyDescent="0.25">
      <c r="B26" s="10">
        <f t="shared" si="3"/>
        <v>2015</v>
      </c>
      <c r="C26" s="152">
        <v>3</v>
      </c>
      <c r="D26" s="99" t="s">
        <v>5</v>
      </c>
      <c r="E26" s="122">
        <f>IFERROR(VLOOKUP($B26&amp;"_"&amp;$C26&amp;"_"&amp;$A$4,'Pnad-C'!$1:$1048576,E$4,0),"-")</f>
        <v>1279.6134033203125</v>
      </c>
      <c r="F26" s="122">
        <f>IFERROR(VLOOKUP($B26&amp;"_"&amp;$C26&amp;"_"&amp;$A$4,'Pnad-C'!$1:$1048576,F$4,0),"-")</f>
        <v>1209.9434814453125</v>
      </c>
      <c r="G26" s="122">
        <f>IFERROR(VLOOKUP($B26&amp;"_"&amp;$C26&amp;"_"&amp;$A$4,'Pnad-C'!$1:$1048576,G$4,0),"-")</f>
        <v>1370.9661865234375</v>
      </c>
      <c r="H26" s="122">
        <f>IFERROR(VLOOKUP($B26&amp;"_"&amp;$C26&amp;"_"&amp;$A$4,'Pnad-C'!$1:$1048576,H$4,0),"-")</f>
        <v>1324.602294921875</v>
      </c>
      <c r="I26" s="122">
        <f>IFERROR(VLOOKUP($B26&amp;"_"&amp;$C26&amp;"_"&amp;$A$4,'Pnad-C'!$1:$1048576,I$4,0),"-")</f>
        <v>1758.0811767578125</v>
      </c>
      <c r="J26" s="122">
        <f>IFERROR(VLOOKUP($B26&amp;"_"&amp;$C26&amp;"_"&amp;$A$4,'Pnad-C'!$1:$1048576,J$4,0),"-")</f>
        <v>4663.5185546875</v>
      </c>
    </row>
    <row r="27" spans="1:10" ht="15.75" x14ac:dyDescent="0.25">
      <c r="B27" s="10">
        <f t="shared" si="3"/>
        <v>2015</v>
      </c>
      <c r="C27" s="152">
        <v>4</v>
      </c>
      <c r="D27" s="99" t="s">
        <v>6</v>
      </c>
      <c r="E27" s="122">
        <f>IFERROR(VLOOKUP($B27&amp;"_"&amp;$C27&amp;"_"&amp;$A$4,'Pnad-C'!$1:$1048576,E$4,0),"-")</f>
        <v>1237.61572265625</v>
      </c>
      <c r="F27" s="122">
        <f>IFERROR(VLOOKUP($B27&amp;"_"&amp;$C27&amp;"_"&amp;$A$4,'Pnad-C'!$1:$1048576,F$4,0),"-")</f>
        <v>1199.9127197265625</v>
      </c>
      <c r="G27" s="122">
        <f>IFERROR(VLOOKUP($B27&amp;"_"&amp;$C27&amp;"_"&amp;$A$4,'Pnad-C'!$1:$1048576,G$4,0),"-")</f>
        <v>1399.937255859375</v>
      </c>
      <c r="H27" s="122">
        <f>IFERROR(VLOOKUP($B27&amp;"_"&amp;$C27&amp;"_"&amp;$A$4,'Pnad-C'!$1:$1048576,H$4,0),"-")</f>
        <v>1210.6153564453125</v>
      </c>
      <c r="I27" s="122">
        <f>IFERROR(VLOOKUP($B27&amp;"_"&amp;$C27&amp;"_"&amp;$A$4,'Pnad-C'!$1:$1048576,I$4,0),"-")</f>
        <v>1758.5721435546875</v>
      </c>
      <c r="J27" s="122">
        <f>IFERROR(VLOOKUP($B27&amp;"_"&amp;$C27&amp;"_"&amp;$A$4,'Pnad-C'!$1:$1048576,J$4,0),"-")</f>
        <v>4622.921875</v>
      </c>
    </row>
    <row r="28" spans="1:10" ht="15.75" x14ac:dyDescent="0.25">
      <c r="B28" s="10">
        <f>D28</f>
        <v>2016</v>
      </c>
      <c r="C28" s="152">
        <v>0</v>
      </c>
      <c r="D28" s="98">
        <v>2016</v>
      </c>
      <c r="E28" s="121">
        <f>IFERROR(VLOOKUP($B28&amp;"_"&amp;$C28&amp;"_"&amp;$A$4,'Pnad-C'!$1:$1048576,E$4,0),"-")</f>
        <v>1221.58447265625</v>
      </c>
      <c r="F28" s="121">
        <f>IFERROR(VLOOKUP($B28&amp;"_"&amp;$C28&amp;"_"&amp;$A$4,'Pnad-C'!$1:$1048576,F$4,0),"-")</f>
        <v>1218.100341796875</v>
      </c>
      <c r="G28" s="121">
        <f>IFERROR(VLOOKUP($B28&amp;"_"&amp;$C28&amp;"_"&amp;$A$4,'Pnad-C'!$1:$1048576,G$4,0),"-")</f>
        <v>1349.83984375</v>
      </c>
      <c r="H28" s="121">
        <f>IFERROR(VLOOKUP($B28&amp;"_"&amp;$C28&amp;"_"&amp;$A$4,'Pnad-C'!$1:$1048576,H$4,0),"-")</f>
        <v>1220.13427734375</v>
      </c>
      <c r="I28" s="121">
        <f>IFERROR(VLOOKUP($B28&amp;"_"&amp;$C28&amp;"_"&amp;$A$4,'Pnad-C'!$1:$1048576,I$4,0),"-")</f>
        <v>1790.6072998046875</v>
      </c>
      <c r="J28" s="121">
        <f>IFERROR(VLOOKUP($B28&amp;"_"&amp;$C28&amp;"_"&amp;$A$4,'Pnad-C'!$1:$1048576,J$4,0),"-")</f>
        <v>4885.05224609375</v>
      </c>
    </row>
    <row r="29" spans="1:10" ht="15.75" x14ac:dyDescent="0.25">
      <c r="B29" s="10">
        <f>B28</f>
        <v>2016</v>
      </c>
      <c r="C29" s="152">
        <v>1</v>
      </c>
      <c r="D29" s="99" t="s">
        <v>3</v>
      </c>
      <c r="E29" s="122">
        <f>IFERROR(VLOOKUP($B29&amp;"_"&amp;$C29&amp;"_"&amp;$A$4,'Pnad-C'!$1:$1048576,E$4,0),"-")</f>
        <v>1238.27197265625</v>
      </c>
      <c r="F29" s="122">
        <f>IFERROR(VLOOKUP($B29&amp;"_"&amp;$C29&amp;"_"&amp;$A$4,'Pnad-C'!$1:$1048576,F$4,0),"-")</f>
        <v>1203.9306640625</v>
      </c>
      <c r="G29" s="122">
        <f>IFERROR(VLOOKUP($B29&amp;"_"&amp;$C29&amp;"_"&amp;$A$4,'Pnad-C'!$1:$1048576,G$4,0),"-")</f>
        <v>1370.3563232421875</v>
      </c>
      <c r="H29" s="122">
        <f>IFERROR(VLOOKUP($B29&amp;"_"&amp;$C29&amp;"_"&amp;$A$4,'Pnad-C'!$1:$1048576,H$4,0),"-")</f>
        <v>1185.6611328125</v>
      </c>
      <c r="I29" s="122">
        <f>IFERROR(VLOOKUP($B29&amp;"_"&amp;$C29&amp;"_"&amp;$A$4,'Pnad-C'!$1:$1048576,I$4,0),"-")</f>
        <v>1782.799560546875</v>
      </c>
      <c r="J29" s="122">
        <f>IFERROR(VLOOKUP($B29&amp;"_"&amp;$C29&amp;"_"&amp;$A$4,'Pnad-C'!$1:$1048576,J$4,0),"-")</f>
        <v>4847.01123046875</v>
      </c>
    </row>
    <row r="30" spans="1:10" s="232" customFormat="1" ht="16.5" thickBot="1" x14ac:dyDescent="0.3">
      <c r="A30" s="268"/>
      <c r="B30" s="254">
        <f>B29</f>
        <v>2016</v>
      </c>
      <c r="C30" s="152">
        <v>2</v>
      </c>
      <c r="D30" s="246" t="s">
        <v>4</v>
      </c>
      <c r="E30" s="122">
        <f>IFERROR(VLOOKUP($B30&amp;"_"&amp;$C30&amp;"_"&amp;$A$4,'Pnad-C'!$1:$1048576,E$4,0),"-")</f>
        <v>1204.8968505859375</v>
      </c>
      <c r="F30" s="122">
        <f>IFERROR(VLOOKUP($B30&amp;"_"&amp;$C30&amp;"_"&amp;$A$4,'Pnad-C'!$1:$1048576,F$4,0),"-")</f>
        <v>1232.2701416015625</v>
      </c>
      <c r="G30" s="122">
        <f>IFERROR(VLOOKUP($B30&amp;"_"&amp;$C30&amp;"_"&amp;$A$4,'Pnad-C'!$1:$1048576,G$4,0),"-")</f>
        <v>1329.323486328125</v>
      </c>
      <c r="H30" s="122">
        <f>IFERROR(VLOOKUP($B30&amp;"_"&amp;$C30&amp;"_"&amp;$A$4,'Pnad-C'!$1:$1048576,H$4,0),"-")</f>
        <v>1254.607421875</v>
      </c>
      <c r="I30" s="122">
        <f>IFERROR(VLOOKUP($B30&amp;"_"&amp;$C30&amp;"_"&amp;$A$4,'Pnad-C'!$1:$1048576,I$4,0),"-")</f>
        <v>1798.4150390625</v>
      </c>
      <c r="J30" s="122">
        <f>IFERROR(VLOOKUP($B30&amp;"_"&amp;$C30&amp;"_"&amp;$A$4,'Pnad-C'!$1:$1048576,J$4,0),"-")</f>
        <v>4923.09326171875</v>
      </c>
    </row>
    <row r="31" spans="1:10" ht="15" customHeight="1" thickTop="1" x14ac:dyDescent="0.25">
      <c r="C31" s="154"/>
      <c r="D31" s="15" t="s">
        <v>778</v>
      </c>
      <c r="E31" s="113"/>
      <c r="F31" s="113"/>
      <c r="G31" s="113"/>
      <c r="H31" s="113"/>
      <c r="I31" s="113"/>
      <c r="J31" s="17"/>
    </row>
    <row r="32" spans="1:10" x14ac:dyDescent="0.25">
      <c r="C32" s="154"/>
      <c r="D32" s="16" t="s">
        <v>2</v>
      </c>
    </row>
    <row r="33" spans="3:4" x14ac:dyDescent="0.25">
      <c r="C33" s="154"/>
      <c r="D33" s="159" t="s">
        <v>434</v>
      </c>
    </row>
    <row r="34" spans="3:4" x14ac:dyDescent="0.25">
      <c r="C34" s="154"/>
      <c r="D34" s="259" t="s">
        <v>779</v>
      </c>
    </row>
  </sheetData>
  <mergeCells count="1">
    <mergeCell ref="D5:J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showGridLines="0" workbookViewId="0">
      <pane ySplit="7" topLeftCell="A8" activePane="bottomLeft" state="frozen"/>
      <selection activeCell="A8" sqref="A8"/>
      <selection pane="bottomLeft" activeCell="A8" sqref="A8"/>
    </sheetView>
  </sheetViews>
  <sheetFormatPr defaultRowHeight="15" x14ac:dyDescent="0.25"/>
  <cols>
    <col min="1" max="3" width="3.140625" style="153" customWidth="1"/>
    <col min="4" max="4" width="28.28515625" customWidth="1"/>
    <col min="5" max="11" width="15.5703125" customWidth="1"/>
  </cols>
  <sheetData>
    <row r="1" spans="1:11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  <c r="K1" s="3"/>
    </row>
    <row r="2" spans="1:11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  <c r="K2" s="7"/>
    </row>
    <row r="3" spans="1:11" s="158" customFormat="1" ht="10.5" customHeight="1" x14ac:dyDescent="0.25">
      <c r="A3" s="144">
        <v>38</v>
      </c>
      <c r="B3" s="145"/>
      <c r="C3" s="157"/>
      <c r="D3" s="155"/>
      <c r="E3" s="157" t="s">
        <v>352</v>
      </c>
      <c r="F3" s="157" t="s">
        <v>353</v>
      </c>
      <c r="G3" s="157" t="s">
        <v>354</v>
      </c>
      <c r="H3" s="157" t="s">
        <v>355</v>
      </c>
      <c r="I3" s="157" t="s">
        <v>356</v>
      </c>
      <c r="J3" s="157" t="s">
        <v>357</v>
      </c>
      <c r="K3" s="157" t="s">
        <v>358</v>
      </c>
    </row>
    <row r="4" spans="1:11" s="158" customFormat="1" ht="9" customHeight="1" x14ac:dyDescent="0.2">
      <c r="A4" s="147" t="s">
        <v>9</v>
      </c>
      <c r="B4" s="145"/>
      <c r="C4" s="157"/>
      <c r="D4" s="155"/>
      <c r="E4" s="157">
        <f>HLOOKUP(E$3,'Pnad-C'!$1:$1048576,2,0)</f>
        <v>196</v>
      </c>
      <c r="F4" s="157">
        <f>HLOOKUP(F$3,'Pnad-C'!$1:$1048576,2,0)</f>
        <v>197</v>
      </c>
      <c r="G4" s="157">
        <f>HLOOKUP(G$3,'Pnad-C'!$1:$1048576,2,0)</f>
        <v>198</v>
      </c>
      <c r="H4" s="157">
        <f>HLOOKUP(H$3,'Pnad-C'!$1:$1048576,2,0)</f>
        <v>199</v>
      </c>
      <c r="I4" s="157">
        <f>HLOOKUP(I$3,'Pnad-C'!$1:$1048576,2,0)</f>
        <v>200</v>
      </c>
      <c r="J4" s="157">
        <f>HLOOKUP(J$3,'Pnad-C'!$1:$1048576,2,0)</f>
        <v>201</v>
      </c>
      <c r="K4" s="157">
        <f>HLOOKUP(K$3,'Pnad-C'!$1:$1048576,2,0)</f>
        <v>202</v>
      </c>
    </row>
    <row r="5" spans="1:11" s="12" customFormat="1" ht="39" customHeight="1" x14ac:dyDescent="0.25">
      <c r="A5" s="11"/>
      <c r="B5" s="148"/>
      <c r="C5" s="138"/>
      <c r="D5" s="416" t="str">
        <f>VLOOKUP(A3,'Indicadores do boletim'!$D:$N,3,0)</f>
        <v>Rendimento real médio da população por setor de atividades: Região  Metropolitana do Rio de Janeiro, 2012 a 2016</v>
      </c>
      <c r="E5" s="416"/>
      <c r="F5" s="416"/>
      <c r="G5" s="416"/>
      <c r="H5" s="416"/>
      <c r="I5" s="416"/>
      <c r="J5" s="416"/>
      <c r="K5" s="416"/>
    </row>
    <row r="6" spans="1:11" s="12" customFormat="1" ht="14.25" customHeight="1" thickBot="1" x14ac:dyDescent="0.3">
      <c r="A6" s="11"/>
      <c r="B6" s="150"/>
      <c r="C6" s="138"/>
      <c r="D6" s="13"/>
      <c r="E6" s="14"/>
      <c r="F6" s="112"/>
      <c r="G6" s="112"/>
      <c r="H6" s="112"/>
      <c r="I6" s="112"/>
      <c r="J6" s="112"/>
      <c r="K6" s="102" t="s">
        <v>785</v>
      </c>
    </row>
    <row r="7" spans="1:11" s="11" customFormat="1" ht="24" customHeight="1" thickTop="1" x14ac:dyDescent="0.25">
      <c r="A7" s="138"/>
      <c r="B7" s="151"/>
      <c r="C7" s="138"/>
      <c r="D7" s="96" t="s">
        <v>0</v>
      </c>
      <c r="E7" s="97" t="s">
        <v>206</v>
      </c>
      <c r="F7" s="97" t="s">
        <v>207</v>
      </c>
      <c r="G7" s="97" t="s">
        <v>208</v>
      </c>
      <c r="H7" s="97" t="s">
        <v>209</v>
      </c>
      <c r="I7" s="97" t="s">
        <v>210</v>
      </c>
      <c r="J7" s="97" t="s">
        <v>211</v>
      </c>
      <c r="K7" s="97" t="s">
        <v>212</v>
      </c>
    </row>
    <row r="8" spans="1:11" ht="15.75" x14ac:dyDescent="0.25">
      <c r="B8" s="10">
        <f>D8</f>
        <v>2012</v>
      </c>
      <c r="C8" s="152">
        <v>0</v>
      </c>
      <c r="D8" s="98">
        <v>2012</v>
      </c>
      <c r="E8" s="121">
        <f>IFERROR(VLOOKUP($B8&amp;"_"&amp;$C8&amp;"_"&amp;$A$4,'Pnad-C'!$1:$1048576,E$4,0),"-")</f>
        <v>1144.521240234375</v>
      </c>
      <c r="F8" s="121">
        <f>IFERROR(VLOOKUP($B8&amp;"_"&amp;$C8&amp;"_"&amp;$A$4,'Pnad-C'!$1:$1048576,F$4,0),"-")</f>
        <v>2441.654296875</v>
      </c>
      <c r="G8" s="121">
        <f>IFERROR(VLOOKUP($B8&amp;"_"&amp;$C8&amp;"_"&amp;$A$4,'Pnad-C'!$1:$1048576,G$4,0),"-")</f>
        <v>1688.92724609375</v>
      </c>
      <c r="H8" s="121">
        <f>IFERROR(VLOOKUP($B8&amp;"_"&amp;$C8&amp;"_"&amp;$A$4,'Pnad-C'!$1:$1048576,H$4,0),"-")</f>
        <v>1668.081298828125</v>
      </c>
      <c r="I8" s="121">
        <f>IFERROR(VLOOKUP($B8&amp;"_"&amp;$C8&amp;"_"&amp;$A$4,'Pnad-C'!$1:$1048576,I$4,0),"-")</f>
        <v>2187.9677734375</v>
      </c>
      <c r="J8" s="121">
        <f>IFERROR(VLOOKUP($B8&amp;"_"&amp;$C8&amp;"_"&amp;$A$4,'Pnad-C'!$1:$1048576,J$4,0),"-")</f>
        <v>3908.56884765625</v>
      </c>
      <c r="K8" s="121">
        <f>IFERROR(VLOOKUP($B8&amp;"_"&amp;$C8&amp;"_"&amp;$A$4,'Pnad-C'!$1:$1048576,K$4,0),"-")</f>
        <v>2392.183349609375</v>
      </c>
    </row>
    <row r="9" spans="1:11" ht="15.75" x14ac:dyDescent="0.25">
      <c r="B9" s="10">
        <f>B8</f>
        <v>2012</v>
      </c>
      <c r="C9" s="152">
        <v>1</v>
      </c>
      <c r="D9" s="99" t="s">
        <v>3</v>
      </c>
      <c r="E9" s="122">
        <f>IFERROR(VLOOKUP($B9&amp;"_"&amp;$C9&amp;"_"&amp;$A$4,'Pnad-C'!$1:$1048576,E$4,0),"-")</f>
        <v>1319.5201416015625</v>
      </c>
      <c r="F9" s="122">
        <f>IFERROR(VLOOKUP($B9&amp;"_"&amp;$C9&amp;"_"&amp;$A$4,'Pnad-C'!$1:$1048576,F$4,0),"-")</f>
        <v>2489.77197265625</v>
      </c>
      <c r="G9" s="122">
        <f>IFERROR(VLOOKUP($B9&amp;"_"&amp;$C9&amp;"_"&amp;$A$4,'Pnad-C'!$1:$1048576,G$4,0),"-")</f>
        <v>1639.90478515625</v>
      </c>
      <c r="H9" s="122">
        <f>IFERROR(VLOOKUP($B9&amp;"_"&amp;$C9&amp;"_"&amp;$A$4,'Pnad-C'!$1:$1048576,H$4,0),"-")</f>
        <v>1635.6224365234375</v>
      </c>
      <c r="I9" s="122">
        <f>IFERROR(VLOOKUP($B9&amp;"_"&amp;$C9&amp;"_"&amp;$A$4,'Pnad-C'!$1:$1048576,I$4,0),"-")</f>
        <v>2209.92724609375</v>
      </c>
      <c r="J9" s="122">
        <f>IFERROR(VLOOKUP($B9&amp;"_"&amp;$C9&amp;"_"&amp;$A$4,'Pnad-C'!$1:$1048576,J$4,0),"-")</f>
        <v>3964.224609375</v>
      </c>
      <c r="K9" s="122">
        <f>IFERROR(VLOOKUP($B9&amp;"_"&amp;$C9&amp;"_"&amp;$A$4,'Pnad-C'!$1:$1048576,K$4,0),"-")</f>
        <v>0</v>
      </c>
    </row>
    <row r="10" spans="1:11" ht="15.75" x14ac:dyDescent="0.25">
      <c r="B10" s="10">
        <f t="shared" ref="B10:B12" si="0">B9</f>
        <v>2012</v>
      </c>
      <c r="C10" s="152">
        <v>2</v>
      </c>
      <c r="D10" s="99" t="s">
        <v>4</v>
      </c>
      <c r="E10" s="122">
        <f>IFERROR(VLOOKUP($B10&amp;"_"&amp;$C10&amp;"_"&amp;$A$4,'Pnad-C'!$1:$1048576,E$4,0),"-")</f>
        <v>972.30126953125</v>
      </c>
      <c r="F10" s="122">
        <f>IFERROR(VLOOKUP($B10&amp;"_"&amp;$C10&amp;"_"&amp;$A$4,'Pnad-C'!$1:$1048576,F$4,0),"-")</f>
        <v>2585.529052734375</v>
      </c>
      <c r="G10" s="122">
        <f>IFERROR(VLOOKUP($B10&amp;"_"&amp;$C10&amp;"_"&amp;$A$4,'Pnad-C'!$1:$1048576,G$4,0),"-")</f>
        <v>1761.2540283203125</v>
      </c>
      <c r="H10" s="122">
        <f>IFERROR(VLOOKUP($B10&amp;"_"&amp;$C10&amp;"_"&amp;$A$4,'Pnad-C'!$1:$1048576,H$4,0),"-")</f>
        <v>1690.9278564453125</v>
      </c>
      <c r="I10" s="122">
        <f>IFERROR(VLOOKUP($B10&amp;"_"&amp;$C10&amp;"_"&amp;$A$4,'Pnad-C'!$1:$1048576,I$4,0),"-")</f>
        <v>2238.33203125</v>
      </c>
      <c r="J10" s="122">
        <f>IFERROR(VLOOKUP($B10&amp;"_"&amp;$C10&amp;"_"&amp;$A$4,'Pnad-C'!$1:$1048576,J$4,0),"-")</f>
        <v>3908.05712890625</v>
      </c>
      <c r="K10" s="122">
        <f>IFERROR(VLOOKUP($B10&amp;"_"&amp;$C10&amp;"_"&amp;$A$4,'Pnad-C'!$1:$1048576,K$4,0),"-")</f>
        <v>4314.39501953125</v>
      </c>
    </row>
    <row r="11" spans="1:11" ht="15.75" x14ac:dyDescent="0.25">
      <c r="B11" s="10">
        <f t="shared" si="0"/>
        <v>2012</v>
      </c>
      <c r="C11" s="152">
        <v>3</v>
      </c>
      <c r="D11" s="99" t="s">
        <v>5</v>
      </c>
      <c r="E11" s="122">
        <f>IFERROR(VLOOKUP($B11&amp;"_"&amp;$C11&amp;"_"&amp;$A$4,'Pnad-C'!$1:$1048576,E$4,0),"-")</f>
        <v>1174.285888671875</v>
      </c>
      <c r="F11" s="122">
        <f>IFERROR(VLOOKUP($B11&amp;"_"&amp;$C11&amp;"_"&amp;$A$4,'Pnad-C'!$1:$1048576,F$4,0),"-")</f>
        <v>2400.739013671875</v>
      </c>
      <c r="G11" s="122">
        <f>IFERROR(VLOOKUP($B11&amp;"_"&amp;$C11&amp;"_"&amp;$A$4,'Pnad-C'!$1:$1048576,G$4,0),"-")</f>
        <v>1666.714599609375</v>
      </c>
      <c r="H11" s="122">
        <f>IFERROR(VLOOKUP($B11&amp;"_"&amp;$C11&amp;"_"&amp;$A$4,'Pnad-C'!$1:$1048576,H$4,0),"-")</f>
        <v>1656.800048828125</v>
      </c>
      <c r="I11" s="122">
        <f>IFERROR(VLOOKUP($B11&amp;"_"&amp;$C11&amp;"_"&amp;$A$4,'Pnad-C'!$1:$1048576,I$4,0),"-")</f>
        <v>2172.598876953125</v>
      </c>
      <c r="J11" s="122">
        <f>IFERROR(VLOOKUP($B11&amp;"_"&amp;$C11&amp;"_"&amp;$A$4,'Pnad-C'!$1:$1048576,J$4,0),"-")</f>
        <v>3850.930419921875</v>
      </c>
      <c r="K11" s="122">
        <f>IFERROR(VLOOKUP($B11&amp;"_"&amp;$C11&amp;"_"&amp;$A$4,'Pnad-C'!$1:$1048576,K$4,0),"-")</f>
        <v>1350.6673583984375</v>
      </c>
    </row>
    <row r="12" spans="1:11" ht="15.75" x14ac:dyDescent="0.25">
      <c r="B12" s="10">
        <f t="shared" si="0"/>
        <v>2012</v>
      </c>
      <c r="C12" s="152">
        <v>4</v>
      </c>
      <c r="D12" s="99" t="s">
        <v>6</v>
      </c>
      <c r="E12" s="122">
        <f>IFERROR(VLOOKUP($B12&amp;"_"&amp;$C12&amp;"_"&amp;$A$4,'Pnad-C'!$1:$1048576,E$4,0),"-")</f>
        <v>1111.9774169921875</v>
      </c>
      <c r="F12" s="122">
        <f>IFERROR(VLOOKUP($B12&amp;"_"&amp;$C12&amp;"_"&amp;$A$4,'Pnad-C'!$1:$1048576,F$4,0),"-")</f>
        <v>2290.57666015625</v>
      </c>
      <c r="G12" s="122">
        <f>IFERROR(VLOOKUP($B12&amp;"_"&amp;$C12&amp;"_"&amp;$A$4,'Pnad-C'!$1:$1048576,G$4,0),"-")</f>
        <v>1687.8353271484375</v>
      </c>
      <c r="H12" s="122">
        <f>IFERROR(VLOOKUP($B12&amp;"_"&amp;$C12&amp;"_"&amp;$A$4,'Pnad-C'!$1:$1048576,H$4,0),"-")</f>
        <v>1688.974609375</v>
      </c>
      <c r="I12" s="122">
        <f>IFERROR(VLOOKUP($B12&amp;"_"&amp;$C12&amp;"_"&amp;$A$4,'Pnad-C'!$1:$1048576,I$4,0),"-")</f>
        <v>2131.012939453125</v>
      </c>
      <c r="J12" s="122">
        <f>IFERROR(VLOOKUP($B12&amp;"_"&amp;$C12&amp;"_"&amp;$A$4,'Pnad-C'!$1:$1048576,J$4,0),"-")</f>
        <v>3911.063720703125</v>
      </c>
      <c r="K12" s="122">
        <f>IFERROR(VLOOKUP($B12&amp;"_"&amp;$C12&amp;"_"&amp;$A$4,'Pnad-C'!$1:$1048576,K$4,0),"-")</f>
        <v>1511.48779296875</v>
      </c>
    </row>
    <row r="13" spans="1:11" ht="15.75" x14ac:dyDescent="0.25">
      <c r="B13" s="10">
        <f>D13</f>
        <v>2013</v>
      </c>
      <c r="C13" s="152">
        <v>0</v>
      </c>
      <c r="D13" s="98">
        <v>2013</v>
      </c>
      <c r="E13" s="121">
        <f>IFERROR(VLOOKUP($B13&amp;"_"&amp;$C13&amp;"_"&amp;$A$4,'Pnad-C'!$1:$1048576,E$4,0),"-")</f>
        <v>1441.774658203125</v>
      </c>
      <c r="F13" s="121">
        <f>IFERROR(VLOOKUP($B13&amp;"_"&amp;$C13&amp;"_"&amp;$A$4,'Pnad-C'!$1:$1048576,F$4,0),"-")</f>
        <v>2514.0634765625</v>
      </c>
      <c r="G13" s="121">
        <f>IFERROR(VLOOKUP($B13&amp;"_"&amp;$C13&amp;"_"&amp;$A$4,'Pnad-C'!$1:$1048576,G$4,0),"-")</f>
        <v>1915.641357421875</v>
      </c>
      <c r="H13" s="121">
        <f>IFERROR(VLOOKUP($B13&amp;"_"&amp;$C13&amp;"_"&amp;$A$4,'Pnad-C'!$1:$1048576,H$4,0),"-")</f>
        <v>1774.9044189453125</v>
      </c>
      <c r="I13" s="121">
        <f>IFERROR(VLOOKUP($B13&amp;"_"&amp;$C13&amp;"_"&amp;$A$4,'Pnad-C'!$1:$1048576,I$4,0),"-")</f>
        <v>2261.331298828125</v>
      </c>
      <c r="J13" s="121">
        <f>IFERROR(VLOOKUP($B13&amp;"_"&amp;$C13&amp;"_"&amp;$A$4,'Pnad-C'!$1:$1048576,J$4,0),"-")</f>
        <v>4176.6171875</v>
      </c>
      <c r="K13" s="121">
        <f>IFERROR(VLOOKUP($B13&amp;"_"&amp;$C13&amp;"_"&amp;$A$4,'Pnad-C'!$1:$1048576,K$4,0),"-")</f>
        <v>2615.26025390625</v>
      </c>
    </row>
    <row r="14" spans="1:11" ht="15.75" x14ac:dyDescent="0.25">
      <c r="B14" s="10">
        <f>B13</f>
        <v>2013</v>
      </c>
      <c r="C14" s="152">
        <v>1</v>
      </c>
      <c r="D14" s="99" t="s">
        <v>3</v>
      </c>
      <c r="E14" s="122">
        <f>IFERROR(VLOOKUP($B14&amp;"_"&amp;$C14&amp;"_"&amp;$A$4,'Pnad-C'!$1:$1048576,E$4,0),"-")</f>
        <v>1321.5357666015625</v>
      </c>
      <c r="F14" s="122">
        <f>IFERROR(VLOOKUP($B14&amp;"_"&amp;$C14&amp;"_"&amp;$A$4,'Pnad-C'!$1:$1048576,F$4,0),"-")</f>
        <v>2459.05224609375</v>
      </c>
      <c r="G14" s="122">
        <f>IFERROR(VLOOKUP($B14&amp;"_"&amp;$C14&amp;"_"&amp;$A$4,'Pnad-C'!$1:$1048576,G$4,0),"-")</f>
        <v>1767.7974853515625</v>
      </c>
      <c r="H14" s="122">
        <f>IFERROR(VLOOKUP($B14&amp;"_"&amp;$C14&amp;"_"&amp;$A$4,'Pnad-C'!$1:$1048576,H$4,0),"-")</f>
        <v>1765.7218017578125</v>
      </c>
      <c r="I14" s="122">
        <f>IFERROR(VLOOKUP($B14&amp;"_"&amp;$C14&amp;"_"&amp;$A$4,'Pnad-C'!$1:$1048576,I$4,0),"-")</f>
        <v>2202.8837890625</v>
      </c>
      <c r="J14" s="122">
        <f>IFERROR(VLOOKUP($B14&amp;"_"&amp;$C14&amp;"_"&amp;$A$4,'Pnad-C'!$1:$1048576,J$4,0),"-")</f>
        <v>4281.04638671875</v>
      </c>
      <c r="K14" s="122">
        <f>IFERROR(VLOOKUP($B14&amp;"_"&amp;$C14&amp;"_"&amp;$A$4,'Pnad-C'!$1:$1048576,K$4,0),"-")</f>
        <v>3001.86669921875</v>
      </c>
    </row>
    <row r="15" spans="1:11" ht="15.75" x14ac:dyDescent="0.25">
      <c r="B15" s="10">
        <f t="shared" ref="B15:B17" si="1">B14</f>
        <v>2013</v>
      </c>
      <c r="C15" s="152">
        <v>2</v>
      </c>
      <c r="D15" s="99" t="s">
        <v>4</v>
      </c>
      <c r="E15" s="122">
        <f>IFERROR(VLOOKUP($B15&amp;"_"&amp;$C15&amp;"_"&amp;$A$4,'Pnad-C'!$1:$1048576,E$4,0),"-")</f>
        <v>1344.4632568359375</v>
      </c>
      <c r="F15" s="122">
        <f>IFERROR(VLOOKUP($B15&amp;"_"&amp;$C15&amp;"_"&amp;$A$4,'Pnad-C'!$1:$1048576,F$4,0),"-")</f>
        <v>2412.61669921875</v>
      </c>
      <c r="G15" s="122">
        <f>IFERROR(VLOOKUP($B15&amp;"_"&amp;$C15&amp;"_"&amp;$A$4,'Pnad-C'!$1:$1048576,G$4,0),"-")</f>
        <v>1997.4932861328125</v>
      </c>
      <c r="H15" s="122">
        <f>IFERROR(VLOOKUP($B15&amp;"_"&amp;$C15&amp;"_"&amp;$A$4,'Pnad-C'!$1:$1048576,H$4,0),"-")</f>
        <v>1797.651123046875</v>
      </c>
      <c r="I15" s="122">
        <f>IFERROR(VLOOKUP($B15&amp;"_"&amp;$C15&amp;"_"&amp;$A$4,'Pnad-C'!$1:$1048576,I$4,0),"-")</f>
        <v>2158.310546875</v>
      </c>
      <c r="J15" s="122">
        <f>IFERROR(VLOOKUP($B15&amp;"_"&amp;$C15&amp;"_"&amp;$A$4,'Pnad-C'!$1:$1048576,J$4,0),"-")</f>
        <v>4134.58984375</v>
      </c>
      <c r="K15" s="122">
        <f>IFERROR(VLOOKUP($B15&amp;"_"&amp;$C15&amp;"_"&amp;$A$4,'Pnad-C'!$1:$1048576,K$4,0),"-")</f>
        <v>1786.9136962890625</v>
      </c>
    </row>
    <row r="16" spans="1:11" ht="15.75" x14ac:dyDescent="0.25">
      <c r="B16" s="10">
        <f t="shared" si="1"/>
        <v>2013</v>
      </c>
      <c r="C16" s="152">
        <v>3</v>
      </c>
      <c r="D16" s="99" t="s">
        <v>5</v>
      </c>
      <c r="E16" s="122">
        <f>IFERROR(VLOOKUP($B16&amp;"_"&amp;$C16&amp;"_"&amp;$A$4,'Pnad-C'!$1:$1048576,E$4,0),"-")</f>
        <v>1653.240966796875</v>
      </c>
      <c r="F16" s="122">
        <f>IFERROR(VLOOKUP($B16&amp;"_"&amp;$C16&amp;"_"&amp;$A$4,'Pnad-C'!$1:$1048576,F$4,0),"-")</f>
        <v>2598.432861328125</v>
      </c>
      <c r="G16" s="122">
        <f>IFERROR(VLOOKUP($B16&amp;"_"&amp;$C16&amp;"_"&amp;$A$4,'Pnad-C'!$1:$1048576,G$4,0),"-")</f>
        <v>1939.1904296875</v>
      </c>
      <c r="H16" s="122">
        <f>IFERROR(VLOOKUP($B16&amp;"_"&amp;$C16&amp;"_"&amp;$A$4,'Pnad-C'!$1:$1048576,H$4,0),"-")</f>
        <v>1776.19287109375</v>
      </c>
      <c r="I16" s="122">
        <f>IFERROR(VLOOKUP($B16&amp;"_"&amp;$C16&amp;"_"&amp;$A$4,'Pnad-C'!$1:$1048576,I$4,0),"-")</f>
        <v>2316.676025390625</v>
      </c>
      <c r="J16" s="122">
        <f>IFERROR(VLOOKUP($B16&amp;"_"&amp;$C16&amp;"_"&amp;$A$4,'Pnad-C'!$1:$1048576,J$4,0),"-")</f>
        <v>4244.7822265625</v>
      </c>
      <c r="K16" s="122">
        <f>IFERROR(VLOOKUP($B16&amp;"_"&amp;$C16&amp;"_"&amp;$A$4,'Pnad-C'!$1:$1048576,K$4,0),"-")</f>
        <v>3572.211669921875</v>
      </c>
    </row>
    <row r="17" spans="1:11" ht="15.75" x14ac:dyDescent="0.25">
      <c r="B17" s="10">
        <f t="shared" si="1"/>
        <v>2013</v>
      </c>
      <c r="C17" s="152">
        <v>4</v>
      </c>
      <c r="D17" s="99" t="s">
        <v>6</v>
      </c>
      <c r="E17" s="122">
        <f>IFERROR(VLOOKUP($B17&amp;"_"&amp;$C17&amp;"_"&amp;$A$4,'Pnad-C'!$1:$1048576,E$4,0),"-")</f>
        <v>1447.8585205078125</v>
      </c>
      <c r="F17" s="122">
        <f>IFERROR(VLOOKUP($B17&amp;"_"&amp;$C17&amp;"_"&amp;$A$4,'Pnad-C'!$1:$1048576,F$4,0),"-")</f>
        <v>2586.151611328125</v>
      </c>
      <c r="G17" s="122">
        <f>IFERROR(VLOOKUP($B17&amp;"_"&amp;$C17&amp;"_"&amp;$A$4,'Pnad-C'!$1:$1048576,G$4,0),"-")</f>
        <v>1958.0841064453125</v>
      </c>
      <c r="H17" s="122">
        <f>IFERROR(VLOOKUP($B17&amp;"_"&amp;$C17&amp;"_"&amp;$A$4,'Pnad-C'!$1:$1048576,H$4,0),"-")</f>
        <v>1760.0517578125</v>
      </c>
      <c r="I17" s="122">
        <f>IFERROR(VLOOKUP($B17&amp;"_"&amp;$C17&amp;"_"&amp;$A$4,'Pnad-C'!$1:$1048576,I$4,0),"-")</f>
        <v>2367.45458984375</v>
      </c>
      <c r="J17" s="122">
        <f>IFERROR(VLOOKUP($B17&amp;"_"&amp;$C17&amp;"_"&amp;$A$4,'Pnad-C'!$1:$1048576,J$4,0),"-")</f>
        <v>4046.04931640625</v>
      </c>
      <c r="K17" s="122">
        <f>IFERROR(VLOOKUP($B17&amp;"_"&amp;$C17&amp;"_"&amp;$A$4,'Pnad-C'!$1:$1048576,K$4,0),"-")</f>
        <v>2100.048828125</v>
      </c>
    </row>
    <row r="18" spans="1:11" ht="15.75" x14ac:dyDescent="0.25">
      <c r="B18" s="10">
        <f>D18</f>
        <v>2014</v>
      </c>
      <c r="C18" s="152">
        <v>0</v>
      </c>
      <c r="D18" s="98">
        <v>2014</v>
      </c>
      <c r="E18" s="121">
        <f>IFERROR(VLOOKUP($B18&amp;"_"&amp;$C18&amp;"_"&amp;$A$4,'Pnad-C'!$1:$1048576,E$4,0),"-")</f>
        <v>1709.29345703125</v>
      </c>
      <c r="F18" s="121">
        <f>IFERROR(VLOOKUP($B18&amp;"_"&amp;$C18&amp;"_"&amp;$A$4,'Pnad-C'!$1:$1048576,F$4,0),"-")</f>
        <v>2510.874267578125</v>
      </c>
      <c r="G18" s="121">
        <f>IFERROR(VLOOKUP($B18&amp;"_"&amp;$C18&amp;"_"&amp;$A$4,'Pnad-C'!$1:$1048576,G$4,0),"-")</f>
        <v>1747.203857421875</v>
      </c>
      <c r="H18" s="121">
        <f>IFERROR(VLOOKUP($B18&amp;"_"&amp;$C18&amp;"_"&amp;$A$4,'Pnad-C'!$1:$1048576,H$4,0),"-")</f>
        <v>1672.3092041015625</v>
      </c>
      <c r="I18" s="121">
        <f>IFERROR(VLOOKUP($B18&amp;"_"&amp;$C18&amp;"_"&amp;$A$4,'Pnad-C'!$1:$1048576,I$4,0),"-")</f>
        <v>2220.8251953125</v>
      </c>
      <c r="J18" s="121">
        <f>IFERROR(VLOOKUP($B18&amp;"_"&amp;$C18&amp;"_"&amp;$A$4,'Pnad-C'!$1:$1048576,J$4,0),"-")</f>
        <v>4202.2294921875</v>
      </c>
      <c r="K18" s="121">
        <f>IFERROR(VLOOKUP($B18&amp;"_"&amp;$C18&amp;"_"&amp;$A$4,'Pnad-C'!$1:$1048576,K$4,0),"-")</f>
        <v>2383.19140625</v>
      </c>
    </row>
    <row r="19" spans="1:11" ht="15.75" x14ac:dyDescent="0.25">
      <c r="B19" s="10">
        <f>B18</f>
        <v>2014</v>
      </c>
      <c r="C19" s="152">
        <v>1</v>
      </c>
      <c r="D19" s="99" t="s">
        <v>3</v>
      </c>
      <c r="E19" s="122">
        <f>IFERROR(VLOOKUP($B19&amp;"_"&amp;$C19&amp;"_"&amp;$A$4,'Pnad-C'!$1:$1048576,E$4,0),"-")</f>
        <v>1900.02294921875</v>
      </c>
      <c r="F19" s="122">
        <f>IFERROR(VLOOKUP($B19&amp;"_"&amp;$C19&amp;"_"&amp;$A$4,'Pnad-C'!$1:$1048576,F$4,0),"-")</f>
        <v>2732.59326171875</v>
      </c>
      <c r="G19" s="122">
        <f>IFERROR(VLOOKUP($B19&amp;"_"&amp;$C19&amp;"_"&amp;$A$4,'Pnad-C'!$1:$1048576,G$4,0),"-")</f>
        <v>1878.6541748046875</v>
      </c>
      <c r="H19" s="122">
        <f>IFERROR(VLOOKUP($B19&amp;"_"&amp;$C19&amp;"_"&amp;$A$4,'Pnad-C'!$1:$1048576,H$4,0),"-")</f>
        <v>1715.0963134765625</v>
      </c>
      <c r="I19" s="122">
        <f>IFERROR(VLOOKUP($B19&amp;"_"&amp;$C19&amp;"_"&amp;$A$4,'Pnad-C'!$1:$1048576,I$4,0),"-")</f>
        <v>2383.380126953125</v>
      </c>
      <c r="J19" s="122">
        <f>IFERROR(VLOOKUP($B19&amp;"_"&amp;$C19&amp;"_"&amp;$A$4,'Pnad-C'!$1:$1048576,J$4,0),"-")</f>
        <v>4419.3125</v>
      </c>
      <c r="K19" s="122">
        <f>IFERROR(VLOOKUP($B19&amp;"_"&amp;$C19&amp;"_"&amp;$A$4,'Pnad-C'!$1:$1048576,K$4,0),"-")</f>
        <v>121.84297943115234</v>
      </c>
    </row>
    <row r="20" spans="1:11" ht="15.75" x14ac:dyDescent="0.25">
      <c r="B20" s="10">
        <f t="shared" ref="B20:B22" si="2">B19</f>
        <v>2014</v>
      </c>
      <c r="C20" s="152">
        <v>2</v>
      </c>
      <c r="D20" s="99" t="s">
        <v>4</v>
      </c>
      <c r="E20" s="122">
        <f>IFERROR(VLOOKUP($B20&amp;"_"&amp;$C20&amp;"_"&amp;$A$4,'Pnad-C'!$1:$1048576,E$4,0),"-")</f>
        <v>1644.126953125</v>
      </c>
      <c r="F20" s="122">
        <f>IFERROR(VLOOKUP($B20&amp;"_"&amp;$C20&amp;"_"&amp;$A$4,'Pnad-C'!$1:$1048576,F$4,0),"-")</f>
        <v>2587.421142578125</v>
      </c>
      <c r="G20" s="122">
        <f>IFERROR(VLOOKUP($B20&amp;"_"&amp;$C20&amp;"_"&amp;$A$4,'Pnad-C'!$1:$1048576,G$4,0),"-")</f>
        <v>1829.006591796875</v>
      </c>
      <c r="H20" s="122">
        <f>IFERROR(VLOOKUP($B20&amp;"_"&amp;$C20&amp;"_"&amp;$A$4,'Pnad-C'!$1:$1048576,H$4,0),"-")</f>
        <v>1657.2781982421875</v>
      </c>
      <c r="I20" s="122">
        <f>IFERROR(VLOOKUP($B20&amp;"_"&amp;$C20&amp;"_"&amp;$A$4,'Pnad-C'!$1:$1048576,I$4,0),"-")</f>
        <v>2202.55029296875</v>
      </c>
      <c r="J20" s="122">
        <f>IFERROR(VLOOKUP($B20&amp;"_"&amp;$C20&amp;"_"&amp;$A$4,'Pnad-C'!$1:$1048576,J$4,0),"-")</f>
        <v>4225.16259765625</v>
      </c>
      <c r="K20" s="122">
        <f>IFERROR(VLOOKUP($B20&amp;"_"&amp;$C20&amp;"_"&amp;$A$4,'Pnad-C'!$1:$1048576,K$4,0),"-")</f>
        <v>2102.81884765625</v>
      </c>
    </row>
    <row r="21" spans="1:11" ht="15.75" x14ac:dyDescent="0.25">
      <c r="B21" s="10">
        <f t="shared" si="2"/>
        <v>2014</v>
      </c>
      <c r="C21" s="152">
        <v>3</v>
      </c>
      <c r="D21" s="99" t="s">
        <v>5</v>
      </c>
      <c r="E21" s="122">
        <f>IFERROR(VLOOKUP($B21&amp;"_"&amp;$C21&amp;"_"&amp;$A$4,'Pnad-C'!$1:$1048576,E$4,0),"-")</f>
        <v>1573.1217041015625</v>
      </c>
      <c r="F21" s="122">
        <f>IFERROR(VLOOKUP($B21&amp;"_"&amp;$C21&amp;"_"&amp;$A$4,'Pnad-C'!$1:$1048576,F$4,0),"-")</f>
        <v>2387.8017578125</v>
      </c>
      <c r="G21" s="122">
        <f>IFERROR(VLOOKUP($B21&amp;"_"&amp;$C21&amp;"_"&amp;$A$4,'Pnad-C'!$1:$1048576,G$4,0),"-")</f>
        <v>1611.046630859375</v>
      </c>
      <c r="H21" s="122">
        <f>IFERROR(VLOOKUP($B21&amp;"_"&amp;$C21&amp;"_"&amp;$A$4,'Pnad-C'!$1:$1048576,H$4,0),"-")</f>
        <v>1592.105712890625</v>
      </c>
      <c r="I21" s="122">
        <f>IFERROR(VLOOKUP($B21&amp;"_"&amp;$C21&amp;"_"&amp;$A$4,'Pnad-C'!$1:$1048576,I$4,0),"-")</f>
        <v>2106.363525390625</v>
      </c>
      <c r="J21" s="122">
        <f>IFERROR(VLOOKUP($B21&amp;"_"&amp;$C21&amp;"_"&amp;$A$4,'Pnad-C'!$1:$1048576,J$4,0),"-")</f>
        <v>3663.94091796875</v>
      </c>
      <c r="K21" s="122">
        <f>IFERROR(VLOOKUP($B21&amp;"_"&amp;$C21&amp;"_"&amp;$A$4,'Pnad-C'!$1:$1048576,K$4,0),"-")</f>
        <v>3627.0048828125</v>
      </c>
    </row>
    <row r="22" spans="1:11" ht="15.75" x14ac:dyDescent="0.25">
      <c r="B22" s="10">
        <f t="shared" si="2"/>
        <v>2014</v>
      </c>
      <c r="C22" s="152">
        <v>4</v>
      </c>
      <c r="D22" s="99" t="s">
        <v>6</v>
      </c>
      <c r="E22" s="122">
        <f>IFERROR(VLOOKUP($B22&amp;"_"&amp;$C22&amp;"_"&amp;$A$4,'Pnad-C'!$1:$1048576,E$4,0),"-")</f>
        <v>1719.902099609375</v>
      </c>
      <c r="F22" s="122">
        <f>IFERROR(VLOOKUP($B22&amp;"_"&amp;$C22&amp;"_"&amp;$A$4,'Pnad-C'!$1:$1048576,F$4,0),"-")</f>
        <v>2335.6806640625</v>
      </c>
      <c r="G22" s="122">
        <f>IFERROR(VLOOKUP($B22&amp;"_"&amp;$C22&amp;"_"&amp;$A$4,'Pnad-C'!$1:$1048576,G$4,0),"-")</f>
        <v>1670.1077880859375</v>
      </c>
      <c r="H22" s="122">
        <f>IFERROR(VLOOKUP($B22&amp;"_"&amp;$C22&amp;"_"&amp;$A$4,'Pnad-C'!$1:$1048576,H$4,0),"-")</f>
        <v>1724.7564697265625</v>
      </c>
      <c r="I22" s="122">
        <f>IFERROR(VLOOKUP($B22&amp;"_"&amp;$C22&amp;"_"&amp;$A$4,'Pnad-C'!$1:$1048576,I$4,0),"-")</f>
        <v>2191.006591796875</v>
      </c>
      <c r="J22" s="122">
        <f>IFERROR(VLOOKUP($B22&amp;"_"&amp;$C22&amp;"_"&amp;$A$4,'Pnad-C'!$1:$1048576,J$4,0),"-")</f>
        <v>4500.5009765625</v>
      </c>
      <c r="K22" s="122">
        <f>IFERROR(VLOOKUP($B22&amp;"_"&amp;$C22&amp;"_"&amp;$A$4,'Pnad-C'!$1:$1048576,K$4,0),"-")</f>
        <v>3681.099365234375</v>
      </c>
    </row>
    <row r="23" spans="1:11" ht="15.75" x14ac:dyDescent="0.25">
      <c r="B23" s="10">
        <f>D23</f>
        <v>2015</v>
      </c>
      <c r="C23" s="152">
        <v>0</v>
      </c>
      <c r="D23" s="98">
        <v>2015</v>
      </c>
      <c r="E23" s="121">
        <f>IFERROR(VLOOKUP($B23&amp;"_"&amp;$C23&amp;"_"&amp;$A$4,'Pnad-C'!$1:$1048576,E$4,0),"-")</f>
        <v>2553.062255859375</v>
      </c>
      <c r="F23" s="121">
        <f>IFERROR(VLOOKUP($B23&amp;"_"&amp;$C23&amp;"_"&amp;$A$4,'Pnad-C'!$1:$1048576,F$4,0),"-")</f>
        <v>2579.1474609375</v>
      </c>
      <c r="G23" s="121">
        <f>IFERROR(VLOOKUP($B23&amp;"_"&amp;$C23&amp;"_"&amp;$A$4,'Pnad-C'!$1:$1048576,G$4,0),"-")</f>
        <v>1781.875732421875</v>
      </c>
      <c r="H23" s="121">
        <f>IFERROR(VLOOKUP($B23&amp;"_"&amp;$C23&amp;"_"&amp;$A$4,'Pnad-C'!$1:$1048576,H$4,0),"-")</f>
        <v>1769.606201171875</v>
      </c>
      <c r="I23" s="121">
        <f>IFERROR(VLOOKUP($B23&amp;"_"&amp;$C23&amp;"_"&amp;$A$4,'Pnad-C'!$1:$1048576,I$4,0),"-")</f>
        <v>2340.46044921875</v>
      </c>
      <c r="J23" s="121">
        <f>IFERROR(VLOOKUP($B23&amp;"_"&amp;$C23&amp;"_"&amp;$A$4,'Pnad-C'!$1:$1048576,J$4,0),"-")</f>
        <v>4473.11669921875</v>
      </c>
      <c r="K23" s="121">
        <f>IFERROR(VLOOKUP($B23&amp;"_"&amp;$C23&amp;"_"&amp;$A$4,'Pnad-C'!$1:$1048576,K$4,0),"-")</f>
        <v>3404.893310546875</v>
      </c>
    </row>
    <row r="24" spans="1:11" ht="15.75" x14ac:dyDescent="0.25">
      <c r="B24" s="10">
        <f>B23</f>
        <v>2015</v>
      </c>
      <c r="C24" s="152">
        <v>1</v>
      </c>
      <c r="D24" s="99" t="s">
        <v>3</v>
      </c>
      <c r="E24" s="122">
        <f>IFERROR(VLOOKUP($B24&amp;"_"&amp;$C24&amp;"_"&amp;$A$4,'Pnad-C'!$1:$1048576,E$4,0),"-")</f>
        <v>1483.635498046875</v>
      </c>
      <c r="F24" s="122">
        <f>IFERROR(VLOOKUP($B24&amp;"_"&amp;$C24&amp;"_"&amp;$A$4,'Pnad-C'!$1:$1048576,F$4,0),"-")</f>
        <v>2586.576416015625</v>
      </c>
      <c r="G24" s="122">
        <f>IFERROR(VLOOKUP($B24&amp;"_"&amp;$C24&amp;"_"&amp;$A$4,'Pnad-C'!$1:$1048576,G$4,0),"-")</f>
        <v>1734.1072998046875</v>
      </c>
      <c r="H24" s="122">
        <f>IFERROR(VLOOKUP($B24&amp;"_"&amp;$C24&amp;"_"&amp;$A$4,'Pnad-C'!$1:$1048576,H$4,0),"-")</f>
        <v>1729.6549072265625</v>
      </c>
      <c r="I24" s="122">
        <f>IFERROR(VLOOKUP($B24&amp;"_"&amp;$C24&amp;"_"&amp;$A$4,'Pnad-C'!$1:$1048576,I$4,0),"-")</f>
        <v>2321.91650390625</v>
      </c>
      <c r="J24" s="122">
        <f>IFERROR(VLOOKUP($B24&amp;"_"&amp;$C24&amp;"_"&amp;$A$4,'Pnad-C'!$1:$1048576,J$4,0),"-")</f>
        <v>4380.51806640625</v>
      </c>
      <c r="K24" s="122">
        <f>IFERROR(VLOOKUP($B24&amp;"_"&amp;$C24&amp;"_"&amp;$A$4,'Pnad-C'!$1:$1048576,K$4,0),"-")</f>
        <v>4814.71435546875</v>
      </c>
    </row>
    <row r="25" spans="1:11" ht="15.75" x14ac:dyDescent="0.25">
      <c r="B25" s="10">
        <f t="shared" ref="B25:B27" si="3">B24</f>
        <v>2015</v>
      </c>
      <c r="C25" s="152">
        <v>2</v>
      </c>
      <c r="D25" s="99" t="s">
        <v>4</v>
      </c>
      <c r="E25" s="122">
        <f>IFERROR(VLOOKUP($B25&amp;"_"&amp;$C25&amp;"_"&amp;$A$4,'Pnad-C'!$1:$1048576,E$4,0),"-")</f>
        <v>1465.6448974609375</v>
      </c>
      <c r="F25" s="122">
        <f>IFERROR(VLOOKUP($B25&amp;"_"&amp;$C25&amp;"_"&amp;$A$4,'Pnad-C'!$1:$1048576,F$4,0),"-")</f>
        <v>2553.473876953125</v>
      </c>
      <c r="G25" s="122">
        <f>IFERROR(VLOOKUP($B25&amp;"_"&amp;$C25&amp;"_"&amp;$A$4,'Pnad-C'!$1:$1048576,G$4,0),"-")</f>
        <v>1676.6976318359375</v>
      </c>
      <c r="H25" s="122">
        <f>IFERROR(VLOOKUP($B25&amp;"_"&amp;$C25&amp;"_"&amp;$A$4,'Pnad-C'!$1:$1048576,H$4,0),"-")</f>
        <v>1770.7633056640625</v>
      </c>
      <c r="I25" s="122">
        <f>IFERROR(VLOOKUP($B25&amp;"_"&amp;$C25&amp;"_"&amp;$A$4,'Pnad-C'!$1:$1048576,I$4,0),"-")</f>
        <v>2385.583251953125</v>
      </c>
      <c r="J25" s="122">
        <f>IFERROR(VLOOKUP($B25&amp;"_"&amp;$C25&amp;"_"&amp;$A$4,'Pnad-C'!$1:$1048576,J$4,0),"-")</f>
        <v>4371.638671875</v>
      </c>
      <c r="K25" s="122">
        <f>IFERROR(VLOOKUP($B25&amp;"_"&amp;$C25&amp;"_"&amp;$A$4,'Pnad-C'!$1:$1048576,K$4,0),"-")</f>
        <v>4420.00146484375</v>
      </c>
    </row>
    <row r="26" spans="1:11" ht="15.75" x14ac:dyDescent="0.25">
      <c r="B26" s="10">
        <f t="shared" si="3"/>
        <v>2015</v>
      </c>
      <c r="C26" s="152">
        <v>3</v>
      </c>
      <c r="D26" s="99" t="s">
        <v>5</v>
      </c>
      <c r="E26" s="122">
        <f>IFERROR(VLOOKUP($B26&amp;"_"&amp;$C26&amp;"_"&amp;$A$4,'Pnad-C'!$1:$1048576,E$4,0),"-")</f>
        <v>3514.7822265625</v>
      </c>
      <c r="F26" s="122">
        <f>IFERROR(VLOOKUP($B26&amp;"_"&amp;$C26&amp;"_"&amp;$A$4,'Pnad-C'!$1:$1048576,F$4,0),"-")</f>
        <v>2604.282958984375</v>
      </c>
      <c r="G26" s="122">
        <f>IFERROR(VLOOKUP($B26&amp;"_"&amp;$C26&amp;"_"&amp;$A$4,'Pnad-C'!$1:$1048576,G$4,0),"-")</f>
        <v>1739.36669921875</v>
      </c>
      <c r="H26" s="122">
        <f>IFERROR(VLOOKUP($B26&amp;"_"&amp;$C26&amp;"_"&amp;$A$4,'Pnad-C'!$1:$1048576,H$4,0),"-")</f>
        <v>1826.8311767578125</v>
      </c>
      <c r="I26" s="122">
        <f>IFERROR(VLOOKUP($B26&amp;"_"&amp;$C26&amp;"_"&amp;$A$4,'Pnad-C'!$1:$1048576,I$4,0),"-")</f>
        <v>2364.99853515625</v>
      </c>
      <c r="J26" s="122">
        <f>IFERROR(VLOOKUP($B26&amp;"_"&amp;$C26&amp;"_"&amp;$A$4,'Pnad-C'!$1:$1048576,J$4,0),"-")</f>
        <v>4582.91845703125</v>
      </c>
      <c r="K26" s="122">
        <f>IFERROR(VLOOKUP($B26&amp;"_"&amp;$C26&amp;"_"&amp;$A$4,'Pnad-C'!$1:$1048576,K$4,0),"-")</f>
        <v>2156.39404296875</v>
      </c>
    </row>
    <row r="27" spans="1:11" ht="15.75" x14ac:dyDescent="0.25">
      <c r="B27" s="10">
        <f t="shared" si="3"/>
        <v>2015</v>
      </c>
      <c r="C27" s="152">
        <v>4</v>
      </c>
      <c r="D27" s="99" t="s">
        <v>6</v>
      </c>
      <c r="E27" s="122">
        <f>IFERROR(VLOOKUP($B27&amp;"_"&amp;$C27&amp;"_"&amp;$A$4,'Pnad-C'!$1:$1048576,E$4,0),"-")</f>
        <v>3748.186279296875</v>
      </c>
      <c r="F27" s="122">
        <f>IFERROR(VLOOKUP($B27&amp;"_"&amp;$C27&amp;"_"&amp;$A$4,'Pnad-C'!$1:$1048576,F$4,0),"-")</f>
        <v>2572.256103515625</v>
      </c>
      <c r="G27" s="122">
        <f>IFERROR(VLOOKUP($B27&amp;"_"&amp;$C27&amp;"_"&amp;$A$4,'Pnad-C'!$1:$1048576,G$4,0),"-")</f>
        <v>1977.331298828125</v>
      </c>
      <c r="H27" s="122">
        <f>IFERROR(VLOOKUP($B27&amp;"_"&amp;$C27&amp;"_"&amp;$A$4,'Pnad-C'!$1:$1048576,H$4,0),"-")</f>
        <v>1751.1756591796875</v>
      </c>
      <c r="I27" s="122">
        <f>IFERROR(VLOOKUP($B27&amp;"_"&amp;$C27&amp;"_"&amp;$A$4,'Pnad-C'!$1:$1048576,I$4,0),"-")</f>
        <v>2289.343505859375</v>
      </c>
      <c r="J27" s="122">
        <f>IFERROR(VLOOKUP($B27&amp;"_"&amp;$C27&amp;"_"&amp;$A$4,'Pnad-C'!$1:$1048576,J$4,0),"-")</f>
        <v>4557.3916015625</v>
      </c>
      <c r="K27" s="122">
        <f>IFERROR(VLOOKUP($B27&amp;"_"&amp;$C27&amp;"_"&amp;$A$4,'Pnad-C'!$1:$1048576,K$4,0),"-")</f>
        <v>2228.463623046875</v>
      </c>
    </row>
    <row r="28" spans="1:11" ht="15.75" x14ac:dyDescent="0.25">
      <c r="B28" s="10">
        <f>D28</f>
        <v>2016</v>
      </c>
      <c r="C28" s="152">
        <v>0</v>
      </c>
      <c r="D28" s="98">
        <v>2016</v>
      </c>
      <c r="E28" s="121">
        <f>IFERROR(VLOOKUP($B28&amp;"_"&amp;$C28&amp;"_"&amp;$A$4,'Pnad-C'!$1:$1048576,E$4,0),"-")</f>
        <v>2501.48486328125</v>
      </c>
      <c r="F28" s="121">
        <f>IFERROR(VLOOKUP($B28&amp;"_"&amp;$C28&amp;"_"&amp;$A$4,'Pnad-C'!$1:$1048576,F$4,0),"-")</f>
        <v>2665.28759765625</v>
      </c>
      <c r="G28" s="121">
        <f>IFERROR(VLOOKUP($B28&amp;"_"&amp;$C28&amp;"_"&amp;$A$4,'Pnad-C'!$1:$1048576,G$4,0),"-")</f>
        <v>1800.075439453125</v>
      </c>
      <c r="H28" s="121">
        <f>IFERROR(VLOOKUP($B28&amp;"_"&amp;$C28&amp;"_"&amp;$A$4,'Pnad-C'!$1:$1048576,H$4,0),"-")</f>
        <v>1931.470703125</v>
      </c>
      <c r="I28" s="121">
        <f>IFERROR(VLOOKUP($B28&amp;"_"&amp;$C28&amp;"_"&amp;$A$4,'Pnad-C'!$1:$1048576,I$4,0),"-")</f>
        <v>2471.648193359375</v>
      </c>
      <c r="J28" s="121">
        <f>IFERROR(VLOOKUP($B28&amp;"_"&amp;$C28&amp;"_"&amp;$A$4,'Pnad-C'!$1:$1048576,J$4,0),"-")</f>
        <v>4449.17236328125</v>
      </c>
      <c r="K28" s="121">
        <f>IFERROR(VLOOKUP($B28&amp;"_"&amp;$C28&amp;"_"&amp;$A$4,'Pnad-C'!$1:$1048576,K$4,0),"-")</f>
        <v>0</v>
      </c>
    </row>
    <row r="29" spans="1:11" ht="15.75" x14ac:dyDescent="0.25">
      <c r="B29" s="10">
        <f>B28</f>
        <v>2016</v>
      </c>
      <c r="C29" s="152">
        <v>1</v>
      </c>
      <c r="D29" s="99" t="s">
        <v>3</v>
      </c>
      <c r="E29" s="122">
        <f>IFERROR(VLOOKUP($B29&amp;"_"&amp;$C29&amp;"_"&amp;$A$4,'Pnad-C'!$1:$1048576,E$4,0),"-")</f>
        <v>3596.2099609375</v>
      </c>
      <c r="F29" s="122">
        <f>IFERROR(VLOOKUP($B29&amp;"_"&amp;$C29&amp;"_"&amp;$A$4,'Pnad-C'!$1:$1048576,F$4,0),"-")</f>
        <v>2839.73779296875</v>
      </c>
      <c r="G29" s="122">
        <f>IFERROR(VLOOKUP($B29&amp;"_"&amp;$C29&amp;"_"&amp;$A$4,'Pnad-C'!$1:$1048576,G$4,0),"-")</f>
        <v>1740.1922607421875</v>
      </c>
      <c r="H29" s="122">
        <f>IFERROR(VLOOKUP($B29&amp;"_"&amp;$C29&amp;"_"&amp;$A$4,'Pnad-C'!$1:$1048576,H$4,0),"-")</f>
        <v>1915.58837890625</v>
      </c>
      <c r="I29" s="122">
        <f>IFERROR(VLOOKUP($B29&amp;"_"&amp;$C29&amp;"_"&amp;$A$4,'Pnad-C'!$1:$1048576,I$4,0),"-")</f>
        <v>2458.838134765625</v>
      </c>
      <c r="J29" s="122">
        <f>IFERROR(VLOOKUP($B29&amp;"_"&amp;$C29&amp;"_"&amp;$A$4,'Pnad-C'!$1:$1048576,J$4,0),"-")</f>
        <v>4406.0537109375</v>
      </c>
      <c r="K29" s="122">
        <f>IFERROR(VLOOKUP($B29&amp;"_"&amp;$C29&amp;"_"&amp;$A$4,'Pnad-C'!$1:$1048576,K$4,0),"-")</f>
        <v>0</v>
      </c>
    </row>
    <row r="30" spans="1:11" s="232" customFormat="1" ht="16.5" thickBot="1" x14ac:dyDescent="0.3">
      <c r="A30" s="268"/>
      <c r="B30" s="254">
        <f>B29</f>
        <v>2016</v>
      </c>
      <c r="C30" s="152">
        <v>2</v>
      </c>
      <c r="D30" s="246" t="s">
        <v>4</v>
      </c>
      <c r="E30" s="122">
        <f>IFERROR(VLOOKUP($B30&amp;"_"&amp;$C30&amp;"_"&amp;$A$4,'Pnad-C'!$1:$1048576,E$4,0),"-")</f>
        <v>1406.760009765625</v>
      </c>
      <c r="F30" s="122">
        <f>IFERROR(VLOOKUP($B30&amp;"_"&amp;$C30&amp;"_"&amp;$A$4,'Pnad-C'!$1:$1048576,F$4,0),"-")</f>
        <v>2490.83740234375</v>
      </c>
      <c r="G30" s="122">
        <f>IFERROR(VLOOKUP($B30&amp;"_"&amp;$C30&amp;"_"&amp;$A$4,'Pnad-C'!$1:$1048576,G$4,0),"-")</f>
        <v>1859.95849609375</v>
      </c>
      <c r="H30" s="122">
        <f>IFERROR(VLOOKUP($B30&amp;"_"&amp;$C30&amp;"_"&amp;$A$4,'Pnad-C'!$1:$1048576,H$4,0),"-")</f>
        <v>1947.35302734375</v>
      </c>
      <c r="I30" s="122">
        <f>IFERROR(VLOOKUP($B30&amp;"_"&amp;$C30&amp;"_"&amp;$A$4,'Pnad-C'!$1:$1048576,I$4,0),"-")</f>
        <v>2484.458251953125</v>
      </c>
      <c r="J30" s="122">
        <f>IFERROR(VLOOKUP($B30&amp;"_"&amp;$C30&amp;"_"&amp;$A$4,'Pnad-C'!$1:$1048576,J$4,0),"-")</f>
        <v>4492.291015625</v>
      </c>
      <c r="K30" s="122">
        <f>IFERROR(VLOOKUP($B30&amp;"_"&amp;$C30&amp;"_"&amp;$A$4,'Pnad-C'!$1:$1048576,K$4,0),"-")</f>
        <v>0</v>
      </c>
    </row>
    <row r="31" spans="1:11" ht="15" customHeight="1" thickTop="1" x14ac:dyDescent="0.25">
      <c r="C31" s="154"/>
      <c r="D31" s="15" t="s">
        <v>778</v>
      </c>
      <c r="E31" s="113"/>
      <c r="F31" s="113"/>
      <c r="G31" s="113"/>
      <c r="H31" s="113"/>
      <c r="I31" s="113"/>
      <c r="J31" s="113"/>
      <c r="K31" s="17"/>
    </row>
    <row r="32" spans="1:11" x14ac:dyDescent="0.25">
      <c r="C32" s="154"/>
      <c r="D32" s="16" t="s">
        <v>2</v>
      </c>
    </row>
    <row r="33" spans="3:11" x14ac:dyDescent="0.25">
      <c r="C33" s="154"/>
      <c r="D33" s="159" t="s">
        <v>434</v>
      </c>
    </row>
    <row r="34" spans="3:11" x14ac:dyDescent="0.25">
      <c r="C34" s="154"/>
      <c r="D34" s="104" t="s">
        <v>779</v>
      </c>
    </row>
    <row r="35" spans="3:11" ht="21" customHeight="1" x14ac:dyDescent="0.25">
      <c r="D35" s="432" t="s">
        <v>687</v>
      </c>
      <c r="E35" s="432"/>
      <c r="F35" s="432"/>
      <c r="G35" s="432"/>
      <c r="H35" s="432"/>
      <c r="I35" s="432"/>
      <c r="J35" s="432"/>
      <c r="K35" s="432"/>
    </row>
  </sheetData>
  <mergeCells count="2">
    <mergeCell ref="D5:K5"/>
    <mergeCell ref="D35:K3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showGridLines="0" workbookViewId="0">
      <pane ySplit="8" topLeftCell="A9" activePane="bottomLeft" state="frozen"/>
      <selection activeCell="A8" sqref="A8"/>
      <selection pane="bottomLeft" activeCell="A8" sqref="A8"/>
    </sheetView>
  </sheetViews>
  <sheetFormatPr defaultRowHeight="15" x14ac:dyDescent="0.25"/>
  <cols>
    <col min="1" max="1" width="3.140625" style="153" customWidth="1"/>
    <col min="2" max="2" width="3" style="153" customWidth="1"/>
    <col min="3" max="3" width="3.140625" style="153" customWidth="1"/>
    <col min="4" max="4" width="23.28515625" customWidth="1"/>
    <col min="5" max="6" width="10.140625" customWidth="1"/>
    <col min="7" max="10" width="12.7109375" customWidth="1"/>
    <col min="11" max="12" width="9.5703125" customWidth="1"/>
    <col min="13" max="13" width="10.7109375" customWidth="1"/>
  </cols>
  <sheetData>
    <row r="1" spans="1:14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</row>
    <row r="2" spans="1:14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</row>
    <row r="3" spans="1:14" s="158" customFormat="1" ht="10.5" customHeight="1" x14ac:dyDescent="0.25">
      <c r="A3" s="144">
        <v>40</v>
      </c>
      <c r="B3" s="145"/>
      <c r="C3" s="157"/>
      <c r="D3" s="164"/>
      <c r="E3" s="163" t="s">
        <v>363</v>
      </c>
      <c r="F3" s="163" t="s">
        <v>364</v>
      </c>
      <c r="G3" s="163" t="s">
        <v>365</v>
      </c>
      <c r="H3" s="163" t="s">
        <v>366</v>
      </c>
      <c r="I3" s="163" t="s">
        <v>367</v>
      </c>
      <c r="J3" s="163" t="s">
        <v>368</v>
      </c>
      <c r="K3" s="165" t="s">
        <v>369</v>
      </c>
      <c r="L3" s="165" t="s">
        <v>437</v>
      </c>
      <c r="M3" s="165" t="s">
        <v>370</v>
      </c>
      <c r="N3" s="165"/>
    </row>
    <row r="4" spans="1:14" s="158" customFormat="1" ht="9" customHeight="1" x14ac:dyDescent="0.2">
      <c r="A4" s="147" t="s">
        <v>9</v>
      </c>
      <c r="B4" s="145"/>
      <c r="C4" s="157"/>
      <c r="D4" s="155"/>
      <c r="E4" s="157">
        <f>HLOOKUP(E$3,'Pnad-C'!$1:$1048576,2,0)</f>
        <v>207</v>
      </c>
      <c r="F4" s="157">
        <f>HLOOKUP(F$3,'Pnad-C'!$1:$1048576,2,0)</f>
        <v>208</v>
      </c>
      <c r="G4" s="157">
        <f>HLOOKUP(G$3,'Pnad-C'!$1:$1048576,2,0)</f>
        <v>209</v>
      </c>
      <c r="H4" s="157">
        <f>HLOOKUP(H$3,'Pnad-C'!$1:$1048576,2,0)</f>
        <v>210</v>
      </c>
      <c r="I4" s="157">
        <f>HLOOKUP(I$3,'Pnad-C'!$1:$1048576,2,0)</f>
        <v>211</v>
      </c>
      <c r="J4" s="157">
        <f>HLOOKUP(J$3,'Pnad-C'!$1:$1048576,2,0)</f>
        <v>212</v>
      </c>
      <c r="K4" s="157">
        <f>HLOOKUP(K$3,'Pnad-C'!$1:$1048576,2,0)</f>
        <v>214</v>
      </c>
      <c r="L4" s="157">
        <f>HLOOKUP(L$3,'Pnad-C'!$1:$1048576,2,0)</f>
        <v>216</v>
      </c>
      <c r="M4" s="157">
        <f>HLOOKUP(M$3,'Pnad-C'!$1:$1048576,2,0)</f>
        <v>213</v>
      </c>
    </row>
    <row r="5" spans="1:14" s="12" customFormat="1" ht="43.5" customHeight="1" x14ac:dyDescent="0.25">
      <c r="A5" s="11"/>
      <c r="B5" s="148"/>
      <c r="C5" s="138"/>
      <c r="D5" s="416" t="str">
        <f>VLOOKUP(A3,'Indicadores do boletim'!$D:$N,3,0)&amp;""</f>
        <v>Rendimento real médio da população de 14 anos ou mais ocupada por posição na ocupação: Região  Metropolitana do Rio de Janeiro, 2012 a 2016</v>
      </c>
      <c r="E5" s="416"/>
      <c r="F5" s="416"/>
      <c r="G5" s="416"/>
      <c r="H5" s="416"/>
      <c r="I5" s="416"/>
      <c r="J5" s="416"/>
      <c r="K5" s="416"/>
      <c r="L5" s="416"/>
      <c r="M5" s="416"/>
    </row>
    <row r="6" spans="1:14" s="12" customFormat="1" ht="14.25" customHeight="1" thickBot="1" x14ac:dyDescent="0.3">
      <c r="A6" s="11"/>
      <c r="B6" s="150"/>
      <c r="C6" s="138"/>
      <c r="D6" s="13"/>
      <c r="E6" s="14"/>
      <c r="M6" s="102" t="s">
        <v>785</v>
      </c>
    </row>
    <row r="7" spans="1:14" s="11" customFormat="1" ht="23.25" customHeight="1" thickTop="1" x14ac:dyDescent="0.25">
      <c r="A7" s="138"/>
      <c r="B7" s="151"/>
      <c r="C7" s="138"/>
      <c r="D7" s="419" t="s">
        <v>0</v>
      </c>
      <c r="E7" s="425" t="s">
        <v>219</v>
      </c>
      <c r="F7" s="425"/>
      <c r="G7" s="424" t="s">
        <v>220</v>
      </c>
      <c r="H7" s="430"/>
      <c r="I7" s="424" t="s">
        <v>298</v>
      </c>
      <c r="J7" s="425"/>
      <c r="K7" s="426" t="s">
        <v>221</v>
      </c>
      <c r="L7" s="428" t="s">
        <v>433</v>
      </c>
      <c r="M7" s="428" t="s">
        <v>222</v>
      </c>
    </row>
    <row r="8" spans="1:14" s="11" customFormat="1" ht="28.5" customHeight="1" x14ac:dyDescent="0.25">
      <c r="A8" s="138"/>
      <c r="B8" s="151"/>
      <c r="C8" s="138"/>
      <c r="D8" s="420"/>
      <c r="E8" s="110" t="s">
        <v>224</v>
      </c>
      <c r="F8" s="110" t="s">
        <v>225</v>
      </c>
      <c r="G8" s="108" t="s">
        <v>224</v>
      </c>
      <c r="H8" s="109" t="s">
        <v>225</v>
      </c>
      <c r="I8" s="111" t="s">
        <v>224</v>
      </c>
      <c r="J8" s="111" t="s">
        <v>225</v>
      </c>
      <c r="K8" s="427"/>
      <c r="L8" s="429"/>
      <c r="M8" s="429"/>
    </row>
    <row r="9" spans="1:14" ht="15.75" x14ac:dyDescent="0.25">
      <c r="B9" s="10">
        <f>D9</f>
        <v>2012</v>
      </c>
      <c r="C9" s="152">
        <v>0</v>
      </c>
      <c r="D9" s="98">
        <v>2012</v>
      </c>
      <c r="E9" s="121">
        <f>IFERROR(VLOOKUP($B9&amp;"_"&amp;$C9&amp;"_"&amp;$A$4,'Pnad-C'!$1:$1048576,E$4,0),"-")</f>
        <v>1115.29833984375</v>
      </c>
      <c r="F9" s="121">
        <f>IFERROR(VLOOKUP($B9&amp;"_"&amp;$C9&amp;"_"&amp;$A$4,'Pnad-C'!$1:$1048576,F$4,0),"-")</f>
        <v>868.38897705078125</v>
      </c>
      <c r="G9" s="121">
        <f>IFERROR(VLOOKUP($B9&amp;"_"&amp;$C9&amp;"_"&amp;$A$4,'Pnad-C'!$1:$1048576,G$4,0),"-")</f>
        <v>2021.474853515625</v>
      </c>
      <c r="H9" s="121">
        <f>IFERROR(VLOOKUP($B9&amp;"_"&amp;$C9&amp;"_"&amp;$A$4,'Pnad-C'!$1:$1048576,H$4,0),"-")</f>
        <v>1523.8658447265625</v>
      </c>
      <c r="I9" s="121">
        <f>IFERROR(VLOOKUP($B9&amp;"_"&amp;$C9&amp;"_"&amp;$A$4,'Pnad-C'!$1:$1048576,I$4,0),"-")</f>
        <v>4255.43505859375</v>
      </c>
      <c r="J9" s="121">
        <f>IFERROR(VLOOKUP($B9&amp;"_"&amp;$C9&amp;"_"&amp;$A$4,'Pnad-C'!$1:$1048576,J$4,0),"-")</f>
        <v>1533.9898681640625</v>
      </c>
      <c r="K9" s="121">
        <f>IFERROR(VLOOKUP($B9&amp;"_"&amp;$C9&amp;"_"&amp;$A$4,'Pnad-C'!$1:$1048576,K$4,0),"-")</f>
        <v>1919.7528076171875</v>
      </c>
      <c r="L9" s="121">
        <f>IFERROR(VLOOKUP($B9&amp;"_"&amp;$C9&amp;"_"&amp;$A$4,'Pnad-C'!$1:$1048576,L$4,0),"-")</f>
        <v>4227.63037109375</v>
      </c>
      <c r="M9" s="121">
        <f>IFERROR(VLOOKUP($B9&amp;"_"&amp;$C9&amp;"_"&amp;$A$4,'Pnad-C'!$1:$1048576,M$4,0),"-")</f>
        <v>5048.6474609375</v>
      </c>
    </row>
    <row r="10" spans="1:14" ht="15.75" x14ac:dyDescent="0.25">
      <c r="B10" s="10">
        <f>B9</f>
        <v>2012</v>
      </c>
      <c r="C10" s="152">
        <v>1</v>
      </c>
      <c r="D10" s="99" t="s">
        <v>3</v>
      </c>
      <c r="E10" s="122">
        <f>IFERROR(VLOOKUP($B10&amp;"_"&amp;$C10&amp;"_"&amp;$A$4,'Pnad-C'!$1:$1048576,E$4,0),"-")</f>
        <v>1123.6400146484375</v>
      </c>
      <c r="F10" s="122">
        <f>IFERROR(VLOOKUP($B10&amp;"_"&amp;$C10&amp;"_"&amp;$A$4,'Pnad-C'!$1:$1048576,F$4,0),"-")</f>
        <v>850.955810546875</v>
      </c>
      <c r="G10" s="122">
        <f>IFERROR(VLOOKUP($B10&amp;"_"&amp;$C10&amp;"_"&amp;$A$4,'Pnad-C'!$1:$1048576,G$4,0),"-")</f>
        <v>2066.3125</v>
      </c>
      <c r="H10" s="122">
        <f>IFERROR(VLOOKUP($B10&amp;"_"&amp;$C10&amp;"_"&amp;$A$4,'Pnad-C'!$1:$1048576,H$4,0),"-")</f>
        <v>1559.467529296875</v>
      </c>
      <c r="I10" s="122">
        <f>IFERROR(VLOOKUP($B10&amp;"_"&amp;$C10&amp;"_"&amp;$A$4,'Pnad-C'!$1:$1048576,I$4,0),"-")</f>
        <v>4484.47607421875</v>
      </c>
      <c r="J10" s="122">
        <f>IFERROR(VLOOKUP($B10&amp;"_"&amp;$C10&amp;"_"&amp;$A$4,'Pnad-C'!$1:$1048576,J$4,0),"-")</f>
        <v>1630.48486328125</v>
      </c>
      <c r="K10" s="122">
        <f>IFERROR(VLOOKUP($B10&amp;"_"&amp;$C10&amp;"_"&amp;$A$4,'Pnad-C'!$1:$1048576,K$4,0),"-")</f>
        <v>1974.6978759765625</v>
      </c>
      <c r="L10" s="122">
        <f>IFERROR(VLOOKUP($B10&amp;"_"&amp;$C10&amp;"_"&amp;$A$4,'Pnad-C'!$1:$1048576,L$4,0),"-")</f>
        <v>4067.8037109375</v>
      </c>
      <c r="M10" s="122">
        <f>IFERROR(VLOOKUP($B10&amp;"_"&amp;$C10&amp;"_"&amp;$A$4,'Pnad-C'!$1:$1048576,M$4,0),"-")</f>
        <v>4614.6640625</v>
      </c>
    </row>
    <row r="11" spans="1:14" ht="15.75" x14ac:dyDescent="0.25">
      <c r="B11" s="10">
        <f t="shared" ref="B11:B13" si="0">B10</f>
        <v>2012</v>
      </c>
      <c r="C11" s="152">
        <v>2</v>
      </c>
      <c r="D11" s="99" t="s">
        <v>4</v>
      </c>
      <c r="E11" s="122">
        <f>IFERROR(VLOOKUP($B11&amp;"_"&amp;$C11&amp;"_"&amp;$A$4,'Pnad-C'!$1:$1048576,E$4,0),"-")</f>
        <v>1131.561279296875</v>
      </c>
      <c r="F11" s="122">
        <f>IFERROR(VLOOKUP($B11&amp;"_"&amp;$C11&amp;"_"&amp;$A$4,'Pnad-C'!$1:$1048576,F$4,0),"-")</f>
        <v>890.370361328125</v>
      </c>
      <c r="G11" s="122">
        <f>IFERROR(VLOOKUP($B11&amp;"_"&amp;$C11&amp;"_"&amp;$A$4,'Pnad-C'!$1:$1048576,G$4,0),"-")</f>
        <v>2062.56005859375</v>
      </c>
      <c r="H11" s="122">
        <f>IFERROR(VLOOKUP($B11&amp;"_"&amp;$C11&amp;"_"&amp;$A$4,'Pnad-C'!$1:$1048576,H$4,0),"-")</f>
        <v>1520.595458984375</v>
      </c>
      <c r="I11" s="122">
        <f>IFERROR(VLOOKUP($B11&amp;"_"&amp;$C11&amp;"_"&amp;$A$4,'Pnad-C'!$1:$1048576,I$4,0),"-")</f>
        <v>4472.4326171875</v>
      </c>
      <c r="J11" s="122">
        <f>IFERROR(VLOOKUP($B11&amp;"_"&amp;$C11&amp;"_"&amp;$A$4,'Pnad-C'!$1:$1048576,J$4,0),"-")</f>
        <v>1542.581787109375</v>
      </c>
      <c r="K11" s="122">
        <f>IFERROR(VLOOKUP($B11&amp;"_"&amp;$C11&amp;"_"&amp;$A$4,'Pnad-C'!$1:$1048576,K$4,0),"-")</f>
        <v>1971.0394287109375</v>
      </c>
      <c r="L11" s="122">
        <f>IFERROR(VLOOKUP($B11&amp;"_"&amp;$C11&amp;"_"&amp;$A$4,'Pnad-C'!$1:$1048576,L$4,0),"-")</f>
        <v>4312.703125</v>
      </c>
      <c r="M11" s="122">
        <f>IFERROR(VLOOKUP($B11&amp;"_"&amp;$C11&amp;"_"&amp;$A$4,'Pnad-C'!$1:$1048576,M$4,0),"-")</f>
        <v>5144.23095703125</v>
      </c>
    </row>
    <row r="12" spans="1:14" ht="15.75" x14ac:dyDescent="0.25">
      <c r="B12" s="10">
        <f t="shared" si="0"/>
        <v>2012</v>
      </c>
      <c r="C12" s="152">
        <v>3</v>
      </c>
      <c r="D12" s="99" t="s">
        <v>5</v>
      </c>
      <c r="E12" s="122">
        <f>IFERROR(VLOOKUP($B12&amp;"_"&amp;$C12&amp;"_"&amp;$A$4,'Pnad-C'!$1:$1048576,E$4,0),"-")</f>
        <v>1116.6292724609375</v>
      </c>
      <c r="F12" s="122">
        <f>IFERROR(VLOOKUP($B12&amp;"_"&amp;$C12&amp;"_"&amp;$A$4,'Pnad-C'!$1:$1048576,F$4,0),"-")</f>
        <v>841.72979736328125</v>
      </c>
      <c r="G12" s="122">
        <f>IFERROR(VLOOKUP($B12&amp;"_"&amp;$C12&amp;"_"&amp;$A$4,'Pnad-C'!$1:$1048576,G$4,0),"-")</f>
        <v>2005.274169921875</v>
      </c>
      <c r="H12" s="122">
        <f>IFERROR(VLOOKUP($B12&amp;"_"&amp;$C12&amp;"_"&amp;$A$4,'Pnad-C'!$1:$1048576,H$4,0),"-")</f>
        <v>1526.391357421875</v>
      </c>
      <c r="I12" s="122">
        <f>IFERROR(VLOOKUP($B12&amp;"_"&amp;$C12&amp;"_"&amp;$A$4,'Pnad-C'!$1:$1048576,I$4,0),"-")</f>
        <v>4344.18505859375</v>
      </c>
      <c r="J12" s="122">
        <f>IFERROR(VLOOKUP($B12&amp;"_"&amp;$C12&amp;"_"&amp;$A$4,'Pnad-C'!$1:$1048576,J$4,0),"-")</f>
        <v>1581.703857421875</v>
      </c>
      <c r="K12" s="122">
        <f>IFERROR(VLOOKUP($B12&amp;"_"&amp;$C12&amp;"_"&amp;$A$4,'Pnad-C'!$1:$1048576,K$4,0),"-")</f>
        <v>1903.2933349609375</v>
      </c>
      <c r="L12" s="122">
        <f>IFERROR(VLOOKUP($B12&amp;"_"&amp;$C12&amp;"_"&amp;$A$4,'Pnad-C'!$1:$1048576,L$4,0),"-")</f>
        <v>4154.1611328125</v>
      </c>
      <c r="M12" s="122">
        <f>IFERROR(VLOOKUP($B12&amp;"_"&amp;$C12&amp;"_"&amp;$A$4,'Pnad-C'!$1:$1048576,M$4,0),"-")</f>
        <v>5259.79443359375</v>
      </c>
    </row>
    <row r="13" spans="1:14" ht="15.75" x14ac:dyDescent="0.25">
      <c r="B13" s="10">
        <f t="shared" si="0"/>
        <v>2012</v>
      </c>
      <c r="C13" s="152">
        <v>4</v>
      </c>
      <c r="D13" s="99" t="s">
        <v>6</v>
      </c>
      <c r="E13" s="122">
        <f>IFERROR(VLOOKUP($B13&amp;"_"&amp;$C13&amp;"_"&amp;$A$4,'Pnad-C'!$1:$1048576,E$4,0),"-")</f>
        <v>1089.36279296875</v>
      </c>
      <c r="F13" s="122">
        <f>IFERROR(VLOOKUP($B13&amp;"_"&amp;$C13&amp;"_"&amp;$A$4,'Pnad-C'!$1:$1048576,F$4,0),"-")</f>
        <v>890.49993896484375</v>
      </c>
      <c r="G13" s="122">
        <f>IFERROR(VLOOKUP($B13&amp;"_"&amp;$C13&amp;"_"&amp;$A$4,'Pnad-C'!$1:$1048576,G$4,0),"-")</f>
        <v>1951.75244140625</v>
      </c>
      <c r="H13" s="122">
        <f>IFERROR(VLOOKUP($B13&amp;"_"&amp;$C13&amp;"_"&amp;$A$4,'Pnad-C'!$1:$1048576,H$4,0),"-")</f>
        <v>1489.0091552734375</v>
      </c>
      <c r="I13" s="122">
        <f>IFERROR(VLOOKUP($B13&amp;"_"&amp;$C13&amp;"_"&amp;$A$4,'Pnad-C'!$1:$1048576,I$4,0),"-")</f>
        <v>3720.64599609375</v>
      </c>
      <c r="J13" s="122">
        <f>IFERROR(VLOOKUP($B13&amp;"_"&amp;$C13&amp;"_"&amp;$A$4,'Pnad-C'!$1:$1048576,J$4,0),"-")</f>
        <v>1381.1890869140625</v>
      </c>
      <c r="K13" s="122">
        <f>IFERROR(VLOOKUP($B13&amp;"_"&amp;$C13&amp;"_"&amp;$A$4,'Pnad-C'!$1:$1048576,K$4,0),"-")</f>
        <v>1829.980712890625</v>
      </c>
      <c r="L13" s="122">
        <f>IFERROR(VLOOKUP($B13&amp;"_"&amp;$C13&amp;"_"&amp;$A$4,'Pnad-C'!$1:$1048576,L$4,0),"-")</f>
        <v>4375.85400390625</v>
      </c>
      <c r="M13" s="122">
        <f>IFERROR(VLOOKUP($B13&amp;"_"&amp;$C13&amp;"_"&amp;$A$4,'Pnad-C'!$1:$1048576,M$4,0),"-")</f>
        <v>5175.89990234375</v>
      </c>
    </row>
    <row r="14" spans="1:14" ht="15.75" x14ac:dyDescent="0.25">
      <c r="B14" s="10">
        <f>D14</f>
        <v>2013</v>
      </c>
      <c r="C14" s="152">
        <v>0</v>
      </c>
      <c r="D14" s="98">
        <v>2013</v>
      </c>
      <c r="E14" s="121">
        <f>IFERROR(VLOOKUP($B14&amp;"_"&amp;$C14&amp;"_"&amp;$A$4,'Pnad-C'!$1:$1048576,E$4,0),"-")</f>
        <v>1137.98828125</v>
      </c>
      <c r="F14" s="121">
        <f>IFERROR(VLOOKUP($B14&amp;"_"&amp;$C14&amp;"_"&amp;$A$4,'Pnad-C'!$1:$1048576,F$4,0),"-")</f>
        <v>911.9146728515625</v>
      </c>
      <c r="G14" s="121">
        <f>IFERROR(VLOOKUP($B14&amp;"_"&amp;$C14&amp;"_"&amp;$A$4,'Pnad-C'!$1:$1048576,G$4,0),"-")</f>
        <v>2066.8759765625</v>
      </c>
      <c r="H14" s="121">
        <f>IFERROR(VLOOKUP($B14&amp;"_"&amp;$C14&amp;"_"&amp;$A$4,'Pnad-C'!$1:$1048576,H$4,0),"-")</f>
        <v>1608.599609375</v>
      </c>
      <c r="I14" s="121">
        <f>IFERROR(VLOOKUP($B14&amp;"_"&amp;$C14&amp;"_"&amp;$A$4,'Pnad-C'!$1:$1048576,I$4,0),"-")</f>
        <v>4317.908203125</v>
      </c>
      <c r="J14" s="121">
        <f>IFERROR(VLOOKUP($B14&amp;"_"&amp;$C14&amp;"_"&amp;$A$4,'Pnad-C'!$1:$1048576,J$4,0),"-")</f>
        <v>1928.40234375</v>
      </c>
      <c r="K14" s="121">
        <f>IFERROR(VLOOKUP($B14&amp;"_"&amp;$C14&amp;"_"&amp;$A$4,'Pnad-C'!$1:$1048576,K$4,0),"-")</f>
        <v>2051.011474609375</v>
      </c>
      <c r="L14" s="121">
        <f>IFERROR(VLOOKUP($B14&amp;"_"&amp;$C14&amp;"_"&amp;$A$4,'Pnad-C'!$1:$1048576,L$4,0),"-")</f>
        <v>4408.69970703125</v>
      </c>
      <c r="M14" s="121">
        <f>IFERROR(VLOOKUP($B14&amp;"_"&amp;$C14&amp;"_"&amp;$A$4,'Pnad-C'!$1:$1048576,M$4,0),"-")</f>
        <v>5896.68603515625</v>
      </c>
    </row>
    <row r="15" spans="1:14" ht="15.75" x14ac:dyDescent="0.25">
      <c r="B15" s="10">
        <f>B14</f>
        <v>2013</v>
      </c>
      <c r="C15" s="152">
        <v>1</v>
      </c>
      <c r="D15" s="99" t="s">
        <v>3</v>
      </c>
      <c r="E15" s="122">
        <f>IFERROR(VLOOKUP($B15&amp;"_"&amp;$C15&amp;"_"&amp;$A$4,'Pnad-C'!$1:$1048576,E$4,0),"-")</f>
        <v>1090.352294921875</v>
      </c>
      <c r="F15" s="122">
        <f>IFERROR(VLOOKUP($B15&amp;"_"&amp;$C15&amp;"_"&amp;$A$4,'Pnad-C'!$1:$1048576,F$4,0),"-")</f>
        <v>909.59832763671875</v>
      </c>
      <c r="G15" s="122">
        <f>IFERROR(VLOOKUP($B15&amp;"_"&amp;$C15&amp;"_"&amp;$A$4,'Pnad-C'!$1:$1048576,G$4,0),"-")</f>
        <v>1986.1837158203125</v>
      </c>
      <c r="H15" s="122">
        <f>IFERROR(VLOOKUP($B15&amp;"_"&amp;$C15&amp;"_"&amp;$A$4,'Pnad-C'!$1:$1048576,H$4,0),"-")</f>
        <v>1591.5899658203125</v>
      </c>
      <c r="I15" s="122">
        <f>IFERROR(VLOOKUP($B15&amp;"_"&amp;$C15&amp;"_"&amp;$A$4,'Pnad-C'!$1:$1048576,I$4,0),"-")</f>
        <v>4759.22265625</v>
      </c>
      <c r="J15" s="122">
        <f>IFERROR(VLOOKUP($B15&amp;"_"&amp;$C15&amp;"_"&amp;$A$4,'Pnad-C'!$1:$1048576,J$4,0),"-")</f>
        <v>2264.879638671875</v>
      </c>
      <c r="K15" s="122">
        <f>IFERROR(VLOOKUP($B15&amp;"_"&amp;$C15&amp;"_"&amp;$A$4,'Pnad-C'!$1:$1048576,K$4,0),"-")</f>
        <v>1941.7750244140625</v>
      </c>
      <c r="L15" s="122">
        <f>IFERROR(VLOOKUP($B15&amp;"_"&amp;$C15&amp;"_"&amp;$A$4,'Pnad-C'!$1:$1048576,L$4,0),"-")</f>
        <v>4442.7529296875</v>
      </c>
      <c r="M15" s="122">
        <f>IFERROR(VLOOKUP($B15&amp;"_"&amp;$C15&amp;"_"&amp;$A$4,'Pnad-C'!$1:$1048576,M$4,0),"-")</f>
        <v>6132.94140625</v>
      </c>
    </row>
    <row r="16" spans="1:14" ht="15.75" x14ac:dyDescent="0.25">
      <c r="B16" s="10">
        <f t="shared" ref="B16:B18" si="1">B15</f>
        <v>2013</v>
      </c>
      <c r="C16" s="152">
        <v>2</v>
      </c>
      <c r="D16" s="99" t="s">
        <v>4</v>
      </c>
      <c r="E16" s="122">
        <f>IFERROR(VLOOKUP($B16&amp;"_"&amp;$C16&amp;"_"&amp;$A$4,'Pnad-C'!$1:$1048576,E$4,0),"-")</f>
        <v>1134.4185791015625</v>
      </c>
      <c r="F16" s="122">
        <f>IFERROR(VLOOKUP($B16&amp;"_"&amp;$C16&amp;"_"&amp;$A$4,'Pnad-C'!$1:$1048576,F$4,0),"-")</f>
        <v>876.361083984375</v>
      </c>
      <c r="G16" s="122">
        <f>IFERROR(VLOOKUP($B16&amp;"_"&amp;$C16&amp;"_"&amp;$A$4,'Pnad-C'!$1:$1048576,G$4,0),"-")</f>
        <v>2042.3104248046875</v>
      </c>
      <c r="H16" s="122">
        <f>IFERROR(VLOOKUP($B16&amp;"_"&amp;$C16&amp;"_"&amp;$A$4,'Pnad-C'!$1:$1048576,H$4,0),"-")</f>
        <v>1514.3096923828125</v>
      </c>
      <c r="I16" s="122">
        <f>IFERROR(VLOOKUP($B16&amp;"_"&amp;$C16&amp;"_"&amp;$A$4,'Pnad-C'!$1:$1048576,I$4,0),"-")</f>
        <v>4770.78857421875</v>
      </c>
      <c r="J16" s="122">
        <f>IFERROR(VLOOKUP($B16&amp;"_"&amp;$C16&amp;"_"&amp;$A$4,'Pnad-C'!$1:$1048576,J$4,0),"-")</f>
        <v>1795.402099609375</v>
      </c>
      <c r="K16" s="122">
        <f>IFERROR(VLOOKUP($B16&amp;"_"&amp;$C16&amp;"_"&amp;$A$4,'Pnad-C'!$1:$1048576,K$4,0),"-")</f>
        <v>1975.686767578125</v>
      </c>
      <c r="L16" s="122">
        <f>IFERROR(VLOOKUP($B16&amp;"_"&amp;$C16&amp;"_"&amp;$A$4,'Pnad-C'!$1:$1048576,L$4,0),"-")</f>
        <v>4288.61669921875</v>
      </c>
      <c r="M16" s="122">
        <f>IFERROR(VLOOKUP($B16&amp;"_"&amp;$C16&amp;"_"&amp;$A$4,'Pnad-C'!$1:$1048576,M$4,0),"-")</f>
        <v>6162.8447265625</v>
      </c>
    </row>
    <row r="17" spans="1:13" ht="15.75" x14ac:dyDescent="0.25">
      <c r="B17" s="10">
        <f t="shared" si="1"/>
        <v>2013</v>
      </c>
      <c r="C17" s="152">
        <v>3</v>
      </c>
      <c r="D17" s="99" t="s">
        <v>5</v>
      </c>
      <c r="E17" s="122">
        <f>IFERROR(VLOOKUP($B17&amp;"_"&amp;$C17&amp;"_"&amp;$A$4,'Pnad-C'!$1:$1048576,E$4,0),"-")</f>
        <v>1162.4305419921875</v>
      </c>
      <c r="F17" s="122">
        <f>IFERROR(VLOOKUP($B17&amp;"_"&amp;$C17&amp;"_"&amp;$A$4,'Pnad-C'!$1:$1048576,F$4,0),"-")</f>
        <v>906.540771484375</v>
      </c>
      <c r="G17" s="122">
        <f>IFERROR(VLOOKUP($B17&amp;"_"&amp;$C17&amp;"_"&amp;$A$4,'Pnad-C'!$1:$1048576,G$4,0),"-")</f>
        <v>2105.35302734375</v>
      </c>
      <c r="H17" s="122">
        <f>IFERROR(VLOOKUP($B17&amp;"_"&amp;$C17&amp;"_"&amp;$A$4,'Pnad-C'!$1:$1048576,H$4,0),"-")</f>
        <v>1679.160400390625</v>
      </c>
      <c r="I17" s="122">
        <f>IFERROR(VLOOKUP($B17&amp;"_"&amp;$C17&amp;"_"&amp;$A$4,'Pnad-C'!$1:$1048576,I$4,0),"-")</f>
        <v>4056.2216796875</v>
      </c>
      <c r="J17" s="122">
        <f>IFERROR(VLOOKUP($B17&amp;"_"&amp;$C17&amp;"_"&amp;$A$4,'Pnad-C'!$1:$1048576,J$4,0),"-")</f>
        <v>2092.99169921875</v>
      </c>
      <c r="K17" s="122">
        <f>IFERROR(VLOOKUP($B17&amp;"_"&amp;$C17&amp;"_"&amp;$A$4,'Pnad-C'!$1:$1048576,K$4,0),"-")</f>
        <v>2073.02099609375</v>
      </c>
      <c r="L17" s="122">
        <f>IFERROR(VLOOKUP($B17&amp;"_"&amp;$C17&amp;"_"&amp;$A$4,'Pnad-C'!$1:$1048576,L$4,0),"-")</f>
        <v>4529.2060546875</v>
      </c>
      <c r="M17" s="122">
        <f>IFERROR(VLOOKUP($B17&amp;"_"&amp;$C17&amp;"_"&amp;$A$4,'Pnad-C'!$1:$1048576,M$4,0),"-")</f>
        <v>5940.23974609375</v>
      </c>
    </row>
    <row r="18" spans="1:13" ht="15.75" x14ac:dyDescent="0.25">
      <c r="B18" s="10">
        <f t="shared" si="1"/>
        <v>2013</v>
      </c>
      <c r="C18" s="152">
        <v>4</v>
      </c>
      <c r="D18" s="99" t="s">
        <v>6</v>
      </c>
      <c r="E18" s="122">
        <f>IFERROR(VLOOKUP($B18&amp;"_"&amp;$C18&amp;"_"&amp;$A$4,'Pnad-C'!$1:$1048576,E$4,0),"-")</f>
        <v>1164.751708984375</v>
      </c>
      <c r="F18" s="122">
        <f>IFERROR(VLOOKUP($B18&amp;"_"&amp;$C18&amp;"_"&amp;$A$4,'Pnad-C'!$1:$1048576,F$4,0),"-")</f>
        <v>955.15863037109375</v>
      </c>
      <c r="G18" s="122">
        <f>IFERROR(VLOOKUP($B18&amp;"_"&amp;$C18&amp;"_"&amp;$A$4,'Pnad-C'!$1:$1048576,G$4,0),"-")</f>
        <v>2133.65625</v>
      </c>
      <c r="H18" s="122">
        <f>IFERROR(VLOOKUP($B18&amp;"_"&amp;$C18&amp;"_"&amp;$A$4,'Pnad-C'!$1:$1048576,H$4,0),"-")</f>
        <v>1649.33837890625</v>
      </c>
      <c r="I18" s="122">
        <f>IFERROR(VLOOKUP($B18&amp;"_"&amp;$C18&amp;"_"&amp;$A$4,'Pnad-C'!$1:$1048576,I$4,0),"-")</f>
        <v>3685.40087890625</v>
      </c>
      <c r="J18" s="122">
        <f>IFERROR(VLOOKUP($B18&amp;"_"&amp;$C18&amp;"_"&amp;$A$4,'Pnad-C'!$1:$1048576,J$4,0),"-")</f>
        <v>1560.335693359375</v>
      </c>
      <c r="K18" s="122">
        <f>IFERROR(VLOOKUP($B18&amp;"_"&amp;$C18&amp;"_"&amp;$A$4,'Pnad-C'!$1:$1048576,K$4,0),"-")</f>
        <v>2213.5634765625</v>
      </c>
      <c r="L18" s="122">
        <f>IFERROR(VLOOKUP($B18&amp;"_"&amp;$C18&amp;"_"&amp;$A$4,'Pnad-C'!$1:$1048576,L$4,0),"-")</f>
        <v>4374.22265625</v>
      </c>
      <c r="M18" s="122">
        <f>IFERROR(VLOOKUP($B18&amp;"_"&amp;$C18&amp;"_"&amp;$A$4,'Pnad-C'!$1:$1048576,M$4,0),"-")</f>
        <v>5350.71875</v>
      </c>
    </row>
    <row r="19" spans="1:13" ht="15.75" x14ac:dyDescent="0.25">
      <c r="B19" s="10">
        <f>D19</f>
        <v>2014</v>
      </c>
      <c r="C19" s="152">
        <v>0</v>
      </c>
      <c r="D19" s="98">
        <v>2014</v>
      </c>
      <c r="E19" s="121">
        <f>IFERROR(VLOOKUP($B19&amp;"_"&amp;$C19&amp;"_"&amp;$A$4,'Pnad-C'!$1:$1048576,E$4,0),"-")</f>
        <v>1113.695068359375</v>
      </c>
      <c r="F19" s="121">
        <f>IFERROR(VLOOKUP($B19&amp;"_"&amp;$C19&amp;"_"&amp;$A$4,'Pnad-C'!$1:$1048576,F$4,0),"-")</f>
        <v>911.8695068359375</v>
      </c>
      <c r="G19" s="121">
        <f>IFERROR(VLOOKUP($B19&amp;"_"&amp;$C19&amp;"_"&amp;$A$4,'Pnad-C'!$1:$1048576,G$4,0),"-")</f>
        <v>1983.615478515625</v>
      </c>
      <c r="H19" s="121">
        <f>IFERROR(VLOOKUP($B19&amp;"_"&amp;$C19&amp;"_"&amp;$A$4,'Pnad-C'!$1:$1048576,H$4,0),"-")</f>
        <v>1428.6552734375</v>
      </c>
      <c r="I19" s="121">
        <f>IFERROR(VLOOKUP($B19&amp;"_"&amp;$C19&amp;"_"&amp;$A$4,'Pnad-C'!$1:$1048576,I$4,0),"-")</f>
        <v>4283.49609375</v>
      </c>
      <c r="J19" s="121">
        <f>IFERROR(VLOOKUP($B19&amp;"_"&amp;$C19&amp;"_"&amp;$A$4,'Pnad-C'!$1:$1048576,J$4,0),"-")</f>
        <v>1712.7239990234375</v>
      </c>
      <c r="K19" s="121">
        <f>IFERROR(VLOOKUP($B19&amp;"_"&amp;$C19&amp;"_"&amp;$A$4,'Pnad-C'!$1:$1048576,K$4,0),"-")</f>
        <v>1893.727783203125</v>
      </c>
      <c r="L19" s="121">
        <f>IFERROR(VLOOKUP($B19&amp;"_"&amp;$C19&amp;"_"&amp;$A$4,'Pnad-C'!$1:$1048576,L$4,0),"-")</f>
        <v>4489.39208984375</v>
      </c>
      <c r="M19" s="121">
        <f>IFERROR(VLOOKUP($B19&amp;"_"&amp;$C19&amp;"_"&amp;$A$4,'Pnad-C'!$1:$1048576,M$4,0),"-")</f>
        <v>5858.03857421875</v>
      </c>
    </row>
    <row r="20" spans="1:13" ht="15.75" x14ac:dyDescent="0.25">
      <c r="B20" s="10">
        <f>B19</f>
        <v>2014</v>
      </c>
      <c r="C20" s="152">
        <v>1</v>
      </c>
      <c r="D20" s="99" t="s">
        <v>3</v>
      </c>
      <c r="E20" s="122">
        <f>IFERROR(VLOOKUP($B20&amp;"_"&amp;$C20&amp;"_"&amp;$A$4,'Pnad-C'!$1:$1048576,E$4,0),"-")</f>
        <v>1172.511474609375</v>
      </c>
      <c r="F20" s="122">
        <f>IFERROR(VLOOKUP($B20&amp;"_"&amp;$C20&amp;"_"&amp;$A$4,'Pnad-C'!$1:$1048576,F$4,0),"-")</f>
        <v>955.90496826171875</v>
      </c>
      <c r="G20" s="122">
        <f>IFERROR(VLOOKUP($B20&amp;"_"&amp;$C20&amp;"_"&amp;$A$4,'Pnad-C'!$1:$1048576,G$4,0),"-")</f>
        <v>2102.4814453125</v>
      </c>
      <c r="H20" s="122">
        <f>IFERROR(VLOOKUP($B20&amp;"_"&amp;$C20&amp;"_"&amp;$A$4,'Pnad-C'!$1:$1048576,H$4,0),"-")</f>
        <v>1601.050048828125</v>
      </c>
      <c r="I20" s="122">
        <f>IFERROR(VLOOKUP($B20&amp;"_"&amp;$C20&amp;"_"&amp;$A$4,'Pnad-C'!$1:$1048576,I$4,0),"-")</f>
        <v>4597.7587890625</v>
      </c>
      <c r="J20" s="122">
        <f>IFERROR(VLOOKUP($B20&amp;"_"&amp;$C20&amp;"_"&amp;$A$4,'Pnad-C'!$1:$1048576,J$4,0),"-")</f>
        <v>1808.8077392578125</v>
      </c>
      <c r="K20" s="122">
        <f>IFERROR(VLOOKUP($B20&amp;"_"&amp;$C20&amp;"_"&amp;$A$4,'Pnad-C'!$1:$1048576,K$4,0),"-")</f>
        <v>2153.349609375</v>
      </c>
      <c r="L20" s="122">
        <f>IFERROR(VLOOKUP($B20&amp;"_"&amp;$C20&amp;"_"&amp;$A$4,'Pnad-C'!$1:$1048576,L$4,0),"-")</f>
        <v>4733.21875</v>
      </c>
      <c r="M20" s="122">
        <f>IFERROR(VLOOKUP($B20&amp;"_"&amp;$C20&amp;"_"&amp;$A$4,'Pnad-C'!$1:$1048576,M$4,0),"-")</f>
        <v>5583.01318359375</v>
      </c>
    </row>
    <row r="21" spans="1:13" ht="15.75" x14ac:dyDescent="0.25">
      <c r="B21" s="10">
        <f t="shared" ref="B21:B23" si="2">B20</f>
        <v>2014</v>
      </c>
      <c r="C21" s="152">
        <v>2</v>
      </c>
      <c r="D21" s="99" t="s">
        <v>4</v>
      </c>
      <c r="E21" s="122">
        <f>IFERROR(VLOOKUP($B21&amp;"_"&amp;$C21&amp;"_"&amp;$A$4,'Pnad-C'!$1:$1048576,E$4,0),"-")</f>
        <v>1122.031494140625</v>
      </c>
      <c r="F21" s="122">
        <f>IFERROR(VLOOKUP($B21&amp;"_"&amp;$C21&amp;"_"&amp;$A$4,'Pnad-C'!$1:$1048576,F$4,0),"-")</f>
        <v>895.6588134765625</v>
      </c>
      <c r="G21" s="122">
        <f>IFERROR(VLOOKUP($B21&amp;"_"&amp;$C21&amp;"_"&amp;$A$4,'Pnad-C'!$1:$1048576,G$4,0),"-")</f>
        <v>1991.342529296875</v>
      </c>
      <c r="H21" s="122">
        <f>IFERROR(VLOOKUP($B21&amp;"_"&amp;$C21&amp;"_"&amp;$A$4,'Pnad-C'!$1:$1048576,H$4,0),"-")</f>
        <v>1436.7869873046875</v>
      </c>
      <c r="I21" s="122">
        <f>IFERROR(VLOOKUP($B21&amp;"_"&amp;$C21&amp;"_"&amp;$A$4,'Pnad-C'!$1:$1048576,I$4,0),"-")</f>
        <v>4515.08349609375</v>
      </c>
      <c r="J21" s="122">
        <f>IFERROR(VLOOKUP($B21&amp;"_"&amp;$C21&amp;"_"&amp;$A$4,'Pnad-C'!$1:$1048576,J$4,0),"-")</f>
        <v>1652.06396484375</v>
      </c>
      <c r="K21" s="122">
        <f>IFERROR(VLOOKUP($B21&amp;"_"&amp;$C21&amp;"_"&amp;$A$4,'Pnad-C'!$1:$1048576,K$4,0),"-")</f>
        <v>1851.000244140625</v>
      </c>
      <c r="L21" s="122">
        <f>IFERROR(VLOOKUP($B21&amp;"_"&amp;$C21&amp;"_"&amp;$A$4,'Pnad-C'!$1:$1048576,L$4,0),"-")</f>
        <v>4538.0322265625</v>
      </c>
      <c r="M21" s="122">
        <f>IFERROR(VLOOKUP($B21&amp;"_"&amp;$C21&amp;"_"&amp;$A$4,'Pnad-C'!$1:$1048576,M$4,0),"-")</f>
        <v>5919.89013671875</v>
      </c>
    </row>
    <row r="22" spans="1:13" ht="15.75" x14ac:dyDescent="0.25">
      <c r="B22" s="10">
        <f t="shared" si="2"/>
        <v>2014</v>
      </c>
      <c r="C22" s="152">
        <v>3</v>
      </c>
      <c r="D22" s="99" t="s">
        <v>5</v>
      </c>
      <c r="E22" s="122">
        <f>IFERROR(VLOOKUP($B22&amp;"_"&amp;$C22&amp;"_"&amp;$A$4,'Pnad-C'!$1:$1048576,E$4,0),"-")</f>
        <v>1046.8621826171875</v>
      </c>
      <c r="F22" s="122">
        <f>IFERROR(VLOOKUP($B22&amp;"_"&amp;$C22&amp;"_"&amp;$A$4,'Pnad-C'!$1:$1048576,F$4,0),"-")</f>
        <v>879.9136962890625</v>
      </c>
      <c r="G22" s="122">
        <f>IFERROR(VLOOKUP($B22&amp;"_"&amp;$C22&amp;"_"&amp;$A$4,'Pnad-C'!$1:$1048576,G$4,0),"-")</f>
        <v>1886.308349609375</v>
      </c>
      <c r="H22" s="122">
        <f>IFERROR(VLOOKUP($B22&amp;"_"&amp;$C22&amp;"_"&amp;$A$4,'Pnad-C'!$1:$1048576,H$4,0),"-")</f>
        <v>1328.4378662109375</v>
      </c>
      <c r="I22" s="122">
        <f>IFERROR(VLOOKUP($B22&amp;"_"&amp;$C22&amp;"_"&amp;$A$4,'Pnad-C'!$1:$1048576,I$4,0),"-")</f>
        <v>4385.8193359375</v>
      </c>
      <c r="J22" s="122">
        <f>IFERROR(VLOOKUP($B22&amp;"_"&amp;$C22&amp;"_"&amp;$A$4,'Pnad-C'!$1:$1048576,J$4,0),"-")</f>
        <v>1735.2943115234375</v>
      </c>
      <c r="K22" s="122">
        <f>IFERROR(VLOOKUP($B22&amp;"_"&amp;$C22&amp;"_"&amp;$A$4,'Pnad-C'!$1:$1048576,K$4,0),"-")</f>
        <v>1737.35693359375</v>
      </c>
      <c r="L22" s="122">
        <f>IFERROR(VLOOKUP($B22&amp;"_"&amp;$C22&amp;"_"&amp;$A$4,'Pnad-C'!$1:$1048576,L$4,0),"-")</f>
        <v>4043.77197265625</v>
      </c>
      <c r="M22" s="122">
        <f>IFERROR(VLOOKUP($B22&amp;"_"&amp;$C22&amp;"_"&amp;$A$4,'Pnad-C'!$1:$1048576,M$4,0),"-")</f>
        <v>6103.29052734375</v>
      </c>
    </row>
    <row r="23" spans="1:13" ht="15.75" x14ac:dyDescent="0.25">
      <c r="B23" s="10">
        <f t="shared" si="2"/>
        <v>2014</v>
      </c>
      <c r="C23" s="152">
        <v>4</v>
      </c>
      <c r="D23" s="99" t="s">
        <v>6</v>
      </c>
      <c r="E23" s="122">
        <f>IFERROR(VLOOKUP($B23&amp;"_"&amp;$C23&amp;"_"&amp;$A$4,'Pnad-C'!$1:$1048576,E$4,0),"-")</f>
        <v>1113.375</v>
      </c>
      <c r="F23" s="122">
        <f>IFERROR(VLOOKUP($B23&amp;"_"&amp;$C23&amp;"_"&amp;$A$4,'Pnad-C'!$1:$1048576,F$4,0),"-")</f>
        <v>916.0006103515625</v>
      </c>
      <c r="G23" s="122">
        <f>IFERROR(VLOOKUP($B23&amp;"_"&amp;$C23&amp;"_"&amp;$A$4,'Pnad-C'!$1:$1048576,G$4,0),"-")</f>
        <v>1954.329833984375</v>
      </c>
      <c r="H23" s="122">
        <f>IFERROR(VLOOKUP($B23&amp;"_"&amp;$C23&amp;"_"&amp;$A$4,'Pnad-C'!$1:$1048576,H$4,0),"-")</f>
        <v>1348.34619140625</v>
      </c>
      <c r="I23" s="122">
        <f>IFERROR(VLOOKUP($B23&amp;"_"&amp;$C23&amp;"_"&amp;$A$4,'Pnad-C'!$1:$1048576,I$4,0),"-")</f>
        <v>3635.322021484375</v>
      </c>
      <c r="J23" s="122">
        <f>IFERROR(VLOOKUP($B23&amp;"_"&amp;$C23&amp;"_"&amp;$A$4,'Pnad-C'!$1:$1048576,J$4,0),"-")</f>
        <v>1654.72998046875</v>
      </c>
      <c r="K23" s="122">
        <f>IFERROR(VLOOKUP($B23&amp;"_"&amp;$C23&amp;"_"&amp;$A$4,'Pnad-C'!$1:$1048576,K$4,0),"-")</f>
        <v>1833.2041015625</v>
      </c>
      <c r="L23" s="122">
        <f>IFERROR(VLOOKUP($B23&amp;"_"&amp;$C23&amp;"_"&amp;$A$4,'Pnad-C'!$1:$1048576,L$4,0),"-")</f>
        <v>4642.54541015625</v>
      </c>
      <c r="M23" s="122">
        <f>IFERROR(VLOOKUP($B23&amp;"_"&amp;$C23&amp;"_"&amp;$A$4,'Pnad-C'!$1:$1048576,M$4,0),"-")</f>
        <v>5825.9609375</v>
      </c>
    </row>
    <row r="24" spans="1:13" ht="15.75" x14ac:dyDescent="0.25">
      <c r="B24" s="10">
        <f>D24</f>
        <v>2015</v>
      </c>
      <c r="C24" s="152">
        <v>0</v>
      </c>
      <c r="D24" s="98">
        <v>2015</v>
      </c>
      <c r="E24" s="121">
        <f>IFERROR(VLOOKUP($B24&amp;"_"&amp;$C24&amp;"_"&amp;$A$4,'Pnad-C'!$1:$1048576,E$4,0),"-")</f>
        <v>1174.2376708984375</v>
      </c>
      <c r="F24" s="121">
        <f>IFERROR(VLOOKUP($B24&amp;"_"&amp;$C24&amp;"_"&amp;$A$4,'Pnad-C'!$1:$1048576,F$4,0),"-")</f>
        <v>917.51409912109375</v>
      </c>
      <c r="G24" s="121">
        <f>IFERROR(VLOOKUP($B24&amp;"_"&amp;$C24&amp;"_"&amp;$A$4,'Pnad-C'!$1:$1048576,G$4,0),"-")</f>
        <v>2148.6025390625</v>
      </c>
      <c r="H24" s="121">
        <f>IFERROR(VLOOKUP($B24&amp;"_"&amp;$C24&amp;"_"&amp;$A$4,'Pnad-C'!$1:$1048576,H$4,0),"-")</f>
        <v>1476.8680419921875</v>
      </c>
      <c r="I24" s="121">
        <f>IFERROR(VLOOKUP($B24&amp;"_"&amp;$C24&amp;"_"&amp;$A$4,'Pnad-C'!$1:$1048576,I$4,0),"-")</f>
        <v>3567.556640625</v>
      </c>
      <c r="J24" s="121">
        <f>IFERROR(VLOOKUP($B24&amp;"_"&amp;$C24&amp;"_"&amp;$A$4,'Pnad-C'!$1:$1048576,J$4,0),"-")</f>
        <v>1939.6031494140625</v>
      </c>
      <c r="K24" s="121">
        <f>IFERROR(VLOOKUP($B24&amp;"_"&amp;$C24&amp;"_"&amp;$A$4,'Pnad-C'!$1:$1048576,K$4,0),"-")</f>
        <v>1904.3807373046875</v>
      </c>
      <c r="L24" s="121">
        <f>IFERROR(VLOOKUP($B24&amp;"_"&amp;$C24&amp;"_"&amp;$A$4,'Pnad-C'!$1:$1048576,L$4,0),"-")</f>
        <v>4694.771484375</v>
      </c>
      <c r="M24" s="121">
        <f>IFERROR(VLOOKUP($B24&amp;"_"&amp;$C24&amp;"_"&amp;$A$4,'Pnad-C'!$1:$1048576,M$4,0),"-")</f>
        <v>6325.33251953125</v>
      </c>
    </row>
    <row r="25" spans="1:13" ht="15.75" x14ac:dyDescent="0.25">
      <c r="B25" s="10">
        <f>B24</f>
        <v>2015</v>
      </c>
      <c r="C25" s="152">
        <v>1</v>
      </c>
      <c r="D25" s="99" t="s">
        <v>3</v>
      </c>
      <c r="E25" s="122">
        <f>IFERROR(VLOOKUP($B25&amp;"_"&amp;$C25&amp;"_"&amp;$A$4,'Pnad-C'!$1:$1048576,E$4,0),"-")</f>
        <v>1176.7882080078125</v>
      </c>
      <c r="F25" s="122">
        <f>IFERROR(VLOOKUP($B25&amp;"_"&amp;$C25&amp;"_"&amp;$A$4,'Pnad-C'!$1:$1048576,F$4,0),"-")</f>
        <v>919.7122802734375</v>
      </c>
      <c r="G25" s="122">
        <f>IFERROR(VLOOKUP($B25&amp;"_"&amp;$C25&amp;"_"&amp;$A$4,'Pnad-C'!$1:$1048576,G$4,0),"-")</f>
        <v>2088.321044921875</v>
      </c>
      <c r="H25" s="122">
        <f>IFERROR(VLOOKUP($B25&amp;"_"&amp;$C25&amp;"_"&amp;$A$4,'Pnad-C'!$1:$1048576,H$4,0),"-")</f>
        <v>1506.9613037109375</v>
      </c>
      <c r="I25" s="122">
        <f>IFERROR(VLOOKUP($B25&amp;"_"&amp;$C25&amp;"_"&amp;$A$4,'Pnad-C'!$1:$1048576,I$4,0),"-")</f>
        <v>3380.90283203125</v>
      </c>
      <c r="J25" s="122">
        <f>IFERROR(VLOOKUP($B25&amp;"_"&amp;$C25&amp;"_"&amp;$A$4,'Pnad-C'!$1:$1048576,J$4,0),"-")</f>
        <v>2013.674072265625</v>
      </c>
      <c r="K25" s="122">
        <f>IFERROR(VLOOKUP($B25&amp;"_"&amp;$C25&amp;"_"&amp;$A$4,'Pnad-C'!$1:$1048576,K$4,0),"-")</f>
        <v>1878.9586181640625</v>
      </c>
      <c r="L25" s="122">
        <f>IFERROR(VLOOKUP($B25&amp;"_"&amp;$C25&amp;"_"&amp;$A$4,'Pnad-C'!$1:$1048576,L$4,0),"-")</f>
        <v>4604.5234375</v>
      </c>
      <c r="M25" s="122">
        <f>IFERROR(VLOOKUP($B25&amp;"_"&amp;$C25&amp;"_"&amp;$A$4,'Pnad-C'!$1:$1048576,M$4,0),"-")</f>
        <v>6084.81396484375</v>
      </c>
    </row>
    <row r="26" spans="1:13" ht="15.75" x14ac:dyDescent="0.25">
      <c r="B26" s="10">
        <f t="shared" ref="B26:B28" si="3">B25</f>
        <v>2015</v>
      </c>
      <c r="C26" s="152">
        <v>2</v>
      </c>
      <c r="D26" s="99" t="s">
        <v>4</v>
      </c>
      <c r="E26" s="122">
        <f>IFERROR(VLOOKUP($B26&amp;"_"&amp;$C26&amp;"_"&amp;$A$4,'Pnad-C'!$1:$1048576,E$4,0),"-")</f>
        <v>1189.345947265625</v>
      </c>
      <c r="F26" s="122">
        <f>IFERROR(VLOOKUP($B26&amp;"_"&amp;$C26&amp;"_"&amp;$A$4,'Pnad-C'!$1:$1048576,F$4,0),"-")</f>
        <v>919.12786865234375</v>
      </c>
      <c r="G26" s="122">
        <f>IFERROR(VLOOKUP($B26&amp;"_"&amp;$C26&amp;"_"&amp;$A$4,'Pnad-C'!$1:$1048576,G$4,0),"-")</f>
        <v>2147.3291015625</v>
      </c>
      <c r="H26" s="122">
        <f>IFERROR(VLOOKUP($B26&amp;"_"&amp;$C26&amp;"_"&amp;$A$4,'Pnad-C'!$1:$1048576,H$4,0),"-")</f>
        <v>1410.784423828125</v>
      </c>
      <c r="I26" s="122">
        <f>IFERROR(VLOOKUP($B26&amp;"_"&amp;$C26&amp;"_"&amp;$A$4,'Pnad-C'!$1:$1048576,I$4,0),"-")</f>
        <v>3255.9267578125</v>
      </c>
      <c r="J26" s="122">
        <f>IFERROR(VLOOKUP($B26&amp;"_"&amp;$C26&amp;"_"&amp;$A$4,'Pnad-C'!$1:$1048576,J$4,0),"-")</f>
        <v>2067.9892578125</v>
      </c>
      <c r="K26" s="122">
        <f>IFERROR(VLOOKUP($B26&amp;"_"&amp;$C26&amp;"_"&amp;$A$4,'Pnad-C'!$1:$1048576,K$4,0),"-")</f>
        <v>1902.4945068359375</v>
      </c>
      <c r="L26" s="122">
        <f>IFERROR(VLOOKUP($B26&amp;"_"&amp;$C26&amp;"_"&amp;$A$4,'Pnad-C'!$1:$1048576,L$4,0),"-")</f>
        <v>4697.3994140625</v>
      </c>
      <c r="M26" s="122">
        <f>IFERROR(VLOOKUP($B26&amp;"_"&amp;$C26&amp;"_"&amp;$A$4,'Pnad-C'!$1:$1048576,M$4,0),"-")</f>
        <v>6886.78857421875</v>
      </c>
    </row>
    <row r="27" spans="1:13" ht="15.75" x14ac:dyDescent="0.25">
      <c r="B27" s="10">
        <f t="shared" si="3"/>
        <v>2015</v>
      </c>
      <c r="C27" s="152">
        <v>3</v>
      </c>
      <c r="D27" s="99" t="s">
        <v>5</v>
      </c>
      <c r="E27" s="122">
        <f>IFERROR(VLOOKUP($B27&amp;"_"&amp;$C27&amp;"_"&amp;$A$4,'Pnad-C'!$1:$1048576,E$4,0),"-")</f>
        <v>1174.4923095703125</v>
      </c>
      <c r="F27" s="122">
        <f>IFERROR(VLOOKUP($B27&amp;"_"&amp;$C27&amp;"_"&amp;$A$4,'Pnad-C'!$1:$1048576,F$4,0),"-")</f>
        <v>913.806640625</v>
      </c>
      <c r="G27" s="122">
        <f>IFERROR(VLOOKUP($B27&amp;"_"&amp;$C27&amp;"_"&amp;$A$4,'Pnad-C'!$1:$1048576,G$4,0),"-")</f>
        <v>2218.810302734375</v>
      </c>
      <c r="H27" s="122">
        <f>IFERROR(VLOOKUP($B27&amp;"_"&amp;$C27&amp;"_"&amp;$A$4,'Pnad-C'!$1:$1048576,H$4,0),"-")</f>
        <v>1518.3128662109375</v>
      </c>
      <c r="I27" s="122">
        <f>IFERROR(VLOOKUP($B27&amp;"_"&amp;$C27&amp;"_"&amp;$A$4,'Pnad-C'!$1:$1048576,I$4,0),"-")</f>
        <v>3429.80078125</v>
      </c>
      <c r="J27" s="122">
        <f>IFERROR(VLOOKUP($B27&amp;"_"&amp;$C27&amp;"_"&amp;$A$4,'Pnad-C'!$1:$1048576,J$4,0),"-")</f>
        <v>1730.4111328125</v>
      </c>
      <c r="K27" s="122">
        <f>IFERROR(VLOOKUP($B27&amp;"_"&amp;$C27&amp;"_"&amp;$A$4,'Pnad-C'!$1:$1048576,K$4,0),"-")</f>
        <v>1879.2147216796875</v>
      </c>
      <c r="L27" s="122">
        <f>IFERROR(VLOOKUP($B27&amp;"_"&amp;$C27&amp;"_"&amp;$A$4,'Pnad-C'!$1:$1048576,L$4,0),"-")</f>
        <v>4865.626953125</v>
      </c>
      <c r="M27" s="122">
        <f>IFERROR(VLOOKUP($B27&amp;"_"&amp;$C27&amp;"_"&amp;$A$4,'Pnad-C'!$1:$1048576,M$4,0),"-")</f>
        <v>6082.93017578125</v>
      </c>
    </row>
    <row r="28" spans="1:13" ht="15.75" x14ac:dyDescent="0.25">
      <c r="B28" s="10">
        <f t="shared" si="3"/>
        <v>2015</v>
      </c>
      <c r="C28" s="152">
        <v>4</v>
      </c>
      <c r="D28" s="99" t="s">
        <v>6</v>
      </c>
      <c r="E28" s="122">
        <f>IFERROR(VLOOKUP($B28&amp;"_"&amp;$C28&amp;"_"&amp;$A$4,'Pnad-C'!$1:$1048576,E$4,0),"-")</f>
        <v>1156.3240966796875</v>
      </c>
      <c r="F28" s="122">
        <f>IFERROR(VLOOKUP($B28&amp;"_"&amp;$C28&amp;"_"&amp;$A$4,'Pnad-C'!$1:$1048576,F$4,0),"-")</f>
        <v>917.40960693359375</v>
      </c>
      <c r="G28" s="122">
        <f>IFERROR(VLOOKUP($B28&amp;"_"&amp;$C28&amp;"_"&amp;$A$4,'Pnad-C'!$1:$1048576,G$4,0),"-")</f>
        <v>2139.949951171875</v>
      </c>
      <c r="H28" s="122">
        <f>IFERROR(VLOOKUP($B28&amp;"_"&amp;$C28&amp;"_"&amp;$A$4,'Pnad-C'!$1:$1048576,H$4,0),"-")</f>
        <v>1471.41357421875</v>
      </c>
      <c r="I28" s="122">
        <f>IFERROR(VLOOKUP($B28&amp;"_"&amp;$C28&amp;"_"&amp;$A$4,'Pnad-C'!$1:$1048576,I$4,0),"-")</f>
        <v>4203.5966796875</v>
      </c>
      <c r="J28" s="122">
        <f>IFERROR(VLOOKUP($B28&amp;"_"&amp;$C28&amp;"_"&amp;$A$4,'Pnad-C'!$1:$1048576,J$4,0),"-")</f>
        <v>1946.3380126953125</v>
      </c>
      <c r="K28" s="122">
        <f>IFERROR(VLOOKUP($B28&amp;"_"&amp;$C28&amp;"_"&amp;$A$4,'Pnad-C'!$1:$1048576,K$4,0),"-")</f>
        <v>1956.85498046875</v>
      </c>
      <c r="L28" s="122">
        <f>IFERROR(VLOOKUP($B28&amp;"_"&amp;$C28&amp;"_"&amp;$A$4,'Pnad-C'!$1:$1048576,L$4,0),"-")</f>
        <v>4611.53662109375</v>
      </c>
      <c r="M28" s="122">
        <f>IFERROR(VLOOKUP($B28&amp;"_"&amp;$C28&amp;"_"&amp;$A$4,'Pnad-C'!$1:$1048576,M$4,0),"-")</f>
        <v>6246.796875</v>
      </c>
    </row>
    <row r="29" spans="1:13" ht="15.75" x14ac:dyDescent="0.25">
      <c r="B29" s="10">
        <f>D29</f>
        <v>2016</v>
      </c>
      <c r="C29" s="152">
        <v>0</v>
      </c>
      <c r="D29" s="98">
        <v>2016</v>
      </c>
      <c r="E29" s="121">
        <f>IFERROR(VLOOKUP($B29&amp;"_"&amp;$C29&amp;"_"&amp;$A$4,'Pnad-C'!$1:$1048576,E$4,0),"-")</f>
        <v>1209.92236328125</v>
      </c>
      <c r="F29" s="121">
        <f>IFERROR(VLOOKUP($B29&amp;"_"&amp;$C29&amp;"_"&amp;$A$4,'Pnad-C'!$1:$1048576,F$4,0),"-")</f>
        <v>904.7342529296875</v>
      </c>
      <c r="G29" s="121">
        <f>IFERROR(VLOOKUP($B29&amp;"_"&amp;$C29&amp;"_"&amp;$A$4,'Pnad-C'!$1:$1048576,G$4,0),"-")</f>
        <v>2297.892578125</v>
      </c>
      <c r="H29" s="121">
        <f>IFERROR(VLOOKUP($B29&amp;"_"&amp;$C29&amp;"_"&amp;$A$4,'Pnad-C'!$1:$1048576,H$4,0),"-")</f>
        <v>1468.5894775390625</v>
      </c>
      <c r="I29" s="121">
        <f>IFERROR(VLOOKUP($B29&amp;"_"&amp;$C29&amp;"_"&amp;$A$4,'Pnad-C'!$1:$1048576,I$4,0),"-")</f>
        <v>3928.87353515625</v>
      </c>
      <c r="J29" s="121">
        <f>IFERROR(VLOOKUP($B29&amp;"_"&amp;$C29&amp;"_"&amp;$A$4,'Pnad-C'!$1:$1048576,J$4,0),"-")</f>
        <v>1952.1097412109375</v>
      </c>
      <c r="K29" s="121">
        <f>IFERROR(VLOOKUP($B29&amp;"_"&amp;$C29&amp;"_"&amp;$A$4,'Pnad-C'!$1:$1048576,K$4,0),"-")</f>
        <v>2075.93212890625</v>
      </c>
      <c r="L29" s="121">
        <f>IFERROR(VLOOKUP($B29&amp;"_"&amp;$C29&amp;"_"&amp;$A$4,'Pnad-C'!$1:$1048576,L$4,0),"-")</f>
        <v>4732.162109375</v>
      </c>
      <c r="M29" s="121">
        <f>IFERROR(VLOOKUP($B29&amp;"_"&amp;$C29&amp;"_"&amp;$A$4,'Pnad-C'!$1:$1048576,M$4,0),"-")</f>
        <v>6441.0234375</v>
      </c>
    </row>
    <row r="30" spans="1:13" ht="15.75" x14ac:dyDescent="0.25">
      <c r="B30" s="10">
        <f>B29</f>
        <v>2016</v>
      </c>
      <c r="C30" s="152">
        <v>1</v>
      </c>
      <c r="D30" s="99" t="s">
        <v>3</v>
      </c>
      <c r="E30" s="122">
        <f>IFERROR(VLOOKUP($B30&amp;"_"&amp;$C30&amp;"_"&amp;$A$4,'Pnad-C'!$1:$1048576,E$4,0),"-")</f>
        <v>1265.3902587890625</v>
      </c>
      <c r="F30" s="122">
        <f>IFERROR(VLOOKUP($B30&amp;"_"&amp;$C30&amp;"_"&amp;$A$4,'Pnad-C'!$1:$1048576,F$4,0),"-")</f>
        <v>898.019775390625</v>
      </c>
      <c r="G30" s="122">
        <f>IFERROR(VLOOKUP($B30&amp;"_"&amp;$C30&amp;"_"&amp;$A$4,'Pnad-C'!$1:$1048576,G$4,0),"-")</f>
        <v>2330.438720703125</v>
      </c>
      <c r="H30" s="122">
        <f>IFERROR(VLOOKUP($B30&amp;"_"&amp;$C30&amp;"_"&amp;$A$4,'Pnad-C'!$1:$1048576,H$4,0),"-")</f>
        <v>1502.8187255859375</v>
      </c>
      <c r="I30" s="122">
        <f>IFERROR(VLOOKUP($B30&amp;"_"&amp;$C30&amp;"_"&amp;$A$4,'Pnad-C'!$1:$1048576,I$4,0),"-")</f>
        <v>3802.950927734375</v>
      </c>
      <c r="J30" s="122">
        <f>IFERROR(VLOOKUP($B30&amp;"_"&amp;$C30&amp;"_"&amp;$A$4,'Pnad-C'!$1:$1048576,J$4,0),"-")</f>
        <v>2079.728515625</v>
      </c>
      <c r="K30" s="122">
        <f>IFERROR(VLOOKUP($B30&amp;"_"&amp;$C30&amp;"_"&amp;$A$4,'Pnad-C'!$1:$1048576,K$4,0),"-")</f>
        <v>2036.147705078125</v>
      </c>
      <c r="L30" s="122">
        <f>IFERROR(VLOOKUP($B30&amp;"_"&amp;$C30&amp;"_"&amp;$A$4,'Pnad-C'!$1:$1048576,L$4,0),"-")</f>
        <v>4674.49609375</v>
      </c>
      <c r="M30" s="122">
        <f>IFERROR(VLOOKUP($B30&amp;"_"&amp;$C30&amp;"_"&amp;$A$4,'Pnad-C'!$1:$1048576,M$4,0),"-")</f>
        <v>6359.03076171875</v>
      </c>
    </row>
    <row r="31" spans="1:13" s="232" customFormat="1" ht="16.5" thickBot="1" x14ac:dyDescent="0.3">
      <c r="A31" s="268"/>
      <c r="B31" s="254">
        <f>B30</f>
        <v>2016</v>
      </c>
      <c r="C31" s="152">
        <v>2</v>
      </c>
      <c r="D31" s="246" t="s">
        <v>4</v>
      </c>
      <c r="E31" s="122">
        <f>IFERROR(VLOOKUP($B31&amp;"_"&amp;$C31&amp;"_"&amp;$A$4,'Pnad-C'!$1:$1048576,E$4,0),"-")</f>
        <v>1154.45458984375</v>
      </c>
      <c r="F31" s="122">
        <f>IFERROR(VLOOKUP($B31&amp;"_"&amp;$C31&amp;"_"&amp;$A$4,'Pnad-C'!$1:$1048576,F$4,0),"-")</f>
        <v>911.44879150390625</v>
      </c>
      <c r="G31" s="122">
        <f>IFERROR(VLOOKUP($B31&amp;"_"&amp;$C31&amp;"_"&amp;$A$4,'Pnad-C'!$1:$1048576,G$4,0),"-")</f>
        <v>2265.34619140625</v>
      </c>
      <c r="H31" s="122">
        <f>IFERROR(VLOOKUP($B31&amp;"_"&amp;$C31&amp;"_"&amp;$A$4,'Pnad-C'!$1:$1048576,H$4,0),"-")</f>
        <v>1434.3602294921875</v>
      </c>
      <c r="I31" s="122">
        <f>IFERROR(VLOOKUP($B31&amp;"_"&amp;$C31&amp;"_"&amp;$A$4,'Pnad-C'!$1:$1048576,I$4,0),"-")</f>
        <v>4054.796142578125</v>
      </c>
      <c r="J31" s="122">
        <f>IFERROR(VLOOKUP($B31&amp;"_"&amp;$C31&amp;"_"&amp;$A$4,'Pnad-C'!$1:$1048576,J$4,0),"-")</f>
        <v>1824.490966796875</v>
      </c>
      <c r="K31" s="122">
        <f>IFERROR(VLOOKUP($B31&amp;"_"&amp;$C31&amp;"_"&amp;$A$4,'Pnad-C'!$1:$1048576,K$4,0),"-")</f>
        <v>2115.71630859375</v>
      </c>
      <c r="L31" s="122">
        <f>IFERROR(VLOOKUP($B31&amp;"_"&amp;$C31&amp;"_"&amp;$A$4,'Pnad-C'!$1:$1048576,L$4,0),"-")</f>
        <v>4789.828125</v>
      </c>
      <c r="M31" s="122">
        <f>IFERROR(VLOOKUP($B31&amp;"_"&amp;$C31&amp;"_"&amp;$A$4,'Pnad-C'!$1:$1048576,M$4,0),"-")</f>
        <v>6523.0166015625</v>
      </c>
    </row>
    <row r="32" spans="1:13" ht="15" customHeight="1" thickTop="1" x14ac:dyDescent="0.25">
      <c r="C32" s="154"/>
      <c r="D32" s="15" t="s">
        <v>778</v>
      </c>
      <c r="E32" s="15"/>
      <c r="F32" s="15"/>
      <c r="G32" s="15"/>
      <c r="H32" s="17"/>
      <c r="I32" s="17"/>
      <c r="J32" s="17"/>
      <c r="K32" s="17"/>
      <c r="L32" s="17"/>
      <c r="M32" s="17"/>
    </row>
    <row r="33" spans="3:13" x14ac:dyDescent="0.25">
      <c r="C33" s="154"/>
      <c r="D33" s="16" t="s">
        <v>2</v>
      </c>
    </row>
    <row r="34" spans="3:13" x14ac:dyDescent="0.25">
      <c r="C34" s="154"/>
      <c r="D34" s="159" t="s">
        <v>675</v>
      </c>
    </row>
    <row r="35" spans="3:13" ht="20.25" customHeight="1" x14ac:dyDescent="0.25">
      <c r="D35" s="432" t="s">
        <v>783</v>
      </c>
      <c r="E35" s="432"/>
      <c r="F35" s="432"/>
      <c r="G35" s="432"/>
      <c r="H35" s="432"/>
      <c r="I35" s="432"/>
      <c r="J35" s="432"/>
      <c r="K35" s="432"/>
      <c r="L35" s="432"/>
      <c r="M35" s="432"/>
    </row>
  </sheetData>
  <mergeCells count="9">
    <mergeCell ref="D35:M35"/>
    <mergeCell ref="D5:M5"/>
    <mergeCell ref="D7:D8"/>
    <mergeCell ref="E7:F7"/>
    <mergeCell ref="G7:H7"/>
    <mergeCell ref="K7:K8"/>
    <mergeCell ref="M7:M8"/>
    <mergeCell ref="I7:J7"/>
    <mergeCell ref="L7:L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showGridLines="0" workbookViewId="0">
      <pane ySplit="7" topLeftCell="A8" activePane="bottomLeft" state="frozen"/>
      <selection activeCell="A8" sqref="A8"/>
      <selection pane="bottomLeft" activeCell="A8" sqref="A8"/>
    </sheetView>
  </sheetViews>
  <sheetFormatPr defaultRowHeight="15" x14ac:dyDescent="0.25"/>
  <cols>
    <col min="1" max="3" width="3.140625" style="153" customWidth="1"/>
    <col min="4" max="4" width="28.28515625" customWidth="1"/>
    <col min="5" max="8" width="15.5703125" customWidth="1"/>
  </cols>
  <sheetData>
    <row r="1" spans="1:8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</row>
    <row r="2" spans="1:8" s="9" customFormat="1" ht="3" customHeight="1" x14ac:dyDescent="0.25">
      <c r="A2" s="142"/>
      <c r="B2" s="143"/>
      <c r="C2" s="142"/>
      <c r="D2" s="6"/>
      <c r="E2" s="7"/>
      <c r="F2" s="7"/>
      <c r="G2" s="7"/>
      <c r="H2" s="7"/>
    </row>
    <row r="3" spans="1:8" s="158" customFormat="1" ht="10.5" customHeight="1" x14ac:dyDescent="0.25">
      <c r="A3" s="144">
        <v>39</v>
      </c>
      <c r="B3" s="145"/>
      <c r="C3" s="157"/>
      <c r="D3" s="155"/>
      <c r="E3" s="157" t="s">
        <v>359</v>
      </c>
      <c r="F3" s="157" t="s">
        <v>360</v>
      </c>
      <c r="G3" s="157" t="s">
        <v>361</v>
      </c>
      <c r="H3" s="157" t="s">
        <v>362</v>
      </c>
    </row>
    <row r="4" spans="1:8" s="158" customFormat="1" ht="9" customHeight="1" x14ac:dyDescent="0.2">
      <c r="A4" s="147" t="s">
        <v>9</v>
      </c>
      <c r="B4" s="145"/>
      <c r="C4" s="157"/>
      <c r="D4" s="155"/>
      <c r="E4" s="157">
        <f>HLOOKUP(E$3,'Pnad-C'!$1:$1048576,2,0)</f>
        <v>203</v>
      </c>
      <c r="F4" s="157">
        <f>HLOOKUP(F$3,'Pnad-C'!$1:$1048576,2,0)</f>
        <v>204</v>
      </c>
      <c r="G4" s="157">
        <f>HLOOKUP(G$3,'Pnad-C'!$1:$1048576,2,0)</f>
        <v>205</v>
      </c>
      <c r="H4" s="157">
        <f>HLOOKUP(H$3,'Pnad-C'!$1:$1048576,2,0)</f>
        <v>206</v>
      </c>
    </row>
    <row r="5" spans="1:8" s="12" customFormat="1" ht="39" customHeight="1" x14ac:dyDescent="0.25">
      <c r="A5" s="11"/>
      <c r="B5" s="148"/>
      <c r="C5" s="138"/>
      <c r="D5" s="416" t="str">
        <f>VLOOKUP(A3,'Indicadores do boletim'!$D:$N,3,0)</f>
        <v>Rendimento real médio da população segundo relação com o chefe do domicílio: Região  Metropolitana do Rio de Janeiro, 2012 a 2016</v>
      </c>
      <c r="E5" s="416"/>
      <c r="F5" s="416"/>
      <c r="G5" s="416"/>
      <c r="H5" s="416"/>
    </row>
    <row r="6" spans="1:8" s="12" customFormat="1" ht="14.25" customHeight="1" thickBot="1" x14ac:dyDescent="0.3">
      <c r="A6" s="11"/>
      <c r="B6" s="150"/>
      <c r="C6" s="138"/>
      <c r="D6" s="13"/>
      <c r="E6" s="14"/>
      <c r="F6" s="112"/>
      <c r="G6" s="112"/>
      <c r="H6" s="102" t="s">
        <v>785</v>
      </c>
    </row>
    <row r="7" spans="1:8" s="11" customFormat="1" ht="24" customHeight="1" thickTop="1" x14ac:dyDescent="0.25">
      <c r="A7" s="138"/>
      <c r="B7" s="151"/>
      <c r="C7" s="138"/>
      <c r="D7" s="96" t="s">
        <v>0</v>
      </c>
      <c r="E7" s="97" t="s">
        <v>226</v>
      </c>
      <c r="F7" s="97" t="s">
        <v>227</v>
      </c>
      <c r="G7" s="97" t="s">
        <v>228</v>
      </c>
      <c r="H7" s="97" t="s">
        <v>229</v>
      </c>
    </row>
    <row r="8" spans="1:8" ht="15.75" x14ac:dyDescent="0.25">
      <c r="B8" s="10">
        <f>D8</f>
        <v>2012</v>
      </c>
      <c r="C8" s="152">
        <v>0</v>
      </c>
      <c r="D8" s="98">
        <v>2012</v>
      </c>
      <c r="E8" s="121">
        <f>IFERROR(VLOOKUP($B8&amp;"_"&amp;$C8&amp;"_"&amp;$A$4,'Pnad-C'!$1:$1048576,E$4,0),"-")</f>
        <v>2620.4384765625</v>
      </c>
      <c r="F8" s="121">
        <f>IFERROR(VLOOKUP($B8&amp;"_"&amp;$C8&amp;"_"&amp;$A$4,'Pnad-C'!$1:$1048576,F$4,0),"-")</f>
        <v>2001.906005859375</v>
      </c>
      <c r="G8" s="121">
        <f>IFERROR(VLOOKUP($B8&amp;"_"&amp;$C8&amp;"_"&amp;$A$4,'Pnad-C'!$1:$1048576,G$4,0),"-")</f>
        <v>1543.4534912109375</v>
      </c>
      <c r="H8" s="121">
        <f>IFERROR(VLOOKUP($B8&amp;"_"&amp;$C8&amp;"_"&amp;$A$4,'Pnad-C'!$1:$1048576,H$4,0),"-")</f>
        <v>1644.6070556640625</v>
      </c>
    </row>
    <row r="9" spans="1:8" ht="15.75" x14ac:dyDescent="0.25">
      <c r="B9" s="10">
        <f>B8</f>
        <v>2012</v>
      </c>
      <c r="C9" s="152">
        <v>1</v>
      </c>
      <c r="D9" s="99" t="s">
        <v>3</v>
      </c>
      <c r="E9" s="122">
        <f>IFERROR(VLOOKUP($B9&amp;"_"&amp;$C9&amp;"_"&amp;$A$4,'Pnad-C'!$1:$1048576,E$4,0),"-")</f>
        <v>2658.525390625</v>
      </c>
      <c r="F9" s="122">
        <f>IFERROR(VLOOKUP($B9&amp;"_"&amp;$C9&amp;"_"&amp;$A$4,'Pnad-C'!$1:$1048576,F$4,0),"-")</f>
        <v>2073.40771484375</v>
      </c>
      <c r="G9" s="122">
        <f>IFERROR(VLOOKUP($B9&amp;"_"&amp;$C9&amp;"_"&amp;$A$4,'Pnad-C'!$1:$1048576,G$4,0),"-")</f>
        <v>1547.1141357421875</v>
      </c>
      <c r="H9" s="122">
        <f>IFERROR(VLOOKUP($B9&amp;"_"&amp;$C9&amp;"_"&amp;$A$4,'Pnad-C'!$1:$1048576,H$4,0),"-")</f>
        <v>1577.6328125</v>
      </c>
    </row>
    <row r="10" spans="1:8" ht="15.75" x14ac:dyDescent="0.25">
      <c r="B10" s="10">
        <f t="shared" ref="B10:B12" si="0">B9</f>
        <v>2012</v>
      </c>
      <c r="C10" s="152">
        <v>2</v>
      </c>
      <c r="D10" s="99" t="s">
        <v>4</v>
      </c>
      <c r="E10" s="122">
        <f>IFERROR(VLOOKUP($B10&amp;"_"&amp;$C10&amp;"_"&amp;$A$4,'Pnad-C'!$1:$1048576,E$4,0),"-")</f>
        <v>2685.9140625</v>
      </c>
      <c r="F10" s="122">
        <f>IFERROR(VLOOKUP($B10&amp;"_"&amp;$C10&amp;"_"&amp;$A$4,'Pnad-C'!$1:$1048576,F$4,0),"-")</f>
        <v>2028.8250732421875</v>
      </c>
      <c r="G10" s="122">
        <f>IFERROR(VLOOKUP($B10&amp;"_"&amp;$C10&amp;"_"&amp;$A$4,'Pnad-C'!$1:$1048576,G$4,0),"-")</f>
        <v>1588.997314453125</v>
      </c>
      <c r="H10" s="122">
        <f>IFERROR(VLOOKUP($B10&amp;"_"&amp;$C10&amp;"_"&amp;$A$4,'Pnad-C'!$1:$1048576,H$4,0),"-")</f>
        <v>1716.407470703125</v>
      </c>
    </row>
    <row r="11" spans="1:8" ht="15.75" x14ac:dyDescent="0.25">
      <c r="B11" s="10">
        <f t="shared" si="0"/>
        <v>2012</v>
      </c>
      <c r="C11" s="152">
        <v>3</v>
      </c>
      <c r="D11" s="99" t="s">
        <v>5</v>
      </c>
      <c r="E11" s="122">
        <f>IFERROR(VLOOKUP($B11&amp;"_"&amp;$C11&amp;"_"&amp;$A$4,'Pnad-C'!$1:$1048576,E$4,0),"-")</f>
        <v>2597.885009765625</v>
      </c>
      <c r="F11" s="122">
        <f>IFERROR(VLOOKUP($B11&amp;"_"&amp;$C11&amp;"_"&amp;$A$4,'Pnad-C'!$1:$1048576,F$4,0),"-")</f>
        <v>1973.6395263671875</v>
      </c>
      <c r="G11" s="122">
        <f>IFERROR(VLOOKUP($B11&amp;"_"&amp;$C11&amp;"_"&amp;$A$4,'Pnad-C'!$1:$1048576,G$4,0),"-")</f>
        <v>1508.263427734375</v>
      </c>
      <c r="H11" s="122">
        <f>IFERROR(VLOOKUP($B11&amp;"_"&amp;$C11&amp;"_"&amp;$A$4,'Pnad-C'!$1:$1048576,H$4,0),"-")</f>
        <v>1639.3182373046875</v>
      </c>
    </row>
    <row r="12" spans="1:8" ht="15.75" x14ac:dyDescent="0.25">
      <c r="B12" s="10">
        <f t="shared" si="0"/>
        <v>2012</v>
      </c>
      <c r="C12" s="152">
        <v>4</v>
      </c>
      <c r="D12" s="99" t="s">
        <v>6</v>
      </c>
      <c r="E12" s="122">
        <f>IFERROR(VLOOKUP($B12&amp;"_"&amp;$C12&amp;"_"&amp;$A$4,'Pnad-C'!$1:$1048576,E$4,0),"-")</f>
        <v>2539.42919921875</v>
      </c>
      <c r="F12" s="122">
        <f>IFERROR(VLOOKUP($B12&amp;"_"&amp;$C12&amp;"_"&amp;$A$4,'Pnad-C'!$1:$1048576,F$4,0),"-")</f>
        <v>1931.751708984375</v>
      </c>
      <c r="G12" s="122">
        <f>IFERROR(VLOOKUP($B12&amp;"_"&amp;$C12&amp;"_"&amp;$A$4,'Pnad-C'!$1:$1048576,G$4,0),"-")</f>
        <v>1529.4390869140625</v>
      </c>
      <c r="H12" s="122">
        <f>IFERROR(VLOOKUP($B12&amp;"_"&amp;$C12&amp;"_"&amp;$A$4,'Pnad-C'!$1:$1048576,H$4,0),"-")</f>
        <v>1645.0697021484375</v>
      </c>
    </row>
    <row r="13" spans="1:8" ht="15.75" x14ac:dyDescent="0.25">
      <c r="B13" s="10">
        <f>D13</f>
        <v>2013</v>
      </c>
      <c r="C13" s="152">
        <v>0</v>
      </c>
      <c r="D13" s="98">
        <v>2013</v>
      </c>
      <c r="E13" s="121">
        <f>IFERROR(VLOOKUP($B13&amp;"_"&amp;$C13&amp;"_"&amp;$A$4,'Pnad-C'!$1:$1048576,E$4,0),"-")</f>
        <v>2733.346435546875</v>
      </c>
      <c r="F13" s="121">
        <f>IFERROR(VLOOKUP($B13&amp;"_"&amp;$C13&amp;"_"&amp;$A$4,'Pnad-C'!$1:$1048576,F$4,0),"-")</f>
        <v>2062.7861328125</v>
      </c>
      <c r="G13" s="121">
        <f>IFERROR(VLOOKUP($B13&amp;"_"&amp;$C13&amp;"_"&amp;$A$4,'Pnad-C'!$1:$1048576,G$4,0),"-")</f>
        <v>1651.521728515625</v>
      </c>
      <c r="H13" s="121">
        <f>IFERROR(VLOOKUP($B13&amp;"_"&amp;$C13&amp;"_"&amp;$A$4,'Pnad-C'!$1:$1048576,H$4,0),"-")</f>
        <v>1699.0841064453125</v>
      </c>
    </row>
    <row r="14" spans="1:8" ht="15.75" x14ac:dyDescent="0.25">
      <c r="B14" s="10">
        <f>B13</f>
        <v>2013</v>
      </c>
      <c r="C14" s="152">
        <v>1</v>
      </c>
      <c r="D14" s="99" t="s">
        <v>3</v>
      </c>
      <c r="E14" s="122">
        <f>IFERROR(VLOOKUP($B14&amp;"_"&amp;$C14&amp;"_"&amp;$A$4,'Pnad-C'!$1:$1048576,E$4,0),"-")</f>
        <v>2672.9150390625</v>
      </c>
      <c r="F14" s="122">
        <f>IFERROR(VLOOKUP($B14&amp;"_"&amp;$C14&amp;"_"&amp;$A$4,'Pnad-C'!$1:$1048576,F$4,0),"-")</f>
        <v>1980.5538330078125</v>
      </c>
      <c r="G14" s="122">
        <f>IFERROR(VLOOKUP($B14&amp;"_"&amp;$C14&amp;"_"&amp;$A$4,'Pnad-C'!$1:$1048576,G$4,0),"-")</f>
        <v>1637.0550537109375</v>
      </c>
      <c r="H14" s="122">
        <f>IFERROR(VLOOKUP($B14&amp;"_"&amp;$C14&amp;"_"&amp;$A$4,'Pnad-C'!$1:$1048576,H$4,0),"-")</f>
        <v>1673.333251953125</v>
      </c>
    </row>
    <row r="15" spans="1:8" ht="15.75" x14ac:dyDescent="0.25">
      <c r="B15" s="10">
        <f t="shared" ref="B15:B17" si="1">B14</f>
        <v>2013</v>
      </c>
      <c r="C15" s="152">
        <v>2</v>
      </c>
      <c r="D15" s="99" t="s">
        <v>4</v>
      </c>
      <c r="E15" s="122">
        <f>IFERROR(VLOOKUP($B15&amp;"_"&amp;$C15&amp;"_"&amp;$A$4,'Pnad-C'!$1:$1048576,E$4,0),"-")</f>
        <v>2672.9375</v>
      </c>
      <c r="F15" s="122">
        <f>IFERROR(VLOOKUP($B15&amp;"_"&amp;$C15&amp;"_"&amp;$A$4,'Pnad-C'!$1:$1048576,F$4,0),"-")</f>
        <v>2051.422119140625</v>
      </c>
      <c r="G15" s="122">
        <f>IFERROR(VLOOKUP($B15&amp;"_"&amp;$C15&amp;"_"&amp;$A$4,'Pnad-C'!$1:$1048576,G$4,0),"-")</f>
        <v>1573.381103515625</v>
      </c>
      <c r="H15" s="122">
        <f>IFERROR(VLOOKUP($B15&amp;"_"&amp;$C15&amp;"_"&amp;$A$4,'Pnad-C'!$1:$1048576,H$4,0),"-")</f>
        <v>1614.7630615234375</v>
      </c>
    </row>
    <row r="16" spans="1:8" ht="15.75" x14ac:dyDescent="0.25">
      <c r="B16" s="10">
        <f t="shared" si="1"/>
        <v>2013</v>
      </c>
      <c r="C16" s="152">
        <v>3</v>
      </c>
      <c r="D16" s="99" t="s">
        <v>5</v>
      </c>
      <c r="E16" s="122">
        <f>IFERROR(VLOOKUP($B16&amp;"_"&amp;$C16&amp;"_"&amp;$A$4,'Pnad-C'!$1:$1048576,E$4,0),"-")</f>
        <v>2767.493408203125</v>
      </c>
      <c r="F16" s="122">
        <f>IFERROR(VLOOKUP($B16&amp;"_"&amp;$C16&amp;"_"&amp;$A$4,'Pnad-C'!$1:$1048576,F$4,0),"-")</f>
        <v>2190.75732421875</v>
      </c>
      <c r="G16" s="122">
        <f>IFERROR(VLOOKUP($B16&amp;"_"&amp;$C16&amp;"_"&amp;$A$4,'Pnad-C'!$1:$1048576,G$4,0),"-")</f>
        <v>1638.9017333984375</v>
      </c>
      <c r="H16" s="122">
        <f>IFERROR(VLOOKUP($B16&amp;"_"&amp;$C16&amp;"_"&amp;$A$4,'Pnad-C'!$1:$1048576,H$4,0),"-")</f>
        <v>1775.448486328125</v>
      </c>
    </row>
    <row r="17" spans="1:8" ht="15.75" x14ac:dyDescent="0.25">
      <c r="B17" s="10">
        <f t="shared" si="1"/>
        <v>2013</v>
      </c>
      <c r="C17" s="152">
        <v>4</v>
      </c>
      <c r="D17" s="99" t="s">
        <v>6</v>
      </c>
      <c r="E17" s="122">
        <f>IFERROR(VLOOKUP($B17&amp;"_"&amp;$C17&amp;"_"&amp;$A$4,'Pnad-C'!$1:$1048576,E$4,0),"-")</f>
        <v>2820.039794921875</v>
      </c>
      <c r="F17" s="122">
        <f>IFERROR(VLOOKUP($B17&amp;"_"&amp;$C17&amp;"_"&amp;$A$4,'Pnad-C'!$1:$1048576,F$4,0),"-")</f>
        <v>2028.4114990234375</v>
      </c>
      <c r="G17" s="122">
        <f>IFERROR(VLOOKUP($B17&amp;"_"&amp;$C17&amp;"_"&amp;$A$4,'Pnad-C'!$1:$1048576,G$4,0),"-")</f>
        <v>1756.7491455078125</v>
      </c>
      <c r="H17" s="122">
        <f>IFERROR(VLOOKUP($B17&amp;"_"&amp;$C17&amp;"_"&amp;$A$4,'Pnad-C'!$1:$1048576,H$4,0),"-")</f>
        <v>1732.7916259765625</v>
      </c>
    </row>
    <row r="18" spans="1:8" ht="15.75" x14ac:dyDescent="0.25">
      <c r="B18" s="10">
        <f>D18</f>
        <v>2014</v>
      </c>
      <c r="C18" s="152">
        <v>0</v>
      </c>
      <c r="D18" s="98">
        <v>2014</v>
      </c>
      <c r="E18" s="121">
        <f>IFERROR(VLOOKUP($B18&amp;"_"&amp;$C18&amp;"_"&amp;$A$4,'Pnad-C'!$1:$1048576,E$4,0),"-")</f>
        <v>2647.916259765625</v>
      </c>
      <c r="F18" s="121">
        <f>IFERROR(VLOOKUP($B18&amp;"_"&amp;$C18&amp;"_"&amp;$A$4,'Pnad-C'!$1:$1048576,F$4,0),"-")</f>
        <v>2003.828857421875</v>
      </c>
      <c r="G18" s="121">
        <f>IFERROR(VLOOKUP($B18&amp;"_"&amp;$C18&amp;"_"&amp;$A$4,'Pnad-C'!$1:$1048576,G$4,0),"-")</f>
        <v>1605.545166015625</v>
      </c>
      <c r="H18" s="121">
        <f>IFERROR(VLOOKUP($B18&amp;"_"&amp;$C18&amp;"_"&amp;$A$4,'Pnad-C'!$1:$1048576,H$4,0),"-")</f>
        <v>1715.65771484375</v>
      </c>
    </row>
    <row r="19" spans="1:8" ht="15.75" x14ac:dyDescent="0.25">
      <c r="B19" s="10">
        <f>B18</f>
        <v>2014</v>
      </c>
      <c r="C19" s="152">
        <v>1</v>
      </c>
      <c r="D19" s="99" t="s">
        <v>3</v>
      </c>
      <c r="E19" s="122">
        <f>IFERROR(VLOOKUP($B19&amp;"_"&amp;$C19&amp;"_"&amp;$A$4,'Pnad-C'!$1:$1048576,E$4,0),"-")</f>
        <v>2846.647705078125</v>
      </c>
      <c r="F19" s="122">
        <f>IFERROR(VLOOKUP($B19&amp;"_"&amp;$C19&amp;"_"&amp;$A$4,'Pnad-C'!$1:$1048576,F$4,0),"-")</f>
        <v>2124.895263671875</v>
      </c>
      <c r="G19" s="122">
        <f>IFERROR(VLOOKUP($B19&amp;"_"&amp;$C19&amp;"_"&amp;$A$4,'Pnad-C'!$1:$1048576,G$4,0),"-")</f>
        <v>1658.6109619140625</v>
      </c>
      <c r="H19" s="122">
        <f>IFERROR(VLOOKUP($B19&amp;"_"&amp;$C19&amp;"_"&amp;$A$4,'Pnad-C'!$1:$1048576,H$4,0),"-")</f>
        <v>1912.1263427734375</v>
      </c>
    </row>
    <row r="20" spans="1:8" ht="15.75" x14ac:dyDescent="0.25">
      <c r="B20" s="10">
        <f t="shared" ref="B20:B22" si="2">B19</f>
        <v>2014</v>
      </c>
      <c r="C20" s="152">
        <v>2</v>
      </c>
      <c r="D20" s="99" t="s">
        <v>4</v>
      </c>
      <c r="E20" s="122">
        <f>IFERROR(VLOOKUP($B20&amp;"_"&amp;$C20&amp;"_"&amp;$A$4,'Pnad-C'!$1:$1048576,E$4,0),"-")</f>
        <v>2631.201171875</v>
      </c>
      <c r="F20" s="122">
        <f>IFERROR(VLOOKUP($B20&amp;"_"&amp;$C20&amp;"_"&amp;$A$4,'Pnad-C'!$1:$1048576,F$4,0),"-")</f>
        <v>1986.8118896484375</v>
      </c>
      <c r="G20" s="122">
        <f>IFERROR(VLOOKUP($B20&amp;"_"&amp;$C20&amp;"_"&amp;$A$4,'Pnad-C'!$1:$1048576,G$4,0),"-")</f>
        <v>1640.3731689453125</v>
      </c>
      <c r="H20" s="122">
        <f>IFERROR(VLOOKUP($B20&amp;"_"&amp;$C20&amp;"_"&amp;$A$4,'Pnad-C'!$1:$1048576,H$4,0),"-")</f>
        <v>1763.3819580078125</v>
      </c>
    </row>
    <row r="21" spans="1:8" ht="15.75" x14ac:dyDescent="0.25">
      <c r="B21" s="10">
        <f t="shared" si="2"/>
        <v>2014</v>
      </c>
      <c r="C21" s="152">
        <v>3</v>
      </c>
      <c r="D21" s="99" t="s">
        <v>5</v>
      </c>
      <c r="E21" s="122">
        <f>IFERROR(VLOOKUP($B21&amp;"_"&amp;$C21&amp;"_"&amp;$A$4,'Pnad-C'!$1:$1048576,E$4,0),"-")</f>
        <v>2479.71875</v>
      </c>
      <c r="F21" s="122">
        <f>IFERROR(VLOOKUP($B21&amp;"_"&amp;$C21&amp;"_"&amp;$A$4,'Pnad-C'!$1:$1048576,F$4,0),"-")</f>
        <v>1890.6556396484375</v>
      </c>
      <c r="G21" s="122">
        <f>IFERROR(VLOOKUP($B21&amp;"_"&amp;$C21&amp;"_"&amp;$A$4,'Pnad-C'!$1:$1048576,G$4,0),"-")</f>
        <v>1513.1307373046875</v>
      </c>
      <c r="H21" s="122">
        <f>IFERROR(VLOOKUP($B21&amp;"_"&amp;$C21&amp;"_"&amp;$A$4,'Pnad-C'!$1:$1048576,H$4,0),"-")</f>
        <v>1570.3004150390625</v>
      </c>
    </row>
    <row r="22" spans="1:8" ht="15.75" x14ac:dyDescent="0.25">
      <c r="B22" s="10">
        <f t="shared" si="2"/>
        <v>2014</v>
      </c>
      <c r="C22" s="152">
        <v>4</v>
      </c>
      <c r="D22" s="99" t="s">
        <v>6</v>
      </c>
      <c r="E22" s="122">
        <f>IFERROR(VLOOKUP($B22&amp;"_"&amp;$C22&amp;"_"&amp;$A$4,'Pnad-C'!$1:$1048576,E$4,0),"-")</f>
        <v>2634.09765625</v>
      </c>
      <c r="F22" s="122">
        <f>IFERROR(VLOOKUP($B22&amp;"_"&amp;$C22&amp;"_"&amp;$A$4,'Pnad-C'!$1:$1048576,F$4,0),"-")</f>
        <v>2012.9527587890625</v>
      </c>
      <c r="G22" s="122">
        <f>IFERROR(VLOOKUP($B22&amp;"_"&amp;$C22&amp;"_"&amp;$A$4,'Pnad-C'!$1:$1048576,G$4,0),"-")</f>
        <v>1610.0657958984375</v>
      </c>
      <c r="H22" s="122">
        <f>IFERROR(VLOOKUP($B22&amp;"_"&amp;$C22&amp;"_"&amp;$A$4,'Pnad-C'!$1:$1048576,H$4,0),"-")</f>
        <v>1616.822021484375</v>
      </c>
    </row>
    <row r="23" spans="1:8" ht="15.75" x14ac:dyDescent="0.25">
      <c r="B23" s="10">
        <f>D23</f>
        <v>2015</v>
      </c>
      <c r="C23" s="152">
        <v>0</v>
      </c>
      <c r="D23" s="98">
        <v>2015</v>
      </c>
      <c r="E23" s="121">
        <f>IFERROR(VLOOKUP($B23&amp;"_"&amp;$C23&amp;"_"&amp;$A$4,'Pnad-C'!$1:$1048576,E$4,0),"-")</f>
        <v>2736.969970703125</v>
      </c>
      <c r="F23" s="121">
        <f>IFERROR(VLOOKUP($B23&amp;"_"&amp;$C23&amp;"_"&amp;$A$4,'Pnad-C'!$1:$1048576,F$4,0),"-")</f>
        <v>2150.396728515625</v>
      </c>
      <c r="G23" s="121">
        <f>IFERROR(VLOOKUP($B23&amp;"_"&amp;$C23&amp;"_"&amp;$A$4,'Pnad-C'!$1:$1048576,G$4,0),"-")</f>
        <v>1725.960693359375</v>
      </c>
      <c r="H23" s="121">
        <f>IFERROR(VLOOKUP($B23&amp;"_"&amp;$C23&amp;"_"&amp;$A$4,'Pnad-C'!$1:$1048576,H$4,0),"-")</f>
        <v>1828.8148193359375</v>
      </c>
    </row>
    <row r="24" spans="1:8" ht="15.75" x14ac:dyDescent="0.25">
      <c r="B24" s="10">
        <f>B23</f>
        <v>2015</v>
      </c>
      <c r="C24" s="152">
        <v>1</v>
      </c>
      <c r="D24" s="99" t="s">
        <v>3</v>
      </c>
      <c r="E24" s="122">
        <f>IFERROR(VLOOKUP($B24&amp;"_"&amp;$C24&amp;"_"&amp;$A$4,'Pnad-C'!$1:$1048576,E$4,0),"-")</f>
        <v>2682.9677734375</v>
      </c>
      <c r="F24" s="122">
        <f>IFERROR(VLOOKUP($B24&amp;"_"&amp;$C24&amp;"_"&amp;$A$4,'Pnad-C'!$1:$1048576,F$4,0),"-")</f>
        <v>2129.508056640625</v>
      </c>
      <c r="G24" s="122">
        <f>IFERROR(VLOOKUP($B24&amp;"_"&amp;$C24&amp;"_"&amp;$A$4,'Pnad-C'!$1:$1048576,G$4,0),"-")</f>
        <v>1709.3641357421875</v>
      </c>
      <c r="H24" s="122">
        <f>IFERROR(VLOOKUP($B24&amp;"_"&amp;$C24&amp;"_"&amp;$A$4,'Pnad-C'!$1:$1048576,H$4,0),"-")</f>
        <v>1771.8560791015625</v>
      </c>
    </row>
    <row r="25" spans="1:8" ht="15.75" x14ac:dyDescent="0.25">
      <c r="B25" s="10">
        <f t="shared" ref="B25:B27" si="3">B24</f>
        <v>2015</v>
      </c>
      <c r="C25" s="152">
        <v>2</v>
      </c>
      <c r="D25" s="99" t="s">
        <v>4</v>
      </c>
      <c r="E25" s="122">
        <f>IFERROR(VLOOKUP($B25&amp;"_"&amp;$C25&amp;"_"&amp;$A$4,'Pnad-C'!$1:$1048576,E$4,0),"-")</f>
        <v>2767.031494140625</v>
      </c>
      <c r="F25" s="122">
        <f>IFERROR(VLOOKUP($B25&amp;"_"&amp;$C25&amp;"_"&amp;$A$4,'Pnad-C'!$1:$1048576,F$4,0),"-")</f>
        <v>2126.39013671875</v>
      </c>
      <c r="G25" s="122">
        <f>IFERROR(VLOOKUP($B25&amp;"_"&amp;$C25&amp;"_"&amp;$A$4,'Pnad-C'!$1:$1048576,G$4,0),"-")</f>
        <v>1688.3072509765625</v>
      </c>
      <c r="H25" s="122">
        <f>IFERROR(VLOOKUP($B25&amp;"_"&amp;$C25&amp;"_"&amp;$A$4,'Pnad-C'!$1:$1048576,H$4,0),"-")</f>
        <v>1873.803466796875</v>
      </c>
    </row>
    <row r="26" spans="1:8" ht="15.75" x14ac:dyDescent="0.25">
      <c r="B26" s="10">
        <f t="shared" si="3"/>
        <v>2015</v>
      </c>
      <c r="C26" s="152">
        <v>3</v>
      </c>
      <c r="D26" s="99" t="s">
        <v>5</v>
      </c>
      <c r="E26" s="122">
        <f>IFERROR(VLOOKUP($B26&amp;"_"&amp;$C26&amp;"_"&amp;$A$4,'Pnad-C'!$1:$1048576,E$4,0),"-")</f>
        <v>2768.744140625</v>
      </c>
      <c r="F26" s="122">
        <f>IFERROR(VLOOKUP($B26&amp;"_"&amp;$C26&amp;"_"&amp;$A$4,'Pnad-C'!$1:$1048576,F$4,0),"-")</f>
        <v>2189.807861328125</v>
      </c>
      <c r="G26" s="122">
        <f>IFERROR(VLOOKUP($B26&amp;"_"&amp;$C26&amp;"_"&amp;$A$4,'Pnad-C'!$1:$1048576,G$4,0),"-")</f>
        <v>1799.249755859375</v>
      </c>
      <c r="H26" s="122">
        <f>IFERROR(VLOOKUP($B26&amp;"_"&amp;$C26&amp;"_"&amp;$A$4,'Pnad-C'!$1:$1048576,H$4,0),"-")</f>
        <v>1861.1229248046875</v>
      </c>
    </row>
    <row r="27" spans="1:8" ht="15.75" x14ac:dyDescent="0.25">
      <c r="B27" s="10">
        <f t="shared" si="3"/>
        <v>2015</v>
      </c>
      <c r="C27" s="152">
        <v>4</v>
      </c>
      <c r="D27" s="99" t="s">
        <v>6</v>
      </c>
      <c r="E27" s="122">
        <f>IFERROR(VLOOKUP($B27&amp;"_"&amp;$C27&amp;"_"&amp;$A$4,'Pnad-C'!$1:$1048576,E$4,0),"-")</f>
        <v>2729.136474609375</v>
      </c>
      <c r="F27" s="122">
        <f>IFERROR(VLOOKUP($B27&amp;"_"&amp;$C27&amp;"_"&amp;$A$4,'Pnad-C'!$1:$1048576,F$4,0),"-")</f>
        <v>2155.880859375</v>
      </c>
      <c r="G27" s="122">
        <f>IFERROR(VLOOKUP($B27&amp;"_"&amp;$C27&amp;"_"&amp;$A$4,'Pnad-C'!$1:$1048576,G$4,0),"-")</f>
        <v>1706.921630859375</v>
      </c>
      <c r="H27" s="122">
        <f>IFERROR(VLOOKUP($B27&amp;"_"&amp;$C27&amp;"_"&amp;$A$4,'Pnad-C'!$1:$1048576,H$4,0),"-")</f>
        <v>1808.4769287109375</v>
      </c>
    </row>
    <row r="28" spans="1:8" ht="15.75" x14ac:dyDescent="0.25">
      <c r="B28" s="10">
        <f>D28</f>
        <v>2016</v>
      </c>
      <c r="C28" s="152">
        <v>0</v>
      </c>
      <c r="D28" s="98">
        <v>2016</v>
      </c>
      <c r="E28" s="121">
        <f>IFERROR(VLOOKUP($B28&amp;"_"&amp;$C28&amp;"_"&amp;$A$4,'Pnad-C'!$1:$1048576,E$4,0),"-")</f>
        <v>2771.01025390625</v>
      </c>
      <c r="F28" s="121">
        <f>IFERROR(VLOOKUP($B28&amp;"_"&amp;$C28&amp;"_"&amp;$A$4,'Pnad-C'!$1:$1048576,F$4,0),"-")</f>
        <v>2593.638671875</v>
      </c>
      <c r="G28" s="121">
        <f>IFERROR(VLOOKUP($B28&amp;"_"&amp;$C28&amp;"_"&amp;$A$4,'Pnad-C'!$1:$1048576,G$4,0),"-")</f>
        <v>1655.860595703125</v>
      </c>
      <c r="H28" s="121">
        <f>IFERROR(VLOOKUP($B28&amp;"_"&amp;$C28&amp;"_"&amp;$A$4,'Pnad-C'!$1:$1048576,H$4,0),"-")</f>
        <v>1773.2109375</v>
      </c>
    </row>
    <row r="29" spans="1:8" ht="15.75" x14ac:dyDescent="0.25">
      <c r="B29" s="10">
        <f>B28</f>
        <v>2016</v>
      </c>
      <c r="C29" s="152">
        <v>1</v>
      </c>
      <c r="D29" s="99" t="s">
        <v>3</v>
      </c>
      <c r="E29" s="122">
        <f>IFERROR(VLOOKUP($B29&amp;"_"&amp;$C29&amp;"_"&amp;$A$4,'Pnad-C'!$1:$1048576,E$4,0),"-")</f>
        <v>2786.941650390625</v>
      </c>
      <c r="F29" s="122">
        <f>IFERROR(VLOOKUP($B29&amp;"_"&amp;$C29&amp;"_"&amp;$A$4,'Pnad-C'!$1:$1048576,F$4,0),"-")</f>
        <v>2563.25390625</v>
      </c>
      <c r="G29" s="122">
        <f>IFERROR(VLOOKUP($B29&amp;"_"&amp;$C29&amp;"_"&amp;$A$4,'Pnad-C'!$1:$1048576,G$4,0),"-")</f>
        <v>1673.8763427734375</v>
      </c>
      <c r="H29" s="122">
        <f>IFERROR(VLOOKUP($B29&amp;"_"&amp;$C29&amp;"_"&amp;$A$4,'Pnad-C'!$1:$1048576,H$4,0),"-")</f>
        <v>1749.5877685546875</v>
      </c>
    </row>
    <row r="30" spans="1:8" s="232" customFormat="1" ht="16.5" thickBot="1" x14ac:dyDescent="0.3">
      <c r="A30" s="268"/>
      <c r="B30" s="254">
        <f>B29</f>
        <v>2016</v>
      </c>
      <c r="C30" s="152">
        <v>2</v>
      </c>
      <c r="D30" s="246" t="s">
        <v>4</v>
      </c>
      <c r="E30" s="122">
        <f>IFERROR(VLOOKUP($B30&amp;"_"&amp;$C30&amp;"_"&amp;$A$4,'Pnad-C'!$1:$1048576,E$4,0),"-")</f>
        <v>2755.0791015625</v>
      </c>
      <c r="F30" s="122">
        <f>IFERROR(VLOOKUP($B30&amp;"_"&amp;$C30&amp;"_"&amp;$A$4,'Pnad-C'!$1:$1048576,F$4,0),"-")</f>
        <v>2624.0234375</v>
      </c>
      <c r="G30" s="122">
        <f>IFERROR(VLOOKUP($B30&amp;"_"&amp;$C30&amp;"_"&amp;$A$4,'Pnad-C'!$1:$1048576,G$4,0),"-")</f>
        <v>1637.8448486328125</v>
      </c>
      <c r="H30" s="122">
        <f>IFERROR(VLOOKUP($B30&amp;"_"&amp;$C30&amp;"_"&amp;$A$4,'Pnad-C'!$1:$1048576,H$4,0),"-")</f>
        <v>1796.834228515625</v>
      </c>
    </row>
    <row r="31" spans="1:8" ht="25.5" customHeight="1" thickTop="1" x14ac:dyDescent="0.25">
      <c r="C31" s="154"/>
      <c r="D31" s="417" t="s">
        <v>778</v>
      </c>
      <c r="E31" s="417"/>
      <c r="F31" s="417"/>
      <c r="G31" s="417"/>
      <c r="H31" s="417"/>
    </row>
    <row r="32" spans="1:8" x14ac:dyDescent="0.25">
      <c r="C32" s="154"/>
      <c r="D32" s="16" t="s">
        <v>2</v>
      </c>
    </row>
    <row r="33" spans="3:4" x14ac:dyDescent="0.25">
      <c r="C33" s="154"/>
      <c r="D33" s="159" t="s">
        <v>434</v>
      </c>
    </row>
    <row r="34" spans="3:4" x14ac:dyDescent="0.25">
      <c r="C34" s="154"/>
      <c r="D34" s="104" t="s">
        <v>779</v>
      </c>
    </row>
  </sheetData>
  <mergeCells count="2">
    <mergeCell ref="D5:H5"/>
    <mergeCell ref="D31:H31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"/>
  <sheetViews>
    <sheetView showGridLines="0" workbookViewId="0">
      <pane xSplit="4" ySplit="9" topLeftCell="E10" activePane="bottomRight" state="frozen"/>
      <selection activeCell="A8" sqref="A8"/>
      <selection pane="topRight" activeCell="A8" sqref="A8"/>
      <selection pane="bottomLeft" activeCell="A8" sqref="A8"/>
      <selection pane="bottomRight" activeCell="A8" sqref="A8"/>
    </sheetView>
  </sheetViews>
  <sheetFormatPr defaultRowHeight="15" x14ac:dyDescent="0.25"/>
  <cols>
    <col min="1" max="3" width="1.140625" style="153" customWidth="1"/>
    <col min="4" max="4" width="23.28515625" customWidth="1"/>
    <col min="5" max="6" width="10.140625" customWidth="1"/>
    <col min="7" max="10" width="12.7109375" customWidth="1"/>
    <col min="11" max="12" width="9.5703125" customWidth="1"/>
    <col min="13" max="13" width="10.7109375" customWidth="1"/>
    <col min="14" max="14" width="1.5703125" customWidth="1"/>
    <col min="15" max="16" width="10.140625" customWidth="1"/>
    <col min="17" max="20" width="12.7109375" customWidth="1"/>
    <col min="21" max="22" width="9.5703125" customWidth="1"/>
    <col min="23" max="23" width="10.7109375" customWidth="1"/>
  </cols>
  <sheetData>
    <row r="1" spans="1:2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  <c r="O1" s="3"/>
      <c r="P1" s="3"/>
      <c r="Q1" s="3"/>
      <c r="R1" s="3"/>
      <c r="S1" s="3"/>
      <c r="T1" s="3"/>
    </row>
    <row r="2" spans="1:23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  <c r="O2" s="7"/>
      <c r="P2" s="7"/>
      <c r="Q2" s="7"/>
      <c r="R2" s="7"/>
      <c r="S2" s="7"/>
      <c r="T2" s="7"/>
    </row>
    <row r="3" spans="1:23" s="158" customFormat="1" ht="6" customHeight="1" x14ac:dyDescent="0.25">
      <c r="A3" s="144" t="s">
        <v>668</v>
      </c>
      <c r="B3" s="145"/>
      <c r="C3" s="157"/>
      <c r="D3" s="164"/>
      <c r="E3" s="163" t="s">
        <v>363</v>
      </c>
      <c r="F3" s="163" t="s">
        <v>364</v>
      </c>
      <c r="G3" s="163" t="s">
        <v>365</v>
      </c>
      <c r="H3" s="163" t="s">
        <v>366</v>
      </c>
      <c r="I3" s="163" t="s">
        <v>367</v>
      </c>
      <c r="J3" s="163" t="s">
        <v>368</v>
      </c>
      <c r="K3" s="165" t="s">
        <v>369</v>
      </c>
      <c r="L3" s="165" t="s">
        <v>437</v>
      </c>
      <c r="M3" s="165" t="s">
        <v>370</v>
      </c>
      <c r="N3" s="165"/>
      <c r="O3" s="163" t="s">
        <v>363</v>
      </c>
      <c r="P3" s="163" t="s">
        <v>364</v>
      </c>
      <c r="Q3" s="163" t="s">
        <v>365</v>
      </c>
      <c r="R3" s="163" t="s">
        <v>366</v>
      </c>
      <c r="S3" s="163" t="s">
        <v>367</v>
      </c>
      <c r="T3" s="163" t="s">
        <v>368</v>
      </c>
      <c r="U3" s="165" t="s">
        <v>369</v>
      </c>
      <c r="V3" s="165" t="s">
        <v>437</v>
      </c>
      <c r="W3" s="165" t="s">
        <v>370</v>
      </c>
    </row>
    <row r="4" spans="1:23" s="158" customFormat="1" ht="6" customHeight="1" x14ac:dyDescent="0.2">
      <c r="A4" s="147" t="s">
        <v>9</v>
      </c>
      <c r="B4" s="145"/>
      <c r="C4" s="157"/>
      <c r="D4" s="155"/>
      <c r="E4" s="157">
        <f>HLOOKUP(E$3,'Pnad-C'!$1:$1048576,2,0)</f>
        <v>207</v>
      </c>
      <c r="F4" s="157">
        <f>HLOOKUP(F$3,'Pnad-C'!$1:$1048576,2,0)</f>
        <v>208</v>
      </c>
      <c r="G4" s="157">
        <f>HLOOKUP(G$3,'Pnad-C'!$1:$1048576,2,0)</f>
        <v>209</v>
      </c>
      <c r="H4" s="157">
        <f>HLOOKUP(H$3,'Pnad-C'!$1:$1048576,2,0)</f>
        <v>210</v>
      </c>
      <c r="I4" s="157">
        <f>HLOOKUP(I$3,'Pnad-C'!$1:$1048576,2,0)</f>
        <v>211</v>
      </c>
      <c r="J4" s="157">
        <f>HLOOKUP(J$3,'Pnad-C'!$1:$1048576,2,0)</f>
        <v>212</v>
      </c>
      <c r="K4" s="157">
        <f>HLOOKUP(K$3,'Pnad-C'!$1:$1048576,2,0)</f>
        <v>214</v>
      </c>
      <c r="L4" s="157">
        <f>HLOOKUP(L$3,'Pnad-C'!$1:$1048576,2,0)</f>
        <v>216</v>
      </c>
      <c r="M4" s="157">
        <f>HLOOKUP(M$3,'Pnad-C'!$1:$1048576,2,0)</f>
        <v>213</v>
      </c>
      <c r="N4" s="157"/>
      <c r="O4" s="157">
        <f>HLOOKUP(O$3,'Pnad-C'!$1:$1048576,2,0)</f>
        <v>207</v>
      </c>
      <c r="P4" s="157">
        <f>HLOOKUP(P$3,'Pnad-C'!$1:$1048576,2,0)</f>
        <v>208</v>
      </c>
      <c r="Q4" s="157">
        <f>HLOOKUP(Q$3,'Pnad-C'!$1:$1048576,2,0)</f>
        <v>209</v>
      </c>
      <c r="R4" s="157">
        <f>HLOOKUP(R$3,'Pnad-C'!$1:$1048576,2,0)</f>
        <v>210</v>
      </c>
      <c r="S4" s="157">
        <f>HLOOKUP(S$3,'Pnad-C'!$1:$1048576,2,0)</f>
        <v>211</v>
      </c>
      <c r="T4" s="157">
        <f>HLOOKUP(T$3,'Pnad-C'!$1:$1048576,2,0)</f>
        <v>212</v>
      </c>
      <c r="U4" s="157">
        <f>HLOOKUP(U$3,'Pnad-C'!$1:$1048576,2,0)</f>
        <v>214</v>
      </c>
      <c r="V4" s="157">
        <f>HLOOKUP(V$3,'Pnad-C'!$1:$1048576,2,0)</f>
        <v>216</v>
      </c>
      <c r="W4" s="157">
        <f>HLOOKUP(W$3,'Pnad-C'!$1:$1048576,2,0)</f>
        <v>213</v>
      </c>
    </row>
    <row r="5" spans="1:23" s="12" customFormat="1" ht="27.75" customHeight="1" x14ac:dyDescent="0.25">
      <c r="A5" s="11" t="s">
        <v>170</v>
      </c>
      <c r="B5" s="148"/>
      <c r="C5" s="138"/>
      <c r="D5" s="416" t="str">
        <f>VLOOKUP(A3,'Indicadores do boletim'!$D:$N,3,0)&amp;""</f>
        <v>Rendimento real médio da população de 14 anos ou mais ocupada por posição na ocupação: Brasil e Região  Metropolitana do Rio de Janeiro, 2012 a 2016</v>
      </c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</row>
    <row r="6" spans="1:23" s="12" customFormat="1" ht="14.25" customHeight="1" thickBot="1" x14ac:dyDescent="0.3">
      <c r="A6" s="11"/>
      <c r="B6" s="150"/>
      <c r="C6" s="138"/>
      <c r="D6" s="13"/>
      <c r="E6" s="112"/>
      <c r="M6" s="102"/>
      <c r="N6" s="102"/>
      <c r="O6" s="112"/>
      <c r="W6" s="102" t="s">
        <v>786</v>
      </c>
    </row>
    <row r="7" spans="1:23" s="11" customFormat="1" ht="18" customHeight="1" thickTop="1" x14ac:dyDescent="0.25">
      <c r="A7" s="138"/>
      <c r="B7" s="151"/>
      <c r="C7" s="138"/>
      <c r="D7" s="419" t="s">
        <v>0</v>
      </c>
      <c r="E7" s="425" t="s">
        <v>169</v>
      </c>
      <c r="F7" s="425"/>
      <c r="G7" s="425"/>
      <c r="H7" s="425"/>
      <c r="I7" s="425"/>
      <c r="J7" s="425"/>
      <c r="K7" s="425"/>
      <c r="L7" s="425"/>
      <c r="M7" s="425"/>
      <c r="N7" s="440"/>
      <c r="O7" s="425" t="s">
        <v>7</v>
      </c>
      <c r="P7" s="425"/>
      <c r="Q7" s="425"/>
      <c r="R7" s="425"/>
      <c r="S7" s="425"/>
      <c r="T7" s="425"/>
      <c r="U7" s="425"/>
      <c r="V7" s="425"/>
      <c r="W7" s="425"/>
    </row>
    <row r="8" spans="1:23" s="11" customFormat="1" ht="15" customHeight="1" x14ac:dyDescent="0.25">
      <c r="A8" s="138"/>
      <c r="B8" s="151"/>
      <c r="C8" s="138"/>
      <c r="D8" s="434"/>
      <c r="E8" s="436" t="s">
        <v>219</v>
      </c>
      <c r="F8" s="436"/>
      <c r="G8" s="437" t="s">
        <v>220</v>
      </c>
      <c r="H8" s="438"/>
      <c r="I8" s="437" t="s">
        <v>298</v>
      </c>
      <c r="J8" s="436"/>
      <c r="K8" s="439" t="s">
        <v>221</v>
      </c>
      <c r="L8" s="433" t="s">
        <v>433</v>
      </c>
      <c r="M8" s="433" t="s">
        <v>222</v>
      </c>
      <c r="N8" s="441"/>
      <c r="O8" s="436" t="s">
        <v>219</v>
      </c>
      <c r="P8" s="436"/>
      <c r="Q8" s="437" t="s">
        <v>220</v>
      </c>
      <c r="R8" s="438"/>
      <c r="S8" s="437" t="s">
        <v>298</v>
      </c>
      <c r="T8" s="436"/>
      <c r="U8" s="439" t="s">
        <v>221</v>
      </c>
      <c r="V8" s="433" t="s">
        <v>433</v>
      </c>
      <c r="W8" s="433" t="s">
        <v>222</v>
      </c>
    </row>
    <row r="9" spans="1:23" s="11" customFormat="1" ht="28.5" customHeight="1" x14ac:dyDescent="0.25">
      <c r="A9" s="138"/>
      <c r="B9" s="151"/>
      <c r="C9" s="138"/>
      <c r="D9" s="420"/>
      <c r="E9" s="218" t="s">
        <v>224</v>
      </c>
      <c r="F9" s="218" t="s">
        <v>225</v>
      </c>
      <c r="G9" s="217" t="s">
        <v>224</v>
      </c>
      <c r="H9" s="109" t="s">
        <v>225</v>
      </c>
      <c r="I9" s="218" t="s">
        <v>224</v>
      </c>
      <c r="J9" s="218" t="s">
        <v>225</v>
      </c>
      <c r="K9" s="427"/>
      <c r="L9" s="429"/>
      <c r="M9" s="429"/>
      <c r="N9" s="442"/>
      <c r="O9" s="218" t="s">
        <v>224</v>
      </c>
      <c r="P9" s="218" t="s">
        <v>225</v>
      </c>
      <c r="Q9" s="217" t="s">
        <v>224</v>
      </c>
      <c r="R9" s="109" t="s">
        <v>225</v>
      </c>
      <c r="S9" s="218" t="s">
        <v>224</v>
      </c>
      <c r="T9" s="218" t="s">
        <v>225</v>
      </c>
      <c r="U9" s="427"/>
      <c r="V9" s="429"/>
      <c r="W9" s="429"/>
    </row>
    <row r="10" spans="1:23" ht="15.75" x14ac:dyDescent="0.25">
      <c r="B10" s="10">
        <f>D10</f>
        <v>2012</v>
      </c>
      <c r="C10" s="152">
        <v>0</v>
      </c>
      <c r="D10" s="98">
        <v>2012</v>
      </c>
      <c r="E10" s="121">
        <f>IFERROR(VLOOKUP($B10&amp;"_"&amp;$C10&amp;"_"&amp;$A$4,'Pnad-C'!$1:$1048576,E$4,0),"-")</f>
        <v>1115.29833984375</v>
      </c>
      <c r="F10" s="121">
        <f>IFERROR(VLOOKUP($B10&amp;"_"&amp;$C10&amp;"_"&amp;$A$4,'Pnad-C'!$1:$1048576,F$4,0),"-")</f>
        <v>868.38897705078125</v>
      </c>
      <c r="G10" s="121">
        <f>IFERROR(VLOOKUP($B10&amp;"_"&amp;$C10&amp;"_"&amp;$A$4,'Pnad-C'!$1:$1048576,G$4,0),"-")</f>
        <v>2021.474853515625</v>
      </c>
      <c r="H10" s="121">
        <f>IFERROR(VLOOKUP($B10&amp;"_"&amp;$C10&amp;"_"&amp;$A$4,'Pnad-C'!$1:$1048576,H$4,0),"-")</f>
        <v>1523.8658447265625</v>
      </c>
      <c r="I10" s="121">
        <f>IFERROR(VLOOKUP($B10&amp;"_"&amp;$C10&amp;"_"&amp;$A$4,'Pnad-C'!$1:$1048576,I$4,0),"-")</f>
        <v>4255.43505859375</v>
      </c>
      <c r="J10" s="121">
        <f>IFERROR(VLOOKUP($B10&amp;"_"&amp;$C10&amp;"_"&amp;$A$4,'Pnad-C'!$1:$1048576,J$4,0),"-")</f>
        <v>1533.9898681640625</v>
      </c>
      <c r="K10" s="121">
        <f>IFERROR(VLOOKUP($B10&amp;"_"&amp;$C10&amp;"_"&amp;$A$4,'Pnad-C'!$1:$1048576,K$4,0),"-")</f>
        <v>1919.7528076171875</v>
      </c>
      <c r="L10" s="121">
        <f>IFERROR(VLOOKUP($B10&amp;"_"&amp;$C10&amp;"_"&amp;$A$4,'Pnad-C'!$1:$1048576,L$4,0),"-")</f>
        <v>4227.63037109375</v>
      </c>
      <c r="M10" s="121">
        <f>IFERROR(VLOOKUP($B10&amp;"_"&amp;$C10&amp;"_"&amp;$A$4,'Pnad-C'!$1:$1048576,M$4,0),"-")</f>
        <v>5048.6474609375</v>
      </c>
      <c r="N10" s="121"/>
      <c r="O10" s="121">
        <f>IFERROR(VLOOKUP($B10&amp;"_"&amp;$C10&amp;"_"&amp;$A$5,'Pnad-C'!$1:$1048576,O$4,0),"-")</f>
        <v>1015.3948974609375</v>
      </c>
      <c r="P10" s="121">
        <f>IFERROR(VLOOKUP($B10&amp;"_"&amp;$C10&amp;"_"&amp;$A$5,'Pnad-C'!$1:$1048576,P$4,0),"-")</f>
        <v>619.54296875</v>
      </c>
      <c r="Q10" s="121">
        <f>IFERROR(VLOOKUP($B10&amp;"_"&amp;$C10&amp;"_"&amp;$A$5,'Pnad-C'!$1:$1048576,Q$4,0),"-")</f>
        <v>1903.3193359375</v>
      </c>
      <c r="R10" s="121">
        <f>IFERROR(VLOOKUP($B10&amp;"_"&amp;$C10&amp;"_"&amp;$A$5,'Pnad-C'!$1:$1048576,R$4,0),"-")</f>
        <v>1178.0609130859375</v>
      </c>
      <c r="S10" s="121">
        <f>IFERROR(VLOOKUP($B10&amp;"_"&amp;$C10&amp;"_"&amp;$A$5,'Pnad-C'!$1:$1048576,S$4,0),"-")</f>
        <v>3036.150390625</v>
      </c>
      <c r="T10" s="121">
        <f>IFERROR(VLOOKUP($B10&amp;"_"&amp;$C10&amp;"_"&amp;$A$5,'Pnad-C'!$1:$1048576,T$4,0),"-")</f>
        <v>1632.7777099609375</v>
      </c>
      <c r="U10" s="121">
        <f>IFERROR(VLOOKUP($B10&amp;"_"&amp;$C10&amp;"_"&amp;$A$5,'Pnad-C'!$1:$1048576,U$4,0),"-")</f>
        <v>1533.629638671875</v>
      </c>
      <c r="V10" s="121">
        <f>IFERROR(VLOOKUP($B10&amp;"_"&amp;$C10&amp;"_"&amp;$A$5,'Pnad-C'!$1:$1048576,V$4,0),"-")</f>
        <v>3590.25537109375</v>
      </c>
      <c r="W10" s="121">
        <f>IFERROR(VLOOKUP($B10&amp;"_"&amp;$C10&amp;"_"&amp;$A$5,'Pnad-C'!$1:$1048576,W$4,0),"-")</f>
        <v>5529.9814453125</v>
      </c>
    </row>
    <row r="11" spans="1:23" ht="15.75" x14ac:dyDescent="0.25">
      <c r="B11" s="10">
        <f>B10</f>
        <v>2012</v>
      </c>
      <c r="C11" s="152">
        <v>1</v>
      </c>
      <c r="D11" s="99" t="s">
        <v>3</v>
      </c>
      <c r="E11" s="122">
        <f>IFERROR(VLOOKUP($B11&amp;"_"&amp;$C11&amp;"_"&amp;$A$4,'Pnad-C'!$1:$1048576,E$4,0),"-")</f>
        <v>1123.6400146484375</v>
      </c>
      <c r="F11" s="122">
        <f>IFERROR(VLOOKUP($B11&amp;"_"&amp;$C11&amp;"_"&amp;$A$4,'Pnad-C'!$1:$1048576,F$4,0),"-")</f>
        <v>850.955810546875</v>
      </c>
      <c r="G11" s="122">
        <f>IFERROR(VLOOKUP($B11&amp;"_"&amp;$C11&amp;"_"&amp;$A$4,'Pnad-C'!$1:$1048576,G$4,0),"-")</f>
        <v>2066.3125</v>
      </c>
      <c r="H11" s="122">
        <f>IFERROR(VLOOKUP($B11&amp;"_"&amp;$C11&amp;"_"&amp;$A$4,'Pnad-C'!$1:$1048576,H$4,0),"-")</f>
        <v>1559.467529296875</v>
      </c>
      <c r="I11" s="122">
        <f>IFERROR(VLOOKUP($B11&amp;"_"&amp;$C11&amp;"_"&amp;$A$4,'Pnad-C'!$1:$1048576,I$4,0),"-")</f>
        <v>4484.47607421875</v>
      </c>
      <c r="J11" s="122">
        <f>IFERROR(VLOOKUP($B11&amp;"_"&amp;$C11&amp;"_"&amp;$A$4,'Pnad-C'!$1:$1048576,J$4,0),"-")</f>
        <v>1630.48486328125</v>
      </c>
      <c r="K11" s="122">
        <f>IFERROR(VLOOKUP($B11&amp;"_"&amp;$C11&amp;"_"&amp;$A$4,'Pnad-C'!$1:$1048576,K$4,0),"-")</f>
        <v>1974.6978759765625</v>
      </c>
      <c r="L11" s="122">
        <f>IFERROR(VLOOKUP($B11&amp;"_"&amp;$C11&amp;"_"&amp;$A$4,'Pnad-C'!$1:$1048576,L$4,0),"-")</f>
        <v>4067.8037109375</v>
      </c>
      <c r="M11" s="122">
        <f>IFERROR(VLOOKUP($B11&amp;"_"&amp;$C11&amp;"_"&amp;$A$4,'Pnad-C'!$1:$1048576,M$4,0),"-")</f>
        <v>4614.6640625</v>
      </c>
      <c r="N11" s="122"/>
      <c r="O11" s="122">
        <f>IFERROR(VLOOKUP($B11&amp;"_"&amp;$C11&amp;"_"&amp;$A$5,'Pnad-C'!$1:$1048576,O$4,0),"-")</f>
        <v>995.2464599609375</v>
      </c>
      <c r="P11" s="122">
        <f>IFERROR(VLOOKUP($B11&amp;"_"&amp;$C11&amp;"_"&amp;$A$5,'Pnad-C'!$1:$1048576,P$4,0),"-")</f>
        <v>623.7403564453125</v>
      </c>
      <c r="Q11" s="122">
        <f>IFERROR(VLOOKUP($B11&amp;"_"&amp;$C11&amp;"_"&amp;$A$5,'Pnad-C'!$1:$1048576,Q$4,0),"-")</f>
        <v>1891.58447265625</v>
      </c>
      <c r="R11" s="122">
        <f>IFERROR(VLOOKUP($B11&amp;"_"&amp;$C11&amp;"_"&amp;$A$5,'Pnad-C'!$1:$1048576,R$4,0),"-")</f>
        <v>1209.21484375</v>
      </c>
      <c r="S11" s="122">
        <f>IFERROR(VLOOKUP($B11&amp;"_"&amp;$C11&amp;"_"&amp;$A$5,'Pnad-C'!$1:$1048576,S$4,0),"-")</f>
        <v>3029.9912109375</v>
      </c>
      <c r="T11" s="122">
        <f>IFERROR(VLOOKUP($B11&amp;"_"&amp;$C11&amp;"_"&amp;$A$5,'Pnad-C'!$1:$1048576,T$4,0),"-")</f>
        <v>1692.5225830078125</v>
      </c>
      <c r="U11" s="122">
        <f>IFERROR(VLOOKUP($B11&amp;"_"&amp;$C11&amp;"_"&amp;$A$5,'Pnad-C'!$1:$1048576,U$4,0),"-")</f>
        <v>1531.6904296875</v>
      </c>
      <c r="V11" s="122">
        <f>IFERROR(VLOOKUP($B11&amp;"_"&amp;$C11&amp;"_"&amp;$A$5,'Pnad-C'!$1:$1048576,V$4,0),"-")</f>
        <v>3564.03564453125</v>
      </c>
      <c r="W11" s="122">
        <f>IFERROR(VLOOKUP($B11&amp;"_"&amp;$C11&amp;"_"&amp;$A$5,'Pnad-C'!$1:$1048576,W$4,0),"-")</f>
        <v>5513.11474609375</v>
      </c>
    </row>
    <row r="12" spans="1:23" ht="15.75" x14ac:dyDescent="0.25">
      <c r="B12" s="10">
        <f t="shared" ref="B12:B14" si="0">B11</f>
        <v>2012</v>
      </c>
      <c r="C12" s="152">
        <v>2</v>
      </c>
      <c r="D12" s="99" t="s">
        <v>4</v>
      </c>
      <c r="E12" s="122">
        <f>IFERROR(VLOOKUP($B12&amp;"_"&amp;$C12&amp;"_"&amp;$A$4,'Pnad-C'!$1:$1048576,E$4,0),"-")</f>
        <v>1131.561279296875</v>
      </c>
      <c r="F12" s="122">
        <f>IFERROR(VLOOKUP($B12&amp;"_"&amp;$C12&amp;"_"&amp;$A$4,'Pnad-C'!$1:$1048576,F$4,0),"-")</f>
        <v>890.370361328125</v>
      </c>
      <c r="G12" s="122">
        <f>IFERROR(VLOOKUP($B12&amp;"_"&amp;$C12&amp;"_"&amp;$A$4,'Pnad-C'!$1:$1048576,G$4,0),"-")</f>
        <v>2062.56005859375</v>
      </c>
      <c r="H12" s="122">
        <f>IFERROR(VLOOKUP($B12&amp;"_"&amp;$C12&amp;"_"&amp;$A$4,'Pnad-C'!$1:$1048576,H$4,0),"-")</f>
        <v>1520.595458984375</v>
      </c>
      <c r="I12" s="122">
        <f>IFERROR(VLOOKUP($B12&amp;"_"&amp;$C12&amp;"_"&amp;$A$4,'Pnad-C'!$1:$1048576,I$4,0),"-")</f>
        <v>4472.4326171875</v>
      </c>
      <c r="J12" s="122">
        <f>IFERROR(VLOOKUP($B12&amp;"_"&amp;$C12&amp;"_"&amp;$A$4,'Pnad-C'!$1:$1048576,J$4,0),"-")</f>
        <v>1542.581787109375</v>
      </c>
      <c r="K12" s="122">
        <f>IFERROR(VLOOKUP($B12&amp;"_"&amp;$C12&amp;"_"&amp;$A$4,'Pnad-C'!$1:$1048576,K$4,0),"-")</f>
        <v>1971.0394287109375</v>
      </c>
      <c r="L12" s="122">
        <f>IFERROR(VLOOKUP($B12&amp;"_"&amp;$C12&amp;"_"&amp;$A$4,'Pnad-C'!$1:$1048576,L$4,0),"-")</f>
        <v>4312.703125</v>
      </c>
      <c r="M12" s="122">
        <f>IFERROR(VLOOKUP($B12&amp;"_"&amp;$C12&amp;"_"&amp;$A$4,'Pnad-C'!$1:$1048576,M$4,0),"-")</f>
        <v>5144.23095703125</v>
      </c>
      <c r="N12" s="122"/>
      <c r="O12" s="122">
        <f>IFERROR(VLOOKUP($B12&amp;"_"&amp;$C12&amp;"_"&amp;$A$5,'Pnad-C'!$1:$1048576,O$4,0),"-")</f>
        <v>1028.0869140625</v>
      </c>
      <c r="P12" s="122">
        <f>IFERROR(VLOOKUP($B12&amp;"_"&amp;$C12&amp;"_"&amp;$A$5,'Pnad-C'!$1:$1048576,P$4,0),"-")</f>
        <v>612.5135498046875</v>
      </c>
      <c r="Q12" s="122">
        <f>IFERROR(VLOOKUP($B12&amp;"_"&amp;$C12&amp;"_"&amp;$A$5,'Pnad-C'!$1:$1048576,Q$4,0),"-")</f>
        <v>1907.886474609375</v>
      </c>
      <c r="R12" s="122">
        <f>IFERROR(VLOOKUP($B12&amp;"_"&amp;$C12&amp;"_"&amp;$A$5,'Pnad-C'!$1:$1048576,R$4,0),"-")</f>
        <v>1176.42578125</v>
      </c>
      <c r="S12" s="122">
        <f>IFERROR(VLOOKUP($B12&amp;"_"&amp;$C12&amp;"_"&amp;$A$5,'Pnad-C'!$1:$1048576,S$4,0),"-")</f>
        <v>3035.17822265625</v>
      </c>
      <c r="T12" s="122">
        <f>IFERROR(VLOOKUP($B12&amp;"_"&amp;$C12&amp;"_"&amp;$A$5,'Pnad-C'!$1:$1048576,T$4,0),"-")</f>
        <v>1606.371337890625</v>
      </c>
      <c r="U12" s="122">
        <f>IFERROR(VLOOKUP($B12&amp;"_"&amp;$C12&amp;"_"&amp;$A$5,'Pnad-C'!$1:$1048576,U$4,0),"-")</f>
        <v>1497.842041015625</v>
      </c>
      <c r="V12" s="122">
        <f>IFERROR(VLOOKUP($B12&amp;"_"&amp;$C12&amp;"_"&amp;$A$5,'Pnad-C'!$1:$1048576,V$4,0),"-")</f>
        <v>3603.7666015625</v>
      </c>
      <c r="W12" s="122">
        <f>IFERROR(VLOOKUP($B12&amp;"_"&amp;$C12&amp;"_"&amp;$A$5,'Pnad-C'!$1:$1048576,W$4,0),"-")</f>
        <v>5529.31005859375</v>
      </c>
    </row>
    <row r="13" spans="1:23" ht="15.75" x14ac:dyDescent="0.25">
      <c r="B13" s="10">
        <f t="shared" si="0"/>
        <v>2012</v>
      </c>
      <c r="C13" s="152">
        <v>3</v>
      </c>
      <c r="D13" s="99" t="s">
        <v>5</v>
      </c>
      <c r="E13" s="122">
        <f>IFERROR(VLOOKUP($B13&amp;"_"&amp;$C13&amp;"_"&amp;$A$4,'Pnad-C'!$1:$1048576,E$4,0),"-")</f>
        <v>1116.6292724609375</v>
      </c>
      <c r="F13" s="122">
        <f>IFERROR(VLOOKUP($B13&amp;"_"&amp;$C13&amp;"_"&amp;$A$4,'Pnad-C'!$1:$1048576,F$4,0),"-")</f>
        <v>841.72979736328125</v>
      </c>
      <c r="G13" s="122">
        <f>IFERROR(VLOOKUP($B13&amp;"_"&amp;$C13&amp;"_"&amp;$A$4,'Pnad-C'!$1:$1048576,G$4,0),"-")</f>
        <v>2005.274169921875</v>
      </c>
      <c r="H13" s="122">
        <f>IFERROR(VLOOKUP($B13&amp;"_"&amp;$C13&amp;"_"&amp;$A$4,'Pnad-C'!$1:$1048576,H$4,0),"-")</f>
        <v>1526.391357421875</v>
      </c>
      <c r="I13" s="122">
        <f>IFERROR(VLOOKUP($B13&amp;"_"&amp;$C13&amp;"_"&amp;$A$4,'Pnad-C'!$1:$1048576,I$4,0),"-")</f>
        <v>4344.18505859375</v>
      </c>
      <c r="J13" s="122">
        <f>IFERROR(VLOOKUP($B13&amp;"_"&amp;$C13&amp;"_"&amp;$A$4,'Pnad-C'!$1:$1048576,J$4,0),"-")</f>
        <v>1581.703857421875</v>
      </c>
      <c r="K13" s="122">
        <f>IFERROR(VLOOKUP($B13&amp;"_"&amp;$C13&amp;"_"&amp;$A$4,'Pnad-C'!$1:$1048576,K$4,0),"-")</f>
        <v>1903.2933349609375</v>
      </c>
      <c r="L13" s="122">
        <f>IFERROR(VLOOKUP($B13&amp;"_"&amp;$C13&amp;"_"&amp;$A$4,'Pnad-C'!$1:$1048576,L$4,0),"-")</f>
        <v>4154.1611328125</v>
      </c>
      <c r="M13" s="122">
        <f>IFERROR(VLOOKUP($B13&amp;"_"&amp;$C13&amp;"_"&amp;$A$4,'Pnad-C'!$1:$1048576,M$4,0),"-")</f>
        <v>5259.79443359375</v>
      </c>
      <c r="N13" s="122"/>
      <c r="O13" s="122">
        <f>IFERROR(VLOOKUP($B13&amp;"_"&amp;$C13&amp;"_"&amp;$A$5,'Pnad-C'!$1:$1048576,O$4,0),"-")</f>
        <v>1022.9581298828125</v>
      </c>
      <c r="P13" s="122">
        <f>IFERROR(VLOOKUP($B13&amp;"_"&amp;$C13&amp;"_"&amp;$A$5,'Pnad-C'!$1:$1048576,P$4,0),"-")</f>
        <v>613.32769775390625</v>
      </c>
      <c r="Q13" s="122">
        <f>IFERROR(VLOOKUP($B13&amp;"_"&amp;$C13&amp;"_"&amp;$A$5,'Pnad-C'!$1:$1048576,Q$4,0),"-")</f>
        <v>1902.4749755859375</v>
      </c>
      <c r="R13" s="122">
        <f>IFERROR(VLOOKUP($B13&amp;"_"&amp;$C13&amp;"_"&amp;$A$5,'Pnad-C'!$1:$1048576,R$4,0),"-")</f>
        <v>1183.443359375</v>
      </c>
      <c r="S13" s="122">
        <f>IFERROR(VLOOKUP($B13&amp;"_"&amp;$C13&amp;"_"&amp;$A$5,'Pnad-C'!$1:$1048576,S$4,0),"-")</f>
        <v>2891.501953125</v>
      </c>
      <c r="T13" s="122">
        <f>IFERROR(VLOOKUP($B13&amp;"_"&amp;$C13&amp;"_"&amp;$A$5,'Pnad-C'!$1:$1048576,T$4,0),"-")</f>
        <v>1600.961181640625</v>
      </c>
      <c r="U13" s="122">
        <f>IFERROR(VLOOKUP($B13&amp;"_"&amp;$C13&amp;"_"&amp;$A$5,'Pnad-C'!$1:$1048576,U$4,0),"-")</f>
        <v>1533.111328125</v>
      </c>
      <c r="V13" s="122">
        <f>IFERROR(VLOOKUP($B13&amp;"_"&amp;$C13&amp;"_"&amp;$A$5,'Pnad-C'!$1:$1048576,V$4,0),"-")</f>
        <v>3611.881591796875</v>
      </c>
      <c r="W13" s="122">
        <f>IFERROR(VLOOKUP($B13&amp;"_"&amp;$C13&amp;"_"&amp;$A$5,'Pnad-C'!$1:$1048576,W$4,0),"-")</f>
        <v>5766.18505859375</v>
      </c>
    </row>
    <row r="14" spans="1:23" ht="15.75" x14ac:dyDescent="0.25">
      <c r="B14" s="10">
        <f t="shared" si="0"/>
        <v>2012</v>
      </c>
      <c r="C14" s="152">
        <v>4</v>
      </c>
      <c r="D14" s="99" t="s">
        <v>6</v>
      </c>
      <c r="E14" s="122">
        <f>IFERROR(VLOOKUP($B14&amp;"_"&amp;$C14&amp;"_"&amp;$A$4,'Pnad-C'!$1:$1048576,E$4,0),"-")</f>
        <v>1089.36279296875</v>
      </c>
      <c r="F14" s="122">
        <f>IFERROR(VLOOKUP($B14&amp;"_"&amp;$C14&amp;"_"&amp;$A$4,'Pnad-C'!$1:$1048576,F$4,0),"-")</f>
        <v>890.49993896484375</v>
      </c>
      <c r="G14" s="122">
        <f>IFERROR(VLOOKUP($B14&amp;"_"&amp;$C14&amp;"_"&amp;$A$4,'Pnad-C'!$1:$1048576,G$4,0),"-")</f>
        <v>1951.75244140625</v>
      </c>
      <c r="H14" s="122">
        <f>IFERROR(VLOOKUP($B14&amp;"_"&amp;$C14&amp;"_"&amp;$A$4,'Pnad-C'!$1:$1048576,H$4,0),"-")</f>
        <v>1489.0091552734375</v>
      </c>
      <c r="I14" s="122">
        <f>IFERROR(VLOOKUP($B14&amp;"_"&amp;$C14&amp;"_"&amp;$A$4,'Pnad-C'!$1:$1048576,I$4,0),"-")</f>
        <v>3720.64599609375</v>
      </c>
      <c r="J14" s="122">
        <f>IFERROR(VLOOKUP($B14&amp;"_"&amp;$C14&amp;"_"&amp;$A$4,'Pnad-C'!$1:$1048576,J$4,0),"-")</f>
        <v>1381.1890869140625</v>
      </c>
      <c r="K14" s="122">
        <f>IFERROR(VLOOKUP($B14&amp;"_"&amp;$C14&amp;"_"&amp;$A$4,'Pnad-C'!$1:$1048576,K$4,0),"-")</f>
        <v>1829.980712890625</v>
      </c>
      <c r="L14" s="122">
        <f>IFERROR(VLOOKUP($B14&amp;"_"&amp;$C14&amp;"_"&amp;$A$4,'Pnad-C'!$1:$1048576,L$4,0),"-")</f>
        <v>4375.85400390625</v>
      </c>
      <c r="M14" s="122">
        <f>IFERROR(VLOOKUP($B14&amp;"_"&amp;$C14&amp;"_"&amp;$A$4,'Pnad-C'!$1:$1048576,M$4,0),"-")</f>
        <v>5175.89990234375</v>
      </c>
      <c r="N14" s="122"/>
      <c r="O14" s="122">
        <f>IFERROR(VLOOKUP($B14&amp;"_"&amp;$C14&amp;"_"&amp;$A$5,'Pnad-C'!$1:$1048576,O$4,0),"-")</f>
        <v>1015.2881469726563</v>
      </c>
      <c r="P14" s="122">
        <f>IFERROR(VLOOKUP($B14&amp;"_"&amp;$C14&amp;"_"&amp;$A$5,'Pnad-C'!$1:$1048576,P$4,0),"-")</f>
        <v>628.59027099609375</v>
      </c>
      <c r="Q14" s="122">
        <f>IFERROR(VLOOKUP($B14&amp;"_"&amp;$C14&amp;"_"&amp;$A$5,'Pnad-C'!$1:$1048576,Q$4,0),"-")</f>
        <v>1911.3314208984375</v>
      </c>
      <c r="R14" s="122">
        <f>IFERROR(VLOOKUP($B14&amp;"_"&amp;$C14&amp;"_"&amp;$A$5,'Pnad-C'!$1:$1048576,R$4,0),"-")</f>
        <v>1143.1595458984375</v>
      </c>
      <c r="S14" s="122">
        <f>IFERROR(VLOOKUP($B14&amp;"_"&amp;$C14&amp;"_"&amp;$A$5,'Pnad-C'!$1:$1048576,S$4,0),"-")</f>
        <v>3187.93017578125</v>
      </c>
      <c r="T14" s="122">
        <f>IFERROR(VLOOKUP($B14&amp;"_"&amp;$C14&amp;"_"&amp;$A$5,'Pnad-C'!$1:$1048576,T$4,0),"-")</f>
        <v>1631.255615234375</v>
      </c>
      <c r="U14" s="122">
        <f>IFERROR(VLOOKUP($B14&amp;"_"&amp;$C14&amp;"_"&amp;$A$5,'Pnad-C'!$1:$1048576,U$4,0),"-")</f>
        <v>1571.8748779296875</v>
      </c>
      <c r="V14" s="122">
        <f>IFERROR(VLOOKUP($B14&amp;"_"&amp;$C14&amp;"_"&amp;$A$5,'Pnad-C'!$1:$1048576,V$4,0),"-")</f>
        <v>3581.337890625</v>
      </c>
      <c r="W14" s="122">
        <f>IFERROR(VLOOKUP($B14&amp;"_"&amp;$C14&amp;"_"&amp;$A$5,'Pnad-C'!$1:$1048576,W$4,0),"-")</f>
        <v>5311.31640625</v>
      </c>
    </row>
    <row r="15" spans="1:23" ht="15.75" x14ac:dyDescent="0.25">
      <c r="B15" s="10">
        <f>D15</f>
        <v>2013</v>
      </c>
      <c r="C15" s="152">
        <v>0</v>
      </c>
      <c r="D15" s="98">
        <v>2013</v>
      </c>
      <c r="E15" s="121">
        <f>IFERROR(VLOOKUP($B15&amp;"_"&amp;$C15&amp;"_"&amp;$A$4,'Pnad-C'!$1:$1048576,E$4,0),"-")</f>
        <v>1137.98828125</v>
      </c>
      <c r="F15" s="121">
        <f>IFERROR(VLOOKUP($B15&amp;"_"&amp;$C15&amp;"_"&amp;$A$4,'Pnad-C'!$1:$1048576,F$4,0),"-")</f>
        <v>911.9146728515625</v>
      </c>
      <c r="G15" s="121">
        <f>IFERROR(VLOOKUP($B15&amp;"_"&amp;$C15&amp;"_"&amp;$A$4,'Pnad-C'!$1:$1048576,G$4,0),"-")</f>
        <v>2066.8759765625</v>
      </c>
      <c r="H15" s="121">
        <f>IFERROR(VLOOKUP($B15&amp;"_"&amp;$C15&amp;"_"&amp;$A$4,'Pnad-C'!$1:$1048576,H$4,0),"-")</f>
        <v>1608.599609375</v>
      </c>
      <c r="I15" s="121">
        <f>IFERROR(VLOOKUP($B15&amp;"_"&amp;$C15&amp;"_"&amp;$A$4,'Pnad-C'!$1:$1048576,I$4,0),"-")</f>
        <v>4317.908203125</v>
      </c>
      <c r="J15" s="121">
        <f>IFERROR(VLOOKUP($B15&amp;"_"&amp;$C15&amp;"_"&amp;$A$4,'Pnad-C'!$1:$1048576,J$4,0),"-")</f>
        <v>1928.40234375</v>
      </c>
      <c r="K15" s="121">
        <f>IFERROR(VLOOKUP($B15&amp;"_"&amp;$C15&amp;"_"&amp;$A$4,'Pnad-C'!$1:$1048576,K$4,0),"-")</f>
        <v>2051.011474609375</v>
      </c>
      <c r="L15" s="121">
        <f>IFERROR(VLOOKUP($B15&amp;"_"&amp;$C15&amp;"_"&amp;$A$4,'Pnad-C'!$1:$1048576,L$4,0),"-")</f>
        <v>4408.69970703125</v>
      </c>
      <c r="M15" s="121">
        <f>IFERROR(VLOOKUP($B15&amp;"_"&amp;$C15&amp;"_"&amp;$A$4,'Pnad-C'!$1:$1048576,M$4,0),"-")</f>
        <v>5896.68603515625</v>
      </c>
      <c r="N15" s="121"/>
      <c r="O15" s="121">
        <f>IFERROR(VLOOKUP($B15&amp;"_"&amp;$C15&amp;"_"&amp;$A$5,'Pnad-C'!$1:$1048576,O$4,0),"-")</f>
        <v>1052.2625732421875</v>
      </c>
      <c r="P15" s="121">
        <f>IFERROR(VLOOKUP($B15&amp;"_"&amp;$C15&amp;"_"&amp;$A$5,'Pnad-C'!$1:$1048576,P$4,0),"-")</f>
        <v>651.171630859375</v>
      </c>
      <c r="Q15" s="121">
        <f>IFERROR(VLOOKUP($B15&amp;"_"&amp;$C15&amp;"_"&amp;$A$5,'Pnad-C'!$1:$1048576,Q$4,0),"-")</f>
        <v>1950.70068359375</v>
      </c>
      <c r="R15" s="121">
        <f>IFERROR(VLOOKUP($B15&amp;"_"&amp;$C15&amp;"_"&amp;$A$5,'Pnad-C'!$1:$1048576,R$4,0),"-")</f>
        <v>1207.602294921875</v>
      </c>
      <c r="S15" s="121">
        <f>IFERROR(VLOOKUP($B15&amp;"_"&amp;$C15&amp;"_"&amp;$A$5,'Pnad-C'!$1:$1048576,S$4,0),"-")</f>
        <v>3048.796142578125</v>
      </c>
      <c r="T15" s="121">
        <f>IFERROR(VLOOKUP($B15&amp;"_"&amp;$C15&amp;"_"&amp;$A$5,'Pnad-C'!$1:$1048576,T$4,0),"-")</f>
        <v>1731.0450439453125</v>
      </c>
      <c r="U15" s="121">
        <f>IFERROR(VLOOKUP($B15&amp;"_"&amp;$C15&amp;"_"&amp;$A$5,'Pnad-C'!$1:$1048576,U$4,0),"-")</f>
        <v>1587.8753662109375</v>
      </c>
      <c r="V15" s="121">
        <f>IFERROR(VLOOKUP($B15&amp;"_"&amp;$C15&amp;"_"&amp;$A$5,'Pnad-C'!$1:$1048576,V$4,0),"-")</f>
        <v>3671.509765625</v>
      </c>
      <c r="W15" s="121">
        <f>IFERROR(VLOOKUP($B15&amp;"_"&amp;$C15&amp;"_"&amp;$A$5,'Pnad-C'!$1:$1048576,W$4,0),"-")</f>
        <v>5705.291015625</v>
      </c>
    </row>
    <row r="16" spans="1:23" ht="15.75" x14ac:dyDescent="0.25">
      <c r="B16" s="10">
        <f>B15</f>
        <v>2013</v>
      </c>
      <c r="C16" s="152">
        <v>1</v>
      </c>
      <c r="D16" s="99" t="s">
        <v>3</v>
      </c>
      <c r="E16" s="122">
        <f>IFERROR(VLOOKUP($B16&amp;"_"&amp;$C16&amp;"_"&amp;$A$4,'Pnad-C'!$1:$1048576,E$4,0),"-")</f>
        <v>1090.352294921875</v>
      </c>
      <c r="F16" s="122">
        <f>IFERROR(VLOOKUP($B16&amp;"_"&amp;$C16&amp;"_"&amp;$A$4,'Pnad-C'!$1:$1048576,F$4,0),"-")</f>
        <v>909.59832763671875</v>
      </c>
      <c r="G16" s="122">
        <f>IFERROR(VLOOKUP($B16&amp;"_"&amp;$C16&amp;"_"&amp;$A$4,'Pnad-C'!$1:$1048576,G$4,0),"-")</f>
        <v>1986.1837158203125</v>
      </c>
      <c r="H16" s="122">
        <f>IFERROR(VLOOKUP($B16&amp;"_"&amp;$C16&amp;"_"&amp;$A$4,'Pnad-C'!$1:$1048576,H$4,0),"-")</f>
        <v>1591.5899658203125</v>
      </c>
      <c r="I16" s="122">
        <f>IFERROR(VLOOKUP($B16&amp;"_"&amp;$C16&amp;"_"&amp;$A$4,'Pnad-C'!$1:$1048576,I$4,0),"-")</f>
        <v>4759.22265625</v>
      </c>
      <c r="J16" s="122">
        <f>IFERROR(VLOOKUP($B16&amp;"_"&amp;$C16&amp;"_"&amp;$A$4,'Pnad-C'!$1:$1048576,J$4,0),"-")</f>
        <v>2264.879638671875</v>
      </c>
      <c r="K16" s="122">
        <f>IFERROR(VLOOKUP($B16&amp;"_"&amp;$C16&amp;"_"&amp;$A$4,'Pnad-C'!$1:$1048576,K$4,0),"-")</f>
        <v>1941.7750244140625</v>
      </c>
      <c r="L16" s="122">
        <f>IFERROR(VLOOKUP($B16&amp;"_"&amp;$C16&amp;"_"&amp;$A$4,'Pnad-C'!$1:$1048576,L$4,0),"-")</f>
        <v>4442.7529296875</v>
      </c>
      <c r="M16" s="122">
        <f>IFERROR(VLOOKUP($B16&amp;"_"&amp;$C16&amp;"_"&amp;$A$4,'Pnad-C'!$1:$1048576,M$4,0),"-")</f>
        <v>6132.94140625</v>
      </c>
      <c r="N16" s="122"/>
      <c r="O16" s="122">
        <f>IFERROR(VLOOKUP($B16&amp;"_"&amp;$C16&amp;"_"&amp;$A$5,'Pnad-C'!$1:$1048576,O$4,0),"-")</f>
        <v>1029.4102783203125</v>
      </c>
      <c r="P16" s="122">
        <f>IFERROR(VLOOKUP($B16&amp;"_"&amp;$C16&amp;"_"&amp;$A$5,'Pnad-C'!$1:$1048576,P$4,0),"-")</f>
        <v>634.91009521484375</v>
      </c>
      <c r="Q16" s="122">
        <f>IFERROR(VLOOKUP($B16&amp;"_"&amp;$C16&amp;"_"&amp;$A$5,'Pnad-C'!$1:$1048576,Q$4,0),"-")</f>
        <v>1924.6695556640625</v>
      </c>
      <c r="R16" s="122">
        <f>IFERROR(VLOOKUP($B16&amp;"_"&amp;$C16&amp;"_"&amp;$A$5,'Pnad-C'!$1:$1048576,R$4,0),"-")</f>
        <v>1171.007568359375</v>
      </c>
      <c r="S16" s="122">
        <f>IFERROR(VLOOKUP($B16&amp;"_"&amp;$C16&amp;"_"&amp;$A$5,'Pnad-C'!$1:$1048576,S$4,0),"-")</f>
        <v>3178.91796875</v>
      </c>
      <c r="T16" s="122">
        <f>IFERROR(VLOOKUP($B16&amp;"_"&amp;$C16&amp;"_"&amp;$A$5,'Pnad-C'!$1:$1048576,T$4,0),"-")</f>
        <v>1805.4422607421875</v>
      </c>
      <c r="U16" s="122">
        <f>IFERROR(VLOOKUP($B16&amp;"_"&amp;$C16&amp;"_"&amp;$A$5,'Pnad-C'!$1:$1048576,U$4,0),"-")</f>
        <v>1578.455322265625</v>
      </c>
      <c r="V16" s="122">
        <f>IFERROR(VLOOKUP($B16&amp;"_"&amp;$C16&amp;"_"&amp;$A$5,'Pnad-C'!$1:$1048576,V$4,0),"-")</f>
        <v>3603.11572265625</v>
      </c>
      <c r="W16" s="122">
        <f>IFERROR(VLOOKUP($B16&amp;"_"&amp;$C16&amp;"_"&amp;$A$5,'Pnad-C'!$1:$1048576,W$4,0),"-")</f>
        <v>5545.97265625</v>
      </c>
    </row>
    <row r="17" spans="1:23" ht="15.75" x14ac:dyDescent="0.25">
      <c r="B17" s="10">
        <f t="shared" ref="B17:B19" si="1">B16</f>
        <v>2013</v>
      </c>
      <c r="C17" s="152">
        <v>2</v>
      </c>
      <c r="D17" s="99" t="s">
        <v>4</v>
      </c>
      <c r="E17" s="122">
        <f>IFERROR(VLOOKUP($B17&amp;"_"&amp;$C17&amp;"_"&amp;$A$4,'Pnad-C'!$1:$1048576,E$4,0),"-")</f>
        <v>1134.4185791015625</v>
      </c>
      <c r="F17" s="122">
        <f>IFERROR(VLOOKUP($B17&amp;"_"&amp;$C17&amp;"_"&amp;$A$4,'Pnad-C'!$1:$1048576,F$4,0),"-")</f>
        <v>876.361083984375</v>
      </c>
      <c r="G17" s="122">
        <f>IFERROR(VLOOKUP($B17&amp;"_"&amp;$C17&amp;"_"&amp;$A$4,'Pnad-C'!$1:$1048576,G$4,0),"-")</f>
        <v>2042.3104248046875</v>
      </c>
      <c r="H17" s="122">
        <f>IFERROR(VLOOKUP($B17&amp;"_"&amp;$C17&amp;"_"&amp;$A$4,'Pnad-C'!$1:$1048576,H$4,0),"-")</f>
        <v>1514.3096923828125</v>
      </c>
      <c r="I17" s="122">
        <f>IFERROR(VLOOKUP($B17&amp;"_"&amp;$C17&amp;"_"&amp;$A$4,'Pnad-C'!$1:$1048576,I$4,0),"-")</f>
        <v>4770.78857421875</v>
      </c>
      <c r="J17" s="122">
        <f>IFERROR(VLOOKUP($B17&amp;"_"&amp;$C17&amp;"_"&amp;$A$4,'Pnad-C'!$1:$1048576,J$4,0),"-")</f>
        <v>1795.402099609375</v>
      </c>
      <c r="K17" s="122">
        <f>IFERROR(VLOOKUP($B17&amp;"_"&amp;$C17&amp;"_"&amp;$A$4,'Pnad-C'!$1:$1048576,K$4,0),"-")</f>
        <v>1975.686767578125</v>
      </c>
      <c r="L17" s="122">
        <f>IFERROR(VLOOKUP($B17&amp;"_"&amp;$C17&amp;"_"&amp;$A$4,'Pnad-C'!$1:$1048576,L$4,0),"-")</f>
        <v>4288.61669921875</v>
      </c>
      <c r="M17" s="122">
        <f>IFERROR(VLOOKUP($B17&amp;"_"&amp;$C17&amp;"_"&amp;$A$4,'Pnad-C'!$1:$1048576,M$4,0),"-")</f>
        <v>6162.8447265625</v>
      </c>
      <c r="N17" s="122"/>
      <c r="O17" s="122">
        <f>IFERROR(VLOOKUP($B17&amp;"_"&amp;$C17&amp;"_"&amp;$A$5,'Pnad-C'!$1:$1048576,O$4,0),"-")</f>
        <v>1047.301513671875</v>
      </c>
      <c r="P17" s="122">
        <f>IFERROR(VLOOKUP($B17&amp;"_"&amp;$C17&amp;"_"&amp;$A$5,'Pnad-C'!$1:$1048576,P$4,0),"-")</f>
        <v>640.894287109375</v>
      </c>
      <c r="Q17" s="122">
        <f>IFERROR(VLOOKUP($B17&amp;"_"&amp;$C17&amp;"_"&amp;$A$5,'Pnad-C'!$1:$1048576,Q$4,0),"-")</f>
        <v>1946.607177734375</v>
      </c>
      <c r="R17" s="122">
        <f>IFERROR(VLOOKUP($B17&amp;"_"&amp;$C17&amp;"_"&amp;$A$5,'Pnad-C'!$1:$1048576,R$4,0),"-")</f>
        <v>1217.1961669921875</v>
      </c>
      <c r="S17" s="122">
        <f>IFERROR(VLOOKUP($B17&amp;"_"&amp;$C17&amp;"_"&amp;$A$5,'Pnad-C'!$1:$1048576,S$4,0),"-")</f>
        <v>3224.88232421875</v>
      </c>
      <c r="T17" s="122">
        <f>IFERROR(VLOOKUP($B17&amp;"_"&amp;$C17&amp;"_"&amp;$A$5,'Pnad-C'!$1:$1048576,T$4,0),"-")</f>
        <v>1737.4334716796875</v>
      </c>
      <c r="U17" s="122">
        <f>IFERROR(VLOOKUP($B17&amp;"_"&amp;$C17&amp;"_"&amp;$A$5,'Pnad-C'!$1:$1048576,U$4,0),"-")</f>
        <v>1574.384765625</v>
      </c>
      <c r="V17" s="122">
        <f>IFERROR(VLOOKUP($B17&amp;"_"&amp;$C17&amp;"_"&amp;$A$5,'Pnad-C'!$1:$1048576,V$4,0),"-")</f>
        <v>3622.01953125</v>
      </c>
      <c r="W17" s="122">
        <f>IFERROR(VLOOKUP($B17&amp;"_"&amp;$C17&amp;"_"&amp;$A$5,'Pnad-C'!$1:$1048576,W$4,0),"-")</f>
        <v>5840.8662109375</v>
      </c>
    </row>
    <row r="18" spans="1:23" ht="15.75" x14ac:dyDescent="0.25">
      <c r="B18" s="10">
        <f t="shared" si="1"/>
        <v>2013</v>
      </c>
      <c r="C18" s="152">
        <v>3</v>
      </c>
      <c r="D18" s="99" t="s">
        <v>5</v>
      </c>
      <c r="E18" s="122">
        <f>IFERROR(VLOOKUP($B18&amp;"_"&amp;$C18&amp;"_"&amp;$A$4,'Pnad-C'!$1:$1048576,E$4,0),"-")</f>
        <v>1162.4305419921875</v>
      </c>
      <c r="F18" s="122">
        <f>IFERROR(VLOOKUP($B18&amp;"_"&amp;$C18&amp;"_"&amp;$A$4,'Pnad-C'!$1:$1048576,F$4,0),"-")</f>
        <v>906.540771484375</v>
      </c>
      <c r="G18" s="122">
        <f>IFERROR(VLOOKUP($B18&amp;"_"&amp;$C18&amp;"_"&amp;$A$4,'Pnad-C'!$1:$1048576,G$4,0),"-")</f>
        <v>2105.35302734375</v>
      </c>
      <c r="H18" s="122">
        <f>IFERROR(VLOOKUP($B18&amp;"_"&amp;$C18&amp;"_"&amp;$A$4,'Pnad-C'!$1:$1048576,H$4,0),"-")</f>
        <v>1679.160400390625</v>
      </c>
      <c r="I18" s="122">
        <f>IFERROR(VLOOKUP($B18&amp;"_"&amp;$C18&amp;"_"&amp;$A$4,'Pnad-C'!$1:$1048576,I$4,0),"-")</f>
        <v>4056.2216796875</v>
      </c>
      <c r="J18" s="122">
        <f>IFERROR(VLOOKUP($B18&amp;"_"&amp;$C18&amp;"_"&amp;$A$4,'Pnad-C'!$1:$1048576,J$4,0),"-")</f>
        <v>2092.99169921875</v>
      </c>
      <c r="K18" s="122">
        <f>IFERROR(VLOOKUP($B18&amp;"_"&amp;$C18&amp;"_"&amp;$A$4,'Pnad-C'!$1:$1048576,K$4,0),"-")</f>
        <v>2073.02099609375</v>
      </c>
      <c r="L18" s="122">
        <f>IFERROR(VLOOKUP($B18&amp;"_"&amp;$C18&amp;"_"&amp;$A$4,'Pnad-C'!$1:$1048576,L$4,0),"-")</f>
        <v>4529.2060546875</v>
      </c>
      <c r="M18" s="122">
        <f>IFERROR(VLOOKUP($B18&amp;"_"&amp;$C18&amp;"_"&amp;$A$4,'Pnad-C'!$1:$1048576,M$4,0),"-")</f>
        <v>5940.23974609375</v>
      </c>
      <c r="N18" s="122"/>
      <c r="O18" s="122">
        <f>IFERROR(VLOOKUP($B18&amp;"_"&amp;$C18&amp;"_"&amp;$A$5,'Pnad-C'!$1:$1048576,O$4,0),"-")</f>
        <v>1062.3739013671875</v>
      </c>
      <c r="P18" s="122">
        <f>IFERROR(VLOOKUP($B18&amp;"_"&amp;$C18&amp;"_"&amp;$A$5,'Pnad-C'!$1:$1048576,P$4,0),"-")</f>
        <v>658.6182861328125</v>
      </c>
      <c r="Q18" s="122">
        <f>IFERROR(VLOOKUP($B18&amp;"_"&amp;$C18&amp;"_"&amp;$A$5,'Pnad-C'!$1:$1048576,Q$4,0),"-")</f>
        <v>1961.74853515625</v>
      </c>
      <c r="R18" s="122">
        <f>IFERROR(VLOOKUP($B18&amp;"_"&amp;$C18&amp;"_"&amp;$A$5,'Pnad-C'!$1:$1048576,R$4,0),"-")</f>
        <v>1229.885498046875</v>
      </c>
      <c r="S18" s="122">
        <f>IFERROR(VLOOKUP($B18&amp;"_"&amp;$C18&amp;"_"&amp;$A$5,'Pnad-C'!$1:$1048576,S$4,0),"-")</f>
        <v>2982.8505859375</v>
      </c>
      <c r="T18" s="122">
        <f>IFERROR(VLOOKUP($B18&amp;"_"&amp;$C18&amp;"_"&amp;$A$5,'Pnad-C'!$1:$1048576,T$4,0),"-")</f>
        <v>1656.7799072265625</v>
      </c>
      <c r="U18" s="122">
        <f>IFERROR(VLOOKUP($B18&amp;"_"&amp;$C18&amp;"_"&amp;$A$5,'Pnad-C'!$1:$1048576,U$4,0),"-")</f>
        <v>1617.3291015625</v>
      </c>
      <c r="V18" s="122">
        <f>IFERROR(VLOOKUP($B18&amp;"_"&amp;$C18&amp;"_"&amp;$A$5,'Pnad-C'!$1:$1048576,V$4,0),"-")</f>
        <v>3699.341552734375</v>
      </c>
      <c r="W18" s="122">
        <f>IFERROR(VLOOKUP($B18&amp;"_"&amp;$C18&amp;"_"&amp;$A$5,'Pnad-C'!$1:$1048576,W$4,0),"-")</f>
        <v>5857.63525390625</v>
      </c>
    </row>
    <row r="19" spans="1:23" ht="15.75" x14ac:dyDescent="0.25">
      <c r="B19" s="10">
        <f t="shared" si="1"/>
        <v>2013</v>
      </c>
      <c r="C19" s="152">
        <v>4</v>
      </c>
      <c r="D19" s="99" t="s">
        <v>6</v>
      </c>
      <c r="E19" s="122">
        <f>IFERROR(VLOOKUP($B19&amp;"_"&amp;$C19&amp;"_"&amp;$A$4,'Pnad-C'!$1:$1048576,E$4,0),"-")</f>
        <v>1164.751708984375</v>
      </c>
      <c r="F19" s="122">
        <f>IFERROR(VLOOKUP($B19&amp;"_"&amp;$C19&amp;"_"&amp;$A$4,'Pnad-C'!$1:$1048576,F$4,0),"-")</f>
        <v>955.15863037109375</v>
      </c>
      <c r="G19" s="122">
        <f>IFERROR(VLOOKUP($B19&amp;"_"&amp;$C19&amp;"_"&amp;$A$4,'Pnad-C'!$1:$1048576,G$4,0),"-")</f>
        <v>2133.65625</v>
      </c>
      <c r="H19" s="122">
        <f>IFERROR(VLOOKUP($B19&amp;"_"&amp;$C19&amp;"_"&amp;$A$4,'Pnad-C'!$1:$1048576,H$4,0),"-")</f>
        <v>1649.33837890625</v>
      </c>
      <c r="I19" s="122">
        <f>IFERROR(VLOOKUP($B19&amp;"_"&amp;$C19&amp;"_"&amp;$A$4,'Pnad-C'!$1:$1048576,I$4,0),"-")</f>
        <v>3685.40087890625</v>
      </c>
      <c r="J19" s="122">
        <f>IFERROR(VLOOKUP($B19&amp;"_"&amp;$C19&amp;"_"&amp;$A$4,'Pnad-C'!$1:$1048576,J$4,0),"-")</f>
        <v>1560.335693359375</v>
      </c>
      <c r="K19" s="122">
        <f>IFERROR(VLOOKUP($B19&amp;"_"&amp;$C19&amp;"_"&amp;$A$4,'Pnad-C'!$1:$1048576,K$4,0),"-")</f>
        <v>2213.5634765625</v>
      </c>
      <c r="L19" s="122">
        <f>IFERROR(VLOOKUP($B19&amp;"_"&amp;$C19&amp;"_"&amp;$A$4,'Pnad-C'!$1:$1048576,L$4,0),"-")</f>
        <v>4374.22265625</v>
      </c>
      <c r="M19" s="122">
        <f>IFERROR(VLOOKUP($B19&amp;"_"&amp;$C19&amp;"_"&amp;$A$4,'Pnad-C'!$1:$1048576,M$4,0),"-")</f>
        <v>5350.71875</v>
      </c>
      <c r="N19" s="122"/>
      <c r="O19" s="122">
        <f>IFERROR(VLOOKUP($B19&amp;"_"&amp;$C19&amp;"_"&amp;$A$5,'Pnad-C'!$1:$1048576,O$4,0),"-")</f>
        <v>1069.9644775390625</v>
      </c>
      <c r="P19" s="122">
        <f>IFERROR(VLOOKUP($B19&amp;"_"&amp;$C19&amp;"_"&amp;$A$5,'Pnad-C'!$1:$1048576,P$4,0),"-")</f>
        <v>670.26397705078125</v>
      </c>
      <c r="Q19" s="122">
        <f>IFERROR(VLOOKUP($B19&amp;"_"&amp;$C19&amp;"_"&amp;$A$5,'Pnad-C'!$1:$1048576,Q$4,0),"-")</f>
        <v>1969.7774658203125</v>
      </c>
      <c r="R19" s="122">
        <f>IFERROR(VLOOKUP($B19&amp;"_"&amp;$C19&amp;"_"&amp;$A$5,'Pnad-C'!$1:$1048576,R$4,0),"-")</f>
        <v>1212.3197021484375</v>
      </c>
      <c r="S19" s="122">
        <f>IFERROR(VLOOKUP($B19&amp;"_"&amp;$C19&amp;"_"&amp;$A$5,'Pnad-C'!$1:$1048576,S$4,0),"-")</f>
        <v>2808.53369140625</v>
      </c>
      <c r="T19" s="122">
        <f>IFERROR(VLOOKUP($B19&amp;"_"&amp;$C19&amp;"_"&amp;$A$5,'Pnad-C'!$1:$1048576,T$4,0),"-")</f>
        <v>1724.5245361328125</v>
      </c>
      <c r="U19" s="122">
        <f>IFERROR(VLOOKUP($B19&amp;"_"&amp;$C19&amp;"_"&amp;$A$5,'Pnad-C'!$1:$1048576,U$4,0),"-")</f>
        <v>1581.332275390625</v>
      </c>
      <c r="V19" s="122">
        <f>IFERROR(VLOOKUP($B19&amp;"_"&amp;$C19&amp;"_"&amp;$A$5,'Pnad-C'!$1:$1048576,V$4,0),"-")</f>
        <v>3761.56201171875</v>
      </c>
      <c r="W19" s="122">
        <f>IFERROR(VLOOKUP($B19&amp;"_"&amp;$C19&amp;"_"&amp;$A$5,'Pnad-C'!$1:$1048576,W$4,0),"-")</f>
        <v>5576.69091796875</v>
      </c>
    </row>
    <row r="20" spans="1:23" ht="15.75" x14ac:dyDescent="0.25">
      <c r="B20" s="10">
        <f>D20</f>
        <v>2014</v>
      </c>
      <c r="C20" s="152">
        <v>0</v>
      </c>
      <c r="D20" s="98">
        <v>2014</v>
      </c>
      <c r="E20" s="121">
        <f>IFERROR(VLOOKUP($B20&amp;"_"&amp;$C20&amp;"_"&amp;$A$4,'Pnad-C'!$1:$1048576,E$4,0),"-")</f>
        <v>1113.695068359375</v>
      </c>
      <c r="F20" s="121">
        <f>IFERROR(VLOOKUP($B20&amp;"_"&amp;$C20&amp;"_"&amp;$A$4,'Pnad-C'!$1:$1048576,F$4,0),"-")</f>
        <v>911.8695068359375</v>
      </c>
      <c r="G20" s="121">
        <f>IFERROR(VLOOKUP($B20&amp;"_"&amp;$C20&amp;"_"&amp;$A$4,'Pnad-C'!$1:$1048576,G$4,0),"-")</f>
        <v>1983.615478515625</v>
      </c>
      <c r="H20" s="121">
        <f>IFERROR(VLOOKUP($B20&amp;"_"&amp;$C20&amp;"_"&amp;$A$4,'Pnad-C'!$1:$1048576,H$4,0),"-")</f>
        <v>1428.6552734375</v>
      </c>
      <c r="I20" s="121">
        <f>IFERROR(VLOOKUP($B20&amp;"_"&amp;$C20&amp;"_"&amp;$A$4,'Pnad-C'!$1:$1048576,I$4,0),"-")</f>
        <v>4283.49609375</v>
      </c>
      <c r="J20" s="121">
        <f>IFERROR(VLOOKUP($B20&amp;"_"&amp;$C20&amp;"_"&amp;$A$4,'Pnad-C'!$1:$1048576,J$4,0),"-")</f>
        <v>1712.7239990234375</v>
      </c>
      <c r="K20" s="121">
        <f>IFERROR(VLOOKUP($B20&amp;"_"&amp;$C20&amp;"_"&amp;$A$4,'Pnad-C'!$1:$1048576,K$4,0),"-")</f>
        <v>1893.727783203125</v>
      </c>
      <c r="L20" s="121">
        <f>IFERROR(VLOOKUP($B20&amp;"_"&amp;$C20&amp;"_"&amp;$A$4,'Pnad-C'!$1:$1048576,L$4,0),"-")</f>
        <v>4489.39208984375</v>
      </c>
      <c r="M20" s="121">
        <f>IFERROR(VLOOKUP($B20&amp;"_"&amp;$C20&amp;"_"&amp;$A$4,'Pnad-C'!$1:$1048576,M$4,0),"-")</f>
        <v>5858.03857421875</v>
      </c>
      <c r="N20" s="121"/>
      <c r="O20" s="121">
        <f>IFERROR(VLOOKUP($B20&amp;"_"&amp;$C20&amp;"_"&amp;$A$5,'Pnad-C'!$1:$1048576,O$4,0),"-")</f>
        <v>1091.0548095703125</v>
      </c>
      <c r="P20" s="121">
        <f>IFERROR(VLOOKUP($B20&amp;"_"&amp;$C20&amp;"_"&amp;$A$5,'Pnad-C'!$1:$1048576,P$4,0),"-")</f>
        <v>683.4677734375</v>
      </c>
      <c r="Q20" s="121">
        <f>IFERROR(VLOOKUP($B20&amp;"_"&amp;$C20&amp;"_"&amp;$A$5,'Pnad-C'!$1:$1048576,Q$4,0),"-")</f>
        <v>1965.830078125</v>
      </c>
      <c r="R20" s="121">
        <f>IFERROR(VLOOKUP($B20&amp;"_"&amp;$C20&amp;"_"&amp;$A$5,'Pnad-C'!$1:$1048576,R$4,0),"-")</f>
        <v>1211.1708984375</v>
      </c>
      <c r="S20" s="121">
        <f>IFERROR(VLOOKUP($B20&amp;"_"&amp;$C20&amp;"_"&amp;$A$5,'Pnad-C'!$1:$1048576,S$4,0),"-")</f>
        <v>2972.52099609375</v>
      </c>
      <c r="T20" s="121">
        <f>IFERROR(VLOOKUP($B20&amp;"_"&amp;$C20&amp;"_"&amp;$A$5,'Pnad-C'!$1:$1048576,T$4,0),"-")</f>
        <v>1753.256103515625</v>
      </c>
      <c r="U20" s="121">
        <f>IFERROR(VLOOKUP($B20&amp;"_"&amp;$C20&amp;"_"&amp;$A$5,'Pnad-C'!$1:$1048576,U$4,0),"-")</f>
        <v>1621.50927734375</v>
      </c>
      <c r="V20" s="121">
        <f>IFERROR(VLOOKUP($B20&amp;"_"&amp;$C20&amp;"_"&amp;$A$5,'Pnad-C'!$1:$1048576,V$4,0),"-")</f>
        <v>3736.21630859375</v>
      </c>
      <c r="W20" s="121">
        <f>IFERROR(VLOOKUP($B20&amp;"_"&amp;$C20&amp;"_"&amp;$A$5,'Pnad-C'!$1:$1048576,W$4,0),"-")</f>
        <v>5576.96630859375</v>
      </c>
    </row>
    <row r="21" spans="1:23" ht="15.75" x14ac:dyDescent="0.25">
      <c r="B21" s="10">
        <f>B20</f>
        <v>2014</v>
      </c>
      <c r="C21" s="152">
        <v>1</v>
      </c>
      <c r="D21" s="99" t="s">
        <v>3</v>
      </c>
      <c r="E21" s="122">
        <f>IFERROR(VLOOKUP($B21&amp;"_"&amp;$C21&amp;"_"&amp;$A$4,'Pnad-C'!$1:$1048576,E$4,0),"-")</f>
        <v>1172.511474609375</v>
      </c>
      <c r="F21" s="122">
        <f>IFERROR(VLOOKUP($B21&amp;"_"&amp;$C21&amp;"_"&amp;$A$4,'Pnad-C'!$1:$1048576,F$4,0),"-")</f>
        <v>955.90496826171875</v>
      </c>
      <c r="G21" s="122">
        <f>IFERROR(VLOOKUP($B21&amp;"_"&amp;$C21&amp;"_"&amp;$A$4,'Pnad-C'!$1:$1048576,G$4,0),"-")</f>
        <v>2102.4814453125</v>
      </c>
      <c r="H21" s="122">
        <f>IFERROR(VLOOKUP($B21&amp;"_"&amp;$C21&amp;"_"&amp;$A$4,'Pnad-C'!$1:$1048576,H$4,0),"-")</f>
        <v>1601.050048828125</v>
      </c>
      <c r="I21" s="122">
        <f>IFERROR(VLOOKUP($B21&amp;"_"&amp;$C21&amp;"_"&amp;$A$4,'Pnad-C'!$1:$1048576,I$4,0),"-")</f>
        <v>4597.7587890625</v>
      </c>
      <c r="J21" s="122">
        <f>IFERROR(VLOOKUP($B21&amp;"_"&amp;$C21&amp;"_"&amp;$A$4,'Pnad-C'!$1:$1048576,J$4,0),"-")</f>
        <v>1808.8077392578125</v>
      </c>
      <c r="K21" s="122">
        <f>IFERROR(VLOOKUP($B21&amp;"_"&amp;$C21&amp;"_"&amp;$A$4,'Pnad-C'!$1:$1048576,K$4,0),"-")</f>
        <v>2153.349609375</v>
      </c>
      <c r="L21" s="122">
        <f>IFERROR(VLOOKUP($B21&amp;"_"&amp;$C21&amp;"_"&amp;$A$4,'Pnad-C'!$1:$1048576,L$4,0),"-")</f>
        <v>4733.21875</v>
      </c>
      <c r="M21" s="122">
        <f>IFERROR(VLOOKUP($B21&amp;"_"&amp;$C21&amp;"_"&amp;$A$4,'Pnad-C'!$1:$1048576,M$4,0),"-")</f>
        <v>5583.01318359375</v>
      </c>
      <c r="N21" s="122"/>
      <c r="O21" s="122">
        <f>IFERROR(VLOOKUP($B21&amp;"_"&amp;$C21&amp;"_"&amp;$A$5,'Pnad-C'!$1:$1048576,O$4,0),"-")</f>
        <v>1092.4647216796875</v>
      </c>
      <c r="P21" s="122">
        <f>IFERROR(VLOOKUP($B21&amp;"_"&amp;$C21&amp;"_"&amp;$A$5,'Pnad-C'!$1:$1048576,P$4,0),"-")</f>
        <v>686.911376953125</v>
      </c>
      <c r="Q21" s="122">
        <f>IFERROR(VLOOKUP($B21&amp;"_"&amp;$C21&amp;"_"&amp;$A$5,'Pnad-C'!$1:$1048576,Q$4,0),"-")</f>
        <v>1985.828857421875</v>
      </c>
      <c r="R21" s="122">
        <f>IFERROR(VLOOKUP($B21&amp;"_"&amp;$C21&amp;"_"&amp;$A$5,'Pnad-C'!$1:$1048576,R$4,0),"-")</f>
        <v>1209.7633056640625</v>
      </c>
      <c r="S21" s="122">
        <f>IFERROR(VLOOKUP($B21&amp;"_"&amp;$C21&amp;"_"&amp;$A$5,'Pnad-C'!$1:$1048576,S$4,0),"-")</f>
        <v>2965.721923828125</v>
      </c>
      <c r="T21" s="122">
        <f>IFERROR(VLOOKUP($B21&amp;"_"&amp;$C21&amp;"_"&amp;$A$5,'Pnad-C'!$1:$1048576,T$4,0),"-")</f>
        <v>1871.4110107421875</v>
      </c>
      <c r="U21" s="122">
        <f>IFERROR(VLOOKUP($B21&amp;"_"&amp;$C21&amp;"_"&amp;$A$5,'Pnad-C'!$1:$1048576,U$4,0),"-")</f>
        <v>1657.11279296875</v>
      </c>
      <c r="V21" s="122">
        <f>IFERROR(VLOOKUP($B21&amp;"_"&amp;$C21&amp;"_"&amp;$A$5,'Pnad-C'!$1:$1048576,V$4,0),"-")</f>
        <v>3759.571044921875</v>
      </c>
      <c r="W21" s="122">
        <f>IFERROR(VLOOKUP($B21&amp;"_"&amp;$C21&amp;"_"&amp;$A$5,'Pnad-C'!$1:$1048576,W$4,0),"-")</f>
        <v>5641.45849609375</v>
      </c>
    </row>
    <row r="22" spans="1:23" ht="15.75" x14ac:dyDescent="0.25">
      <c r="B22" s="10">
        <f t="shared" ref="B22:B24" si="2">B21</f>
        <v>2014</v>
      </c>
      <c r="C22" s="152">
        <v>2</v>
      </c>
      <c r="D22" s="99" t="s">
        <v>4</v>
      </c>
      <c r="E22" s="122">
        <f>IFERROR(VLOOKUP($B22&amp;"_"&amp;$C22&amp;"_"&amp;$A$4,'Pnad-C'!$1:$1048576,E$4,0),"-")</f>
        <v>1122.031494140625</v>
      </c>
      <c r="F22" s="122">
        <f>IFERROR(VLOOKUP($B22&amp;"_"&amp;$C22&amp;"_"&amp;$A$4,'Pnad-C'!$1:$1048576,F$4,0),"-")</f>
        <v>895.6588134765625</v>
      </c>
      <c r="G22" s="122">
        <f>IFERROR(VLOOKUP($B22&amp;"_"&amp;$C22&amp;"_"&amp;$A$4,'Pnad-C'!$1:$1048576,G$4,0),"-")</f>
        <v>1991.342529296875</v>
      </c>
      <c r="H22" s="122">
        <f>IFERROR(VLOOKUP($B22&amp;"_"&amp;$C22&amp;"_"&amp;$A$4,'Pnad-C'!$1:$1048576,H$4,0),"-")</f>
        <v>1436.7869873046875</v>
      </c>
      <c r="I22" s="122">
        <f>IFERROR(VLOOKUP($B22&amp;"_"&amp;$C22&amp;"_"&amp;$A$4,'Pnad-C'!$1:$1048576,I$4,0),"-")</f>
        <v>4515.08349609375</v>
      </c>
      <c r="J22" s="122">
        <f>IFERROR(VLOOKUP($B22&amp;"_"&amp;$C22&amp;"_"&amp;$A$4,'Pnad-C'!$1:$1048576,J$4,0),"-")</f>
        <v>1652.06396484375</v>
      </c>
      <c r="K22" s="122">
        <f>IFERROR(VLOOKUP($B22&amp;"_"&amp;$C22&amp;"_"&amp;$A$4,'Pnad-C'!$1:$1048576,K$4,0),"-")</f>
        <v>1851.000244140625</v>
      </c>
      <c r="L22" s="122">
        <f>IFERROR(VLOOKUP($B22&amp;"_"&amp;$C22&amp;"_"&amp;$A$4,'Pnad-C'!$1:$1048576,L$4,0),"-")</f>
        <v>4538.0322265625</v>
      </c>
      <c r="M22" s="122">
        <f>IFERROR(VLOOKUP($B22&amp;"_"&amp;$C22&amp;"_"&amp;$A$4,'Pnad-C'!$1:$1048576,M$4,0),"-")</f>
        <v>5919.89013671875</v>
      </c>
      <c r="N22" s="122"/>
      <c r="O22" s="122">
        <f>IFERROR(VLOOKUP($B22&amp;"_"&amp;$C22&amp;"_"&amp;$A$5,'Pnad-C'!$1:$1048576,O$4,0),"-")</f>
        <v>1090.4326171875</v>
      </c>
      <c r="P22" s="122">
        <f>IFERROR(VLOOKUP($B22&amp;"_"&amp;$C22&amp;"_"&amp;$A$5,'Pnad-C'!$1:$1048576,P$4,0),"-")</f>
        <v>668.15606689453125</v>
      </c>
      <c r="Q22" s="122">
        <f>IFERROR(VLOOKUP($B22&amp;"_"&amp;$C22&amp;"_"&amp;$A$5,'Pnad-C'!$1:$1048576,Q$4,0),"-")</f>
        <v>1957.646484375</v>
      </c>
      <c r="R22" s="122">
        <f>IFERROR(VLOOKUP($B22&amp;"_"&amp;$C22&amp;"_"&amp;$A$5,'Pnad-C'!$1:$1048576,R$4,0),"-")</f>
        <v>1223.8975830078125</v>
      </c>
      <c r="S22" s="122">
        <f>IFERROR(VLOOKUP($B22&amp;"_"&amp;$C22&amp;"_"&amp;$A$5,'Pnad-C'!$1:$1048576,S$4,0),"-")</f>
        <v>2932.5576171875</v>
      </c>
      <c r="T22" s="122">
        <f>IFERROR(VLOOKUP($B22&amp;"_"&amp;$C22&amp;"_"&amp;$A$5,'Pnad-C'!$1:$1048576,T$4,0),"-")</f>
        <v>1738.1697998046875</v>
      </c>
      <c r="U22" s="122">
        <f>IFERROR(VLOOKUP($B22&amp;"_"&amp;$C22&amp;"_"&amp;$A$5,'Pnad-C'!$1:$1048576,U$4,0),"-")</f>
        <v>1592.71533203125</v>
      </c>
      <c r="V22" s="122">
        <f>IFERROR(VLOOKUP($B22&amp;"_"&amp;$C22&amp;"_"&amp;$A$5,'Pnad-C'!$1:$1048576,V$4,0),"-")</f>
        <v>3695.246337890625</v>
      </c>
      <c r="W22" s="122">
        <f>IFERROR(VLOOKUP($B22&amp;"_"&amp;$C22&amp;"_"&amp;$A$5,'Pnad-C'!$1:$1048576,W$4,0),"-")</f>
        <v>5553.92626953125</v>
      </c>
    </row>
    <row r="23" spans="1:23" ht="15.75" x14ac:dyDescent="0.25">
      <c r="B23" s="10">
        <f t="shared" si="2"/>
        <v>2014</v>
      </c>
      <c r="C23" s="152">
        <v>3</v>
      </c>
      <c r="D23" s="99" t="s">
        <v>5</v>
      </c>
      <c r="E23" s="122">
        <f>IFERROR(VLOOKUP($B23&amp;"_"&amp;$C23&amp;"_"&amp;$A$4,'Pnad-C'!$1:$1048576,E$4,0),"-")</f>
        <v>1046.8621826171875</v>
      </c>
      <c r="F23" s="122">
        <f>IFERROR(VLOOKUP($B23&amp;"_"&amp;$C23&amp;"_"&amp;$A$4,'Pnad-C'!$1:$1048576,F$4,0),"-")</f>
        <v>879.9136962890625</v>
      </c>
      <c r="G23" s="122">
        <f>IFERROR(VLOOKUP($B23&amp;"_"&amp;$C23&amp;"_"&amp;$A$4,'Pnad-C'!$1:$1048576,G$4,0),"-")</f>
        <v>1886.308349609375</v>
      </c>
      <c r="H23" s="122">
        <f>IFERROR(VLOOKUP($B23&amp;"_"&amp;$C23&amp;"_"&amp;$A$4,'Pnad-C'!$1:$1048576,H$4,0),"-")</f>
        <v>1328.4378662109375</v>
      </c>
      <c r="I23" s="122">
        <f>IFERROR(VLOOKUP($B23&amp;"_"&amp;$C23&amp;"_"&amp;$A$4,'Pnad-C'!$1:$1048576,I$4,0),"-")</f>
        <v>4385.8193359375</v>
      </c>
      <c r="J23" s="122">
        <f>IFERROR(VLOOKUP($B23&amp;"_"&amp;$C23&amp;"_"&amp;$A$4,'Pnad-C'!$1:$1048576,J$4,0),"-")</f>
        <v>1735.2943115234375</v>
      </c>
      <c r="K23" s="122">
        <f>IFERROR(VLOOKUP($B23&amp;"_"&amp;$C23&amp;"_"&amp;$A$4,'Pnad-C'!$1:$1048576,K$4,0),"-")</f>
        <v>1737.35693359375</v>
      </c>
      <c r="L23" s="122">
        <f>IFERROR(VLOOKUP($B23&amp;"_"&amp;$C23&amp;"_"&amp;$A$4,'Pnad-C'!$1:$1048576,L$4,0),"-")</f>
        <v>4043.77197265625</v>
      </c>
      <c r="M23" s="122">
        <f>IFERROR(VLOOKUP($B23&amp;"_"&amp;$C23&amp;"_"&amp;$A$4,'Pnad-C'!$1:$1048576,M$4,0),"-")</f>
        <v>6103.29052734375</v>
      </c>
      <c r="N23" s="122"/>
      <c r="O23" s="122">
        <f>IFERROR(VLOOKUP($B23&amp;"_"&amp;$C23&amp;"_"&amp;$A$5,'Pnad-C'!$1:$1048576,O$4,0),"-")</f>
        <v>1092.177001953125</v>
      </c>
      <c r="P23" s="122">
        <f>IFERROR(VLOOKUP($B23&amp;"_"&amp;$C23&amp;"_"&amp;$A$5,'Pnad-C'!$1:$1048576,P$4,0),"-")</f>
        <v>685.98114013671875</v>
      </c>
      <c r="Q23" s="122">
        <f>IFERROR(VLOOKUP($B23&amp;"_"&amp;$C23&amp;"_"&amp;$A$5,'Pnad-C'!$1:$1048576,Q$4,0),"-")</f>
        <v>1961.39453125</v>
      </c>
      <c r="R23" s="122">
        <f>IFERROR(VLOOKUP($B23&amp;"_"&amp;$C23&amp;"_"&amp;$A$5,'Pnad-C'!$1:$1048576,R$4,0),"-")</f>
        <v>1199.651123046875</v>
      </c>
      <c r="S23" s="122">
        <f>IFERROR(VLOOKUP($B23&amp;"_"&amp;$C23&amp;"_"&amp;$A$5,'Pnad-C'!$1:$1048576,S$4,0),"-")</f>
        <v>2943.216064453125</v>
      </c>
      <c r="T23" s="122">
        <f>IFERROR(VLOOKUP($B23&amp;"_"&amp;$C23&amp;"_"&amp;$A$5,'Pnad-C'!$1:$1048576,T$4,0),"-")</f>
        <v>1691.211181640625</v>
      </c>
      <c r="U23" s="122">
        <f>IFERROR(VLOOKUP($B23&amp;"_"&amp;$C23&amp;"_"&amp;$A$5,'Pnad-C'!$1:$1048576,U$4,0),"-")</f>
        <v>1591.7933349609375</v>
      </c>
      <c r="V23" s="122">
        <f>IFERROR(VLOOKUP($B23&amp;"_"&amp;$C23&amp;"_"&amp;$A$5,'Pnad-C'!$1:$1048576,V$4,0),"-")</f>
        <v>3711.812744140625</v>
      </c>
      <c r="W23" s="122">
        <f>IFERROR(VLOOKUP($B23&amp;"_"&amp;$C23&amp;"_"&amp;$A$5,'Pnad-C'!$1:$1048576,W$4,0),"-")</f>
        <v>5632.47021484375</v>
      </c>
    </row>
    <row r="24" spans="1:23" ht="15.75" x14ac:dyDescent="0.25">
      <c r="B24" s="10">
        <f t="shared" si="2"/>
        <v>2014</v>
      </c>
      <c r="C24" s="152">
        <v>4</v>
      </c>
      <c r="D24" s="99" t="s">
        <v>6</v>
      </c>
      <c r="E24" s="122">
        <f>IFERROR(VLOOKUP($B24&amp;"_"&amp;$C24&amp;"_"&amp;$A$4,'Pnad-C'!$1:$1048576,E$4,0),"-")</f>
        <v>1113.375</v>
      </c>
      <c r="F24" s="122">
        <f>IFERROR(VLOOKUP($B24&amp;"_"&amp;$C24&amp;"_"&amp;$A$4,'Pnad-C'!$1:$1048576,F$4,0),"-")</f>
        <v>916.0006103515625</v>
      </c>
      <c r="G24" s="122">
        <f>IFERROR(VLOOKUP($B24&amp;"_"&amp;$C24&amp;"_"&amp;$A$4,'Pnad-C'!$1:$1048576,G$4,0),"-")</f>
        <v>1954.329833984375</v>
      </c>
      <c r="H24" s="122">
        <f>IFERROR(VLOOKUP($B24&amp;"_"&amp;$C24&amp;"_"&amp;$A$4,'Pnad-C'!$1:$1048576,H$4,0),"-")</f>
        <v>1348.34619140625</v>
      </c>
      <c r="I24" s="122">
        <f>IFERROR(VLOOKUP($B24&amp;"_"&amp;$C24&amp;"_"&amp;$A$4,'Pnad-C'!$1:$1048576,I$4,0),"-")</f>
        <v>3635.322021484375</v>
      </c>
      <c r="J24" s="122">
        <f>IFERROR(VLOOKUP($B24&amp;"_"&amp;$C24&amp;"_"&amp;$A$4,'Pnad-C'!$1:$1048576,J$4,0),"-")</f>
        <v>1654.72998046875</v>
      </c>
      <c r="K24" s="122">
        <f>IFERROR(VLOOKUP($B24&amp;"_"&amp;$C24&amp;"_"&amp;$A$4,'Pnad-C'!$1:$1048576,K$4,0),"-")</f>
        <v>1833.2041015625</v>
      </c>
      <c r="L24" s="122">
        <f>IFERROR(VLOOKUP($B24&amp;"_"&amp;$C24&amp;"_"&amp;$A$4,'Pnad-C'!$1:$1048576,L$4,0),"-")</f>
        <v>4642.54541015625</v>
      </c>
      <c r="M24" s="122">
        <f>IFERROR(VLOOKUP($B24&amp;"_"&amp;$C24&amp;"_"&amp;$A$4,'Pnad-C'!$1:$1048576,M$4,0),"-")</f>
        <v>5825.9609375</v>
      </c>
      <c r="N24" s="122"/>
      <c r="O24" s="122">
        <f>IFERROR(VLOOKUP($B24&amp;"_"&amp;$C24&amp;"_"&amp;$A$5,'Pnad-C'!$1:$1048576,O$4,0),"-")</f>
        <v>1089.1448974609375</v>
      </c>
      <c r="P24" s="122">
        <f>IFERROR(VLOOKUP($B24&amp;"_"&amp;$C24&amp;"_"&amp;$A$5,'Pnad-C'!$1:$1048576,P$4,0),"-")</f>
        <v>692.8223876953125</v>
      </c>
      <c r="Q24" s="122">
        <f>IFERROR(VLOOKUP($B24&amp;"_"&amp;$C24&amp;"_"&amp;$A$5,'Pnad-C'!$1:$1048576,Q$4,0),"-")</f>
        <v>1958.450439453125</v>
      </c>
      <c r="R24" s="122">
        <f>IFERROR(VLOOKUP($B24&amp;"_"&amp;$C24&amp;"_"&amp;$A$5,'Pnad-C'!$1:$1048576,R$4,0),"-")</f>
        <v>1211.371826171875</v>
      </c>
      <c r="S24" s="122">
        <f>IFERROR(VLOOKUP($B24&amp;"_"&amp;$C24&amp;"_"&amp;$A$5,'Pnad-C'!$1:$1048576,S$4,0),"-")</f>
        <v>3048.588623046875</v>
      </c>
      <c r="T24" s="122">
        <f>IFERROR(VLOOKUP($B24&amp;"_"&amp;$C24&amp;"_"&amp;$A$5,'Pnad-C'!$1:$1048576,T$4,0),"-")</f>
        <v>1712.2325439453125</v>
      </c>
      <c r="U24" s="122">
        <f>IFERROR(VLOOKUP($B24&amp;"_"&amp;$C24&amp;"_"&amp;$A$5,'Pnad-C'!$1:$1048576,U$4,0),"-")</f>
        <v>1644.41552734375</v>
      </c>
      <c r="V24" s="122">
        <f>IFERROR(VLOOKUP($B24&amp;"_"&amp;$C24&amp;"_"&amp;$A$5,'Pnad-C'!$1:$1048576,V$4,0),"-")</f>
        <v>3778.2353515625</v>
      </c>
      <c r="W24" s="122">
        <f>IFERROR(VLOOKUP($B24&amp;"_"&amp;$C24&amp;"_"&amp;$A$5,'Pnad-C'!$1:$1048576,W$4,0),"-")</f>
        <v>5480.0107421875</v>
      </c>
    </row>
    <row r="25" spans="1:23" ht="15.75" x14ac:dyDescent="0.25">
      <c r="B25" s="10">
        <f>D25</f>
        <v>2015</v>
      </c>
      <c r="C25" s="152">
        <v>0</v>
      </c>
      <c r="D25" s="98">
        <v>2015</v>
      </c>
      <c r="E25" s="121">
        <f>IFERROR(VLOOKUP($B25&amp;"_"&amp;$C25&amp;"_"&amp;$A$4,'Pnad-C'!$1:$1048576,E$4,0),"-")</f>
        <v>1174.2376708984375</v>
      </c>
      <c r="F25" s="121">
        <f>IFERROR(VLOOKUP($B25&amp;"_"&amp;$C25&amp;"_"&amp;$A$4,'Pnad-C'!$1:$1048576,F$4,0),"-")</f>
        <v>917.51409912109375</v>
      </c>
      <c r="G25" s="121">
        <f>IFERROR(VLOOKUP($B25&amp;"_"&amp;$C25&amp;"_"&amp;$A$4,'Pnad-C'!$1:$1048576,G$4,0),"-")</f>
        <v>2148.6025390625</v>
      </c>
      <c r="H25" s="121">
        <f>IFERROR(VLOOKUP($B25&amp;"_"&amp;$C25&amp;"_"&amp;$A$4,'Pnad-C'!$1:$1048576,H$4,0),"-")</f>
        <v>1476.8680419921875</v>
      </c>
      <c r="I25" s="121">
        <f>IFERROR(VLOOKUP($B25&amp;"_"&amp;$C25&amp;"_"&amp;$A$4,'Pnad-C'!$1:$1048576,I$4,0),"-")</f>
        <v>3567.556640625</v>
      </c>
      <c r="J25" s="121">
        <f>IFERROR(VLOOKUP($B25&amp;"_"&amp;$C25&amp;"_"&amp;$A$4,'Pnad-C'!$1:$1048576,J$4,0),"-")</f>
        <v>1939.6031494140625</v>
      </c>
      <c r="K25" s="121">
        <f>IFERROR(VLOOKUP($B25&amp;"_"&amp;$C25&amp;"_"&amp;$A$4,'Pnad-C'!$1:$1048576,K$4,0),"-")</f>
        <v>1904.3807373046875</v>
      </c>
      <c r="L25" s="121">
        <f>IFERROR(VLOOKUP($B25&amp;"_"&amp;$C25&amp;"_"&amp;$A$4,'Pnad-C'!$1:$1048576,L$4,0),"-")</f>
        <v>4694.771484375</v>
      </c>
      <c r="M25" s="121">
        <f>IFERROR(VLOOKUP($B25&amp;"_"&amp;$C25&amp;"_"&amp;$A$4,'Pnad-C'!$1:$1048576,M$4,0),"-")</f>
        <v>6325.33251953125</v>
      </c>
      <c r="N25" s="121"/>
      <c r="O25" s="121">
        <f>IFERROR(VLOOKUP($B25&amp;"_"&amp;$C25&amp;"_"&amp;$A$5,'Pnad-C'!$1:$1048576,O$4,0),"-")</f>
        <v>1087.1915283203125</v>
      </c>
      <c r="P25" s="121">
        <f>IFERROR(VLOOKUP($B25&amp;"_"&amp;$C25&amp;"_"&amp;$A$5,'Pnad-C'!$1:$1048576,P$4,0),"-")</f>
        <v>681.8370361328125</v>
      </c>
      <c r="Q25" s="121">
        <f>IFERROR(VLOOKUP($B25&amp;"_"&amp;$C25&amp;"_"&amp;$A$5,'Pnad-C'!$1:$1048576,Q$4,0),"-")</f>
        <v>1976.216796875</v>
      </c>
      <c r="R25" s="121">
        <f>IFERROR(VLOOKUP($B25&amp;"_"&amp;$C25&amp;"_"&amp;$A$5,'Pnad-C'!$1:$1048576,R$4,0),"-")</f>
        <v>1200.8031005859375</v>
      </c>
      <c r="S25" s="121">
        <f>IFERROR(VLOOKUP($B25&amp;"_"&amp;$C25&amp;"_"&amp;$A$5,'Pnad-C'!$1:$1048576,S$4,0),"-")</f>
        <v>2991.974853515625</v>
      </c>
      <c r="T25" s="121">
        <f>IFERROR(VLOOKUP($B25&amp;"_"&amp;$C25&amp;"_"&amp;$A$5,'Pnad-C'!$1:$1048576,T$4,0),"-")</f>
        <v>1709.5634765625</v>
      </c>
      <c r="U25" s="121">
        <f>IFERROR(VLOOKUP($B25&amp;"_"&amp;$C25&amp;"_"&amp;$A$5,'Pnad-C'!$1:$1048576,U$4,0),"-")</f>
        <v>1570.8443603515625</v>
      </c>
      <c r="V25" s="121">
        <f>IFERROR(VLOOKUP($B25&amp;"_"&amp;$C25&amp;"_"&amp;$A$5,'Pnad-C'!$1:$1048576,V$4,0),"-")</f>
        <v>3762.765380859375</v>
      </c>
      <c r="W25" s="121">
        <f>IFERROR(VLOOKUP($B25&amp;"_"&amp;$C25&amp;"_"&amp;$A$5,'Pnad-C'!$1:$1048576,W$4,0),"-")</f>
        <v>5496.23779296875</v>
      </c>
    </row>
    <row r="26" spans="1:23" ht="15.75" x14ac:dyDescent="0.25">
      <c r="B26" s="10">
        <f>B25</f>
        <v>2015</v>
      </c>
      <c r="C26" s="152">
        <v>1</v>
      </c>
      <c r="D26" s="99" t="s">
        <v>3</v>
      </c>
      <c r="E26" s="122">
        <f>IFERROR(VLOOKUP($B26&amp;"_"&amp;$C26&amp;"_"&amp;$A$4,'Pnad-C'!$1:$1048576,E$4,0),"-")</f>
        <v>1176.7882080078125</v>
      </c>
      <c r="F26" s="122">
        <f>IFERROR(VLOOKUP($B26&amp;"_"&amp;$C26&amp;"_"&amp;$A$4,'Pnad-C'!$1:$1048576,F$4,0),"-")</f>
        <v>919.7122802734375</v>
      </c>
      <c r="G26" s="122">
        <f>IFERROR(VLOOKUP($B26&amp;"_"&amp;$C26&amp;"_"&amp;$A$4,'Pnad-C'!$1:$1048576,G$4,0),"-")</f>
        <v>2088.321044921875</v>
      </c>
      <c r="H26" s="122">
        <f>IFERROR(VLOOKUP($B26&amp;"_"&amp;$C26&amp;"_"&amp;$A$4,'Pnad-C'!$1:$1048576,H$4,0),"-")</f>
        <v>1506.9613037109375</v>
      </c>
      <c r="I26" s="122">
        <f>IFERROR(VLOOKUP($B26&amp;"_"&amp;$C26&amp;"_"&amp;$A$4,'Pnad-C'!$1:$1048576,I$4,0),"-")</f>
        <v>3380.90283203125</v>
      </c>
      <c r="J26" s="122">
        <f>IFERROR(VLOOKUP($B26&amp;"_"&amp;$C26&amp;"_"&amp;$A$4,'Pnad-C'!$1:$1048576,J$4,0),"-")</f>
        <v>2013.674072265625</v>
      </c>
      <c r="K26" s="122">
        <f>IFERROR(VLOOKUP($B26&amp;"_"&amp;$C26&amp;"_"&amp;$A$4,'Pnad-C'!$1:$1048576,K$4,0),"-")</f>
        <v>1878.9586181640625</v>
      </c>
      <c r="L26" s="122">
        <f>IFERROR(VLOOKUP($B26&amp;"_"&amp;$C26&amp;"_"&amp;$A$4,'Pnad-C'!$1:$1048576,L$4,0),"-")</f>
        <v>4604.5234375</v>
      </c>
      <c r="M26" s="122">
        <f>IFERROR(VLOOKUP($B26&amp;"_"&amp;$C26&amp;"_"&amp;$A$4,'Pnad-C'!$1:$1048576,M$4,0),"-")</f>
        <v>6084.81396484375</v>
      </c>
      <c r="N26" s="122"/>
      <c r="O26" s="122">
        <f>IFERROR(VLOOKUP($B26&amp;"_"&amp;$C26&amp;"_"&amp;$A$5,'Pnad-C'!$1:$1048576,O$4,0),"-")</f>
        <v>1105.438720703125</v>
      </c>
      <c r="P26" s="122">
        <f>IFERROR(VLOOKUP($B26&amp;"_"&amp;$C26&amp;"_"&amp;$A$5,'Pnad-C'!$1:$1048576,P$4,0),"-")</f>
        <v>692.9066162109375</v>
      </c>
      <c r="Q26" s="122">
        <f>IFERROR(VLOOKUP($B26&amp;"_"&amp;$C26&amp;"_"&amp;$A$5,'Pnad-C'!$1:$1048576,Q$4,0),"-")</f>
        <v>1992.06298828125</v>
      </c>
      <c r="R26" s="122">
        <f>IFERROR(VLOOKUP($B26&amp;"_"&amp;$C26&amp;"_"&amp;$A$5,'Pnad-C'!$1:$1048576,R$4,0),"-")</f>
        <v>1218.0091552734375</v>
      </c>
      <c r="S26" s="122">
        <f>IFERROR(VLOOKUP($B26&amp;"_"&amp;$C26&amp;"_"&amp;$A$5,'Pnad-C'!$1:$1048576,S$4,0),"-")</f>
        <v>3024.8203125</v>
      </c>
      <c r="T26" s="122">
        <f>IFERROR(VLOOKUP($B26&amp;"_"&amp;$C26&amp;"_"&amp;$A$5,'Pnad-C'!$1:$1048576,T$4,0),"-")</f>
        <v>1749.4610595703125</v>
      </c>
      <c r="U26" s="122">
        <f>IFERROR(VLOOKUP($B26&amp;"_"&amp;$C26&amp;"_"&amp;$A$5,'Pnad-C'!$1:$1048576,U$4,0),"-")</f>
        <v>1614.75</v>
      </c>
      <c r="V26" s="122">
        <f>IFERROR(VLOOKUP($B26&amp;"_"&amp;$C26&amp;"_"&amp;$A$5,'Pnad-C'!$1:$1048576,V$4,0),"-")</f>
        <v>3751.47607421875</v>
      </c>
      <c r="W26" s="122">
        <f>IFERROR(VLOOKUP($B26&amp;"_"&amp;$C26&amp;"_"&amp;$A$5,'Pnad-C'!$1:$1048576,W$4,0),"-")</f>
        <v>5539.77783203125</v>
      </c>
    </row>
    <row r="27" spans="1:23" ht="15.75" x14ac:dyDescent="0.25">
      <c r="B27" s="10">
        <f t="shared" ref="B27:B29" si="3">B26</f>
        <v>2015</v>
      </c>
      <c r="C27" s="152">
        <v>2</v>
      </c>
      <c r="D27" s="99" t="s">
        <v>4</v>
      </c>
      <c r="E27" s="122">
        <f>IFERROR(VLOOKUP($B27&amp;"_"&amp;$C27&amp;"_"&amp;$A$4,'Pnad-C'!$1:$1048576,E$4,0),"-")</f>
        <v>1189.345947265625</v>
      </c>
      <c r="F27" s="122">
        <f>IFERROR(VLOOKUP($B27&amp;"_"&amp;$C27&amp;"_"&amp;$A$4,'Pnad-C'!$1:$1048576,F$4,0),"-")</f>
        <v>919.12786865234375</v>
      </c>
      <c r="G27" s="122">
        <f>IFERROR(VLOOKUP($B27&amp;"_"&amp;$C27&amp;"_"&amp;$A$4,'Pnad-C'!$1:$1048576,G$4,0),"-")</f>
        <v>2147.3291015625</v>
      </c>
      <c r="H27" s="122">
        <f>IFERROR(VLOOKUP($B27&amp;"_"&amp;$C27&amp;"_"&amp;$A$4,'Pnad-C'!$1:$1048576,H$4,0),"-")</f>
        <v>1410.784423828125</v>
      </c>
      <c r="I27" s="122">
        <f>IFERROR(VLOOKUP($B27&amp;"_"&amp;$C27&amp;"_"&amp;$A$4,'Pnad-C'!$1:$1048576,I$4,0),"-")</f>
        <v>3255.9267578125</v>
      </c>
      <c r="J27" s="122">
        <f>IFERROR(VLOOKUP($B27&amp;"_"&amp;$C27&amp;"_"&amp;$A$4,'Pnad-C'!$1:$1048576,J$4,0),"-")</f>
        <v>2067.9892578125</v>
      </c>
      <c r="K27" s="122">
        <f>IFERROR(VLOOKUP($B27&amp;"_"&amp;$C27&amp;"_"&amp;$A$4,'Pnad-C'!$1:$1048576,K$4,0),"-")</f>
        <v>1902.4945068359375</v>
      </c>
      <c r="L27" s="122">
        <f>IFERROR(VLOOKUP($B27&amp;"_"&amp;$C27&amp;"_"&amp;$A$4,'Pnad-C'!$1:$1048576,L$4,0),"-")</f>
        <v>4697.3994140625</v>
      </c>
      <c r="M27" s="122">
        <f>IFERROR(VLOOKUP($B27&amp;"_"&amp;$C27&amp;"_"&amp;$A$4,'Pnad-C'!$1:$1048576,M$4,0),"-")</f>
        <v>6886.78857421875</v>
      </c>
      <c r="N27" s="122"/>
      <c r="O27" s="122">
        <f>IFERROR(VLOOKUP($B27&amp;"_"&amp;$C27&amp;"_"&amp;$A$5,'Pnad-C'!$1:$1048576,O$4,0),"-")</f>
        <v>1104.8741455078125</v>
      </c>
      <c r="P27" s="122">
        <f>IFERROR(VLOOKUP($B27&amp;"_"&amp;$C27&amp;"_"&amp;$A$5,'Pnad-C'!$1:$1048576,P$4,0),"-")</f>
        <v>681.95562744140625</v>
      </c>
      <c r="Q27" s="122">
        <f>IFERROR(VLOOKUP($B27&amp;"_"&amp;$C27&amp;"_"&amp;$A$5,'Pnad-C'!$1:$1048576,Q$4,0),"-")</f>
        <v>2002.2218017578125</v>
      </c>
      <c r="R27" s="122">
        <f>IFERROR(VLOOKUP($B27&amp;"_"&amp;$C27&amp;"_"&amp;$A$5,'Pnad-C'!$1:$1048576,R$4,0),"-")</f>
        <v>1164.86962890625</v>
      </c>
      <c r="S27" s="122">
        <f>IFERROR(VLOOKUP($B27&amp;"_"&amp;$C27&amp;"_"&amp;$A$5,'Pnad-C'!$1:$1048576,S$4,0),"-")</f>
        <v>2891.130126953125</v>
      </c>
      <c r="T27" s="122">
        <f>IFERROR(VLOOKUP($B27&amp;"_"&amp;$C27&amp;"_"&amp;$A$5,'Pnad-C'!$1:$1048576,T$4,0),"-")</f>
        <v>1698.2757568359375</v>
      </c>
      <c r="U27" s="122">
        <f>IFERROR(VLOOKUP($B27&amp;"_"&amp;$C27&amp;"_"&amp;$A$5,'Pnad-C'!$1:$1048576,U$4,0),"-")</f>
        <v>1591.090087890625</v>
      </c>
      <c r="V27" s="122">
        <f>IFERROR(VLOOKUP($B27&amp;"_"&amp;$C27&amp;"_"&amp;$A$5,'Pnad-C'!$1:$1048576,V$4,0),"-")</f>
        <v>3754.213623046875</v>
      </c>
      <c r="W27" s="122">
        <f>IFERROR(VLOOKUP($B27&amp;"_"&amp;$C27&amp;"_"&amp;$A$5,'Pnad-C'!$1:$1048576,W$4,0),"-")</f>
        <v>5675.68310546875</v>
      </c>
    </row>
    <row r="28" spans="1:23" ht="15.75" x14ac:dyDescent="0.25">
      <c r="B28" s="10">
        <f t="shared" si="3"/>
        <v>2015</v>
      </c>
      <c r="C28" s="152">
        <v>3</v>
      </c>
      <c r="D28" s="99" t="s">
        <v>5</v>
      </c>
      <c r="E28" s="122">
        <f>IFERROR(VLOOKUP($B28&amp;"_"&amp;$C28&amp;"_"&amp;$A$4,'Pnad-C'!$1:$1048576,E$4,0),"-")</f>
        <v>1174.4923095703125</v>
      </c>
      <c r="F28" s="122">
        <f>IFERROR(VLOOKUP($B28&amp;"_"&amp;$C28&amp;"_"&amp;$A$4,'Pnad-C'!$1:$1048576,F$4,0),"-")</f>
        <v>913.806640625</v>
      </c>
      <c r="G28" s="122">
        <f>IFERROR(VLOOKUP($B28&amp;"_"&amp;$C28&amp;"_"&amp;$A$4,'Pnad-C'!$1:$1048576,G$4,0),"-")</f>
        <v>2218.810302734375</v>
      </c>
      <c r="H28" s="122">
        <f>IFERROR(VLOOKUP($B28&amp;"_"&amp;$C28&amp;"_"&amp;$A$4,'Pnad-C'!$1:$1048576,H$4,0),"-")</f>
        <v>1518.3128662109375</v>
      </c>
      <c r="I28" s="122">
        <f>IFERROR(VLOOKUP($B28&amp;"_"&amp;$C28&amp;"_"&amp;$A$4,'Pnad-C'!$1:$1048576,I$4,0),"-")</f>
        <v>3429.80078125</v>
      </c>
      <c r="J28" s="122">
        <f>IFERROR(VLOOKUP($B28&amp;"_"&amp;$C28&amp;"_"&amp;$A$4,'Pnad-C'!$1:$1048576,J$4,0),"-")</f>
        <v>1730.4111328125</v>
      </c>
      <c r="K28" s="122">
        <f>IFERROR(VLOOKUP($B28&amp;"_"&amp;$C28&amp;"_"&amp;$A$4,'Pnad-C'!$1:$1048576,K$4,0),"-")</f>
        <v>1879.2147216796875</v>
      </c>
      <c r="L28" s="122">
        <f>IFERROR(VLOOKUP($B28&amp;"_"&amp;$C28&amp;"_"&amp;$A$4,'Pnad-C'!$1:$1048576,L$4,0),"-")</f>
        <v>4865.626953125</v>
      </c>
      <c r="M28" s="122">
        <f>IFERROR(VLOOKUP($B28&amp;"_"&amp;$C28&amp;"_"&amp;$A$4,'Pnad-C'!$1:$1048576,M$4,0),"-")</f>
        <v>6082.93017578125</v>
      </c>
      <c r="N28" s="122"/>
      <c r="O28" s="122">
        <f>IFERROR(VLOOKUP($B28&amp;"_"&amp;$C28&amp;"_"&amp;$A$5,'Pnad-C'!$1:$1048576,O$4,0),"-")</f>
        <v>1075.0574951171875</v>
      </c>
      <c r="P28" s="122">
        <f>IFERROR(VLOOKUP($B28&amp;"_"&amp;$C28&amp;"_"&amp;$A$5,'Pnad-C'!$1:$1048576,P$4,0),"-")</f>
        <v>681.591796875</v>
      </c>
      <c r="Q28" s="122">
        <f>IFERROR(VLOOKUP($B28&amp;"_"&amp;$C28&amp;"_"&amp;$A$5,'Pnad-C'!$1:$1048576,Q$4,0),"-")</f>
        <v>1972.6727294921875</v>
      </c>
      <c r="R28" s="122">
        <f>IFERROR(VLOOKUP($B28&amp;"_"&amp;$C28&amp;"_"&amp;$A$5,'Pnad-C'!$1:$1048576,R$4,0),"-")</f>
        <v>1205.076416015625</v>
      </c>
      <c r="S28" s="122">
        <f>IFERROR(VLOOKUP($B28&amp;"_"&amp;$C28&amp;"_"&amp;$A$5,'Pnad-C'!$1:$1048576,S$4,0),"-")</f>
        <v>2981.500244140625</v>
      </c>
      <c r="T28" s="122">
        <f>IFERROR(VLOOKUP($B28&amp;"_"&amp;$C28&amp;"_"&amp;$A$5,'Pnad-C'!$1:$1048576,T$4,0),"-")</f>
        <v>1664.3094482421875</v>
      </c>
      <c r="U28" s="122">
        <f>IFERROR(VLOOKUP($B28&amp;"_"&amp;$C28&amp;"_"&amp;$A$5,'Pnad-C'!$1:$1048576,U$4,0),"-")</f>
        <v>1532.2783203125</v>
      </c>
      <c r="V28" s="122">
        <f>IFERROR(VLOOKUP($B28&amp;"_"&amp;$C28&amp;"_"&amp;$A$5,'Pnad-C'!$1:$1048576,V$4,0),"-")</f>
        <v>3773.13818359375</v>
      </c>
      <c r="W28" s="122">
        <f>IFERROR(VLOOKUP($B28&amp;"_"&amp;$C28&amp;"_"&amp;$A$5,'Pnad-C'!$1:$1048576,W$4,0),"-")</f>
        <v>5594.30517578125</v>
      </c>
    </row>
    <row r="29" spans="1:23" ht="15.75" x14ac:dyDescent="0.25">
      <c r="B29" s="10">
        <f t="shared" si="3"/>
        <v>2015</v>
      </c>
      <c r="C29" s="152">
        <v>4</v>
      </c>
      <c r="D29" s="99" t="s">
        <v>6</v>
      </c>
      <c r="E29" s="122">
        <f>IFERROR(VLOOKUP($B29&amp;"_"&amp;$C29&amp;"_"&amp;$A$4,'Pnad-C'!$1:$1048576,E$4,0),"-")</f>
        <v>1156.3240966796875</v>
      </c>
      <c r="F29" s="122">
        <f>IFERROR(VLOOKUP($B29&amp;"_"&amp;$C29&amp;"_"&amp;$A$4,'Pnad-C'!$1:$1048576,F$4,0),"-")</f>
        <v>917.40960693359375</v>
      </c>
      <c r="G29" s="122">
        <f>IFERROR(VLOOKUP($B29&amp;"_"&amp;$C29&amp;"_"&amp;$A$4,'Pnad-C'!$1:$1048576,G$4,0),"-")</f>
        <v>2139.949951171875</v>
      </c>
      <c r="H29" s="122">
        <f>IFERROR(VLOOKUP($B29&amp;"_"&amp;$C29&amp;"_"&amp;$A$4,'Pnad-C'!$1:$1048576,H$4,0),"-")</f>
        <v>1471.41357421875</v>
      </c>
      <c r="I29" s="122">
        <f>IFERROR(VLOOKUP($B29&amp;"_"&amp;$C29&amp;"_"&amp;$A$4,'Pnad-C'!$1:$1048576,I$4,0),"-")</f>
        <v>4203.5966796875</v>
      </c>
      <c r="J29" s="122">
        <f>IFERROR(VLOOKUP($B29&amp;"_"&amp;$C29&amp;"_"&amp;$A$4,'Pnad-C'!$1:$1048576,J$4,0),"-")</f>
        <v>1946.3380126953125</v>
      </c>
      <c r="K29" s="122">
        <f>IFERROR(VLOOKUP($B29&amp;"_"&amp;$C29&amp;"_"&amp;$A$4,'Pnad-C'!$1:$1048576,K$4,0),"-")</f>
        <v>1956.85498046875</v>
      </c>
      <c r="L29" s="122">
        <f>IFERROR(VLOOKUP($B29&amp;"_"&amp;$C29&amp;"_"&amp;$A$4,'Pnad-C'!$1:$1048576,L$4,0),"-")</f>
        <v>4611.53662109375</v>
      </c>
      <c r="M29" s="122">
        <f>IFERROR(VLOOKUP($B29&amp;"_"&amp;$C29&amp;"_"&amp;$A$4,'Pnad-C'!$1:$1048576,M$4,0),"-")</f>
        <v>6246.796875</v>
      </c>
      <c r="N29" s="122"/>
      <c r="O29" s="122">
        <f>IFERROR(VLOOKUP($B29&amp;"_"&amp;$C29&amp;"_"&amp;$A$5,'Pnad-C'!$1:$1048576,O$4,0),"-")</f>
        <v>1063.3958740234375</v>
      </c>
      <c r="P29" s="122">
        <f>IFERROR(VLOOKUP($B29&amp;"_"&amp;$C29&amp;"_"&amp;$A$5,'Pnad-C'!$1:$1048576,P$4,0),"-")</f>
        <v>670.8941650390625</v>
      </c>
      <c r="Q29" s="122">
        <f>IFERROR(VLOOKUP($B29&amp;"_"&amp;$C29&amp;"_"&amp;$A$5,'Pnad-C'!$1:$1048576,Q$4,0),"-")</f>
        <v>1937.9095458984375</v>
      </c>
      <c r="R29" s="122">
        <f>IFERROR(VLOOKUP($B29&amp;"_"&amp;$C29&amp;"_"&amp;$A$5,'Pnad-C'!$1:$1048576,R$4,0),"-")</f>
        <v>1215.2572021484375</v>
      </c>
      <c r="S29" s="122">
        <f>IFERROR(VLOOKUP($B29&amp;"_"&amp;$C29&amp;"_"&amp;$A$5,'Pnad-C'!$1:$1048576,S$4,0),"-")</f>
        <v>3070.448974609375</v>
      </c>
      <c r="T29" s="122">
        <f>IFERROR(VLOOKUP($B29&amp;"_"&amp;$C29&amp;"_"&amp;$A$5,'Pnad-C'!$1:$1048576,T$4,0),"-")</f>
        <v>1726.207763671875</v>
      </c>
      <c r="U29" s="122">
        <f>IFERROR(VLOOKUP($B29&amp;"_"&amp;$C29&amp;"_"&amp;$A$5,'Pnad-C'!$1:$1048576,U$4,0),"-")</f>
        <v>1545.2589111328125</v>
      </c>
      <c r="V29" s="122">
        <f>IFERROR(VLOOKUP($B29&amp;"_"&amp;$C29&amp;"_"&amp;$A$5,'Pnad-C'!$1:$1048576,V$4,0),"-")</f>
        <v>3772.233642578125</v>
      </c>
      <c r="W29" s="122">
        <f>IFERROR(VLOOKUP($B29&amp;"_"&amp;$C29&amp;"_"&amp;$A$5,'Pnad-C'!$1:$1048576,W$4,0),"-")</f>
        <v>5175.18505859375</v>
      </c>
    </row>
    <row r="30" spans="1:23" ht="15.75" x14ac:dyDescent="0.25">
      <c r="B30" s="10">
        <f>D30</f>
        <v>2016</v>
      </c>
      <c r="C30" s="152">
        <v>0</v>
      </c>
      <c r="D30" s="98">
        <v>2016</v>
      </c>
      <c r="E30" s="121">
        <f>IFERROR(VLOOKUP($B30&amp;"_"&amp;$C30&amp;"_"&amp;$A$4,'Pnad-C'!$1:$1048576,E$4,0),"-")</f>
        <v>1209.92236328125</v>
      </c>
      <c r="F30" s="121">
        <f>IFERROR(VLOOKUP($B30&amp;"_"&amp;$C30&amp;"_"&amp;$A$4,'Pnad-C'!$1:$1048576,F$4,0),"-")</f>
        <v>904.7342529296875</v>
      </c>
      <c r="G30" s="121">
        <f>IFERROR(VLOOKUP($B30&amp;"_"&amp;$C30&amp;"_"&amp;$A$4,'Pnad-C'!$1:$1048576,G$4,0),"-")</f>
        <v>2297.892578125</v>
      </c>
      <c r="H30" s="121">
        <f>IFERROR(VLOOKUP($B30&amp;"_"&amp;$C30&amp;"_"&amp;$A$4,'Pnad-C'!$1:$1048576,H$4,0),"-")</f>
        <v>1468.5894775390625</v>
      </c>
      <c r="I30" s="121">
        <f>IFERROR(VLOOKUP($B30&amp;"_"&amp;$C30&amp;"_"&amp;$A$4,'Pnad-C'!$1:$1048576,I$4,0),"-")</f>
        <v>3928.87353515625</v>
      </c>
      <c r="J30" s="121">
        <f>IFERROR(VLOOKUP($B30&amp;"_"&amp;$C30&amp;"_"&amp;$A$4,'Pnad-C'!$1:$1048576,J$4,0),"-")</f>
        <v>1952.1097412109375</v>
      </c>
      <c r="K30" s="121">
        <f>IFERROR(VLOOKUP($B30&amp;"_"&amp;$C30&amp;"_"&amp;$A$4,'Pnad-C'!$1:$1048576,K$4,0),"-")</f>
        <v>2075.93212890625</v>
      </c>
      <c r="L30" s="121">
        <f>IFERROR(VLOOKUP($B30&amp;"_"&amp;$C30&amp;"_"&amp;$A$4,'Pnad-C'!$1:$1048576,L$4,0),"-")</f>
        <v>4732.162109375</v>
      </c>
      <c r="M30" s="121">
        <f>IFERROR(VLOOKUP($B30&amp;"_"&amp;$C30&amp;"_"&amp;$A$4,'Pnad-C'!$1:$1048576,M$4,0),"-")</f>
        <v>6441.0234375</v>
      </c>
      <c r="N30" s="121"/>
      <c r="O30" s="121">
        <f>IFERROR(VLOOKUP($B30&amp;"_"&amp;$C30&amp;"_"&amp;$A$5,'Pnad-C'!$1:$1048576,O$4,0),"-")</f>
        <v>1095.8197021484375</v>
      </c>
      <c r="P30" s="121">
        <f>IFERROR(VLOOKUP($B30&amp;"_"&amp;$C30&amp;"_"&amp;$A$5,'Pnad-C'!$1:$1048576,P$4,0),"-")</f>
        <v>666.4564208984375</v>
      </c>
      <c r="Q30" s="121">
        <f>IFERROR(VLOOKUP($B30&amp;"_"&amp;$C30&amp;"_"&amp;$A$5,'Pnad-C'!$1:$1048576,Q$4,0),"-")</f>
        <v>1946.3154296875</v>
      </c>
      <c r="R30" s="121">
        <f>IFERROR(VLOOKUP($B30&amp;"_"&amp;$C30&amp;"_"&amp;$A$5,'Pnad-C'!$1:$1048576,R$4,0),"-")</f>
        <v>1190.4241943359375</v>
      </c>
      <c r="S30" s="121">
        <f>IFERROR(VLOOKUP($B30&amp;"_"&amp;$C30&amp;"_"&amp;$A$5,'Pnad-C'!$1:$1048576,S$4,0),"-")</f>
        <v>2989.990234375</v>
      </c>
      <c r="T30" s="121">
        <f>IFERROR(VLOOKUP($B30&amp;"_"&amp;$C30&amp;"_"&amp;$A$5,'Pnad-C'!$1:$1048576,T$4,0),"-")</f>
        <v>1792.70849609375</v>
      </c>
      <c r="U30" s="121">
        <f>IFERROR(VLOOKUP($B30&amp;"_"&amp;$C30&amp;"_"&amp;$A$5,'Pnad-C'!$1:$1048576,U$4,0),"-")</f>
        <v>1545.0791015625</v>
      </c>
      <c r="V30" s="121">
        <f>IFERROR(VLOOKUP($B30&amp;"_"&amp;$C30&amp;"_"&amp;$A$5,'Pnad-C'!$1:$1048576,V$4,0),"-")</f>
        <v>3738.360595703125</v>
      </c>
      <c r="W30" s="121">
        <f>IFERROR(VLOOKUP($B30&amp;"_"&amp;$C30&amp;"_"&amp;$A$5,'Pnad-C'!$1:$1048576,W$4,0),"-")</f>
        <v>5201.8837890625</v>
      </c>
    </row>
    <row r="31" spans="1:23" ht="15.75" x14ac:dyDescent="0.25">
      <c r="B31" s="10">
        <f>B30</f>
        <v>2016</v>
      </c>
      <c r="C31" s="152">
        <v>1</v>
      </c>
      <c r="D31" s="99" t="s">
        <v>3</v>
      </c>
      <c r="E31" s="122">
        <f>IFERROR(VLOOKUP($B31&amp;"_"&amp;$C31&amp;"_"&amp;$A$4,'Pnad-C'!$1:$1048576,E$4,0),"-")</f>
        <v>1265.3902587890625</v>
      </c>
      <c r="F31" s="122">
        <f>IFERROR(VLOOKUP($B31&amp;"_"&amp;$C31&amp;"_"&amp;$A$4,'Pnad-C'!$1:$1048576,F$4,0),"-")</f>
        <v>898.019775390625</v>
      </c>
      <c r="G31" s="122">
        <f>IFERROR(VLOOKUP($B31&amp;"_"&amp;$C31&amp;"_"&amp;$A$4,'Pnad-C'!$1:$1048576,G$4,0),"-")</f>
        <v>2330.438720703125</v>
      </c>
      <c r="H31" s="122">
        <f>IFERROR(VLOOKUP($B31&amp;"_"&amp;$C31&amp;"_"&amp;$A$4,'Pnad-C'!$1:$1048576,H$4,0),"-")</f>
        <v>1502.8187255859375</v>
      </c>
      <c r="I31" s="122">
        <f>IFERROR(VLOOKUP($B31&amp;"_"&amp;$C31&amp;"_"&amp;$A$4,'Pnad-C'!$1:$1048576,I$4,0),"-")</f>
        <v>3802.950927734375</v>
      </c>
      <c r="J31" s="122">
        <f>IFERROR(VLOOKUP($B31&amp;"_"&amp;$C31&amp;"_"&amp;$A$4,'Pnad-C'!$1:$1048576,J$4,0),"-")</f>
        <v>2079.728515625</v>
      </c>
      <c r="K31" s="122">
        <f>IFERROR(VLOOKUP($B31&amp;"_"&amp;$C31&amp;"_"&amp;$A$4,'Pnad-C'!$1:$1048576,K$4,0),"-")</f>
        <v>2036.147705078125</v>
      </c>
      <c r="L31" s="122">
        <f>IFERROR(VLOOKUP($B31&amp;"_"&amp;$C31&amp;"_"&amp;$A$4,'Pnad-C'!$1:$1048576,L$4,0),"-")</f>
        <v>4674.49609375</v>
      </c>
      <c r="M31" s="122">
        <f>IFERROR(VLOOKUP($B31&amp;"_"&amp;$C31&amp;"_"&amp;$A$4,'Pnad-C'!$1:$1048576,M$4,0),"-")</f>
        <v>6359.03076171875</v>
      </c>
      <c r="N31" s="122"/>
      <c r="O31" s="122">
        <f>IFERROR(VLOOKUP($B31&amp;"_"&amp;$C31&amp;"_"&amp;$A$5,'Pnad-C'!$1:$1048576,O$4,0),"-")</f>
        <v>1094.302734375</v>
      </c>
      <c r="P31" s="122">
        <f>IFERROR(VLOOKUP($B31&amp;"_"&amp;$C31&amp;"_"&amp;$A$5,'Pnad-C'!$1:$1048576,P$4,0),"-")</f>
        <v>670.187255859375</v>
      </c>
      <c r="Q31" s="122">
        <f>IFERROR(VLOOKUP($B31&amp;"_"&amp;$C31&amp;"_"&amp;$A$5,'Pnad-C'!$1:$1048576,Q$4,0),"-")</f>
        <v>1973.4014892578125</v>
      </c>
      <c r="R31" s="122">
        <f>IFERROR(VLOOKUP($B31&amp;"_"&amp;$C31&amp;"_"&amp;$A$5,'Pnad-C'!$1:$1048576,R$4,0),"-")</f>
        <v>1155.7706298828125</v>
      </c>
      <c r="S31" s="122">
        <f>IFERROR(VLOOKUP($B31&amp;"_"&amp;$C31&amp;"_"&amp;$A$5,'Pnad-C'!$1:$1048576,S$4,0),"-")</f>
        <v>2934.792236328125</v>
      </c>
      <c r="T31" s="122">
        <f>IFERROR(VLOOKUP($B31&amp;"_"&amp;$C31&amp;"_"&amp;$A$5,'Pnad-C'!$1:$1048576,T$4,0),"-")</f>
        <v>1861.32373046875</v>
      </c>
      <c r="U31" s="122">
        <f>IFERROR(VLOOKUP($B31&amp;"_"&amp;$C31&amp;"_"&amp;$A$5,'Pnad-C'!$1:$1048576,U$4,0),"-")</f>
        <v>1559.612548828125</v>
      </c>
      <c r="V31" s="122">
        <f>IFERROR(VLOOKUP($B31&amp;"_"&amp;$C31&amp;"_"&amp;$A$5,'Pnad-C'!$1:$1048576,V$4,0),"-")</f>
        <v>3708.2490234375</v>
      </c>
      <c r="W31" s="122">
        <f>IFERROR(VLOOKUP($B31&amp;"_"&amp;$C31&amp;"_"&amp;$A$5,'Pnad-C'!$1:$1048576,W$4,0),"-")</f>
        <v>5292.3662109375</v>
      </c>
    </row>
    <row r="32" spans="1:23" s="232" customFormat="1" ht="16.5" thickBot="1" x14ac:dyDescent="0.3">
      <c r="A32" s="268"/>
      <c r="B32" s="254">
        <f>B31</f>
        <v>2016</v>
      </c>
      <c r="C32" s="152">
        <v>2</v>
      </c>
      <c r="D32" s="246" t="s">
        <v>4</v>
      </c>
      <c r="E32" s="122">
        <f>IFERROR(VLOOKUP($B32&amp;"_"&amp;$C32&amp;"_"&amp;$A$4,'Pnad-C'!$1:$1048576,E$4,0),"-")</f>
        <v>1154.45458984375</v>
      </c>
      <c r="F32" s="122">
        <f>IFERROR(VLOOKUP($B32&amp;"_"&amp;$C32&amp;"_"&amp;$A$4,'Pnad-C'!$1:$1048576,F$4,0),"-")</f>
        <v>911.44879150390625</v>
      </c>
      <c r="G32" s="122">
        <f>IFERROR(VLOOKUP($B32&amp;"_"&amp;$C32&amp;"_"&amp;$A$4,'Pnad-C'!$1:$1048576,G$4,0),"-")</f>
        <v>2265.34619140625</v>
      </c>
      <c r="H32" s="122">
        <f>IFERROR(VLOOKUP($B32&amp;"_"&amp;$C32&amp;"_"&amp;$A$4,'Pnad-C'!$1:$1048576,H$4,0),"-")</f>
        <v>1434.3602294921875</v>
      </c>
      <c r="I32" s="122">
        <f>IFERROR(VLOOKUP($B32&amp;"_"&amp;$C32&amp;"_"&amp;$A$4,'Pnad-C'!$1:$1048576,I$4,0),"-")</f>
        <v>4054.796142578125</v>
      </c>
      <c r="J32" s="122">
        <f>IFERROR(VLOOKUP($B32&amp;"_"&amp;$C32&amp;"_"&amp;$A$4,'Pnad-C'!$1:$1048576,J$4,0),"-")</f>
        <v>1824.490966796875</v>
      </c>
      <c r="K32" s="122">
        <f>IFERROR(VLOOKUP($B32&amp;"_"&amp;$C32&amp;"_"&amp;$A$4,'Pnad-C'!$1:$1048576,K$4,0),"-")</f>
        <v>2115.71630859375</v>
      </c>
      <c r="L32" s="122">
        <f>IFERROR(VLOOKUP($B32&amp;"_"&amp;$C32&amp;"_"&amp;$A$4,'Pnad-C'!$1:$1048576,L$4,0),"-")</f>
        <v>4789.828125</v>
      </c>
      <c r="M32" s="122">
        <f>IFERROR(VLOOKUP($B32&amp;"_"&amp;$C32&amp;"_"&amp;$A$4,'Pnad-C'!$1:$1048576,M$4,0),"-")</f>
        <v>6523.0166015625</v>
      </c>
      <c r="N32" s="122"/>
      <c r="O32" s="122">
        <f>IFERROR(VLOOKUP($B32&amp;"_"&amp;$C32&amp;"_"&amp;$A$5,'Pnad-C'!$1:$1048576,O$4,0),"-")</f>
        <v>1097.336669921875</v>
      </c>
      <c r="P32" s="122">
        <f>IFERROR(VLOOKUP($B32&amp;"_"&amp;$C32&amp;"_"&amp;$A$5,'Pnad-C'!$1:$1048576,P$4,0),"-")</f>
        <v>662.72552490234375</v>
      </c>
      <c r="Q32" s="122">
        <f>IFERROR(VLOOKUP($B32&amp;"_"&amp;$C32&amp;"_"&amp;$A$5,'Pnad-C'!$1:$1048576,Q$4,0),"-")</f>
        <v>1919.2294921875</v>
      </c>
      <c r="R32" s="122">
        <f>IFERROR(VLOOKUP($B32&amp;"_"&amp;$C32&amp;"_"&amp;$A$5,'Pnad-C'!$1:$1048576,R$4,0),"-")</f>
        <v>1225.0777587890625</v>
      </c>
      <c r="S32" s="122">
        <f>IFERROR(VLOOKUP($B32&amp;"_"&amp;$C32&amp;"_"&amp;$A$5,'Pnad-C'!$1:$1048576,S$4,0),"-")</f>
        <v>3045.1884765625</v>
      </c>
      <c r="T32" s="122">
        <f>IFERROR(VLOOKUP($B32&amp;"_"&amp;$C32&amp;"_"&amp;$A$5,'Pnad-C'!$1:$1048576,T$4,0),"-")</f>
        <v>1724.0933837890625</v>
      </c>
      <c r="U32" s="122">
        <f>IFERROR(VLOOKUP($B32&amp;"_"&amp;$C32&amp;"_"&amp;$A$5,'Pnad-C'!$1:$1048576,U$4,0),"-")</f>
        <v>1530.5455322265625</v>
      </c>
      <c r="V32" s="122">
        <f>IFERROR(VLOOKUP($B32&amp;"_"&amp;$C32&amp;"_"&amp;$A$5,'Pnad-C'!$1:$1048576,V$4,0),"-")</f>
        <v>3768.47216796875</v>
      </c>
      <c r="W32" s="122">
        <f>IFERROR(VLOOKUP($B32&amp;"_"&amp;$C32&amp;"_"&amp;$A$5,'Pnad-C'!$1:$1048576,W$4,0),"-")</f>
        <v>5111.4013671875</v>
      </c>
    </row>
    <row r="33" spans="3:23" ht="15" customHeight="1" thickTop="1" x14ac:dyDescent="0.25">
      <c r="C33" s="154"/>
      <c r="D33" s="15" t="s">
        <v>778</v>
      </c>
      <c r="E33" s="15"/>
      <c r="F33" s="15"/>
      <c r="G33" s="15"/>
      <c r="H33" s="17"/>
      <c r="I33" s="17"/>
      <c r="J33" s="17"/>
      <c r="K33" s="17"/>
      <c r="L33" s="17"/>
      <c r="M33" s="17"/>
      <c r="N33" s="17"/>
      <c r="O33" s="15"/>
      <c r="P33" s="15"/>
      <c r="Q33" s="15"/>
      <c r="R33" s="17"/>
      <c r="S33" s="17"/>
      <c r="T33" s="17"/>
      <c r="U33" s="17"/>
      <c r="V33" s="17"/>
      <c r="W33" s="17"/>
    </row>
    <row r="34" spans="3:23" x14ac:dyDescent="0.25">
      <c r="C34" s="154"/>
      <c r="D34" s="16"/>
    </row>
    <row r="35" spans="3:23" ht="15" customHeight="1" x14ac:dyDescent="0.25">
      <c r="C35" s="154"/>
      <c r="D35" s="259" t="s">
        <v>675</v>
      </c>
      <c r="E35" s="248"/>
      <c r="F35" s="248"/>
      <c r="G35" s="248"/>
      <c r="H35" s="248"/>
    </row>
    <row r="36" spans="3:23" ht="15" customHeight="1" x14ac:dyDescent="0.25">
      <c r="D36" s="259" t="s">
        <v>783</v>
      </c>
      <c r="E36" s="259"/>
      <c r="F36" s="259"/>
      <c r="G36" s="259"/>
      <c r="H36" s="259"/>
    </row>
  </sheetData>
  <mergeCells count="17">
    <mergeCell ref="M8:M9"/>
    <mergeCell ref="V8:V9"/>
    <mergeCell ref="W8:W9"/>
    <mergeCell ref="D5:W5"/>
    <mergeCell ref="E7:M7"/>
    <mergeCell ref="D7:D9"/>
    <mergeCell ref="N7:N9"/>
    <mergeCell ref="O7:W7"/>
    <mergeCell ref="O8:P8"/>
    <mergeCell ref="Q8:R8"/>
    <mergeCell ref="S8:T8"/>
    <mergeCell ref="U8:U9"/>
    <mergeCell ref="E8:F8"/>
    <mergeCell ref="G8:H8"/>
    <mergeCell ref="I8:J8"/>
    <mergeCell ref="K8:K9"/>
    <mergeCell ref="L8:L9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workbookViewId="0">
      <pane ySplit="7" topLeftCell="A8" activePane="bottomLeft" state="frozen"/>
      <selection activeCell="D35" sqref="D35"/>
      <selection pane="bottomLeft" activeCell="B34" sqref="B34"/>
    </sheetView>
  </sheetViews>
  <sheetFormatPr defaultRowHeight="15" x14ac:dyDescent="0.25"/>
  <cols>
    <col min="1" max="3" width="2.140625" style="153" customWidth="1"/>
    <col min="4" max="4" width="23.28515625" customWidth="1"/>
    <col min="5" max="9" width="17.42578125" customWidth="1"/>
  </cols>
  <sheetData>
    <row r="1" spans="1:10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</row>
    <row r="2" spans="1:10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</row>
    <row r="3" spans="1:10" s="165" customFormat="1" ht="10.5" customHeight="1" x14ac:dyDescent="0.25">
      <c r="A3" s="161">
        <v>4</v>
      </c>
      <c r="B3" s="162"/>
      <c r="C3" s="163"/>
      <c r="D3" s="164"/>
      <c r="E3" s="163" t="s">
        <v>246</v>
      </c>
      <c r="F3" s="163" t="s">
        <v>192</v>
      </c>
      <c r="G3" s="163" t="s">
        <v>193</v>
      </c>
      <c r="H3" s="163" t="s">
        <v>194</v>
      </c>
      <c r="I3" s="163" t="s">
        <v>195</v>
      </c>
      <c r="J3" s="163"/>
    </row>
    <row r="4" spans="1:10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70</v>
      </c>
      <c r="F4" s="163">
        <f>HLOOKUP(F$3,'Pnad-C'!$1:$1048576,2,0)</f>
        <v>71</v>
      </c>
      <c r="G4" s="163">
        <f>HLOOKUP(G$3,'Pnad-C'!$1:$1048576,2,0)</f>
        <v>72</v>
      </c>
      <c r="H4" s="163">
        <f>HLOOKUP(H$3,'Pnad-C'!$1:$1048576,2,0)</f>
        <v>73</v>
      </c>
      <c r="I4" s="163">
        <f>HLOOKUP(I$3,'Pnad-C'!$1:$1048576,2,0)</f>
        <v>74</v>
      </c>
      <c r="J4" s="167"/>
    </row>
    <row r="5" spans="1:10" s="12" customFormat="1" ht="43.5" customHeight="1" x14ac:dyDescent="0.25">
      <c r="A5" s="11"/>
      <c r="B5" s="148"/>
      <c r="C5" s="138"/>
      <c r="D5" s="416" t="str">
        <f>VLOOKUP(A3,'Indicadores do boletim'!$D:$N,3,0)</f>
        <v>Distribuição percentual da população economicamente ativa (PEA) por faixa etária: Região Metropolitana do Rio de Janeiro, 2012 a 2016</v>
      </c>
      <c r="E5" s="416"/>
      <c r="F5" s="416"/>
      <c r="G5" s="416"/>
      <c r="H5" s="416"/>
      <c r="I5" s="416"/>
    </row>
    <row r="6" spans="1:10" s="12" customFormat="1" ht="14.25" customHeight="1" thickBot="1" x14ac:dyDescent="0.3">
      <c r="A6" s="11"/>
      <c r="B6" s="150"/>
      <c r="C6" s="138"/>
      <c r="D6" s="13"/>
      <c r="E6" s="14"/>
      <c r="I6" s="102" t="s">
        <v>186</v>
      </c>
    </row>
    <row r="7" spans="1:10" s="11" customFormat="1" ht="22.5" customHeight="1" thickTop="1" x14ac:dyDescent="0.25">
      <c r="A7" s="138"/>
      <c r="B7" s="151"/>
      <c r="C7" s="138"/>
      <c r="D7" s="96" t="s">
        <v>0</v>
      </c>
      <c r="E7" s="97" t="s">
        <v>685</v>
      </c>
      <c r="F7" s="97" t="s">
        <v>188</v>
      </c>
      <c r="G7" s="97" t="s">
        <v>189</v>
      </c>
      <c r="H7" s="97" t="s">
        <v>190</v>
      </c>
      <c r="I7" s="97" t="s">
        <v>191</v>
      </c>
    </row>
    <row r="8" spans="1:10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1.4779496006667614</v>
      </c>
      <c r="F8" s="119">
        <f>IFERROR(VLOOKUP($B8&amp;"_"&amp;$C8&amp;"_"&amp;$A$4,'Pnad-C'!$1:$1048576,F$4,0)*100,"-")</f>
        <v>26.530411839485168</v>
      </c>
      <c r="G8" s="119">
        <f>IFERROR(VLOOKUP($B8&amp;"_"&amp;$C8&amp;"_"&amp;$A$4,'Pnad-C'!$1:$1048576,G$4,0)*100,"-")</f>
        <v>48.071643710136414</v>
      </c>
      <c r="H8" s="119">
        <f>IFERROR(VLOOKUP($B8&amp;"_"&amp;$C8&amp;"_"&amp;$A$4,'Pnad-C'!$1:$1048576,H$4,0)*100,"-")</f>
        <v>21.07892632484436</v>
      </c>
      <c r="I8" s="119">
        <f>IFERROR(VLOOKUP($B8&amp;"_"&amp;$C8&amp;"_"&amp;$A$4,'Pnad-C'!$1:$1048576,I$4,0)*100,"-")</f>
        <v>2.8410706669092178</v>
      </c>
    </row>
    <row r="9" spans="1:10" ht="15.75" x14ac:dyDescent="0.25">
      <c r="B9" s="10">
        <f>B8</f>
        <v>2012</v>
      </c>
      <c r="C9" s="152">
        <v>1</v>
      </c>
      <c r="D9" s="99" t="s">
        <v>3</v>
      </c>
      <c r="E9" s="120">
        <f>IFERROR(VLOOKUP($B9&amp;"_"&amp;$C9&amp;"_"&amp;$A$4,'Pnad-C'!$1:$1048576,E$4,0)*100,"-")</f>
        <v>1.6399964690208435</v>
      </c>
      <c r="F9" s="120">
        <f>IFERROR(VLOOKUP($B9&amp;"_"&amp;$C9&amp;"_"&amp;$A$4,'Pnad-C'!$1:$1048576,F$4,0)*100,"-")</f>
        <v>27.162730693817139</v>
      </c>
      <c r="G9" s="120">
        <f>IFERROR(VLOOKUP($B9&amp;"_"&amp;$C9&amp;"_"&amp;$A$4,'Pnad-C'!$1:$1048576,G$4,0)*100,"-")</f>
        <v>47.632801532745361</v>
      </c>
      <c r="H9" s="120">
        <f>IFERROR(VLOOKUP($B9&amp;"_"&amp;$C9&amp;"_"&amp;$A$4,'Pnad-C'!$1:$1048576,H$4,0)*100,"-")</f>
        <v>20.719833672046661</v>
      </c>
      <c r="I9" s="120">
        <f>IFERROR(VLOOKUP($B9&amp;"_"&amp;$C9&amp;"_"&amp;$A$4,'Pnad-C'!$1:$1048576,I$4,0)*100,"-")</f>
        <v>2.84463781863451</v>
      </c>
    </row>
    <row r="10" spans="1:10" ht="15.75" x14ac:dyDescent="0.25">
      <c r="B10" s="10">
        <f t="shared" ref="B10:B12" si="0">B9</f>
        <v>2012</v>
      </c>
      <c r="C10" s="152">
        <v>2</v>
      </c>
      <c r="D10" s="99" t="s">
        <v>4</v>
      </c>
      <c r="E10" s="120">
        <f>IFERROR(VLOOKUP($B10&amp;"_"&amp;$C10&amp;"_"&amp;$A$4,'Pnad-C'!$1:$1048576,E$4,0)*100,"-")</f>
        <v>1.4347975142300129</v>
      </c>
      <c r="F10" s="120">
        <f>IFERROR(VLOOKUP($B10&amp;"_"&amp;$C10&amp;"_"&amp;$A$4,'Pnad-C'!$1:$1048576,F$4,0)*100,"-")</f>
        <v>26.328083872795105</v>
      </c>
      <c r="G10" s="120">
        <f>IFERROR(VLOOKUP($B10&amp;"_"&amp;$C10&amp;"_"&amp;$A$4,'Pnad-C'!$1:$1048576,G$4,0)*100,"-")</f>
        <v>48.574820160865784</v>
      </c>
      <c r="H10" s="120">
        <f>IFERROR(VLOOKUP($B10&amp;"_"&amp;$C10&amp;"_"&amp;$A$4,'Pnad-C'!$1:$1048576,H$4,0)*100,"-")</f>
        <v>20.840880274772644</v>
      </c>
      <c r="I10" s="120">
        <f>IFERROR(VLOOKUP($B10&amp;"_"&amp;$C10&amp;"_"&amp;$A$4,'Pnad-C'!$1:$1048576,I$4,0)*100,"-")</f>
        <v>2.8214193880558014</v>
      </c>
    </row>
    <row r="11" spans="1:10" ht="15.75" x14ac:dyDescent="0.25">
      <c r="B11" s="10">
        <f t="shared" si="0"/>
        <v>2012</v>
      </c>
      <c r="C11" s="152">
        <v>3</v>
      </c>
      <c r="D11" s="99" t="s">
        <v>5</v>
      </c>
      <c r="E11" s="120">
        <f>IFERROR(VLOOKUP($B11&amp;"_"&amp;$C11&amp;"_"&amp;$A$4,'Pnad-C'!$1:$1048576,E$4,0)*100,"-")</f>
        <v>1.4787310734391212</v>
      </c>
      <c r="F11" s="120">
        <f>IFERROR(VLOOKUP($B11&amp;"_"&amp;$C11&amp;"_"&amp;$A$4,'Pnad-C'!$1:$1048576,F$4,0)*100,"-")</f>
        <v>26.258769631385803</v>
      </c>
      <c r="G11" s="120">
        <f>IFERROR(VLOOKUP($B11&amp;"_"&amp;$C11&amp;"_"&amp;$A$4,'Pnad-C'!$1:$1048576,G$4,0)*100,"-")</f>
        <v>48.404800891876221</v>
      </c>
      <c r="H11" s="120">
        <f>IFERROR(VLOOKUP($B11&amp;"_"&amp;$C11&amp;"_"&amp;$A$4,'Pnad-C'!$1:$1048576,H$4,0)*100,"-")</f>
        <v>20.986342430114746</v>
      </c>
      <c r="I11" s="120">
        <f>IFERROR(VLOOKUP($B11&amp;"_"&amp;$C11&amp;"_"&amp;$A$4,'Pnad-C'!$1:$1048576,I$4,0)*100,"-")</f>
        <v>2.8713574633002281</v>
      </c>
    </row>
    <row r="12" spans="1:10" ht="15.75" x14ac:dyDescent="0.25">
      <c r="B12" s="10">
        <f t="shared" si="0"/>
        <v>2012</v>
      </c>
      <c r="C12" s="152">
        <v>4</v>
      </c>
      <c r="D12" s="99" t="s">
        <v>6</v>
      </c>
      <c r="E12" s="120">
        <f>IFERROR(VLOOKUP($B12&amp;"_"&amp;$C12&amp;"_"&amp;$A$4,'Pnad-C'!$1:$1048576,E$4,0)*100,"-")</f>
        <v>1.3582734391093254</v>
      </c>
      <c r="F12" s="120">
        <f>IFERROR(VLOOKUP($B12&amp;"_"&amp;$C12&amp;"_"&amp;$A$4,'Pnad-C'!$1:$1048576,F$4,0)*100,"-")</f>
        <v>26.372060179710388</v>
      </c>
      <c r="G12" s="120">
        <f>IFERROR(VLOOKUP($B12&amp;"_"&amp;$C12&amp;"_"&amp;$A$4,'Pnad-C'!$1:$1048576,G$4,0)*100,"-")</f>
        <v>47.67414927482605</v>
      </c>
      <c r="H12" s="120">
        <f>IFERROR(VLOOKUP($B12&amp;"_"&amp;$C12&amp;"_"&amp;$A$4,'Pnad-C'!$1:$1048576,H$4,0)*100,"-")</f>
        <v>21.76864892244339</v>
      </c>
      <c r="I12" s="120">
        <f>IFERROR(VLOOKUP($B12&amp;"_"&amp;$C12&amp;"_"&amp;$A$4,'Pnad-C'!$1:$1048576,I$4,0)*100,"-")</f>
        <v>2.8268679976463318</v>
      </c>
    </row>
    <row r="13" spans="1:10" ht="15.75" x14ac:dyDescent="0.25">
      <c r="B13" s="10">
        <f>D13</f>
        <v>2013</v>
      </c>
      <c r="C13" s="152">
        <v>0</v>
      </c>
      <c r="D13" s="98">
        <v>2013</v>
      </c>
      <c r="E13" s="119">
        <f>IFERROR(VLOOKUP($B13&amp;"_"&amp;$C13&amp;"_"&amp;$A$4,'Pnad-C'!$1:$1048576,E$4,0)*100,"-")</f>
        <v>1.2092065066099167</v>
      </c>
      <c r="F13" s="119">
        <f>IFERROR(VLOOKUP($B13&amp;"_"&amp;$C13&amp;"_"&amp;$A$4,'Pnad-C'!$1:$1048576,F$4,0)*100,"-")</f>
        <v>25.401285290718079</v>
      </c>
      <c r="G13" s="119">
        <f>IFERROR(VLOOKUP($B13&amp;"_"&amp;$C13&amp;"_"&amp;$A$4,'Pnad-C'!$1:$1048576,G$4,0)*100,"-")</f>
        <v>49.200218915939331</v>
      </c>
      <c r="H13" s="119">
        <f>IFERROR(VLOOKUP($B13&amp;"_"&amp;$C13&amp;"_"&amp;$A$4,'Pnad-C'!$1:$1048576,H$4,0)*100,"-")</f>
        <v>21.293100714683533</v>
      </c>
      <c r="I13" s="119">
        <f>IFERROR(VLOOKUP($B13&amp;"_"&amp;$C13&amp;"_"&amp;$A$4,'Pnad-C'!$1:$1048576,I$4,0)*100,"-")</f>
        <v>2.896188385784626</v>
      </c>
    </row>
    <row r="14" spans="1:10" ht="15.75" x14ac:dyDescent="0.25">
      <c r="B14" s="10">
        <f>B13</f>
        <v>2013</v>
      </c>
      <c r="C14" s="152">
        <v>1</v>
      </c>
      <c r="D14" s="99" t="s">
        <v>3</v>
      </c>
      <c r="E14" s="120">
        <f>IFERROR(VLOOKUP($B14&amp;"_"&amp;$C14&amp;"_"&amp;$A$4,'Pnad-C'!$1:$1048576,E$4,0)*100,"-")</f>
        <v>1.3758009299635887</v>
      </c>
      <c r="F14" s="120">
        <f>IFERROR(VLOOKUP($B14&amp;"_"&amp;$C14&amp;"_"&amp;$A$4,'Pnad-C'!$1:$1048576,F$4,0)*100,"-")</f>
        <v>26.069450378417969</v>
      </c>
      <c r="G14" s="120">
        <f>IFERROR(VLOOKUP($B14&amp;"_"&amp;$C14&amp;"_"&amp;$A$4,'Pnad-C'!$1:$1048576,G$4,0)*100,"-")</f>
        <v>48.648026585578918</v>
      </c>
      <c r="H14" s="120">
        <f>IFERROR(VLOOKUP($B14&amp;"_"&amp;$C14&amp;"_"&amp;$A$4,'Pnad-C'!$1:$1048576,H$4,0)*100,"-")</f>
        <v>21.092812716960907</v>
      </c>
      <c r="I14" s="120">
        <f>IFERROR(VLOOKUP($B14&amp;"_"&amp;$C14&amp;"_"&amp;$A$4,'Pnad-C'!$1:$1048576,I$4,0)*100,"-")</f>
        <v>2.8139084577560425</v>
      </c>
    </row>
    <row r="15" spans="1:10" ht="15.75" x14ac:dyDescent="0.25">
      <c r="B15" s="10">
        <f t="shared" ref="B15:B17" si="1">B14</f>
        <v>2013</v>
      </c>
      <c r="C15" s="152">
        <v>2</v>
      </c>
      <c r="D15" s="99" t="s">
        <v>4</v>
      </c>
      <c r="E15" s="120">
        <f>IFERROR(VLOOKUP($B15&amp;"_"&amp;$C15&amp;"_"&amp;$A$4,'Pnad-C'!$1:$1048576,E$4,0)*100,"-")</f>
        <v>1.3030401431024075</v>
      </c>
      <c r="F15" s="120">
        <f>IFERROR(VLOOKUP($B15&amp;"_"&amp;$C15&amp;"_"&amp;$A$4,'Pnad-C'!$1:$1048576,F$4,0)*100,"-")</f>
        <v>25.479033589363098</v>
      </c>
      <c r="G15" s="120">
        <f>IFERROR(VLOOKUP($B15&amp;"_"&amp;$C15&amp;"_"&amp;$A$4,'Pnad-C'!$1:$1048576,G$4,0)*100,"-")</f>
        <v>49.193346500396729</v>
      </c>
      <c r="H15" s="120">
        <f>IFERROR(VLOOKUP($B15&amp;"_"&amp;$C15&amp;"_"&amp;$A$4,'Pnad-C'!$1:$1048576,H$4,0)*100,"-")</f>
        <v>21.06795459985733</v>
      </c>
      <c r="I15" s="120">
        <f>IFERROR(VLOOKUP($B15&amp;"_"&amp;$C15&amp;"_"&amp;$A$4,'Pnad-C'!$1:$1048576,I$4,0)*100,"-")</f>
        <v>2.9566243290901184</v>
      </c>
    </row>
    <row r="16" spans="1:10" ht="15.75" x14ac:dyDescent="0.25">
      <c r="B16" s="10">
        <f t="shared" si="1"/>
        <v>2013</v>
      </c>
      <c r="C16" s="152">
        <v>3</v>
      </c>
      <c r="D16" s="99" t="s">
        <v>5</v>
      </c>
      <c r="E16" s="120">
        <f>IFERROR(VLOOKUP($B16&amp;"_"&amp;$C16&amp;"_"&amp;$A$4,'Pnad-C'!$1:$1048576,E$4,0)*100,"-")</f>
        <v>1.0754656977951527</v>
      </c>
      <c r="F16" s="120">
        <f>IFERROR(VLOOKUP($B16&amp;"_"&amp;$C16&amp;"_"&amp;$A$4,'Pnad-C'!$1:$1048576,F$4,0)*100,"-")</f>
        <v>25.212451815605164</v>
      </c>
      <c r="G16" s="120">
        <f>IFERROR(VLOOKUP($B16&amp;"_"&amp;$C16&amp;"_"&amp;$A$4,'Pnad-C'!$1:$1048576,G$4,0)*100,"-")</f>
        <v>49.218732118606567</v>
      </c>
      <c r="H16" s="120">
        <f>IFERROR(VLOOKUP($B16&amp;"_"&amp;$C16&amp;"_"&amp;$A$4,'Pnad-C'!$1:$1048576,H$4,0)*100,"-")</f>
        <v>21.498902142047882</v>
      </c>
      <c r="I16" s="120">
        <f>IFERROR(VLOOKUP($B16&amp;"_"&amp;$C16&amp;"_"&amp;$A$4,'Pnad-C'!$1:$1048576,I$4,0)*100,"-")</f>
        <v>2.9944492504000664</v>
      </c>
    </row>
    <row r="17" spans="1:9" ht="15.75" x14ac:dyDescent="0.25">
      <c r="B17" s="10">
        <f t="shared" si="1"/>
        <v>2013</v>
      </c>
      <c r="C17" s="152">
        <v>4</v>
      </c>
      <c r="D17" s="99" t="s">
        <v>6</v>
      </c>
      <c r="E17" s="120">
        <f>IFERROR(VLOOKUP($B17&amp;"_"&amp;$C17&amp;"_"&amp;$A$4,'Pnad-C'!$1:$1048576,E$4,0)*100,"-")</f>
        <v>1.0825194418430328</v>
      </c>
      <c r="F17" s="120">
        <f>IFERROR(VLOOKUP($B17&amp;"_"&amp;$C17&amp;"_"&amp;$A$4,'Pnad-C'!$1:$1048576,F$4,0)*100,"-")</f>
        <v>24.844200909137726</v>
      </c>
      <c r="G17" s="120">
        <f>IFERROR(VLOOKUP($B17&amp;"_"&amp;$C17&amp;"_"&amp;$A$4,'Pnad-C'!$1:$1048576,G$4,0)*100,"-")</f>
        <v>49.740776419639587</v>
      </c>
      <c r="H17" s="120">
        <f>IFERROR(VLOOKUP($B17&amp;"_"&amp;$C17&amp;"_"&amp;$A$4,'Pnad-C'!$1:$1048576,H$4,0)*100,"-")</f>
        <v>21.512730419635773</v>
      </c>
      <c r="I17" s="120">
        <f>IFERROR(VLOOKUP($B17&amp;"_"&amp;$C17&amp;"_"&amp;$A$4,'Pnad-C'!$1:$1048576,I$4,0)*100,"-")</f>
        <v>2.8197715058922768</v>
      </c>
    </row>
    <row r="18" spans="1:9" ht="15.75" x14ac:dyDescent="0.25">
      <c r="B18" s="10">
        <f>D18</f>
        <v>2014</v>
      </c>
      <c r="C18" s="152">
        <v>0</v>
      </c>
      <c r="D18" s="98">
        <v>2014</v>
      </c>
      <c r="E18" s="119">
        <f>IFERROR(VLOOKUP($B18&amp;"_"&amp;$C18&amp;"_"&amp;$A$4,'Pnad-C'!$1:$1048576,E$4,0)*100,"-")</f>
        <v>1.0451031848788261</v>
      </c>
      <c r="F18" s="119">
        <f>IFERROR(VLOOKUP($B18&amp;"_"&amp;$C18&amp;"_"&amp;$A$4,'Pnad-C'!$1:$1048576,F$4,0)*100,"-")</f>
        <v>24.157324433326721</v>
      </c>
      <c r="G18" s="119">
        <f>IFERROR(VLOOKUP($B18&amp;"_"&amp;$C18&amp;"_"&amp;$A$4,'Pnad-C'!$1:$1048576,G$4,0)*100,"-")</f>
        <v>49.990379810333252</v>
      </c>
      <c r="H18" s="119">
        <f>IFERROR(VLOOKUP($B18&amp;"_"&amp;$C18&amp;"_"&amp;$A$4,'Pnad-C'!$1:$1048576,H$4,0)*100,"-")</f>
        <v>21.974217891693115</v>
      </c>
      <c r="I18" s="119">
        <f>IFERROR(VLOOKUP($B18&amp;"_"&amp;$C18&amp;"_"&amp;$A$4,'Pnad-C'!$1:$1048576,I$4,0)*100,"-")</f>
        <v>2.8329735621809959</v>
      </c>
    </row>
    <row r="19" spans="1:9" ht="15.75" x14ac:dyDescent="0.25">
      <c r="B19" s="10">
        <f>B18</f>
        <v>2014</v>
      </c>
      <c r="C19" s="152">
        <v>1</v>
      </c>
      <c r="D19" s="99" t="s">
        <v>3</v>
      </c>
      <c r="E19" s="120">
        <f>IFERROR(VLOOKUP($B19&amp;"_"&amp;$C19&amp;"_"&amp;$A$4,'Pnad-C'!$1:$1048576,E$4,0)*100,"-")</f>
        <v>1.2711715884506702</v>
      </c>
      <c r="F19" s="120">
        <f>IFERROR(VLOOKUP($B19&amp;"_"&amp;$C19&amp;"_"&amp;$A$4,'Pnad-C'!$1:$1048576,F$4,0)*100,"-")</f>
        <v>25.057101249694824</v>
      </c>
      <c r="G19" s="120">
        <f>IFERROR(VLOOKUP($B19&amp;"_"&amp;$C19&amp;"_"&amp;$A$4,'Pnad-C'!$1:$1048576,G$4,0)*100,"-")</f>
        <v>49.958282709121704</v>
      </c>
      <c r="H19" s="120">
        <f>IFERROR(VLOOKUP($B19&amp;"_"&amp;$C19&amp;"_"&amp;$A$4,'Pnad-C'!$1:$1048576,H$4,0)*100,"-")</f>
        <v>21.108038723468781</v>
      </c>
      <c r="I19" s="120">
        <f>IFERROR(VLOOKUP($B19&amp;"_"&amp;$C19&amp;"_"&amp;$A$4,'Pnad-C'!$1:$1048576,I$4,0)*100,"-")</f>
        <v>2.6054058223962784</v>
      </c>
    </row>
    <row r="20" spans="1:9" ht="15.75" x14ac:dyDescent="0.25">
      <c r="B20" s="10">
        <f t="shared" ref="B20:B22" si="2">B19</f>
        <v>2014</v>
      </c>
      <c r="C20" s="152">
        <v>2</v>
      </c>
      <c r="D20" s="99" t="s">
        <v>4</v>
      </c>
      <c r="E20" s="120">
        <f>IFERROR(VLOOKUP($B20&amp;"_"&amp;$C20&amp;"_"&amp;$A$4,'Pnad-C'!$1:$1048576,E$4,0)*100,"-")</f>
        <v>1.1108618229627609</v>
      </c>
      <c r="F20" s="120">
        <f>IFERROR(VLOOKUP($B20&amp;"_"&amp;$C20&amp;"_"&amp;$A$4,'Pnad-C'!$1:$1048576,F$4,0)*100,"-")</f>
        <v>24.111980199813843</v>
      </c>
      <c r="G20" s="120">
        <f>IFERROR(VLOOKUP($B20&amp;"_"&amp;$C20&amp;"_"&amp;$A$4,'Pnad-C'!$1:$1048576,G$4,0)*100,"-")</f>
        <v>50.273275375366211</v>
      </c>
      <c r="H20" s="120">
        <f>IFERROR(VLOOKUP($B20&amp;"_"&amp;$C20&amp;"_"&amp;$A$4,'Pnad-C'!$1:$1048576,H$4,0)*100,"-")</f>
        <v>21.787776052951813</v>
      </c>
      <c r="I20" s="120">
        <f>IFERROR(VLOOKUP($B20&amp;"_"&amp;$C20&amp;"_"&amp;$A$4,'Pnad-C'!$1:$1048576,I$4,0)*100,"-")</f>
        <v>2.7161037549376488</v>
      </c>
    </row>
    <row r="21" spans="1:9" ht="15.75" x14ac:dyDescent="0.25">
      <c r="B21" s="10">
        <f t="shared" si="2"/>
        <v>2014</v>
      </c>
      <c r="C21" s="152">
        <v>3</v>
      </c>
      <c r="D21" s="99" t="s">
        <v>5</v>
      </c>
      <c r="E21" s="120">
        <f>IFERROR(VLOOKUP($B21&amp;"_"&amp;$C21&amp;"_"&amp;$A$4,'Pnad-C'!$1:$1048576,E$4,0)*100,"-")</f>
        <v>0.91426288709044456</v>
      </c>
      <c r="F21" s="120">
        <f>IFERROR(VLOOKUP($B21&amp;"_"&amp;$C21&amp;"_"&amp;$A$4,'Pnad-C'!$1:$1048576,F$4,0)*100,"-")</f>
        <v>23.89218807220459</v>
      </c>
      <c r="G21" s="120">
        <f>IFERROR(VLOOKUP($B21&amp;"_"&amp;$C21&amp;"_"&amp;$A$4,'Pnad-C'!$1:$1048576,G$4,0)*100,"-")</f>
        <v>50.122267007827759</v>
      </c>
      <c r="H21" s="120">
        <f>IFERROR(VLOOKUP($B21&amp;"_"&amp;$C21&amp;"_"&amp;$A$4,'Pnad-C'!$1:$1048576,H$4,0)*100,"-")</f>
        <v>22.158142924308777</v>
      </c>
      <c r="I21" s="120">
        <f>IFERROR(VLOOKUP($B21&amp;"_"&amp;$C21&amp;"_"&amp;$A$4,'Pnad-C'!$1:$1048576,I$4,0)*100,"-")</f>
        <v>2.9131421819329262</v>
      </c>
    </row>
    <row r="22" spans="1:9" ht="15.75" x14ac:dyDescent="0.25">
      <c r="B22" s="10">
        <f t="shared" si="2"/>
        <v>2014</v>
      </c>
      <c r="C22" s="152">
        <v>4</v>
      </c>
      <c r="D22" s="99" t="s">
        <v>6</v>
      </c>
      <c r="E22" s="120">
        <f>IFERROR(VLOOKUP($B22&amp;"_"&amp;$C22&amp;"_"&amp;$A$4,'Pnad-C'!$1:$1048576,E$4,0)*100,"-")</f>
        <v>0.88411634787917137</v>
      </c>
      <c r="F22" s="120">
        <f>IFERROR(VLOOKUP($B22&amp;"_"&amp;$C22&amp;"_"&amp;$A$4,'Pnad-C'!$1:$1048576,F$4,0)*100,"-")</f>
        <v>23.568026721477509</v>
      </c>
      <c r="G22" s="120">
        <f>IFERROR(VLOOKUP($B22&amp;"_"&amp;$C22&amp;"_"&amp;$A$4,'Pnad-C'!$1:$1048576,G$4,0)*100,"-")</f>
        <v>49.607697129249573</v>
      </c>
      <c r="H22" s="120">
        <f>IFERROR(VLOOKUP($B22&amp;"_"&amp;$C22&amp;"_"&amp;$A$4,'Pnad-C'!$1:$1048576,H$4,0)*100,"-")</f>
        <v>22.84291684627533</v>
      </c>
      <c r="I22" s="120">
        <f>IFERROR(VLOOKUP($B22&amp;"_"&amp;$C22&amp;"_"&amp;$A$4,'Pnad-C'!$1:$1048576,I$4,0)*100,"-")</f>
        <v>3.0972426757216454</v>
      </c>
    </row>
    <row r="23" spans="1:9" ht="15.75" x14ac:dyDescent="0.25">
      <c r="B23" s="10">
        <f>D23</f>
        <v>2015</v>
      </c>
      <c r="C23" s="152">
        <v>0</v>
      </c>
      <c r="D23" s="98">
        <v>2015</v>
      </c>
      <c r="E23" s="119">
        <f>IFERROR(VLOOKUP($B23&amp;"_"&amp;$C23&amp;"_"&amp;$A$4,'Pnad-C'!$1:$1048576,E$4,0)*100,"-")</f>
        <v>0.84808981046080589</v>
      </c>
      <c r="F23" s="119">
        <f>IFERROR(VLOOKUP($B23&amp;"_"&amp;$C23&amp;"_"&amp;$A$4,'Pnad-C'!$1:$1048576,F$4,0)*100,"-")</f>
        <v>23.62564355134964</v>
      </c>
      <c r="G23" s="119">
        <f>IFERROR(VLOOKUP($B23&amp;"_"&amp;$C23&amp;"_"&amp;$A$4,'Pnad-C'!$1:$1048576,G$4,0)*100,"-")</f>
        <v>49.512788653373718</v>
      </c>
      <c r="H23" s="119">
        <f>IFERROR(VLOOKUP($B23&amp;"_"&amp;$C23&amp;"_"&amp;$A$4,'Pnad-C'!$1:$1048576,H$4,0)*100,"-")</f>
        <v>22.877874970436096</v>
      </c>
      <c r="I23" s="119">
        <f>IFERROR(VLOOKUP($B23&amp;"_"&amp;$C23&amp;"_"&amp;$A$4,'Pnad-C'!$1:$1048576,I$4,0)*100,"-")</f>
        <v>3.135603666305542</v>
      </c>
    </row>
    <row r="24" spans="1:9" ht="15.75" x14ac:dyDescent="0.25">
      <c r="B24" s="10">
        <f>B23</f>
        <v>2015</v>
      </c>
      <c r="C24" s="152">
        <v>1</v>
      </c>
      <c r="D24" s="99" t="s">
        <v>3</v>
      </c>
      <c r="E24" s="120">
        <f>IFERROR(VLOOKUP($B24&amp;"_"&amp;$C24&amp;"_"&amp;$A$4,'Pnad-C'!$1:$1048576,E$4,0)*100,"-")</f>
        <v>0.84312492981553078</v>
      </c>
      <c r="F24" s="120">
        <f>IFERROR(VLOOKUP($B24&amp;"_"&amp;$C24&amp;"_"&amp;$A$4,'Pnad-C'!$1:$1048576,F$4,0)*100,"-")</f>
        <v>23.402909934520721</v>
      </c>
      <c r="G24" s="120">
        <f>IFERROR(VLOOKUP($B24&amp;"_"&amp;$C24&amp;"_"&amp;$A$4,'Pnad-C'!$1:$1048576,G$4,0)*100,"-")</f>
        <v>49.976536631584167</v>
      </c>
      <c r="H24" s="120">
        <f>IFERROR(VLOOKUP($B24&amp;"_"&amp;$C24&amp;"_"&amp;$A$4,'Pnad-C'!$1:$1048576,H$4,0)*100,"-")</f>
        <v>22.603748738765717</v>
      </c>
      <c r="I24" s="120">
        <f>IFERROR(VLOOKUP($B24&amp;"_"&amp;$C24&amp;"_"&amp;$A$4,'Pnad-C'!$1:$1048576,I$4,0)*100,"-")</f>
        <v>3.1736813485622406</v>
      </c>
    </row>
    <row r="25" spans="1:9" ht="15.75" x14ac:dyDescent="0.25">
      <c r="B25" s="10">
        <f t="shared" ref="B25:B27" si="3">B24</f>
        <v>2015</v>
      </c>
      <c r="C25" s="152">
        <v>2</v>
      </c>
      <c r="D25" s="99" t="s">
        <v>4</v>
      </c>
      <c r="E25" s="120">
        <f>IFERROR(VLOOKUP($B25&amp;"_"&amp;$C25&amp;"_"&amp;$A$4,'Pnad-C'!$1:$1048576,E$4,0)*100,"-")</f>
        <v>0.77147451229393482</v>
      </c>
      <c r="F25" s="120">
        <f>IFERROR(VLOOKUP($B25&amp;"_"&amp;$C25&amp;"_"&amp;$A$4,'Pnad-C'!$1:$1048576,F$4,0)*100,"-")</f>
        <v>23.078419268131256</v>
      </c>
      <c r="G25" s="120">
        <f>IFERROR(VLOOKUP($B25&amp;"_"&amp;$C25&amp;"_"&amp;$A$4,'Pnad-C'!$1:$1048576,G$4,0)*100,"-")</f>
        <v>50.214993953704834</v>
      </c>
      <c r="H25" s="120">
        <f>IFERROR(VLOOKUP($B25&amp;"_"&amp;$C25&amp;"_"&amp;$A$4,'Pnad-C'!$1:$1048576,H$4,0)*100,"-")</f>
        <v>22.71290123462677</v>
      </c>
      <c r="I25" s="120">
        <f>IFERROR(VLOOKUP($B25&amp;"_"&amp;$C25&amp;"_"&amp;$A$4,'Pnad-C'!$1:$1048576,I$4,0)*100,"-")</f>
        <v>3.2222077250480652</v>
      </c>
    </row>
    <row r="26" spans="1:9" ht="15.75" x14ac:dyDescent="0.25">
      <c r="B26" s="10">
        <f t="shared" si="3"/>
        <v>2015</v>
      </c>
      <c r="C26" s="152">
        <v>3</v>
      </c>
      <c r="D26" s="99" t="s">
        <v>5</v>
      </c>
      <c r="E26" s="120">
        <f>IFERROR(VLOOKUP($B26&amp;"_"&amp;$C26&amp;"_"&amp;$A$4,'Pnad-C'!$1:$1048576,E$4,0)*100,"-")</f>
        <v>0.78864172101020813</v>
      </c>
      <c r="F26" s="120">
        <f>IFERROR(VLOOKUP($B26&amp;"_"&amp;$C26&amp;"_"&amp;$A$4,'Pnad-C'!$1:$1048576,F$4,0)*100,"-")</f>
        <v>23.759770393371582</v>
      </c>
      <c r="G26" s="120">
        <f>IFERROR(VLOOKUP($B26&amp;"_"&amp;$C26&amp;"_"&amp;$A$4,'Pnad-C'!$1:$1048576,G$4,0)*100,"-")</f>
        <v>49.101072549819946</v>
      </c>
      <c r="H26" s="120">
        <f>IFERROR(VLOOKUP($B26&amp;"_"&amp;$C26&amp;"_"&amp;$A$4,'Pnad-C'!$1:$1048576,H$4,0)*100,"-")</f>
        <v>23.168615996837616</v>
      </c>
      <c r="I26" s="120">
        <f>IFERROR(VLOOKUP($B26&amp;"_"&amp;$C26&amp;"_"&amp;$A$4,'Pnad-C'!$1:$1048576,I$4,0)*100,"-")</f>
        <v>3.1818997114896774</v>
      </c>
    </row>
    <row r="27" spans="1:9" ht="15.75" x14ac:dyDescent="0.25">
      <c r="B27" s="10">
        <f t="shared" si="3"/>
        <v>2015</v>
      </c>
      <c r="C27" s="152">
        <v>4</v>
      </c>
      <c r="D27" s="99" t="s">
        <v>6</v>
      </c>
      <c r="E27" s="120">
        <f>IFERROR(VLOOKUP($B27&amp;"_"&amp;$C27&amp;"_"&amp;$A$4,'Pnad-C'!$1:$1048576,E$4,0)*100,"-")</f>
        <v>0.98911793902516365</v>
      </c>
      <c r="F27" s="120">
        <f>IFERROR(VLOOKUP($B27&amp;"_"&amp;$C27&amp;"_"&amp;$A$4,'Pnad-C'!$1:$1048576,F$4,0)*100,"-")</f>
        <v>24.261474609375</v>
      </c>
      <c r="G27" s="120">
        <f>IFERROR(VLOOKUP($B27&amp;"_"&amp;$C27&amp;"_"&amp;$A$4,'Pnad-C'!$1:$1048576,G$4,0)*100,"-")</f>
        <v>48.758548498153687</v>
      </c>
      <c r="H27" s="120">
        <f>IFERROR(VLOOKUP($B27&amp;"_"&amp;$C27&amp;"_"&amp;$A$4,'Pnad-C'!$1:$1048576,H$4,0)*100,"-")</f>
        <v>23.026230931282043</v>
      </c>
      <c r="I27" s="120">
        <f>IFERROR(VLOOKUP($B27&amp;"_"&amp;$C27&amp;"_"&amp;$A$4,'Pnad-C'!$1:$1048576,I$4,0)*100,"-")</f>
        <v>2.9646260663866997</v>
      </c>
    </row>
    <row r="28" spans="1:9" ht="15.75" x14ac:dyDescent="0.25">
      <c r="B28" s="10">
        <f>D28</f>
        <v>2016</v>
      </c>
      <c r="C28" s="152">
        <v>0</v>
      </c>
      <c r="D28" s="98">
        <v>2016</v>
      </c>
      <c r="E28" s="119">
        <f>IFERROR(VLOOKUP($B28&amp;"_"&amp;$C28&amp;"_"&amp;$A$4,'Pnad-C'!$1:$1048576,E$4,0)*100,"-")</f>
        <v>0.92147234827280045</v>
      </c>
      <c r="F28" s="119">
        <f>IFERROR(VLOOKUP($B28&amp;"_"&amp;$C28&amp;"_"&amp;$A$4,'Pnad-C'!$1:$1048576,F$4,0)*100,"-")</f>
        <v>23.465754091739655</v>
      </c>
      <c r="G28" s="119">
        <f>IFERROR(VLOOKUP($B28&amp;"_"&amp;$C28&amp;"_"&amp;$A$4,'Pnad-C'!$1:$1048576,G$4,0)*100,"-")</f>
        <v>49.561190605163574</v>
      </c>
      <c r="H28" s="119">
        <f>IFERROR(VLOOKUP($B28&amp;"_"&amp;$C28&amp;"_"&amp;$A$4,'Pnad-C'!$1:$1048576,H$4,0)*100,"-")</f>
        <v>22.746074199676514</v>
      </c>
      <c r="I28" s="119">
        <f>IFERROR(VLOOKUP($B28&amp;"_"&amp;$C28&amp;"_"&amp;$A$4,'Pnad-C'!$1:$1048576,I$4,0)*100,"-")</f>
        <v>3.305506706237793</v>
      </c>
    </row>
    <row r="29" spans="1:9" ht="15.75" x14ac:dyDescent="0.25">
      <c r="B29" s="10">
        <f>B28</f>
        <v>2016</v>
      </c>
      <c r="C29" s="152">
        <v>1</v>
      </c>
      <c r="D29" s="99" t="s">
        <v>3</v>
      </c>
      <c r="E29" s="120">
        <f>IFERROR(VLOOKUP($B29&amp;"_"&amp;$C29&amp;"_"&amp;$A$4,'Pnad-C'!$1:$1048576,E$4,0)*100,"-")</f>
        <v>0.91703711077570915</v>
      </c>
      <c r="F29" s="120">
        <f>IFERROR(VLOOKUP($B29&amp;"_"&amp;$C29&amp;"_"&amp;$A$4,'Pnad-C'!$1:$1048576,F$4,0)*100,"-")</f>
        <v>23.360314965248108</v>
      </c>
      <c r="G29" s="120">
        <f>IFERROR(VLOOKUP($B29&amp;"_"&amp;$C29&amp;"_"&amp;$A$4,'Pnad-C'!$1:$1048576,G$4,0)*100,"-")</f>
        <v>49.607503414154053</v>
      </c>
      <c r="H29" s="120">
        <f>IFERROR(VLOOKUP($B29&amp;"_"&amp;$C29&amp;"_"&amp;$A$4,'Pnad-C'!$1:$1048576,H$4,0)*100,"-")</f>
        <v>22.885344922542572</v>
      </c>
      <c r="I29" s="120">
        <f>IFERROR(VLOOKUP($B29&amp;"_"&amp;$C29&amp;"_"&amp;$A$4,'Pnad-C'!$1:$1048576,I$4,0)*100,"-")</f>
        <v>3.2297980040311813</v>
      </c>
    </row>
    <row r="30" spans="1:9" s="232" customFormat="1" ht="16.5" thickBot="1" x14ac:dyDescent="0.3">
      <c r="A30" s="268"/>
      <c r="B30" s="254">
        <v>2016</v>
      </c>
      <c r="C30" s="152">
        <v>2</v>
      </c>
      <c r="D30" s="246" t="s">
        <v>4</v>
      </c>
      <c r="E30" s="120">
        <f>IFERROR(VLOOKUP($B30&amp;"_"&amp;$C30&amp;"_"&amp;$A$4,'Pnad-C'!$1:$1048576,E$4,0)*100,"-")</f>
        <v>0.92590758576989174</v>
      </c>
      <c r="F30" s="120">
        <f>IFERROR(VLOOKUP($B30&amp;"_"&amp;$C30&amp;"_"&amp;$A$4,'Pnad-C'!$1:$1048576,F$4,0)*100,"-")</f>
        <v>23.571193218231201</v>
      </c>
      <c r="G30" s="120">
        <f>IFERROR(VLOOKUP($B30&amp;"_"&amp;$C30&amp;"_"&amp;$A$4,'Pnad-C'!$1:$1048576,G$4,0)*100,"-")</f>
        <v>49.514880776405334</v>
      </c>
      <c r="H30" s="120">
        <f>IFERROR(VLOOKUP($B30&amp;"_"&amp;$C30&amp;"_"&amp;$A$4,'Pnad-C'!$1:$1048576,H$4,0)*100,"-")</f>
        <v>22.606804966926575</v>
      </c>
      <c r="I30" s="120">
        <f>IFERROR(VLOOKUP($B30&amp;"_"&amp;$C30&amp;"_"&amp;$A$4,'Pnad-C'!$1:$1048576,I$4,0)*100,"-")</f>
        <v>3.3812150359153748</v>
      </c>
    </row>
    <row r="31" spans="1:9" ht="15" customHeight="1" thickTop="1" x14ac:dyDescent="0.25">
      <c r="C31" s="154"/>
      <c r="D31" s="417" t="s">
        <v>778</v>
      </c>
      <c r="E31" s="417"/>
      <c r="F31" s="417"/>
      <c r="G31" s="417"/>
      <c r="H31" s="417"/>
      <c r="I31" s="417"/>
    </row>
    <row r="32" spans="1:9" x14ac:dyDescent="0.25">
      <c r="C32" s="154"/>
      <c r="D32" s="16" t="s">
        <v>2</v>
      </c>
    </row>
    <row r="33" spans="3:4" x14ac:dyDescent="0.25">
      <c r="C33" s="154"/>
      <c r="D33" s="159" t="s">
        <v>434</v>
      </c>
    </row>
    <row r="34" spans="3:4" x14ac:dyDescent="0.25">
      <c r="C34" s="154"/>
      <c r="D34" s="104" t="s">
        <v>780</v>
      </c>
    </row>
  </sheetData>
  <mergeCells count="2">
    <mergeCell ref="D5:I5"/>
    <mergeCell ref="D31:I31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M34"/>
  <sheetViews>
    <sheetView showGridLines="0" workbookViewId="0">
      <pane ySplit="7" topLeftCell="A8" activePane="bottomLeft" state="frozen"/>
      <selection activeCell="A8" sqref="A8"/>
      <selection pane="bottomLeft"/>
    </sheetView>
  </sheetViews>
  <sheetFormatPr defaultRowHeight="15" x14ac:dyDescent="0.25"/>
  <cols>
    <col min="1" max="1" width="2" style="268" customWidth="1"/>
    <col min="2" max="2" width="2" style="412" customWidth="1"/>
    <col min="3" max="3" width="2" style="154" customWidth="1"/>
    <col min="4" max="4" width="19.5703125" style="232" customWidth="1"/>
    <col min="5" max="8" width="22.28515625" style="232" customWidth="1"/>
    <col min="9" max="16384" width="9.140625" style="232"/>
  </cols>
  <sheetData>
    <row r="1" spans="1:13" s="236" customFormat="1" ht="30" customHeight="1" x14ac:dyDescent="0.25">
      <c r="A1" s="233" t="s">
        <v>1</v>
      </c>
      <c r="B1" s="410"/>
      <c r="C1" s="233"/>
      <c r="D1" s="235"/>
      <c r="E1" s="251"/>
      <c r="F1" s="251"/>
      <c r="G1" s="251"/>
      <c r="H1" s="237"/>
    </row>
    <row r="2" spans="1:13" s="239" customFormat="1" ht="3" customHeight="1" x14ac:dyDescent="0.25">
      <c r="A2" s="261"/>
      <c r="B2" s="411"/>
      <c r="C2" s="261"/>
      <c r="D2" s="238"/>
      <c r="E2" s="252"/>
      <c r="F2" s="252"/>
      <c r="G2" s="252"/>
      <c r="H2" s="240"/>
    </row>
    <row r="3" spans="1:13" s="250" customFormat="1" ht="9" customHeight="1" x14ac:dyDescent="0.2">
      <c r="A3" s="144" t="s">
        <v>801</v>
      </c>
      <c r="B3" s="264"/>
      <c r="C3" s="146"/>
      <c r="D3" s="253"/>
      <c r="E3" s="262" t="s">
        <v>170</v>
      </c>
      <c r="F3" s="262" t="s">
        <v>171</v>
      </c>
      <c r="G3" s="262" t="s">
        <v>9</v>
      </c>
      <c r="H3" s="262" t="s">
        <v>172</v>
      </c>
      <c r="I3" s="249"/>
      <c r="J3" s="249"/>
      <c r="K3" s="249"/>
      <c r="L3" s="249"/>
      <c r="M3" s="249"/>
    </row>
    <row r="4" spans="1:13" s="250" customFormat="1" ht="9" customHeight="1" x14ac:dyDescent="0.2">
      <c r="A4" s="270" t="str">
        <f>VLOOKUP(A$3,'Indicadores do boletim'!$D:$P,12,0)</f>
        <v>mrenda_real</v>
      </c>
      <c r="B4" s="264">
        <f>HLOOKUP($A$4,'Pnad-C'!$1:$1048576,2,0)</f>
        <v>5</v>
      </c>
      <c r="C4" s="146"/>
      <c r="D4" s="253"/>
      <c r="E4" s="249"/>
      <c r="F4" s="249"/>
      <c r="G4" s="249"/>
      <c r="H4" s="249"/>
      <c r="I4" s="254"/>
      <c r="J4" s="254"/>
      <c r="K4" s="254"/>
      <c r="L4" s="254"/>
      <c r="M4" s="254"/>
    </row>
    <row r="5" spans="1:13" s="243" customFormat="1" ht="43.5" customHeight="1" x14ac:dyDescent="0.25">
      <c r="A5" s="245"/>
      <c r="B5" s="267"/>
      <c r="C5" s="149"/>
      <c r="D5" s="416" t="str">
        <f>VLOOKUP(A3,'Indicadores do boletim'!$D:$N,3,0)&amp;" "&amp;VLOOKUP(A3,'Indicadores do boletim'!$D:$N,6,0)&amp;", "&amp;VLOOKUP(A3,'Indicadores do boletim'!$D:$N,7,0)</f>
        <v>Rendimento real mediano da população: Brasil, Sudeste Metropolitano, Região Metropolitana do Rio de Janeiro e cidade do Rio de Janeiro, 2012 a 2016</v>
      </c>
      <c r="E5" s="416"/>
      <c r="F5" s="416"/>
      <c r="G5" s="416"/>
      <c r="H5" s="416"/>
      <c r="I5" s="254"/>
    </row>
    <row r="6" spans="1:13" s="243" customFormat="1" ht="15" customHeight="1" thickBot="1" x14ac:dyDescent="0.25">
      <c r="A6" s="245"/>
      <c r="B6" s="269"/>
      <c r="C6" s="149"/>
      <c r="D6" s="244"/>
      <c r="H6" s="169" t="s">
        <v>785</v>
      </c>
      <c r="I6" s="245"/>
    </row>
    <row r="7" spans="1:13" s="245" customFormat="1" ht="27.75" customHeight="1" thickTop="1" x14ac:dyDescent="0.25">
      <c r="A7" s="263"/>
      <c r="B7" s="266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254"/>
      <c r="B8" s="254">
        <f>D8</f>
        <v>2012</v>
      </c>
      <c r="C8" s="152">
        <v>0</v>
      </c>
      <c r="D8" s="98">
        <v>2012</v>
      </c>
      <c r="E8" s="121">
        <f>IFERROR(VLOOKUP($B8&amp;"_"&amp;$C8&amp;"_"&amp;E$3,'Pnad-C'!$1:$1048576,$B$4,0),"-")</f>
        <v>1105.9658203125</v>
      </c>
      <c r="F8" s="121">
        <f>IFERROR(VLOOKUP($B8&amp;"_"&amp;$C8&amp;"_"&amp;F$3,'Pnad-C'!$1:$1048576,$B$4,0),"-")</f>
        <v>1370.2491455078125</v>
      </c>
      <c r="G8" s="121">
        <f>IFERROR(VLOOKUP($B8&amp;"_"&amp;$C8&amp;"_"&amp;G$3,'Pnad-C'!$1:$1048576,$B$4,0),"-")</f>
        <v>1300.6832275390625</v>
      </c>
      <c r="H8" s="121">
        <f>IFERROR(VLOOKUP($B8&amp;"_"&amp;$C8&amp;"_"&amp;H$3,'Pnad-C'!$1:$1048576,$B$4,0),"-")</f>
        <v>1359.1219482421875</v>
      </c>
    </row>
    <row r="9" spans="1:13" s="100" customFormat="1" ht="15" customHeight="1" x14ac:dyDescent="0.25">
      <c r="A9" s="254"/>
      <c r="B9" s="254">
        <f>B8</f>
        <v>2012</v>
      </c>
      <c r="C9" s="152">
        <v>1</v>
      </c>
      <c r="D9" s="246" t="s">
        <v>3</v>
      </c>
      <c r="E9" s="122">
        <f>IFERROR(VLOOKUP($B9&amp;"_"&amp;$C9&amp;"_"&amp;E$3,'Pnad-C'!$1:$1048576,$B$4,0),"-")</f>
        <v>1099.8770751953125</v>
      </c>
      <c r="F9" s="122">
        <f>IFERROR(VLOOKUP($B9&amp;"_"&amp;$C9&amp;"_"&amp;F$3,'Pnad-C'!$1:$1048576,$B$4,0),"-")</f>
        <v>1348.2957763671875</v>
      </c>
      <c r="G9" s="122">
        <f>IFERROR(VLOOKUP($B9&amp;"_"&amp;$C9&amp;"_"&amp;G$3,'Pnad-C'!$1:$1048576,$B$4,0),"-")</f>
        <v>1243.4974365234375</v>
      </c>
      <c r="H9" s="122">
        <f>IFERROR(VLOOKUP($B9&amp;"_"&amp;$C9&amp;"_"&amp;H$3,'Pnad-C'!$1:$1048576,$B$4,0),"-")</f>
        <v>1381.663818359375</v>
      </c>
    </row>
    <row r="10" spans="1:13" s="100" customFormat="1" ht="15" customHeight="1" x14ac:dyDescent="0.25">
      <c r="A10" s="254"/>
      <c r="B10" s="254">
        <f t="shared" ref="B10:B12" si="0">B9</f>
        <v>2012</v>
      </c>
      <c r="C10" s="152">
        <v>2</v>
      </c>
      <c r="D10" s="246" t="s">
        <v>4</v>
      </c>
      <c r="E10" s="122">
        <f>IFERROR(VLOOKUP($B10&amp;"_"&amp;$C10&amp;"_"&amp;E$3,'Pnad-C'!$1:$1048576,$B$4,0),"-")</f>
        <v>1091.4971923828125</v>
      </c>
      <c r="F10" s="122">
        <f>IFERROR(VLOOKUP($B10&amp;"_"&amp;$C10&amp;"_"&amp;F$3,'Pnad-C'!$1:$1048576,$B$4,0),"-")</f>
        <v>1370.2886962890625</v>
      </c>
      <c r="G10" s="122">
        <f>IFERROR(VLOOKUP($B10&amp;"_"&amp;$C10&amp;"_"&amp;G$3,'Pnad-C'!$1:$1048576,$B$4,0),"-")</f>
        <v>1301.7742919921875</v>
      </c>
      <c r="H10" s="122">
        <f>IFERROR(VLOOKUP($B10&amp;"_"&amp;$C10&amp;"_"&amp;H$3,'Pnad-C'!$1:$1048576,$B$4,0),"-")</f>
        <v>1370.2886962890625</v>
      </c>
    </row>
    <row r="11" spans="1:13" s="100" customFormat="1" ht="15" customHeight="1" x14ac:dyDescent="0.25">
      <c r="A11" s="254"/>
      <c r="B11" s="254">
        <f t="shared" si="0"/>
        <v>2012</v>
      </c>
      <c r="C11" s="152">
        <v>3</v>
      </c>
      <c r="D11" s="246" t="s">
        <v>5</v>
      </c>
      <c r="E11" s="122">
        <f>IFERROR(VLOOKUP($B11&amp;"_"&amp;$C11&amp;"_"&amp;E$3,'Pnad-C'!$1:$1048576,$B$4,0),"-")</f>
        <v>1102.8001708984375</v>
      </c>
      <c r="F11" s="122">
        <f>IFERROR(VLOOKUP($B11&amp;"_"&amp;$C11&amp;"_"&amp;F$3,'Pnad-C'!$1:$1048576,$B$4,0),"-")</f>
        <v>1353.709716796875</v>
      </c>
      <c r="G11" s="122">
        <f>IFERROR(VLOOKUP($B11&amp;"_"&amp;$C11&amp;"_"&amp;G$3,'Pnad-C'!$1:$1048576,$B$4,0),"-")</f>
        <v>1326.635498046875</v>
      </c>
      <c r="H11" s="122">
        <f>IFERROR(VLOOKUP($B11&amp;"_"&amp;$C11&amp;"_"&amp;H$3,'Pnad-C'!$1:$1048576,$B$4,0),"-")</f>
        <v>1353.709716796875</v>
      </c>
    </row>
    <row r="12" spans="1:13" s="100" customFormat="1" ht="15" customHeight="1" x14ac:dyDescent="0.25">
      <c r="A12" s="254"/>
      <c r="B12" s="254">
        <f t="shared" si="0"/>
        <v>2012</v>
      </c>
      <c r="C12" s="152">
        <v>4</v>
      </c>
      <c r="D12" s="246" t="s">
        <v>6</v>
      </c>
      <c r="E12" s="122">
        <f>IFERROR(VLOOKUP($B12&amp;"_"&amp;$C12&amp;"_"&amp;E$3,'Pnad-C'!$1:$1048576,$B$4,0),"-")</f>
        <v>1129.688720703125</v>
      </c>
      <c r="F12" s="122">
        <f>IFERROR(VLOOKUP($B12&amp;"_"&amp;$C12&amp;"_"&amp;F$3,'Pnad-C'!$1:$1048576,$B$4,0),"-")</f>
        <v>1408.7025146484375</v>
      </c>
      <c r="G12" s="122">
        <f>IFERROR(VLOOKUP($B12&amp;"_"&amp;$C12&amp;"_"&amp;G$3,'Pnad-C'!$1:$1048576,$B$4,0),"-")</f>
        <v>1330.8255615234375</v>
      </c>
      <c r="H12" s="122">
        <f>IFERROR(VLOOKUP($B12&amp;"_"&amp;$C12&amp;"_"&amp;H$3,'Pnad-C'!$1:$1048576,$B$4,0),"-")</f>
        <v>1330.8255615234375</v>
      </c>
    </row>
    <row r="13" spans="1:13" s="100" customFormat="1" ht="15" customHeight="1" x14ac:dyDescent="0.25">
      <c r="A13" s="254"/>
      <c r="B13" s="254">
        <f>D13</f>
        <v>2013</v>
      </c>
      <c r="C13" s="152">
        <v>0</v>
      </c>
      <c r="D13" s="98">
        <v>2013</v>
      </c>
      <c r="E13" s="121">
        <f>IFERROR(VLOOKUP($B13&amp;"_"&amp;$C13&amp;"_"&amp;E$3,'Pnad-C'!$1:$1048576,$B$4,0),"-")</f>
        <v>1177.342041015625</v>
      </c>
      <c r="F13" s="121">
        <f>IFERROR(VLOOKUP($B13&amp;"_"&amp;$C13&amp;"_"&amp;F$3,'Pnad-C'!$1:$1048576,$B$4,0),"-")</f>
        <v>1501.814453125</v>
      </c>
      <c r="G13" s="121">
        <f>IFERROR(VLOOKUP($B13&amp;"_"&amp;$C13&amp;"_"&amp;G$3,'Pnad-C'!$1:$1048576,$B$4,0),"-")</f>
        <v>1308.36181640625</v>
      </c>
      <c r="H13" s="121">
        <f>IFERROR(VLOOKUP($B13&amp;"_"&amp;$C13&amp;"_"&amp;H$3,'Pnad-C'!$1:$1048576,$B$4,0),"-")</f>
        <v>1532.4747314453125</v>
      </c>
    </row>
    <row r="14" spans="1:13" s="100" customFormat="1" ht="15" customHeight="1" x14ac:dyDescent="0.25">
      <c r="A14" s="254"/>
      <c r="B14" s="254">
        <f>B13</f>
        <v>2013</v>
      </c>
      <c r="C14" s="152">
        <v>1</v>
      </c>
      <c r="D14" s="246" t="s">
        <v>3</v>
      </c>
      <c r="E14" s="122">
        <f>IFERROR(VLOOKUP($B14&amp;"_"&amp;$C14&amp;"_"&amp;E$3,'Pnad-C'!$1:$1048576,$B$4,0),"-")</f>
        <v>1149.75</v>
      </c>
      <c r="F14" s="122">
        <f>IFERROR(VLOOKUP($B14&amp;"_"&amp;$C14&amp;"_"&amp;F$3,'Pnad-C'!$1:$1048576,$B$4,0),"-")</f>
        <v>1505.09423828125</v>
      </c>
      <c r="G14" s="122">
        <f>IFERROR(VLOOKUP($B14&amp;"_"&amp;$C14&amp;"_"&amp;G$3,'Pnad-C'!$1:$1048576,$B$4,0),"-")</f>
        <v>1301.1019287109375</v>
      </c>
      <c r="H14" s="122">
        <f>IFERROR(VLOOKUP($B14&amp;"_"&amp;$C14&amp;"_"&amp;H$3,'Pnad-C'!$1:$1048576,$B$4,0),"-")</f>
        <v>1561.3223876953125</v>
      </c>
    </row>
    <row r="15" spans="1:13" s="100" customFormat="1" ht="15" customHeight="1" x14ac:dyDescent="0.25">
      <c r="A15" s="254"/>
      <c r="B15" s="254">
        <f t="shared" ref="B15:B17" si="1">B14</f>
        <v>2013</v>
      </c>
      <c r="C15" s="152">
        <v>2</v>
      </c>
      <c r="D15" s="246" t="s">
        <v>4</v>
      </c>
      <c r="E15" s="122">
        <f>IFERROR(VLOOKUP($B15&amp;"_"&amp;$C15&amp;"_"&amp;E$3,'Pnad-C'!$1:$1048576,$B$4,0),"-")</f>
        <v>1153.7203369140625</v>
      </c>
      <c r="F15" s="122">
        <f>IFERROR(VLOOKUP($B15&amp;"_"&amp;$C15&amp;"_"&amp;F$3,'Pnad-C'!$1:$1048576,$B$4,0),"-")</f>
        <v>1514.30224609375</v>
      </c>
      <c r="G15" s="122">
        <f>IFERROR(VLOOKUP($B15&amp;"_"&amp;$C15&amp;"_"&amp;G$3,'Pnad-C'!$1:$1048576,$B$4,0),"-")</f>
        <v>1281.9114990234375</v>
      </c>
      <c r="H15" s="122">
        <f>IFERROR(VLOOKUP($B15&amp;"_"&amp;$C15&amp;"_"&amp;H$3,'Pnad-C'!$1:$1048576,$B$4,0),"-")</f>
        <v>1538.2938232421875</v>
      </c>
    </row>
    <row r="16" spans="1:13" s="100" customFormat="1" ht="15" customHeight="1" x14ac:dyDescent="0.25">
      <c r="A16" s="254"/>
      <c r="B16" s="254">
        <f t="shared" si="1"/>
        <v>2013</v>
      </c>
      <c r="C16" s="152">
        <v>3</v>
      </c>
      <c r="D16" s="246" t="s">
        <v>5</v>
      </c>
      <c r="E16" s="122">
        <f>IFERROR(VLOOKUP($B16&amp;"_"&amp;$C16&amp;"_"&amp;E$3,'Pnad-C'!$1:$1048576,$B$4,0),"-")</f>
        <v>1191.541259765625</v>
      </c>
      <c r="F16" s="122">
        <f>IFERROR(VLOOKUP($B16&amp;"_"&amp;$C16&amp;"_"&amp;F$3,'Pnad-C'!$1:$1048576,$B$4,0),"-")</f>
        <v>1505.1048583984375</v>
      </c>
      <c r="G16" s="122">
        <f>IFERROR(VLOOKUP($B16&amp;"_"&amp;$C16&amp;"_"&amp;G$3,'Pnad-C'!$1:$1048576,$B$4,0),"-")</f>
        <v>1273.2547607421875</v>
      </c>
      <c r="H16" s="122">
        <f>IFERROR(VLOOKUP($B16&amp;"_"&amp;$C16&amp;"_"&amp;H$3,'Pnad-C'!$1:$1048576,$B$4,0),"-")</f>
        <v>1527.90576171875</v>
      </c>
    </row>
    <row r="17" spans="1:8" s="100" customFormat="1" ht="15" customHeight="1" x14ac:dyDescent="0.25">
      <c r="A17" s="254"/>
      <c r="B17" s="254">
        <f t="shared" si="1"/>
        <v>2013</v>
      </c>
      <c r="C17" s="152">
        <v>4</v>
      </c>
      <c r="D17" s="246" t="s">
        <v>6</v>
      </c>
      <c r="E17" s="122">
        <f>IFERROR(VLOOKUP($B17&amp;"_"&amp;$C17&amp;"_"&amp;E$3,'Pnad-C'!$1:$1048576,$B$4,0),"-")</f>
        <v>1214.3568115234375</v>
      </c>
      <c r="F17" s="122">
        <f>IFERROR(VLOOKUP($B17&amp;"_"&amp;$C17&amp;"_"&amp;F$3,'Pnad-C'!$1:$1048576,$B$4,0),"-")</f>
        <v>1482.7564697265625</v>
      </c>
      <c r="G17" s="122">
        <f>IFERROR(VLOOKUP($B17&amp;"_"&amp;$C17&amp;"_"&amp;G$3,'Pnad-C'!$1:$1048576,$B$4,0),"-")</f>
        <v>1377.1788330078125</v>
      </c>
      <c r="H17" s="122">
        <f>IFERROR(VLOOKUP($B17&amp;"_"&amp;$C17&amp;"_"&amp;H$3,'Pnad-C'!$1:$1048576,$B$4,0),"-")</f>
        <v>1502.376953125</v>
      </c>
    </row>
    <row r="18" spans="1:8" s="100" customFormat="1" ht="15" customHeight="1" x14ac:dyDescent="0.25">
      <c r="A18" s="254"/>
      <c r="B18" s="254">
        <f>D18</f>
        <v>2014</v>
      </c>
      <c r="C18" s="152">
        <v>0</v>
      </c>
      <c r="D18" s="98">
        <v>2014</v>
      </c>
      <c r="E18" s="121">
        <f>IFERROR(VLOOKUP($B18&amp;"_"&amp;$C18&amp;"_"&amp;E$3,'Pnad-C'!$1:$1048576,$B$4,0),"-")</f>
        <v>1185.02392578125</v>
      </c>
      <c r="F18" s="121">
        <f>IFERROR(VLOOKUP($B18&amp;"_"&amp;$C18&amp;"_"&amp;F$3,'Pnad-C'!$1:$1048576,$B$4,0),"-")</f>
        <v>1455.05908203125</v>
      </c>
      <c r="G18" s="121">
        <f>IFERROR(VLOOKUP($B18&amp;"_"&amp;$C18&amp;"_"&amp;G$3,'Pnad-C'!$1:$1048576,$B$4,0),"-")</f>
        <v>1375.57861328125</v>
      </c>
      <c r="H18" s="121">
        <f>IFERROR(VLOOKUP($B18&amp;"_"&amp;$C18&amp;"_"&amp;H$3,'Pnad-C'!$1:$1048576,$B$4,0),"-")</f>
        <v>1517.017578125</v>
      </c>
    </row>
    <row r="19" spans="1:8" s="100" customFormat="1" ht="15" customHeight="1" x14ac:dyDescent="0.25">
      <c r="A19" s="254"/>
      <c r="B19" s="254">
        <f>B18</f>
        <v>2014</v>
      </c>
      <c r="C19" s="152">
        <v>1</v>
      </c>
      <c r="D19" s="246" t="s">
        <v>3</v>
      </c>
      <c r="E19" s="122">
        <f>IFERROR(VLOOKUP($B19&amp;"_"&amp;$C19&amp;"_"&amp;E$3,'Pnad-C'!$1:$1048576,$B$4,0),"-")</f>
        <v>1205.9720458984375</v>
      </c>
      <c r="F19" s="122">
        <f>IFERROR(VLOOKUP($B19&amp;"_"&amp;$C19&amp;"_"&amp;F$3,'Pnad-C'!$1:$1048576,$B$4,0),"-")</f>
        <v>1462.11572265625</v>
      </c>
      <c r="G19" s="122">
        <f>IFERROR(VLOOKUP($B19&amp;"_"&amp;$C19&amp;"_"&amp;G$3,'Pnad-C'!$1:$1048576,$B$4,0),"-")</f>
        <v>1462.11572265625</v>
      </c>
      <c r="H19" s="122">
        <f>IFERROR(VLOOKUP($B19&amp;"_"&amp;$C19&amp;"_"&amp;H$3,'Pnad-C'!$1:$1048576,$B$4,0),"-")</f>
        <v>1583.958740234375</v>
      </c>
    </row>
    <row r="20" spans="1:8" s="100" customFormat="1" ht="15" customHeight="1" x14ac:dyDescent="0.25">
      <c r="A20" s="254"/>
      <c r="B20" s="254">
        <f t="shared" ref="B20:B22" si="2">B19</f>
        <v>2014</v>
      </c>
      <c r="C20" s="152">
        <v>2</v>
      </c>
      <c r="D20" s="246" t="s">
        <v>4</v>
      </c>
      <c r="E20" s="122">
        <f>IFERROR(VLOOKUP($B20&amp;"_"&amp;$C20&amp;"_"&amp;E$3,'Pnad-C'!$1:$1048576,$B$4,0),"-")</f>
        <v>1187.8448486328125</v>
      </c>
      <c r="F20" s="122">
        <f>IFERROR(VLOOKUP($B20&amp;"_"&amp;$C20&amp;"_"&amp;F$3,'Pnad-C'!$1:$1048576,$B$4,0),"-")</f>
        <v>1429.7357177734375</v>
      </c>
      <c r="G20" s="122">
        <f>IFERROR(VLOOKUP($B20&amp;"_"&amp;$C20&amp;"_"&amp;G$3,'Pnad-C'!$1:$1048576,$B$4,0),"-")</f>
        <v>1429.7357177734375</v>
      </c>
      <c r="H20" s="122">
        <f>IFERROR(VLOOKUP($B20&amp;"_"&amp;$C20&amp;"_"&amp;H$3,'Pnad-C'!$1:$1048576,$B$4,0),"-")</f>
        <v>1548.88037109375</v>
      </c>
    </row>
    <row r="21" spans="1:8" s="100" customFormat="1" ht="15" customHeight="1" x14ac:dyDescent="0.25">
      <c r="A21" s="254"/>
      <c r="B21" s="254">
        <f t="shared" si="2"/>
        <v>2014</v>
      </c>
      <c r="C21" s="152">
        <v>3</v>
      </c>
      <c r="D21" s="246" t="s">
        <v>5</v>
      </c>
      <c r="E21" s="122">
        <f>IFERROR(VLOOKUP($B21&amp;"_"&amp;$C21&amp;"_"&amp;E$3,'Pnad-C'!$1:$1048576,$B$4,0),"-")</f>
        <v>1179.217041015625</v>
      </c>
      <c r="F21" s="122">
        <f>IFERROR(VLOOKUP($B21&amp;"_"&amp;$C21&amp;"_"&amp;F$3,'Pnad-C'!$1:$1048576,$B$4,0),"-")</f>
        <v>1419.218994140625</v>
      </c>
      <c r="G21" s="122">
        <f>IFERROR(VLOOKUP($B21&amp;"_"&amp;$C21&amp;"_"&amp;G$3,'Pnad-C'!$1:$1048576,$B$4,0),"-")</f>
        <v>1211.06689453125</v>
      </c>
      <c r="H21" s="122">
        <f>IFERROR(VLOOKUP($B21&amp;"_"&amp;$C21&amp;"_"&amp;H$3,'Pnad-C'!$1:$1048576,$B$4,0),"-")</f>
        <v>1419.218994140625</v>
      </c>
    </row>
    <row r="22" spans="1:8" s="100" customFormat="1" ht="15" customHeight="1" x14ac:dyDescent="0.25">
      <c r="A22" s="254"/>
      <c r="B22" s="254">
        <f t="shared" si="2"/>
        <v>2014</v>
      </c>
      <c r="C22" s="152">
        <v>4</v>
      </c>
      <c r="D22" s="246" t="s">
        <v>6</v>
      </c>
      <c r="E22" s="122">
        <f>IFERROR(VLOOKUP($B22&amp;"_"&amp;$C22&amp;"_"&amp;E$3,'Pnad-C'!$1:$1048576,$B$4,0),"-")</f>
        <v>1167.0618896484375</v>
      </c>
      <c r="F22" s="122">
        <f>IFERROR(VLOOKUP($B22&amp;"_"&amp;$C22&amp;"_"&amp;F$3,'Pnad-C'!$1:$1048576,$B$4,0),"-")</f>
        <v>1509.166015625</v>
      </c>
      <c r="G22" s="122">
        <f>IFERROR(VLOOKUP($B22&amp;"_"&amp;$C22&amp;"_"&amp;G$3,'Pnad-C'!$1:$1048576,$B$4,0),"-")</f>
        <v>1399.3958740234375</v>
      </c>
      <c r="H22" s="122">
        <f>IFERROR(VLOOKUP($B22&amp;"_"&amp;$C22&amp;"_"&amp;H$3,'Pnad-C'!$1:$1048576,$B$4,0),"-")</f>
        <v>1516.01220703125</v>
      </c>
    </row>
    <row r="23" spans="1:8" s="100" customFormat="1" ht="15" customHeight="1" x14ac:dyDescent="0.25">
      <c r="A23" s="254"/>
      <c r="B23" s="254">
        <f>D23</f>
        <v>2015</v>
      </c>
      <c r="C23" s="152">
        <v>0</v>
      </c>
      <c r="D23" s="98">
        <v>2015</v>
      </c>
      <c r="E23" s="121">
        <f>IFERROR(VLOOKUP($B23&amp;"_"&amp;$C23&amp;"_"&amp;E$3,'Pnad-C'!$1:$1048576,$B$4,0),"-")</f>
        <v>1189.2733154296875</v>
      </c>
      <c r="F23" s="121">
        <f>IFERROR(VLOOKUP($B23&amp;"_"&amp;$C23&amp;"_"&amp;F$3,'Pnad-C'!$1:$1048576,$B$4,0),"-")</f>
        <v>1589.4676513671875</v>
      </c>
      <c r="G23" s="121">
        <f>IFERROR(VLOOKUP($B23&amp;"_"&amp;$C23&amp;"_"&amp;G$3,'Pnad-C'!$1:$1048576,$B$4,0),"-")</f>
        <v>1382.3333740234375</v>
      </c>
      <c r="H23" s="121">
        <f>IFERROR(VLOOKUP($B23&amp;"_"&amp;$C23&amp;"_"&amp;H$3,'Pnad-C'!$1:$1048576,$B$4,0),"-")</f>
        <v>1599.29833984375</v>
      </c>
    </row>
    <row r="24" spans="1:8" s="100" customFormat="1" ht="15" customHeight="1" x14ac:dyDescent="0.25">
      <c r="A24" s="254"/>
      <c r="B24" s="254">
        <f>B23</f>
        <v>2015</v>
      </c>
      <c r="C24" s="152">
        <v>1</v>
      </c>
      <c r="D24" s="246" t="s">
        <v>3</v>
      </c>
      <c r="E24" s="122">
        <f>IFERROR(VLOOKUP($B24&amp;"_"&amp;$C24&amp;"_"&amp;E$3,'Pnad-C'!$1:$1048576,$B$4,0),"-")</f>
        <v>1201.911865234375</v>
      </c>
      <c r="F24" s="122">
        <f>IFERROR(VLOOKUP($B24&amp;"_"&amp;$C24&amp;"_"&amp;F$3,'Pnad-C'!$1:$1048576,$B$4,0),"-")</f>
        <v>1571.4130859375</v>
      </c>
      <c r="G24" s="122">
        <f>IFERROR(VLOOKUP($B24&amp;"_"&amp;$C24&amp;"_"&amp;G$3,'Pnad-C'!$1:$1048576,$B$4,0),"-")</f>
        <v>1341.0477294921875</v>
      </c>
      <c r="H24" s="122">
        <f>IFERROR(VLOOKUP($B24&amp;"_"&amp;$C24&amp;"_"&amp;H$3,'Pnad-C'!$1:$1048576,$B$4,0),"-")</f>
        <v>1564.5556640625</v>
      </c>
    </row>
    <row r="25" spans="1:8" s="100" customFormat="1" ht="15" customHeight="1" x14ac:dyDescent="0.25">
      <c r="A25" s="254"/>
      <c r="B25" s="254">
        <f t="shared" ref="B25:B27" si="3">B24</f>
        <v>2015</v>
      </c>
      <c r="C25" s="152">
        <v>2</v>
      </c>
      <c r="D25" s="246" t="s">
        <v>4</v>
      </c>
      <c r="E25" s="122">
        <f>IFERROR(VLOOKUP($B25&amp;"_"&amp;$C25&amp;"_"&amp;E$3,'Pnad-C'!$1:$1048576,$B$4,0),"-")</f>
        <v>1200.7987060546875</v>
      </c>
      <c r="F25" s="122">
        <f>IFERROR(VLOOKUP($B25&amp;"_"&amp;$C25&amp;"_"&amp;F$3,'Pnad-C'!$1:$1048576,$B$4,0),"-")</f>
        <v>1613.761962890625</v>
      </c>
      <c r="G25" s="122">
        <f>IFERROR(VLOOKUP($B25&amp;"_"&amp;$C25&amp;"_"&amp;G$3,'Pnad-C'!$1:$1048576,$B$4,0),"-")</f>
        <v>1416.9730224609375</v>
      </c>
      <c r="H25" s="122">
        <f>IFERROR(VLOOKUP($B25&amp;"_"&amp;$C25&amp;"_"&amp;H$3,'Pnad-C'!$1:$1048576,$B$4,0),"-")</f>
        <v>1634.9688720703125</v>
      </c>
    </row>
    <row r="26" spans="1:8" s="100" customFormat="1" ht="15" customHeight="1" x14ac:dyDescent="0.25">
      <c r="A26" s="254"/>
      <c r="B26" s="254">
        <f t="shared" si="3"/>
        <v>2015</v>
      </c>
      <c r="C26" s="152">
        <v>3</v>
      </c>
      <c r="D26" s="246" t="s">
        <v>5</v>
      </c>
      <c r="E26" s="122">
        <f>IFERROR(VLOOKUP($B26&amp;"_"&amp;$C26&amp;"_"&amp;E$3,'Pnad-C'!$1:$1048576,$B$4,0),"-")</f>
        <v>1181.7586669921875</v>
      </c>
      <c r="F26" s="122">
        <f>IFERROR(VLOOKUP($B26&amp;"_"&amp;$C26&amp;"_"&amp;F$3,'Pnad-C'!$1:$1048576,$B$4,0),"-")</f>
        <v>1602.07470703125</v>
      </c>
      <c r="G26" s="122">
        <f>IFERROR(VLOOKUP($B26&amp;"_"&amp;$C26&amp;"_"&amp;G$3,'Pnad-C'!$1:$1048576,$B$4,0),"-")</f>
        <v>1401.65625</v>
      </c>
      <c r="H26" s="122">
        <f>IFERROR(VLOOKUP($B26&amp;"_"&amp;$C26&amp;"_"&amp;H$3,'Pnad-C'!$1:$1048576,$B$4,0),"-")</f>
        <v>1617.295654296875</v>
      </c>
    </row>
    <row r="27" spans="1:8" s="100" customFormat="1" ht="15" customHeight="1" x14ac:dyDescent="0.25">
      <c r="A27" s="254"/>
      <c r="B27" s="254">
        <f t="shared" si="3"/>
        <v>2015</v>
      </c>
      <c r="C27" s="152">
        <v>4</v>
      </c>
      <c r="D27" s="246" t="s">
        <v>6</v>
      </c>
      <c r="E27" s="122">
        <f>IFERROR(VLOOKUP($B27&amp;"_"&amp;$C27&amp;"_"&amp;E$3,'Pnad-C'!$1:$1048576,$B$4,0),"-")</f>
        <v>1172.6240234375</v>
      </c>
      <c r="F27" s="122">
        <f>IFERROR(VLOOKUP($B27&amp;"_"&amp;$C27&amp;"_"&amp;F$3,'Pnad-C'!$1:$1048576,$B$4,0),"-")</f>
        <v>1570.6207275390625</v>
      </c>
      <c r="G27" s="122">
        <f>IFERROR(VLOOKUP($B27&amp;"_"&amp;$C27&amp;"_"&amp;G$3,'Pnad-C'!$1:$1048576,$B$4,0),"-")</f>
        <v>1369.6566162109375</v>
      </c>
      <c r="H27" s="122">
        <f>IFERROR(VLOOKUP($B27&amp;"_"&amp;$C27&amp;"_"&amp;H$3,'Pnad-C'!$1:$1048576,$B$4,0),"-")</f>
        <v>1580.373046875</v>
      </c>
    </row>
    <row r="28" spans="1:8" s="100" customFormat="1" ht="15" customHeight="1" x14ac:dyDescent="0.25">
      <c r="A28" s="254"/>
      <c r="B28" s="254">
        <f>D28</f>
        <v>2016</v>
      </c>
      <c r="C28" s="152">
        <v>0</v>
      </c>
      <c r="D28" s="98">
        <v>2016</v>
      </c>
      <c r="E28" s="121">
        <f>IFERROR(VLOOKUP($B28&amp;"_"&amp;$C28&amp;"_"&amp;E$3,'Pnad-C'!$1:$1048576,$B$4,0),"-")</f>
        <v>1209.1036376953125</v>
      </c>
      <c r="F28" s="121">
        <f>IFERROR(VLOOKUP($B28&amp;"_"&amp;$C28&amp;"_"&amp;F$3,'Pnad-C'!$1:$1048576,$B$4,0),"-")</f>
        <v>1514.0303955078125</v>
      </c>
      <c r="G28" s="121">
        <f>IFERROR(VLOOKUP($B28&amp;"_"&amp;$C28&amp;"_"&amp;G$3,'Pnad-C'!$1:$1048576,$B$4,0),"-")</f>
        <v>1511.3795166015625</v>
      </c>
      <c r="H28" s="121">
        <f>IFERROR(VLOOKUP($B28&amp;"_"&amp;$C28&amp;"_"&amp;H$3,'Pnad-C'!$1:$1048576,$B$4,0),"-")</f>
        <v>1712.896728515625</v>
      </c>
    </row>
    <row r="29" spans="1:8" s="100" customFormat="1" ht="15" customHeight="1" x14ac:dyDescent="0.25">
      <c r="A29" s="254"/>
      <c r="B29" s="254">
        <f>B28</f>
        <v>2016</v>
      </c>
      <c r="C29" s="152">
        <v>1</v>
      </c>
      <c r="D29" s="246" t="s">
        <v>3</v>
      </c>
      <c r="E29" s="122">
        <f>IFERROR(VLOOKUP($B29&amp;"_"&amp;$C29&amp;"_"&amp;E$3,'Pnad-C'!$1:$1048576,$B$4,0),"-")</f>
        <v>1218.207275390625</v>
      </c>
      <c r="F29" s="122">
        <f>IFERROR(VLOOKUP($B29&amp;"_"&amp;$C29&amp;"_"&amp;F$3,'Pnad-C'!$1:$1048576,$B$4,0),"-")</f>
        <v>1528.060791015625</v>
      </c>
      <c r="G29" s="122">
        <f>IFERROR(VLOOKUP($B29&amp;"_"&amp;$C29&amp;"_"&amp;G$3,'Pnad-C'!$1:$1048576,$B$4,0),"-")</f>
        <v>1522.759033203125</v>
      </c>
      <c r="H29" s="122">
        <f>IFERROR(VLOOKUP($B29&amp;"_"&amp;$C29&amp;"_"&amp;H$3,'Pnad-C'!$1:$1048576,$B$4,0),"-")</f>
        <v>1725.7935791015625</v>
      </c>
    </row>
    <row r="30" spans="1:8" s="100" customFormat="1" ht="15" customHeight="1" thickBot="1" x14ac:dyDescent="0.3">
      <c r="A30" s="254"/>
      <c r="B30" s="254">
        <f>B29</f>
        <v>2016</v>
      </c>
      <c r="C30" s="152">
        <v>2</v>
      </c>
      <c r="D30" s="246" t="s">
        <v>4</v>
      </c>
      <c r="E30" s="122">
        <f>IFERROR(VLOOKUP($B30&amp;"_"&amp;$C30&amp;"_"&amp;E$3,'Pnad-C'!$1:$1048576,$B$4,0),"-")</f>
        <v>1200</v>
      </c>
      <c r="F30" s="122">
        <f>IFERROR(VLOOKUP($B30&amp;"_"&amp;$C30&amp;"_"&amp;F$3,'Pnad-C'!$1:$1048576,$B$4,0),"-")</f>
        <v>1500</v>
      </c>
      <c r="G30" s="122">
        <f>IFERROR(VLOOKUP($B30&amp;"_"&amp;$C30&amp;"_"&amp;G$3,'Pnad-C'!$1:$1048576,$B$4,0),"-")</f>
        <v>1500</v>
      </c>
      <c r="H30" s="122">
        <f>IFERROR(VLOOKUP($B30&amp;"_"&amp;$C30&amp;"_"&amp;H$3,'Pnad-C'!$1:$1048576,$B$4,0),"-")</f>
        <v>1700</v>
      </c>
    </row>
    <row r="31" spans="1:8" ht="15.75" thickTop="1" x14ac:dyDescent="0.25">
      <c r="D31" s="247" t="s">
        <v>778</v>
      </c>
      <c r="E31" s="17"/>
      <c r="F31" s="17"/>
      <c r="G31" s="17"/>
      <c r="H31" s="17"/>
    </row>
    <row r="32" spans="1:8" x14ac:dyDescent="0.25">
      <c r="D32" s="248" t="s">
        <v>2</v>
      </c>
    </row>
    <row r="33" spans="4:4" x14ac:dyDescent="0.25">
      <c r="D33" s="159" t="s">
        <v>434</v>
      </c>
    </row>
    <row r="34" spans="4:4" x14ac:dyDescent="0.25">
      <c r="D34" s="259" t="s">
        <v>779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G34"/>
  <sheetViews>
    <sheetView showGridLines="0" workbookViewId="0">
      <pane ySplit="7" topLeftCell="A8" activePane="bottomLeft" state="frozen"/>
      <selection activeCell="M30" sqref="L30:M30"/>
      <selection pane="bottomLeft" activeCell="M30" sqref="L30:M30"/>
    </sheetView>
  </sheetViews>
  <sheetFormatPr defaultRowHeight="15" x14ac:dyDescent="0.25"/>
  <cols>
    <col min="1" max="1" width="2" style="268" customWidth="1"/>
    <col min="2" max="2" width="2" style="412" customWidth="1"/>
    <col min="3" max="3" width="2" style="268" customWidth="1"/>
    <col min="4" max="4" width="28.28515625" style="232" customWidth="1"/>
    <col min="5" max="6" width="22.85546875" style="232" customWidth="1"/>
    <col min="7" max="16384" width="9.140625" style="232"/>
  </cols>
  <sheetData>
    <row r="1" spans="1:6" s="236" customFormat="1" ht="30" customHeight="1" x14ac:dyDescent="0.25">
      <c r="A1" s="233" t="s">
        <v>1</v>
      </c>
      <c r="B1" s="410"/>
      <c r="C1" s="233"/>
      <c r="D1" s="235"/>
      <c r="E1" s="251"/>
      <c r="F1" s="251"/>
    </row>
    <row r="2" spans="1:6" s="239" customFormat="1" ht="3" customHeight="1" x14ac:dyDescent="0.25">
      <c r="A2" s="261"/>
      <c r="B2" s="411"/>
      <c r="C2" s="261"/>
      <c r="D2" s="238"/>
      <c r="E2" s="252"/>
      <c r="F2" s="252"/>
    </row>
    <row r="3" spans="1:6" s="250" customFormat="1" ht="9" customHeight="1" x14ac:dyDescent="0.25">
      <c r="A3" s="144" t="s">
        <v>802</v>
      </c>
      <c r="B3" s="264"/>
      <c r="C3" s="249"/>
      <c r="D3" s="253"/>
      <c r="E3" s="249" t="s">
        <v>820</v>
      </c>
      <c r="F3" s="249" t="s">
        <v>821</v>
      </c>
    </row>
    <row r="4" spans="1:6" s="250" customFormat="1" ht="9" customHeight="1" x14ac:dyDescent="0.2">
      <c r="A4" s="270" t="s">
        <v>9</v>
      </c>
      <c r="B4" s="264"/>
      <c r="C4" s="249"/>
      <c r="D4" s="253"/>
      <c r="E4" s="249">
        <f>HLOOKUP(E$3,'Pnad-C'!$1:$1048576,2,0)</f>
        <v>6</v>
      </c>
      <c r="F4" s="249">
        <f>HLOOKUP(F$3,'Pnad-C'!$1:$1048576,2,0)</f>
        <v>7</v>
      </c>
    </row>
    <row r="5" spans="1:6" s="243" customFormat="1" ht="39" customHeight="1" x14ac:dyDescent="0.25">
      <c r="A5" s="245"/>
      <c r="B5" s="267"/>
      <c r="C5" s="263"/>
      <c r="D5" s="416" t="str">
        <f>VLOOKUP(A3,'Indicadores do boletim'!$D:$N,3,0)</f>
        <v>Rendimento real mediano da população por sexo: Região  Metropolitana do Rio de Janeiro, 2012 a 2016</v>
      </c>
      <c r="E5" s="416"/>
      <c r="F5" s="416"/>
    </row>
    <row r="6" spans="1:6" s="243" customFormat="1" ht="15" customHeight="1" thickBot="1" x14ac:dyDescent="0.3">
      <c r="A6" s="245"/>
      <c r="B6" s="269"/>
      <c r="C6" s="263"/>
      <c r="D6" s="244"/>
      <c r="E6" s="14"/>
      <c r="F6" s="102" t="s">
        <v>785</v>
      </c>
    </row>
    <row r="7" spans="1:6" s="245" customFormat="1" ht="32.25" customHeight="1" thickTop="1" x14ac:dyDescent="0.25">
      <c r="A7" s="263"/>
      <c r="B7" s="266"/>
      <c r="C7" s="263"/>
      <c r="D7" s="96" t="s">
        <v>0</v>
      </c>
      <c r="E7" s="97" t="s">
        <v>167</v>
      </c>
      <c r="F7" s="97" t="s">
        <v>168</v>
      </c>
    </row>
    <row r="8" spans="1:6" ht="15.75" customHeight="1" x14ac:dyDescent="0.25">
      <c r="B8" s="254">
        <f>D8</f>
        <v>2012</v>
      </c>
      <c r="C8" s="152">
        <v>0</v>
      </c>
      <c r="D8" s="98">
        <v>2012</v>
      </c>
      <c r="E8" s="121">
        <f>IFERROR(VLOOKUP($B8&amp;"_"&amp;$C8&amp;"_"&amp;$A$4,'Pnad-C'!$1:$1048576,E$4,0),"-")</f>
        <v>1442.555908203125</v>
      </c>
      <c r="F8" s="121">
        <f>IFERROR(VLOOKUP($B8&amp;"_"&amp;$C8&amp;"_"&amp;$A$4,'Pnad-C'!$1:$1048576,F$4,0),"-")</f>
        <v>1087.297607421875</v>
      </c>
    </row>
    <row r="9" spans="1:6" ht="15.75" customHeight="1" x14ac:dyDescent="0.25">
      <c r="B9" s="254">
        <f>B8</f>
        <v>2012</v>
      </c>
      <c r="C9" s="152">
        <v>1</v>
      </c>
      <c r="D9" s="246" t="s">
        <v>3</v>
      </c>
      <c r="E9" s="122">
        <f>IFERROR(VLOOKUP($B9&amp;"_"&amp;$C9&amp;"_"&amp;$A$4,'Pnad-C'!$1:$1048576,E$4,0),"-")</f>
        <v>1381.663818359375</v>
      </c>
      <c r="F9" s="122">
        <f>IFERROR(VLOOKUP($B9&amp;"_"&amp;$C9&amp;"_"&amp;$A$4,'Pnad-C'!$1:$1048576,F$4,0),"-")</f>
        <v>1105.3310546875</v>
      </c>
    </row>
    <row r="10" spans="1:6" ht="15.75" customHeight="1" x14ac:dyDescent="0.25">
      <c r="B10" s="254">
        <f t="shared" ref="B10:B12" si="0">B9</f>
        <v>2012</v>
      </c>
      <c r="C10" s="152">
        <v>2</v>
      </c>
      <c r="D10" s="246" t="s">
        <v>4</v>
      </c>
      <c r="E10" s="122">
        <f>IFERROR(VLOOKUP($B10&amp;"_"&amp;$C10&amp;"_"&amp;$A$4,'Pnad-C'!$1:$1048576,E$4,0),"-")</f>
        <v>1507.317626953125</v>
      </c>
      <c r="F10" s="122">
        <f>IFERROR(VLOOKUP($B10&amp;"_"&amp;$C10&amp;"_"&amp;$A$4,'Pnad-C'!$1:$1048576,F$4,0),"-")</f>
        <v>1096.23095703125</v>
      </c>
    </row>
    <row r="11" spans="1:6" ht="15.75" customHeight="1" x14ac:dyDescent="0.25">
      <c r="B11" s="254">
        <f t="shared" si="0"/>
        <v>2012</v>
      </c>
      <c r="C11" s="152">
        <v>3</v>
      </c>
      <c r="D11" s="246" t="s">
        <v>5</v>
      </c>
      <c r="E11" s="122">
        <f>IFERROR(VLOOKUP($B11&amp;"_"&amp;$C11&amp;"_"&amp;$A$4,'Pnad-C'!$1:$1048576,E$4,0),"-")</f>
        <v>1417.333984375</v>
      </c>
      <c r="F11" s="122">
        <f>IFERROR(VLOOKUP($B11&amp;"_"&amp;$C11&amp;"_"&amp;$A$4,'Pnad-C'!$1:$1048576,F$4,0),"-")</f>
        <v>1082.9677734375</v>
      </c>
    </row>
    <row r="12" spans="1:6" ht="15.75" customHeight="1" x14ac:dyDescent="0.25">
      <c r="B12" s="254">
        <f t="shared" si="0"/>
        <v>2012</v>
      </c>
      <c r="C12" s="152">
        <v>4</v>
      </c>
      <c r="D12" s="246" t="s">
        <v>6</v>
      </c>
      <c r="E12" s="122">
        <f>IFERROR(VLOOKUP($B12&amp;"_"&amp;$C12&amp;"_"&amp;$A$4,'Pnad-C'!$1:$1048576,E$4,0),"-")</f>
        <v>1463.9080810546875</v>
      </c>
      <c r="F12" s="122">
        <f>IFERROR(VLOOKUP($B12&amp;"_"&amp;$C12&amp;"_"&amp;$A$4,'Pnad-C'!$1:$1048576,F$4,0),"-")</f>
        <v>1064.660400390625</v>
      </c>
    </row>
    <row r="13" spans="1:6" ht="15.75" customHeight="1" x14ac:dyDescent="0.25">
      <c r="B13" s="254">
        <f>D13</f>
        <v>2013</v>
      </c>
      <c r="C13" s="152">
        <v>0</v>
      </c>
      <c r="D13" s="98">
        <v>2013</v>
      </c>
      <c r="E13" s="121">
        <f>IFERROR(VLOOKUP($B13&amp;"_"&amp;$C13&amp;"_"&amp;$A$4,'Pnad-C'!$1:$1048576,E$4,0),"-")</f>
        <v>1563.774169921875</v>
      </c>
      <c r="F13" s="121">
        <f>IFERROR(VLOOKUP($B13&amp;"_"&amp;$C13&amp;"_"&amp;$A$4,'Pnad-C'!$1:$1048576,F$4,0),"-")</f>
        <v>1117.068359375</v>
      </c>
    </row>
    <row r="14" spans="1:6" ht="15.75" customHeight="1" x14ac:dyDescent="0.25">
      <c r="B14" s="254">
        <f>B13</f>
        <v>2013</v>
      </c>
      <c r="C14" s="152">
        <v>1</v>
      </c>
      <c r="D14" s="246" t="s">
        <v>3</v>
      </c>
      <c r="E14" s="122">
        <f>IFERROR(VLOOKUP($B14&amp;"_"&amp;$C14&amp;"_"&amp;$A$4,'Pnad-C'!$1:$1048576,E$4,0),"-")</f>
        <v>1561.3223876953125</v>
      </c>
      <c r="F14" s="122">
        <f>IFERROR(VLOOKUP($B14&amp;"_"&amp;$C14&amp;"_"&amp;$A$4,'Pnad-C'!$1:$1048576,F$4,0),"-")</f>
        <v>1105.9366455078125</v>
      </c>
    </row>
    <row r="15" spans="1:6" ht="15.75" customHeight="1" x14ac:dyDescent="0.25">
      <c r="B15" s="254">
        <f t="shared" ref="B15:B17" si="1">B14</f>
        <v>2013</v>
      </c>
      <c r="C15" s="152">
        <v>2</v>
      </c>
      <c r="D15" s="246" t="s">
        <v>4</v>
      </c>
      <c r="E15" s="122">
        <f>IFERROR(VLOOKUP($B15&amp;"_"&amp;$C15&amp;"_"&amp;$A$4,'Pnad-C'!$1:$1048576,E$4,0),"-")</f>
        <v>1538.2938232421875</v>
      </c>
      <c r="F15" s="122">
        <f>IFERROR(VLOOKUP($B15&amp;"_"&amp;$C15&amp;"_"&amp;$A$4,'Pnad-C'!$1:$1048576,F$4,0),"-")</f>
        <v>1089.624755859375</v>
      </c>
    </row>
    <row r="16" spans="1:6" ht="15.75" customHeight="1" x14ac:dyDescent="0.25">
      <c r="B16" s="254">
        <f t="shared" si="1"/>
        <v>2013</v>
      </c>
      <c r="C16" s="152">
        <v>3</v>
      </c>
      <c r="D16" s="246" t="s">
        <v>5</v>
      </c>
      <c r="E16" s="122">
        <f>IFERROR(VLOOKUP($B16&amp;"_"&amp;$C16&amp;"_"&amp;$A$4,'Pnad-C'!$1:$1048576,E$4,0),"-")</f>
        <v>1527.90576171875</v>
      </c>
      <c r="F16" s="122">
        <f>IFERROR(VLOOKUP($B16&amp;"_"&amp;$C16&amp;"_"&amp;$A$4,'Pnad-C'!$1:$1048576,F$4,0),"-")</f>
        <v>1145.9293212890625</v>
      </c>
    </row>
    <row r="17" spans="2:7" ht="15.75" customHeight="1" x14ac:dyDescent="0.25">
      <c r="B17" s="254">
        <f t="shared" si="1"/>
        <v>2013</v>
      </c>
      <c r="C17" s="152">
        <v>4</v>
      </c>
      <c r="D17" s="246" t="s">
        <v>6</v>
      </c>
      <c r="E17" s="122">
        <f>IFERROR(VLOOKUP($B17&amp;"_"&amp;$C17&amp;"_"&amp;$A$4,'Pnad-C'!$1:$1048576,E$4,0),"-")</f>
        <v>1627.574951171875</v>
      </c>
      <c r="F17" s="122">
        <f>IFERROR(VLOOKUP($B17&amp;"_"&amp;$C17&amp;"_"&amp;$A$4,'Pnad-C'!$1:$1048576,F$4,0),"-")</f>
        <v>1126.78271484375</v>
      </c>
    </row>
    <row r="18" spans="2:7" ht="15.75" customHeight="1" x14ac:dyDescent="0.25">
      <c r="B18" s="254">
        <f>D18</f>
        <v>2014</v>
      </c>
      <c r="C18" s="152">
        <v>0</v>
      </c>
      <c r="D18" s="98">
        <v>2014</v>
      </c>
      <c r="E18" s="121">
        <f>IFERROR(VLOOKUP($B18&amp;"_"&amp;$C18&amp;"_"&amp;$A$4,'Pnad-C'!$1:$1048576,E$4,0),"-")</f>
        <v>1576.6324462890625</v>
      </c>
      <c r="F18" s="121">
        <f>IFERROR(VLOOKUP($B18&amp;"_"&amp;$C18&amp;"_"&amp;$A$4,'Pnad-C'!$1:$1048576,F$4,0),"-")</f>
        <v>1145.2203369140625</v>
      </c>
    </row>
    <row r="19" spans="2:7" ht="15.75" customHeight="1" x14ac:dyDescent="0.25">
      <c r="B19" s="254">
        <f>B18</f>
        <v>2014</v>
      </c>
      <c r="C19" s="152">
        <v>1</v>
      </c>
      <c r="D19" s="246" t="s">
        <v>3</v>
      </c>
      <c r="E19" s="122">
        <f>IFERROR(VLOOKUP($B19&amp;"_"&amp;$C19&amp;"_"&amp;$A$4,'Pnad-C'!$1:$1048576,E$4,0),"-")</f>
        <v>1705.8017578125</v>
      </c>
      <c r="F19" s="122">
        <f>IFERROR(VLOOKUP($B19&amp;"_"&amp;$C19&amp;"_"&amp;$A$4,'Pnad-C'!$1:$1048576,F$4,0),"-")</f>
        <v>1218.4298095703125</v>
      </c>
    </row>
    <row r="20" spans="2:7" ht="15.75" customHeight="1" x14ac:dyDescent="0.25">
      <c r="B20" s="254">
        <f t="shared" ref="B20:B22" si="2">B19</f>
        <v>2014</v>
      </c>
      <c r="C20" s="152">
        <v>2</v>
      </c>
      <c r="D20" s="246" t="s">
        <v>4</v>
      </c>
      <c r="E20" s="122">
        <f>IFERROR(VLOOKUP($B20&amp;"_"&amp;$C20&amp;"_"&amp;$A$4,'Pnad-C'!$1:$1048576,E$4,0),"-")</f>
        <v>1548.88037109375</v>
      </c>
      <c r="F20" s="122">
        <f>IFERROR(VLOOKUP($B20&amp;"_"&amp;$C20&amp;"_"&amp;$A$4,'Pnad-C'!$1:$1048576,F$4,0),"-")</f>
        <v>1131.8741455078125</v>
      </c>
    </row>
    <row r="21" spans="2:7" ht="15.75" customHeight="1" x14ac:dyDescent="0.25">
      <c r="B21" s="254">
        <f t="shared" si="2"/>
        <v>2014</v>
      </c>
      <c r="C21" s="152">
        <v>3</v>
      </c>
      <c r="D21" s="246" t="s">
        <v>5</v>
      </c>
      <c r="E21" s="122">
        <f>IFERROR(VLOOKUP($B21&amp;"_"&amp;$C21&amp;"_"&amp;$A$4,'Pnad-C'!$1:$1048576,E$4,0),"-")</f>
        <v>1419.218994140625</v>
      </c>
      <c r="F21" s="122">
        <f>IFERROR(VLOOKUP($B21&amp;"_"&amp;$C21&amp;"_"&amp;$A$4,'Pnad-C'!$1:$1048576,F$4,0),"-")</f>
        <v>1064.414306640625</v>
      </c>
    </row>
    <row r="22" spans="2:7" ht="15.75" customHeight="1" x14ac:dyDescent="0.25">
      <c r="B22" s="254">
        <f t="shared" si="2"/>
        <v>2014</v>
      </c>
      <c r="C22" s="152">
        <v>4</v>
      </c>
      <c r="D22" s="246" t="s">
        <v>6</v>
      </c>
      <c r="E22" s="122">
        <f>IFERROR(VLOOKUP($B22&amp;"_"&amp;$C22&amp;"_"&amp;$A$4,'Pnad-C'!$1:$1048576,E$4,0),"-")</f>
        <v>1632.6285400390625</v>
      </c>
      <c r="F22" s="122">
        <f>IFERROR(VLOOKUP($B22&amp;"_"&amp;$C22&amp;"_"&amp;$A$4,'Pnad-C'!$1:$1048576,F$4,0),"-")</f>
        <v>1166.1632080078125</v>
      </c>
    </row>
    <row r="23" spans="2:7" ht="15.75" customHeight="1" x14ac:dyDescent="0.25">
      <c r="B23" s="254">
        <f>D23</f>
        <v>2015</v>
      </c>
      <c r="C23" s="152">
        <v>0</v>
      </c>
      <c r="D23" s="98">
        <v>2015</v>
      </c>
      <c r="E23" s="121">
        <f>IFERROR(VLOOKUP($B23&amp;"_"&amp;$C23&amp;"_"&amp;$A$4,'Pnad-C'!$1:$1048576,E$4,0),"-")</f>
        <v>1627.23681640625</v>
      </c>
      <c r="F23" s="121">
        <f>IFERROR(VLOOKUP($B23&amp;"_"&amp;$C23&amp;"_"&amp;$A$4,'Pnad-C'!$1:$1048576,F$4,0),"-")</f>
        <v>1191.7080078125</v>
      </c>
    </row>
    <row r="24" spans="2:7" ht="15.75" customHeight="1" x14ac:dyDescent="0.25">
      <c r="B24" s="254">
        <f>B23</f>
        <v>2015</v>
      </c>
      <c r="C24" s="152">
        <v>1</v>
      </c>
      <c r="D24" s="246" t="s">
        <v>3</v>
      </c>
      <c r="E24" s="122">
        <f>IFERROR(VLOOKUP($B24&amp;"_"&amp;$C24&amp;"_"&amp;$A$4,'Pnad-C'!$1:$1048576,E$4,0),"-")</f>
        <v>1676.3096923828125</v>
      </c>
      <c r="F24" s="122">
        <f>IFERROR(VLOOKUP($B24&amp;"_"&amp;$C24&amp;"_"&amp;$A$4,'Pnad-C'!$1:$1048576,F$4,0),"-")</f>
        <v>1117.539794921875</v>
      </c>
    </row>
    <row r="25" spans="2:7" ht="15.75" customHeight="1" x14ac:dyDescent="0.25">
      <c r="B25" s="254">
        <f t="shared" ref="B25:B27" si="3">B24</f>
        <v>2015</v>
      </c>
      <c r="C25" s="152">
        <v>2</v>
      </c>
      <c r="D25" s="246" t="s">
        <v>4</v>
      </c>
      <c r="E25" s="122">
        <f>IFERROR(VLOOKUP($B25&amp;"_"&amp;$C25&amp;"_"&amp;$A$4,'Pnad-C'!$1:$1048576,E$4,0),"-")</f>
        <v>1634.9688720703125</v>
      </c>
      <c r="F25" s="122">
        <f>IFERROR(VLOOKUP($B25&amp;"_"&amp;$C25&amp;"_"&amp;$A$4,'Pnad-C'!$1:$1048576,F$4,0),"-")</f>
        <v>1198.9771728515625</v>
      </c>
    </row>
    <row r="26" spans="2:7" ht="15.75" customHeight="1" x14ac:dyDescent="0.25">
      <c r="B26" s="254">
        <f t="shared" si="3"/>
        <v>2015</v>
      </c>
      <c r="C26" s="152">
        <v>3</v>
      </c>
      <c r="D26" s="246" t="s">
        <v>5</v>
      </c>
      <c r="E26" s="122">
        <f>IFERROR(VLOOKUP($B26&amp;"_"&amp;$C26&amp;"_"&amp;$A$4,'Pnad-C'!$1:$1048576,E$4,0),"-")</f>
        <v>1617.295654296875</v>
      </c>
      <c r="F26" s="122">
        <f>IFERROR(VLOOKUP($B26&amp;"_"&amp;$C26&amp;"_"&amp;$A$4,'Pnad-C'!$1:$1048576,F$4,0),"-")</f>
        <v>1186.016845703125</v>
      </c>
    </row>
    <row r="27" spans="2:7" ht="15.75" customHeight="1" x14ac:dyDescent="0.25">
      <c r="B27" s="254">
        <f t="shared" si="3"/>
        <v>2015</v>
      </c>
      <c r="C27" s="152">
        <v>4</v>
      </c>
      <c r="D27" s="246" t="s">
        <v>6</v>
      </c>
      <c r="E27" s="122">
        <f>IFERROR(VLOOKUP($B27&amp;"_"&amp;$C27&amp;"_"&amp;$A$4,'Pnad-C'!$1:$1048576,E$4,0),"-")</f>
        <v>1580.373046875</v>
      </c>
      <c r="F27" s="122">
        <f>IFERROR(VLOOKUP($B27&amp;"_"&amp;$C27&amp;"_"&amp;$A$4,'Pnad-C'!$1:$1048576,F$4,0),"-")</f>
        <v>1264.2984619140625</v>
      </c>
    </row>
    <row r="28" spans="2:7" ht="15.75" customHeight="1" x14ac:dyDescent="0.25">
      <c r="B28" s="254">
        <f>D28</f>
        <v>2016</v>
      </c>
      <c r="C28" s="152">
        <v>0</v>
      </c>
      <c r="D28" s="98">
        <v>2016</v>
      </c>
      <c r="E28" s="121">
        <f>IFERROR(VLOOKUP($B28&amp;"_"&amp;$C28&amp;"_"&amp;$A$4,'Pnad-C'!$1:$1048576,E$4,0),"-")</f>
        <v>1612.13818359375</v>
      </c>
      <c r="F28" s="121">
        <f>IFERROR(VLOOKUP($B28&amp;"_"&amp;$C28&amp;"_"&amp;$A$4,'Pnad-C'!$1:$1048576,F$4,0),"-")</f>
        <v>1209.1036376953125</v>
      </c>
    </row>
    <row r="29" spans="2:7" ht="15.75" customHeight="1" x14ac:dyDescent="0.25">
      <c r="B29" s="254">
        <f>B28</f>
        <v>2016</v>
      </c>
      <c r="C29" s="152">
        <v>1</v>
      </c>
      <c r="D29" s="246" t="s">
        <v>3</v>
      </c>
      <c r="E29" s="122">
        <f>IFERROR(VLOOKUP($B29&amp;"_"&amp;$C29&amp;"_"&amp;$A$4,'Pnad-C'!$1:$1048576,E$4,0),"-")</f>
        <v>1624.2762451171875</v>
      </c>
      <c r="F29" s="122">
        <f>IFERROR(VLOOKUP($B29&amp;"_"&amp;$C29&amp;"_"&amp;$A$4,'Pnad-C'!$1:$1048576,F$4,0),"-")</f>
        <v>1218.207275390625</v>
      </c>
    </row>
    <row r="30" spans="2:7" ht="15.75" customHeight="1" thickBot="1" x14ac:dyDescent="0.3">
      <c r="B30" s="254">
        <f>B29</f>
        <v>2016</v>
      </c>
      <c r="C30" s="152">
        <v>2</v>
      </c>
      <c r="D30" s="246" t="s">
        <v>4</v>
      </c>
      <c r="E30" s="122">
        <f>IFERROR(VLOOKUP($B30&amp;"_"&amp;$C30&amp;"_"&amp;$A$4,'Pnad-C'!$1:$1048576,E$4,0),"-")</f>
        <v>1600</v>
      </c>
      <c r="F30" s="122">
        <f>IFERROR(VLOOKUP($B30&amp;"_"&amp;$C30&amp;"_"&amp;$A$4,'Pnad-C'!$1:$1048576,F$4,0),"-")</f>
        <v>1200</v>
      </c>
    </row>
    <row r="31" spans="2:7" ht="23.25" customHeight="1" thickTop="1" x14ac:dyDescent="0.25">
      <c r="C31" s="154"/>
      <c r="D31" s="417" t="s">
        <v>778</v>
      </c>
      <c r="E31" s="417"/>
      <c r="F31" s="417"/>
      <c r="G31" s="168"/>
    </row>
    <row r="32" spans="2:7" x14ac:dyDescent="0.25">
      <c r="C32" s="154"/>
      <c r="D32" s="248" t="s">
        <v>2</v>
      </c>
    </row>
    <row r="33" spans="3:4" x14ac:dyDescent="0.25">
      <c r="C33" s="154"/>
      <c r="D33" s="159" t="s">
        <v>434</v>
      </c>
    </row>
    <row r="34" spans="3:4" x14ac:dyDescent="0.25">
      <c r="C34" s="154"/>
      <c r="D34" s="259" t="s">
        <v>779</v>
      </c>
    </row>
  </sheetData>
  <mergeCells count="2">
    <mergeCell ref="D5:F5"/>
    <mergeCell ref="D31:F31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I34"/>
  <sheetViews>
    <sheetView showGridLines="0" workbookViewId="0">
      <pane ySplit="7" topLeftCell="A8" activePane="bottomLeft" state="frozen"/>
      <selection activeCell="M30" sqref="L30:M30"/>
      <selection pane="bottomLeft" activeCell="M30" sqref="L30:M30"/>
    </sheetView>
  </sheetViews>
  <sheetFormatPr defaultRowHeight="15" x14ac:dyDescent="0.25"/>
  <cols>
    <col min="1" max="1" width="2" style="268" customWidth="1"/>
    <col min="2" max="2" width="2" style="412" customWidth="1"/>
    <col min="3" max="3" width="2" style="268" customWidth="1"/>
    <col min="4" max="4" width="28.28515625" style="232" customWidth="1"/>
    <col min="5" max="9" width="15.140625" style="232" customWidth="1"/>
    <col min="10" max="16384" width="9.140625" style="232"/>
  </cols>
  <sheetData>
    <row r="1" spans="1:9" s="236" customFormat="1" ht="30" customHeight="1" x14ac:dyDescent="0.25">
      <c r="A1" s="233" t="s">
        <v>1</v>
      </c>
      <c r="B1" s="410"/>
      <c r="C1" s="233"/>
      <c r="D1" s="235"/>
      <c r="E1" s="251"/>
      <c r="F1" s="251"/>
      <c r="G1" s="251"/>
      <c r="H1" s="251"/>
      <c r="I1" s="251"/>
    </row>
    <row r="2" spans="1:9" s="239" customFormat="1" ht="3" customHeight="1" x14ac:dyDescent="0.25">
      <c r="A2" s="261"/>
      <c r="B2" s="411"/>
      <c r="C2" s="261"/>
      <c r="D2" s="238"/>
      <c r="E2" s="252"/>
      <c r="F2" s="252"/>
      <c r="G2" s="252"/>
      <c r="H2" s="252"/>
      <c r="I2" s="252"/>
    </row>
    <row r="3" spans="1:9" s="250" customFormat="1" ht="9" customHeight="1" x14ac:dyDescent="0.25">
      <c r="A3" s="144" t="s">
        <v>804</v>
      </c>
      <c r="B3" s="264"/>
      <c r="C3" s="249"/>
      <c r="D3" s="253"/>
      <c r="E3" s="249" t="s">
        <v>822</v>
      </c>
      <c r="F3" s="249" t="s">
        <v>823</v>
      </c>
      <c r="G3" s="249" t="s">
        <v>824</v>
      </c>
      <c r="H3" s="249" t="s">
        <v>825</v>
      </c>
      <c r="I3" s="249" t="s">
        <v>826</v>
      </c>
    </row>
    <row r="4" spans="1:9" s="250" customFormat="1" ht="9" customHeight="1" x14ac:dyDescent="0.2">
      <c r="A4" s="270" t="s">
        <v>9</v>
      </c>
      <c r="B4" s="264"/>
      <c r="C4" s="249"/>
      <c r="D4" s="253"/>
      <c r="E4" s="249">
        <f>HLOOKUP(E$3,'Pnad-C'!$1:$1048576,2,0)</f>
        <v>8</v>
      </c>
      <c r="F4" s="249">
        <f>HLOOKUP(F$3,'Pnad-C'!$1:$1048576,2,0)</f>
        <v>9</v>
      </c>
      <c r="G4" s="249">
        <f>HLOOKUP(G$3,'Pnad-C'!$1:$1048576,2,0)</f>
        <v>10</v>
      </c>
      <c r="H4" s="249">
        <f>HLOOKUP(H$3,'Pnad-C'!$1:$1048576,2,0)</f>
        <v>11</v>
      </c>
      <c r="I4" s="249">
        <f>HLOOKUP(I$3,'Pnad-C'!$1:$1048576,2,0)</f>
        <v>12</v>
      </c>
    </row>
    <row r="5" spans="1:9" s="243" customFormat="1" ht="39" customHeight="1" x14ac:dyDescent="0.25">
      <c r="A5" s="245"/>
      <c r="B5" s="267"/>
      <c r="C5" s="263"/>
      <c r="D5" s="416" t="str">
        <f>VLOOKUP(A3,'Indicadores do boletim'!$D:$N,3,0)</f>
        <v>Rendimento real mediano da população por faixa etária: Região  Metropolitana do Rio de Janeiro, 2012 a 2016</v>
      </c>
      <c r="E5" s="416"/>
      <c r="F5" s="416"/>
      <c r="G5" s="416"/>
      <c r="H5" s="416"/>
      <c r="I5" s="416"/>
    </row>
    <row r="6" spans="1:9" s="243" customFormat="1" ht="15" customHeight="1" thickBot="1" x14ac:dyDescent="0.3">
      <c r="A6" s="245"/>
      <c r="B6" s="269"/>
      <c r="C6" s="263"/>
      <c r="D6" s="244"/>
      <c r="E6" s="14"/>
      <c r="F6" s="112"/>
      <c r="G6" s="112"/>
      <c r="H6" s="112"/>
      <c r="I6" s="102" t="s">
        <v>785</v>
      </c>
    </row>
    <row r="7" spans="1:9" s="245" customFormat="1" ht="24" customHeight="1" thickTop="1" x14ac:dyDescent="0.25">
      <c r="A7" s="263"/>
      <c r="B7" s="266"/>
      <c r="C7" s="263"/>
      <c r="D7" s="96" t="s">
        <v>0</v>
      </c>
      <c r="E7" s="97" t="s">
        <v>685</v>
      </c>
      <c r="F7" s="97" t="s">
        <v>188</v>
      </c>
      <c r="G7" s="97" t="s">
        <v>189</v>
      </c>
      <c r="H7" s="97" t="s">
        <v>190</v>
      </c>
      <c r="I7" s="97" t="s">
        <v>191</v>
      </c>
    </row>
    <row r="8" spans="1:9" ht="15.75" x14ac:dyDescent="0.25">
      <c r="B8" s="254">
        <f>D8</f>
        <v>2012</v>
      </c>
      <c r="C8" s="152">
        <v>0</v>
      </c>
      <c r="D8" s="98">
        <v>2012</v>
      </c>
      <c r="E8" s="121">
        <f>IFERROR(VLOOKUP($B8&amp;"_"&amp;$C8&amp;"_"&amp;$A$4,'Pnad-C'!$1:$1048576,E$4,0),"-")</f>
        <v>618.65704345703125</v>
      </c>
      <c r="F8" s="121">
        <f>IFERROR(VLOOKUP($B8&amp;"_"&amp;$C8&amp;"_"&amp;$A$4,'Pnad-C'!$1:$1048576,F$4,0),"-")</f>
        <v>1087.297607421875</v>
      </c>
      <c r="G8" s="121">
        <f>IFERROR(VLOOKUP($B8&amp;"_"&amp;$C8&amp;"_"&amp;$A$4,'Pnad-C'!$1:$1048576,G$4,0),"-")</f>
        <v>1359.1219482421875</v>
      </c>
      <c r="H8" s="121">
        <f>IFERROR(VLOOKUP($B8&amp;"_"&amp;$C8&amp;"_"&amp;$A$4,'Pnad-C'!$1:$1048576,H$4,0),"-")</f>
        <v>1359.1219482421875</v>
      </c>
      <c r="I8" s="121">
        <f>IFERROR(VLOOKUP($B8&amp;"_"&amp;$C8&amp;"_"&amp;$A$4,'Pnad-C'!$1:$1048576,I$4,0),"-")</f>
        <v>1307.3095703125</v>
      </c>
    </row>
    <row r="9" spans="1:9" ht="15.75" x14ac:dyDescent="0.25">
      <c r="B9" s="254">
        <f>B8</f>
        <v>2012</v>
      </c>
      <c r="C9" s="152">
        <v>1</v>
      </c>
      <c r="D9" s="246" t="s">
        <v>3</v>
      </c>
      <c r="E9" s="122">
        <f>IFERROR(VLOOKUP($B9&amp;"_"&amp;$C9&amp;"_"&amp;$A$4,'Pnad-C'!$1:$1048576,E$4,0),"-")</f>
        <v>580.298828125</v>
      </c>
      <c r="F9" s="122">
        <f>IFERROR(VLOOKUP($B9&amp;"_"&amp;$C9&amp;"_"&amp;$A$4,'Pnad-C'!$1:$1048576,F$4,0),"-")</f>
        <v>1105.3310546875</v>
      </c>
      <c r="G9" s="122">
        <f>IFERROR(VLOOKUP($B9&amp;"_"&amp;$C9&amp;"_"&amp;$A$4,'Pnad-C'!$1:$1048576,G$4,0),"-")</f>
        <v>1381.663818359375</v>
      </c>
      <c r="H9" s="122">
        <f>IFERROR(VLOOKUP($B9&amp;"_"&amp;$C9&amp;"_"&amp;$A$4,'Pnad-C'!$1:$1048576,H$4,0),"-")</f>
        <v>1381.663818359375</v>
      </c>
      <c r="I9" s="122">
        <f>IFERROR(VLOOKUP($B9&amp;"_"&amp;$C9&amp;"_"&amp;$A$4,'Pnad-C'!$1:$1048576,I$4,0),"-")</f>
        <v>1174.414306640625</v>
      </c>
    </row>
    <row r="10" spans="1:9" ht="15.75" x14ac:dyDescent="0.25">
      <c r="B10" s="254">
        <f t="shared" ref="B10:B12" si="0">B9</f>
        <v>2012</v>
      </c>
      <c r="C10" s="152">
        <v>2</v>
      </c>
      <c r="D10" s="246" t="s">
        <v>4</v>
      </c>
      <c r="E10" s="122">
        <f>IFERROR(VLOOKUP($B10&amp;"_"&amp;$C10&amp;"_"&amp;$A$4,'Pnad-C'!$1:$1048576,E$4,0),"-")</f>
        <v>685.14434814453125</v>
      </c>
      <c r="F10" s="122">
        <f>IFERROR(VLOOKUP($B10&amp;"_"&amp;$C10&amp;"_"&amp;$A$4,'Pnad-C'!$1:$1048576,F$4,0),"-")</f>
        <v>1096.23095703125</v>
      </c>
      <c r="G10" s="122">
        <f>IFERROR(VLOOKUP($B10&amp;"_"&amp;$C10&amp;"_"&amp;$A$4,'Pnad-C'!$1:$1048576,G$4,0),"-")</f>
        <v>1370.2886962890625</v>
      </c>
      <c r="H10" s="122">
        <f>IFERROR(VLOOKUP($B10&amp;"_"&amp;$C10&amp;"_"&amp;$A$4,'Pnad-C'!$1:$1048576,H$4,0),"-")</f>
        <v>1370.2886962890625</v>
      </c>
      <c r="I10" s="122">
        <f>IFERROR(VLOOKUP($B10&amp;"_"&amp;$C10&amp;"_"&amp;$A$4,'Pnad-C'!$1:$1048576,I$4,0),"-")</f>
        <v>1370.2886962890625</v>
      </c>
    </row>
    <row r="11" spans="1:9" ht="15.75" x14ac:dyDescent="0.25">
      <c r="B11" s="254">
        <f t="shared" si="0"/>
        <v>2012</v>
      </c>
      <c r="C11" s="152">
        <v>3</v>
      </c>
      <c r="D11" s="246" t="s">
        <v>5</v>
      </c>
      <c r="E11" s="122">
        <f>IFERROR(VLOOKUP($B11&amp;"_"&amp;$C11&amp;"_"&amp;$A$4,'Pnad-C'!$1:$1048576,E$4,0),"-")</f>
        <v>676.8548583984375</v>
      </c>
      <c r="F11" s="122">
        <f>IFERROR(VLOOKUP($B11&amp;"_"&amp;$C11&amp;"_"&amp;$A$4,'Pnad-C'!$1:$1048576,F$4,0),"-")</f>
        <v>1082.9677734375</v>
      </c>
      <c r="G11" s="122">
        <f>IFERROR(VLOOKUP($B11&amp;"_"&amp;$C11&amp;"_"&amp;$A$4,'Pnad-C'!$1:$1048576,G$4,0),"-")</f>
        <v>1353.709716796875</v>
      </c>
      <c r="H11" s="122">
        <f>IFERROR(VLOOKUP($B11&amp;"_"&amp;$C11&amp;"_"&amp;$A$4,'Pnad-C'!$1:$1048576,H$4,0),"-")</f>
        <v>1353.709716796875</v>
      </c>
      <c r="I11" s="122">
        <f>IFERROR(VLOOKUP($B11&amp;"_"&amp;$C11&amp;"_"&amp;$A$4,'Pnad-C'!$1:$1048576,I$4,0),"-")</f>
        <v>1353.709716796875</v>
      </c>
    </row>
    <row r="12" spans="1:9" ht="15.75" x14ac:dyDescent="0.25">
      <c r="B12" s="254">
        <f t="shared" si="0"/>
        <v>2012</v>
      </c>
      <c r="C12" s="152">
        <v>4</v>
      </c>
      <c r="D12" s="246" t="s">
        <v>6</v>
      </c>
      <c r="E12" s="122">
        <f>IFERROR(VLOOKUP($B12&amp;"_"&amp;$C12&amp;"_"&amp;$A$4,'Pnad-C'!$1:$1048576,E$4,0),"-")</f>
        <v>532.3302001953125</v>
      </c>
      <c r="F12" s="122">
        <f>IFERROR(VLOOKUP($B12&amp;"_"&amp;$C12&amp;"_"&amp;$A$4,'Pnad-C'!$1:$1048576,F$4,0),"-")</f>
        <v>1064.660400390625</v>
      </c>
      <c r="G12" s="122">
        <f>IFERROR(VLOOKUP($B12&amp;"_"&amp;$C12&amp;"_"&amp;$A$4,'Pnad-C'!$1:$1048576,G$4,0),"-")</f>
        <v>1330.8255615234375</v>
      </c>
      <c r="H12" s="122">
        <f>IFERROR(VLOOKUP($B12&amp;"_"&amp;$C12&amp;"_"&amp;$A$4,'Pnad-C'!$1:$1048576,H$4,0),"-")</f>
        <v>1330.8255615234375</v>
      </c>
      <c r="I12" s="122">
        <f>IFERROR(VLOOKUP($B12&amp;"_"&amp;$C12&amp;"_"&amp;$A$4,'Pnad-C'!$1:$1048576,I$4,0),"-")</f>
        <v>1330.8255615234375</v>
      </c>
    </row>
    <row r="13" spans="1:9" ht="15.75" x14ac:dyDescent="0.25">
      <c r="B13" s="254">
        <f>D13</f>
        <v>2013</v>
      </c>
      <c r="C13" s="152">
        <v>0</v>
      </c>
      <c r="D13" s="98">
        <v>2013</v>
      </c>
      <c r="E13" s="121">
        <f>IFERROR(VLOOKUP($B13&amp;"_"&amp;$C13&amp;"_"&amp;$A$4,'Pnad-C'!$1:$1048576,E$4,0),"-")</f>
        <v>758.819580078125</v>
      </c>
      <c r="F13" s="121">
        <f>IFERROR(VLOOKUP($B13&amp;"_"&amp;$C13&amp;"_"&amp;$A$4,'Pnad-C'!$1:$1048576,F$4,0),"-")</f>
        <v>1180.655517578125</v>
      </c>
      <c r="G13" s="121">
        <f>IFERROR(VLOOKUP($B13&amp;"_"&amp;$C13&amp;"_"&amp;$A$4,'Pnad-C'!$1:$1048576,G$4,0),"-")</f>
        <v>1499.9471435546875</v>
      </c>
      <c r="H13" s="121">
        <f>IFERROR(VLOOKUP($B13&amp;"_"&amp;$C13&amp;"_"&amp;$A$4,'Pnad-C'!$1:$1048576,H$4,0),"-")</f>
        <v>1435.371826171875</v>
      </c>
      <c r="I13" s="121">
        <f>IFERROR(VLOOKUP($B13&amp;"_"&amp;$C13&amp;"_"&amp;$A$4,'Pnad-C'!$1:$1048576,I$4,0),"-")</f>
        <v>1277.062255859375</v>
      </c>
    </row>
    <row r="14" spans="1:9" ht="15.75" x14ac:dyDescent="0.25">
      <c r="B14" s="254">
        <f>B13</f>
        <v>2013</v>
      </c>
      <c r="C14" s="152">
        <v>1</v>
      </c>
      <c r="D14" s="246" t="s">
        <v>3</v>
      </c>
      <c r="E14" s="122">
        <f>IFERROR(VLOOKUP($B14&amp;"_"&amp;$C14&amp;"_"&amp;$A$4,'Pnad-C'!$1:$1048576,E$4,0),"-")</f>
        <v>780.66119384765625</v>
      </c>
      <c r="F14" s="122">
        <f>IFERROR(VLOOKUP($B14&amp;"_"&amp;$C14&amp;"_"&amp;$A$4,'Pnad-C'!$1:$1048576,F$4,0),"-")</f>
        <v>1170.9918212890625</v>
      </c>
      <c r="G14" s="122">
        <f>IFERROR(VLOOKUP($B14&amp;"_"&amp;$C14&amp;"_"&amp;$A$4,'Pnad-C'!$1:$1048576,G$4,0),"-")</f>
        <v>1431.212158203125</v>
      </c>
      <c r="H14" s="122">
        <f>IFERROR(VLOOKUP($B14&amp;"_"&amp;$C14&amp;"_"&amp;$A$4,'Pnad-C'!$1:$1048576,H$4,0),"-")</f>
        <v>1301.1019287109375</v>
      </c>
      <c r="I14" s="122">
        <f>IFERROR(VLOOKUP($B14&amp;"_"&amp;$C14&amp;"_"&amp;$A$4,'Pnad-C'!$1:$1048576,I$4,0),"-")</f>
        <v>1301.1019287109375</v>
      </c>
    </row>
    <row r="15" spans="1:9" ht="15.75" x14ac:dyDescent="0.25">
      <c r="B15" s="254">
        <f t="shared" ref="B15:B17" si="1">B14</f>
        <v>2013</v>
      </c>
      <c r="C15" s="152">
        <v>2</v>
      </c>
      <c r="D15" s="246" t="s">
        <v>4</v>
      </c>
      <c r="E15" s="122">
        <f>IFERROR(VLOOKUP($B15&amp;"_"&amp;$C15&amp;"_"&amp;$A$4,'Pnad-C'!$1:$1048576,E$4,0),"-")</f>
        <v>769.14691162109375</v>
      </c>
      <c r="F15" s="122">
        <f>IFERROR(VLOOKUP($B15&amp;"_"&amp;$C15&amp;"_"&amp;$A$4,'Pnad-C'!$1:$1048576,F$4,0),"-")</f>
        <v>1153.7203369140625</v>
      </c>
      <c r="G15" s="122">
        <f>IFERROR(VLOOKUP($B15&amp;"_"&amp;$C15&amp;"_"&amp;$A$4,'Pnad-C'!$1:$1048576,G$4,0),"-")</f>
        <v>1538.2938232421875</v>
      </c>
      <c r="H15" s="122">
        <f>IFERROR(VLOOKUP($B15&amp;"_"&amp;$C15&amp;"_"&amp;$A$4,'Pnad-C'!$1:$1048576,H$4,0),"-")</f>
        <v>1410.1026611328125</v>
      </c>
      <c r="I15" s="122">
        <f>IFERROR(VLOOKUP($B15&amp;"_"&amp;$C15&amp;"_"&amp;$A$4,'Pnad-C'!$1:$1048576,I$4,0),"-")</f>
        <v>1281.9114990234375</v>
      </c>
    </row>
    <row r="16" spans="1:9" ht="15.75" x14ac:dyDescent="0.25">
      <c r="B16" s="254">
        <f t="shared" si="1"/>
        <v>2013</v>
      </c>
      <c r="C16" s="152">
        <v>3</v>
      </c>
      <c r="D16" s="246" t="s">
        <v>5</v>
      </c>
      <c r="E16" s="122">
        <f>IFERROR(VLOOKUP($B16&amp;"_"&amp;$C16&amp;"_"&amp;$A$4,'Pnad-C'!$1:$1048576,E$4,0),"-")</f>
        <v>636.62738037109375</v>
      </c>
      <c r="F16" s="122">
        <f>IFERROR(VLOOKUP($B16&amp;"_"&amp;$C16&amp;"_"&amp;$A$4,'Pnad-C'!$1:$1048576,F$4,0),"-")</f>
        <v>1145.9293212890625</v>
      </c>
      <c r="G16" s="122">
        <f>IFERROR(VLOOKUP($B16&amp;"_"&amp;$C16&amp;"_"&amp;$A$4,'Pnad-C'!$1:$1048576,G$4,0),"-")</f>
        <v>1527.90576171875</v>
      </c>
      <c r="H16" s="122">
        <f>IFERROR(VLOOKUP($B16&amp;"_"&amp;$C16&amp;"_"&amp;$A$4,'Pnad-C'!$1:$1048576,H$4,0),"-")</f>
        <v>1527.90576171875</v>
      </c>
      <c r="I16" s="122">
        <f>IFERROR(VLOOKUP($B16&amp;"_"&amp;$C16&amp;"_"&amp;$A$4,'Pnad-C'!$1:$1048576,I$4,0),"-")</f>
        <v>1273.2547607421875</v>
      </c>
    </row>
    <row r="17" spans="2:9" ht="15.75" x14ac:dyDescent="0.25">
      <c r="B17" s="254">
        <f t="shared" si="1"/>
        <v>2013</v>
      </c>
      <c r="C17" s="152">
        <v>4</v>
      </c>
      <c r="D17" s="246" t="s">
        <v>6</v>
      </c>
      <c r="E17" s="122">
        <f>IFERROR(VLOOKUP($B17&amp;"_"&amp;$C17&amp;"_"&amp;$A$4,'Pnad-C'!$1:$1048576,E$4,0),"-")</f>
        <v>848.84295654296875</v>
      </c>
      <c r="F17" s="122">
        <f>IFERROR(VLOOKUP($B17&amp;"_"&amp;$C17&amp;"_"&amp;$A$4,'Pnad-C'!$1:$1048576,F$4,0),"-")</f>
        <v>1251.980712890625</v>
      </c>
      <c r="G17" s="122">
        <f>IFERROR(VLOOKUP($B17&amp;"_"&amp;$C17&amp;"_"&amp;$A$4,'Pnad-C'!$1:$1048576,G$4,0),"-")</f>
        <v>1502.376953125</v>
      </c>
      <c r="H17" s="122">
        <f>IFERROR(VLOOKUP($B17&amp;"_"&amp;$C17&amp;"_"&amp;$A$4,'Pnad-C'!$1:$1048576,H$4,0),"-")</f>
        <v>1502.376953125</v>
      </c>
      <c r="I17" s="122">
        <f>IFERROR(VLOOKUP($B17&amp;"_"&amp;$C17&amp;"_"&amp;$A$4,'Pnad-C'!$1:$1048576,I$4,0),"-")</f>
        <v>1251.980712890625</v>
      </c>
    </row>
    <row r="18" spans="2:9" ht="15.75" x14ac:dyDescent="0.25">
      <c r="B18" s="254">
        <f>D18</f>
        <v>2014</v>
      </c>
      <c r="C18" s="152">
        <v>0</v>
      </c>
      <c r="D18" s="98">
        <v>2014</v>
      </c>
      <c r="E18" s="121">
        <f>IFERROR(VLOOKUP($B18&amp;"_"&amp;$C18&amp;"_"&amp;$A$4,'Pnad-C'!$1:$1048576,E$4,0),"-")</f>
        <v>654.455078125</v>
      </c>
      <c r="F18" s="121">
        <f>IFERROR(VLOOKUP($B18&amp;"_"&amp;$C18&amp;"_"&amp;$A$4,'Pnad-C'!$1:$1048576,F$4,0),"-")</f>
        <v>1174.89697265625</v>
      </c>
      <c r="G18" s="121">
        <f>IFERROR(VLOOKUP($B18&amp;"_"&amp;$C18&amp;"_"&amp;$A$4,'Pnad-C'!$1:$1048576,G$4,0),"-")</f>
        <v>1427.6165771484375</v>
      </c>
      <c r="H18" s="121">
        <f>IFERROR(VLOOKUP($B18&amp;"_"&amp;$C18&amp;"_"&amp;$A$4,'Pnad-C'!$1:$1048576,H$4,0),"-")</f>
        <v>1398.049560546875</v>
      </c>
      <c r="I18" s="121">
        <f>IFERROR(VLOOKUP($B18&amp;"_"&amp;$C18&amp;"_"&amp;$A$4,'Pnad-C'!$1:$1048576,I$4,0),"-")</f>
        <v>1368.482421875</v>
      </c>
    </row>
    <row r="19" spans="2:9" ht="15.75" x14ac:dyDescent="0.25">
      <c r="B19" s="254">
        <f>B18</f>
        <v>2014</v>
      </c>
      <c r="C19" s="152">
        <v>1</v>
      </c>
      <c r="D19" s="246" t="s">
        <v>3</v>
      </c>
      <c r="E19" s="122">
        <f>IFERROR(VLOOKUP($B19&amp;"_"&amp;$C19&amp;"_"&amp;$A$4,'Pnad-C'!$1:$1048576,E$4,0),"-")</f>
        <v>731.057861328125</v>
      </c>
      <c r="F19" s="122">
        <f>IFERROR(VLOOKUP($B19&amp;"_"&amp;$C19&amp;"_"&amp;$A$4,'Pnad-C'!$1:$1048576,F$4,0),"-")</f>
        <v>1218.4298095703125</v>
      </c>
      <c r="G19" s="122">
        <f>IFERROR(VLOOKUP($B19&amp;"_"&amp;$C19&amp;"_"&amp;$A$4,'Pnad-C'!$1:$1048576,G$4,0),"-")</f>
        <v>1462.11572265625</v>
      </c>
      <c r="H19" s="122">
        <f>IFERROR(VLOOKUP($B19&amp;"_"&amp;$C19&amp;"_"&amp;$A$4,'Pnad-C'!$1:$1048576,H$4,0),"-")</f>
        <v>1462.11572265625</v>
      </c>
      <c r="I19" s="122">
        <f>IFERROR(VLOOKUP($B19&amp;"_"&amp;$C19&amp;"_"&amp;$A$4,'Pnad-C'!$1:$1048576,I$4,0),"-")</f>
        <v>1462.11572265625</v>
      </c>
    </row>
    <row r="20" spans="2:9" ht="15.75" x14ac:dyDescent="0.25">
      <c r="B20" s="254">
        <f t="shared" ref="B20:B22" si="2">B19</f>
        <v>2014</v>
      </c>
      <c r="C20" s="152">
        <v>2</v>
      </c>
      <c r="D20" s="246" t="s">
        <v>4</v>
      </c>
      <c r="E20" s="122">
        <f>IFERROR(VLOOKUP($B20&amp;"_"&amp;$C20&amp;"_"&amp;$A$4,'Pnad-C'!$1:$1048576,E$4,0),"-")</f>
        <v>595.72320556640625</v>
      </c>
      <c r="F20" s="122">
        <f>IFERROR(VLOOKUP($B20&amp;"_"&amp;$C20&amp;"_"&amp;$A$4,'Pnad-C'!$1:$1048576,F$4,0),"-")</f>
        <v>1191.4464111328125</v>
      </c>
      <c r="G20" s="122">
        <f>IFERROR(VLOOKUP($B20&amp;"_"&amp;$C20&amp;"_"&amp;$A$4,'Pnad-C'!$1:$1048576,G$4,0),"-")</f>
        <v>1429.7357177734375</v>
      </c>
      <c r="H20" s="122">
        <f>IFERROR(VLOOKUP($B20&amp;"_"&amp;$C20&amp;"_"&amp;$A$4,'Pnad-C'!$1:$1048576,H$4,0),"-")</f>
        <v>1429.7357177734375</v>
      </c>
      <c r="I20" s="122">
        <f>IFERROR(VLOOKUP($B20&amp;"_"&amp;$C20&amp;"_"&amp;$A$4,'Pnad-C'!$1:$1048576,I$4,0),"-")</f>
        <v>1429.7357177734375</v>
      </c>
    </row>
    <row r="21" spans="2:9" ht="15.75" x14ac:dyDescent="0.25">
      <c r="B21" s="254">
        <f t="shared" si="2"/>
        <v>2014</v>
      </c>
      <c r="C21" s="152">
        <v>3</v>
      </c>
      <c r="D21" s="246" t="s">
        <v>5</v>
      </c>
      <c r="E21" s="122">
        <f>IFERROR(VLOOKUP($B21&amp;"_"&amp;$C21&amp;"_"&amp;$A$4,'Pnad-C'!$1:$1048576,E$4,0),"-")</f>
        <v>591.34124755859375</v>
      </c>
      <c r="F21" s="122">
        <f>IFERROR(VLOOKUP($B21&amp;"_"&amp;$C21&amp;"_"&amp;$A$4,'Pnad-C'!$1:$1048576,F$4,0),"-")</f>
        <v>1123.54833984375</v>
      </c>
      <c r="G21" s="122">
        <f>IFERROR(VLOOKUP($B21&amp;"_"&amp;$C21&amp;"_"&amp;$A$4,'Pnad-C'!$1:$1048576,G$4,0),"-")</f>
        <v>1419.218994140625</v>
      </c>
      <c r="H21" s="122">
        <f>IFERROR(VLOOKUP($B21&amp;"_"&amp;$C21&amp;"_"&amp;$A$4,'Pnad-C'!$1:$1048576,H$4,0),"-")</f>
        <v>1300.9508056640625</v>
      </c>
      <c r="I21" s="122">
        <f>IFERROR(VLOOKUP($B21&amp;"_"&amp;$C21&amp;"_"&amp;$A$4,'Pnad-C'!$1:$1048576,I$4,0),"-")</f>
        <v>1182.6824951171875</v>
      </c>
    </row>
    <row r="22" spans="2:9" ht="15.75" x14ac:dyDescent="0.25">
      <c r="B22" s="254">
        <f t="shared" si="2"/>
        <v>2014</v>
      </c>
      <c r="C22" s="152">
        <v>4</v>
      </c>
      <c r="D22" s="246" t="s">
        <v>6</v>
      </c>
      <c r="E22" s="122">
        <f>IFERROR(VLOOKUP($B22&amp;"_"&amp;$C22&amp;"_"&amp;$A$4,'Pnad-C'!$1:$1048576,E$4,0),"-")</f>
        <v>699.69793701171875</v>
      </c>
      <c r="F22" s="122">
        <f>IFERROR(VLOOKUP($B22&amp;"_"&amp;$C22&amp;"_"&amp;$A$4,'Pnad-C'!$1:$1048576,F$4,0),"-")</f>
        <v>1166.1632080078125</v>
      </c>
      <c r="G22" s="122">
        <f>IFERROR(VLOOKUP($B22&amp;"_"&amp;$C22&amp;"_"&amp;$A$4,'Pnad-C'!$1:$1048576,G$4,0),"-")</f>
        <v>1399.3958740234375</v>
      </c>
      <c r="H22" s="122">
        <f>IFERROR(VLOOKUP($B22&amp;"_"&amp;$C22&amp;"_"&amp;$A$4,'Pnad-C'!$1:$1048576,H$4,0),"-")</f>
        <v>1399.3958740234375</v>
      </c>
      <c r="I22" s="122">
        <f>IFERROR(VLOOKUP($B22&amp;"_"&amp;$C22&amp;"_"&amp;$A$4,'Pnad-C'!$1:$1048576,I$4,0),"-")</f>
        <v>1399.3958740234375</v>
      </c>
    </row>
    <row r="23" spans="2:9" ht="15.75" x14ac:dyDescent="0.25">
      <c r="B23" s="254">
        <f>D23</f>
        <v>2015</v>
      </c>
      <c r="C23" s="152">
        <v>0</v>
      </c>
      <c r="D23" s="98">
        <v>2015</v>
      </c>
      <c r="E23" s="121">
        <f>IFERROR(VLOOKUP($B23&amp;"_"&amp;$C23&amp;"_"&amp;$A$4,'Pnad-C'!$1:$1048576,E$4,0),"-")</f>
        <v>623.9398193359375</v>
      </c>
      <c r="F23" s="121">
        <f>IFERROR(VLOOKUP($B23&amp;"_"&amp;$C23&amp;"_"&amp;$A$4,'Pnad-C'!$1:$1048576,F$4,0),"-")</f>
        <v>1124.6416015625</v>
      </c>
      <c r="G23" s="121">
        <f>IFERROR(VLOOKUP($B23&amp;"_"&amp;$C23&amp;"_"&amp;$A$4,'Pnad-C'!$1:$1048576,G$4,0),"-")</f>
        <v>1599.29833984375</v>
      </c>
      <c r="H23" s="121">
        <f>IFERROR(VLOOKUP($B23&amp;"_"&amp;$C23&amp;"_"&amp;$A$4,'Pnad-C'!$1:$1048576,H$4,0),"-")</f>
        <v>1599.29833984375</v>
      </c>
      <c r="I23" s="121">
        <f>IFERROR(VLOOKUP($B23&amp;"_"&amp;$C23&amp;"_"&amp;$A$4,'Pnad-C'!$1:$1048576,I$4,0),"-")</f>
        <v>1409.288330078125</v>
      </c>
    </row>
    <row r="24" spans="2:9" ht="15.75" x14ac:dyDescent="0.25">
      <c r="B24" s="254">
        <f>B23</f>
        <v>2015</v>
      </c>
      <c r="C24" s="152">
        <v>1</v>
      </c>
      <c r="D24" s="246" t="s">
        <v>3</v>
      </c>
      <c r="E24" s="122">
        <f>IFERROR(VLOOKUP($B24&amp;"_"&amp;$C24&amp;"_"&amp;$A$4,'Pnad-C'!$1:$1048576,E$4,0),"-")</f>
        <v>670.52386474609375</v>
      </c>
      <c r="F24" s="122">
        <f>IFERROR(VLOOKUP($B24&amp;"_"&amp;$C24&amp;"_"&amp;$A$4,'Pnad-C'!$1:$1048576,F$4,0),"-")</f>
        <v>1117.539794921875</v>
      </c>
      <c r="G24" s="122">
        <f>IFERROR(VLOOKUP($B24&amp;"_"&amp;$C24&amp;"_"&amp;$A$4,'Pnad-C'!$1:$1048576,G$4,0),"-")</f>
        <v>1564.5556640625</v>
      </c>
      <c r="H24" s="122">
        <f>IFERROR(VLOOKUP($B24&amp;"_"&amp;$C24&amp;"_"&amp;$A$4,'Pnad-C'!$1:$1048576,H$4,0),"-")</f>
        <v>1564.5556640625</v>
      </c>
      <c r="I24" s="122">
        <f>IFERROR(VLOOKUP($B24&amp;"_"&amp;$C24&amp;"_"&amp;$A$4,'Pnad-C'!$1:$1048576,I$4,0),"-")</f>
        <v>1341.0477294921875</v>
      </c>
    </row>
    <row r="25" spans="2:9" ht="15.75" x14ac:dyDescent="0.25">
      <c r="B25" s="254">
        <f t="shared" ref="B25:B27" si="3">B24</f>
        <v>2015</v>
      </c>
      <c r="C25" s="152">
        <v>2</v>
      </c>
      <c r="D25" s="246" t="s">
        <v>4</v>
      </c>
      <c r="E25" s="122">
        <f>IFERROR(VLOOKUP($B25&amp;"_"&amp;$C25&amp;"_"&amp;$A$4,'Pnad-C'!$1:$1048576,E$4,0),"-")</f>
        <v>653.987548828125</v>
      </c>
      <c r="F25" s="122">
        <f>IFERROR(VLOOKUP($B25&amp;"_"&amp;$C25&amp;"_"&amp;$A$4,'Pnad-C'!$1:$1048576,F$4,0),"-")</f>
        <v>1089.979248046875</v>
      </c>
      <c r="G25" s="122">
        <f>IFERROR(VLOOKUP($B25&amp;"_"&amp;$C25&amp;"_"&amp;$A$4,'Pnad-C'!$1:$1048576,G$4,0),"-")</f>
        <v>1634.9688720703125</v>
      </c>
      <c r="H25" s="122">
        <f>IFERROR(VLOOKUP($B25&amp;"_"&amp;$C25&amp;"_"&amp;$A$4,'Pnad-C'!$1:$1048576,H$4,0),"-")</f>
        <v>1634.9688720703125</v>
      </c>
      <c r="I25" s="122">
        <f>IFERROR(VLOOKUP($B25&amp;"_"&amp;$C25&amp;"_"&amp;$A$4,'Pnad-C'!$1:$1048576,I$4,0),"-")</f>
        <v>1416.9730224609375</v>
      </c>
    </row>
    <row r="26" spans="2:9" ht="15.75" x14ac:dyDescent="0.25">
      <c r="B26" s="254">
        <f t="shared" si="3"/>
        <v>2015</v>
      </c>
      <c r="C26" s="152">
        <v>3</v>
      </c>
      <c r="D26" s="246" t="s">
        <v>5</v>
      </c>
      <c r="E26" s="122">
        <f>IFERROR(VLOOKUP($B26&amp;"_"&amp;$C26&amp;"_"&amp;$A$4,'Pnad-C'!$1:$1048576,E$4,0),"-")</f>
        <v>539.0985107421875</v>
      </c>
      <c r="F26" s="122">
        <f>IFERROR(VLOOKUP($B26&amp;"_"&amp;$C26&amp;"_"&amp;$A$4,'Pnad-C'!$1:$1048576,F$4,0),"-")</f>
        <v>1132.10693359375</v>
      </c>
      <c r="G26" s="122">
        <f>IFERROR(VLOOKUP($B26&amp;"_"&amp;$C26&amp;"_"&amp;$A$4,'Pnad-C'!$1:$1048576,G$4,0),"-")</f>
        <v>1617.295654296875</v>
      </c>
      <c r="H26" s="122">
        <f>IFERROR(VLOOKUP($B26&amp;"_"&amp;$C26&amp;"_"&amp;$A$4,'Pnad-C'!$1:$1048576,H$4,0),"-")</f>
        <v>1617.295654296875</v>
      </c>
      <c r="I26" s="122">
        <f>IFERROR(VLOOKUP($B26&amp;"_"&amp;$C26&amp;"_"&amp;$A$4,'Pnad-C'!$1:$1048576,I$4,0),"-")</f>
        <v>1509.4759521484375</v>
      </c>
    </row>
    <row r="27" spans="2:9" ht="15.75" x14ac:dyDescent="0.25">
      <c r="B27" s="254">
        <f t="shared" si="3"/>
        <v>2015</v>
      </c>
      <c r="C27" s="152">
        <v>4</v>
      </c>
      <c r="D27" s="246" t="s">
        <v>6</v>
      </c>
      <c r="E27" s="122">
        <f>IFERROR(VLOOKUP($B27&amp;"_"&amp;$C27&amp;"_"&amp;$A$4,'Pnad-C'!$1:$1048576,E$4,0),"-")</f>
        <v>632.14923095703125</v>
      </c>
      <c r="F27" s="122">
        <f>IFERROR(VLOOKUP($B27&amp;"_"&amp;$C27&amp;"_"&amp;$A$4,'Pnad-C'!$1:$1048576,F$4,0),"-")</f>
        <v>1158.9403076171875</v>
      </c>
      <c r="G27" s="122">
        <f>IFERROR(VLOOKUP($B27&amp;"_"&amp;$C27&amp;"_"&amp;$A$4,'Pnad-C'!$1:$1048576,G$4,0),"-")</f>
        <v>1580.373046875</v>
      </c>
      <c r="H27" s="122">
        <f>IFERROR(VLOOKUP($B27&amp;"_"&amp;$C27&amp;"_"&amp;$A$4,'Pnad-C'!$1:$1048576,H$4,0),"-")</f>
        <v>1580.373046875</v>
      </c>
      <c r="I27" s="122">
        <f>IFERROR(VLOOKUP($B27&amp;"_"&amp;$C27&amp;"_"&amp;$A$4,'Pnad-C'!$1:$1048576,I$4,0),"-")</f>
        <v>1369.6566162109375</v>
      </c>
    </row>
    <row r="28" spans="2:9" ht="15.75" x14ac:dyDescent="0.25">
      <c r="B28" s="254">
        <f>D28</f>
        <v>2016</v>
      </c>
      <c r="C28" s="152">
        <v>0</v>
      </c>
      <c r="D28" s="98">
        <v>2016</v>
      </c>
      <c r="E28" s="121">
        <f>IFERROR(VLOOKUP($B28&amp;"_"&amp;$C28&amp;"_"&amp;$A$4,'Pnad-C'!$1:$1048576,E$4,0),"-")</f>
        <v>699.97802734375</v>
      </c>
      <c r="F28" s="121">
        <f>IFERROR(VLOOKUP($B28&amp;"_"&amp;$C28&amp;"_"&amp;$A$4,'Pnad-C'!$1:$1048576,F$4,0),"-")</f>
        <v>1209.1036376953125</v>
      </c>
      <c r="G28" s="121">
        <f>IFERROR(VLOOKUP($B28&amp;"_"&amp;$C28&amp;"_"&amp;$A$4,'Pnad-C'!$1:$1048576,G$4,0),"-")</f>
        <v>1511.3795166015625</v>
      </c>
      <c r="H28" s="121">
        <f>IFERROR(VLOOKUP($B28&amp;"_"&amp;$C28&amp;"_"&amp;$A$4,'Pnad-C'!$1:$1048576,H$4,0),"-")</f>
        <v>1511.3795166015625</v>
      </c>
      <c r="I28" s="121">
        <f>IFERROR(VLOOKUP($B28&amp;"_"&amp;$C28&amp;"_"&amp;$A$4,'Pnad-C'!$1:$1048576,I$4,0),"-")</f>
        <v>1562.13818359375</v>
      </c>
    </row>
    <row r="29" spans="2:9" ht="15.75" x14ac:dyDescent="0.25">
      <c r="B29" s="254">
        <f>B28</f>
        <v>2016</v>
      </c>
      <c r="C29" s="152">
        <v>1</v>
      </c>
      <c r="D29" s="246" t="s">
        <v>3</v>
      </c>
      <c r="E29" s="122">
        <f>IFERROR(VLOOKUP($B29&amp;"_"&amp;$C29&amp;"_"&amp;$A$4,'Pnad-C'!$1:$1048576,E$4,0),"-")</f>
        <v>799.9560546875</v>
      </c>
      <c r="F29" s="122">
        <f>IFERROR(VLOOKUP($B29&amp;"_"&amp;$C29&amp;"_"&amp;$A$4,'Pnad-C'!$1:$1048576,F$4,0),"-")</f>
        <v>1218.207275390625</v>
      </c>
      <c r="G29" s="122">
        <f>IFERROR(VLOOKUP($B29&amp;"_"&amp;$C29&amp;"_"&amp;$A$4,'Pnad-C'!$1:$1048576,G$4,0),"-")</f>
        <v>1522.759033203125</v>
      </c>
      <c r="H29" s="122">
        <f>IFERROR(VLOOKUP($B29&amp;"_"&amp;$C29&amp;"_"&amp;$A$4,'Pnad-C'!$1:$1048576,H$4,0),"-")</f>
        <v>1522.759033203125</v>
      </c>
      <c r="I29" s="122">
        <f>IFERROR(VLOOKUP($B29&amp;"_"&amp;$C29&amp;"_"&amp;$A$4,'Pnad-C'!$1:$1048576,I$4,0),"-")</f>
        <v>1624.2762451171875</v>
      </c>
    </row>
    <row r="30" spans="2:9" ht="16.5" thickBot="1" x14ac:dyDescent="0.3">
      <c r="B30" s="254">
        <f>B29</f>
        <v>2016</v>
      </c>
      <c r="C30" s="152">
        <v>2</v>
      </c>
      <c r="D30" s="246" t="s">
        <v>4</v>
      </c>
      <c r="E30" s="122">
        <f>IFERROR(VLOOKUP($B30&amp;"_"&amp;$C30&amp;"_"&amp;$A$4,'Pnad-C'!$1:$1048576,E$4,0),"-")</f>
        <v>600</v>
      </c>
      <c r="F30" s="122">
        <f>IFERROR(VLOOKUP($B30&amp;"_"&amp;$C30&amp;"_"&amp;$A$4,'Pnad-C'!$1:$1048576,F$4,0),"-")</f>
        <v>1200</v>
      </c>
      <c r="G30" s="122">
        <f>IFERROR(VLOOKUP($B30&amp;"_"&amp;$C30&amp;"_"&amp;$A$4,'Pnad-C'!$1:$1048576,G$4,0),"-")</f>
        <v>1500</v>
      </c>
      <c r="H30" s="122">
        <f>IFERROR(VLOOKUP($B30&amp;"_"&amp;$C30&amp;"_"&amp;$A$4,'Pnad-C'!$1:$1048576,H$4,0),"-")</f>
        <v>1500</v>
      </c>
      <c r="I30" s="122">
        <f>IFERROR(VLOOKUP($B30&amp;"_"&amp;$C30&amp;"_"&amp;$A$4,'Pnad-C'!$1:$1048576,I$4,0),"-")</f>
        <v>1500</v>
      </c>
    </row>
    <row r="31" spans="2:9" ht="15" customHeight="1" thickTop="1" x14ac:dyDescent="0.25">
      <c r="C31" s="154"/>
      <c r="D31" s="247" t="s">
        <v>778</v>
      </c>
      <c r="E31" s="113"/>
      <c r="F31" s="113"/>
      <c r="G31" s="113"/>
      <c r="H31" s="113"/>
      <c r="I31" s="17"/>
    </row>
    <row r="32" spans="2:9" x14ac:dyDescent="0.25">
      <c r="C32" s="154"/>
      <c r="D32" s="248" t="s">
        <v>2</v>
      </c>
    </row>
    <row r="33" spans="3:4" x14ac:dyDescent="0.25">
      <c r="C33" s="154"/>
      <c r="D33" s="159" t="s">
        <v>434</v>
      </c>
    </row>
    <row r="34" spans="3:4" x14ac:dyDescent="0.25">
      <c r="C34" s="154"/>
      <c r="D34" s="259" t="s">
        <v>779</v>
      </c>
    </row>
  </sheetData>
  <mergeCells count="1">
    <mergeCell ref="D5:I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J34"/>
  <sheetViews>
    <sheetView showGridLines="0" workbookViewId="0">
      <pane ySplit="7" topLeftCell="A8" activePane="bottomLeft" state="frozen"/>
      <selection activeCell="M30" sqref="L30:M30"/>
      <selection pane="bottomLeft" activeCell="I16" sqref="I16"/>
    </sheetView>
  </sheetViews>
  <sheetFormatPr defaultRowHeight="15" x14ac:dyDescent="0.25"/>
  <cols>
    <col min="1" max="1" width="2" style="268" customWidth="1"/>
    <col min="2" max="2" width="2" style="412" customWidth="1"/>
    <col min="3" max="3" width="2" style="268" customWidth="1"/>
    <col min="4" max="4" width="28.28515625" style="232" customWidth="1"/>
    <col min="5" max="5" width="12.28515625" style="232" customWidth="1"/>
    <col min="6" max="6" width="14.28515625" style="232" customWidth="1"/>
    <col min="7" max="7" width="11.28515625" style="232" customWidth="1"/>
    <col min="8" max="8" width="14.5703125" style="232" customWidth="1"/>
    <col min="9" max="9" width="14.42578125" style="232" customWidth="1"/>
    <col min="10" max="10" width="14.28515625" style="232" customWidth="1"/>
    <col min="11" max="16384" width="9.140625" style="232"/>
  </cols>
  <sheetData>
    <row r="1" spans="1:10" s="236" customFormat="1" ht="30" customHeight="1" x14ac:dyDescent="0.25">
      <c r="A1" s="233" t="s">
        <v>1</v>
      </c>
      <c r="B1" s="410"/>
      <c r="C1" s="233"/>
      <c r="D1" s="235"/>
      <c r="E1" s="251"/>
      <c r="F1" s="251"/>
      <c r="G1" s="251"/>
      <c r="H1" s="251"/>
      <c r="I1" s="251"/>
      <c r="J1" s="251"/>
    </row>
    <row r="2" spans="1:10" s="239" customFormat="1" ht="3" customHeight="1" x14ac:dyDescent="0.25">
      <c r="A2" s="261"/>
      <c r="B2" s="411"/>
      <c r="C2" s="261"/>
      <c r="D2" s="238"/>
      <c r="E2" s="252"/>
      <c r="F2" s="252"/>
      <c r="G2" s="252"/>
      <c r="H2" s="252"/>
      <c r="I2" s="252"/>
      <c r="J2" s="252"/>
    </row>
    <row r="3" spans="1:10" s="250" customFormat="1" ht="9" customHeight="1" x14ac:dyDescent="0.25">
      <c r="A3" s="144" t="s">
        <v>805</v>
      </c>
      <c r="B3" s="264"/>
      <c r="C3" s="249"/>
      <c r="D3" s="253"/>
      <c r="E3" s="249" t="s">
        <v>827</v>
      </c>
      <c r="F3" s="249" t="s">
        <v>828</v>
      </c>
      <c r="G3" s="249" t="s">
        <v>829</v>
      </c>
      <c r="H3" s="249" t="s">
        <v>830</v>
      </c>
      <c r="I3" s="249" t="s">
        <v>831</v>
      </c>
      <c r="J3" s="249" t="s">
        <v>832</v>
      </c>
    </row>
    <row r="4" spans="1:10" s="250" customFormat="1" ht="9" customHeight="1" x14ac:dyDescent="0.2">
      <c r="A4" s="270" t="s">
        <v>9</v>
      </c>
      <c r="B4" s="264"/>
      <c r="C4" s="249"/>
      <c r="D4" s="253"/>
      <c r="E4" s="249">
        <f>HLOOKUP(E$3,'Pnad-C'!$1:$1048576,2,0)</f>
        <v>13</v>
      </c>
      <c r="F4" s="249">
        <f>HLOOKUP(F$3,'Pnad-C'!$1:$1048576,2,0)</f>
        <v>14</v>
      </c>
      <c r="G4" s="249">
        <f>HLOOKUP(G$3,'Pnad-C'!$1:$1048576,2,0)</f>
        <v>15</v>
      </c>
      <c r="H4" s="249">
        <f>HLOOKUP(H$3,'Pnad-C'!$1:$1048576,2,0)</f>
        <v>16</v>
      </c>
      <c r="I4" s="249">
        <f>HLOOKUP(I$3,'Pnad-C'!$1:$1048576,2,0)</f>
        <v>17</v>
      </c>
      <c r="J4" s="249">
        <f>HLOOKUP(J$3,'Pnad-C'!$1:$1048576,2,0)</f>
        <v>18</v>
      </c>
    </row>
    <row r="5" spans="1:10" s="243" customFormat="1" ht="39" customHeight="1" x14ac:dyDescent="0.25">
      <c r="A5" s="245"/>
      <c r="B5" s="267"/>
      <c r="C5" s="263"/>
      <c r="D5" s="416" t="str">
        <f>VLOOKUP(A3,'Indicadores do boletim'!$D:$N,3,0)</f>
        <v>Rendimento real mediano da população por anos de estudo: Região  Metropolitana do Rio de Janeiro, 2012 a 2016</v>
      </c>
      <c r="E5" s="416"/>
      <c r="F5" s="416"/>
      <c r="G5" s="416"/>
      <c r="H5" s="416"/>
      <c r="I5" s="416"/>
      <c r="J5" s="416"/>
    </row>
    <row r="6" spans="1:10" s="243" customFormat="1" ht="15" customHeight="1" thickBot="1" x14ac:dyDescent="0.3">
      <c r="A6" s="245"/>
      <c r="B6" s="269"/>
      <c r="C6" s="263"/>
      <c r="D6" s="244"/>
      <c r="E6" s="14"/>
      <c r="F6" s="112"/>
      <c r="G6" s="112"/>
      <c r="H6" s="112"/>
      <c r="I6" s="112"/>
      <c r="J6" s="102" t="s">
        <v>785</v>
      </c>
    </row>
    <row r="7" spans="1:10" s="245" customFormat="1" ht="24" customHeight="1" thickTop="1" x14ac:dyDescent="0.25">
      <c r="A7" s="263"/>
      <c r="B7" s="266"/>
      <c r="C7" s="263"/>
      <c r="D7" s="96" t="s">
        <v>0</v>
      </c>
      <c r="E7" s="97" t="s">
        <v>196</v>
      </c>
      <c r="F7" s="97" t="s">
        <v>202</v>
      </c>
      <c r="G7" s="97" t="s">
        <v>197</v>
      </c>
      <c r="H7" s="97" t="s">
        <v>198</v>
      </c>
      <c r="I7" s="97" t="s">
        <v>199</v>
      </c>
      <c r="J7" s="97" t="s">
        <v>200</v>
      </c>
    </row>
    <row r="8" spans="1:10" ht="15.75" x14ac:dyDescent="0.25">
      <c r="B8" s="254">
        <f>D8</f>
        <v>2012</v>
      </c>
      <c r="C8" s="152">
        <v>0</v>
      </c>
      <c r="D8" s="98">
        <v>2012</v>
      </c>
      <c r="E8" s="121">
        <f>IFERROR(VLOOKUP($B8&amp;"_"&amp;$C8&amp;"_"&amp;$A$4,'Pnad-C'!$1:$1048576,E$4,0),"-")</f>
        <v>916.6910400390625</v>
      </c>
      <c r="F8" s="121">
        <f>IFERROR(VLOOKUP($B8&amp;"_"&amp;$C8&amp;"_"&amp;$A$4,'Pnad-C'!$1:$1048576,F$4,0),"-")</f>
        <v>994.9232177734375</v>
      </c>
      <c r="G8" s="121">
        <f>IFERROR(VLOOKUP($B8&amp;"_"&amp;$C8&amp;"_"&amp;$A$4,'Pnad-C'!$1:$1048576,G$4,0),"-")</f>
        <v>1087.297607421875</v>
      </c>
      <c r="H8" s="121">
        <f>IFERROR(VLOOKUP($B8&amp;"_"&amp;$C8&amp;"_"&amp;$A$4,'Pnad-C'!$1:$1048576,H$4,0),"-")</f>
        <v>1036.0887451171875</v>
      </c>
      <c r="I8" s="121">
        <f>IFERROR(VLOOKUP($B8&amp;"_"&amp;$C8&amp;"_"&amp;$A$4,'Pnad-C'!$1:$1048576,I$4,0),"-")</f>
        <v>1317.7288818359375</v>
      </c>
      <c r="J8" s="121">
        <f>IFERROR(VLOOKUP($B8&amp;"_"&amp;$C8&amp;"_"&amp;$A$4,'Pnad-C'!$1:$1048576,J$4,0),"-")</f>
        <v>2718.243896484375</v>
      </c>
    </row>
    <row r="9" spans="1:10" ht="15.75" x14ac:dyDescent="0.25">
      <c r="B9" s="254">
        <f>B8</f>
        <v>2012</v>
      </c>
      <c r="C9" s="152">
        <v>1</v>
      </c>
      <c r="D9" s="246" t="s">
        <v>3</v>
      </c>
      <c r="E9" s="122">
        <f>IFERROR(VLOOKUP($B9&amp;"_"&amp;$C9&amp;"_"&amp;$A$4,'Pnad-C'!$1:$1048576,E$4,0),"-")</f>
        <v>932.62310791015625</v>
      </c>
      <c r="F9" s="122">
        <f>IFERROR(VLOOKUP($B9&amp;"_"&amp;$C9&amp;"_"&amp;$A$4,'Pnad-C'!$1:$1048576,F$4,0),"-")</f>
        <v>967.1646728515625</v>
      </c>
      <c r="G9" s="122">
        <f>IFERROR(VLOOKUP($B9&amp;"_"&amp;$C9&amp;"_"&amp;$A$4,'Pnad-C'!$1:$1048576,G$4,0),"-")</f>
        <v>1105.3310546875</v>
      </c>
      <c r="H9" s="122">
        <f>IFERROR(VLOOKUP($B9&amp;"_"&amp;$C9&amp;"_"&amp;$A$4,'Pnad-C'!$1:$1048576,H$4,0),"-")</f>
        <v>994.7979736328125</v>
      </c>
      <c r="I9" s="122">
        <f>IFERROR(VLOOKUP($B9&amp;"_"&amp;$C9&amp;"_"&amp;$A$4,'Pnad-C'!$1:$1048576,I$4,0),"-")</f>
        <v>1243.4974365234375</v>
      </c>
      <c r="J9" s="122">
        <f>IFERROR(VLOOKUP($B9&amp;"_"&amp;$C9&amp;"_"&amp;$A$4,'Pnad-C'!$1:$1048576,J$4,0),"-")</f>
        <v>2763.32763671875</v>
      </c>
    </row>
    <row r="10" spans="1:10" ht="15.75" x14ac:dyDescent="0.25">
      <c r="B10" s="254">
        <f t="shared" ref="B10:B12" si="0">B9</f>
        <v>2012</v>
      </c>
      <c r="C10" s="152">
        <v>2</v>
      </c>
      <c r="D10" s="246" t="s">
        <v>4</v>
      </c>
      <c r="E10" s="122">
        <f>IFERROR(VLOOKUP($B10&amp;"_"&amp;$C10&amp;"_"&amp;$A$4,'Pnad-C'!$1:$1048576,E$4,0),"-")</f>
        <v>959.20208740234375</v>
      </c>
      <c r="F10" s="122">
        <f>IFERROR(VLOOKUP($B10&amp;"_"&amp;$C10&amp;"_"&amp;$A$4,'Pnad-C'!$1:$1048576,F$4,0),"-")</f>
        <v>959.20208740234375</v>
      </c>
      <c r="G10" s="122">
        <f>IFERROR(VLOOKUP($B10&amp;"_"&amp;$C10&amp;"_"&amp;$A$4,'Pnad-C'!$1:$1048576,G$4,0),"-")</f>
        <v>1096.23095703125</v>
      </c>
      <c r="H10" s="122">
        <f>IFERROR(VLOOKUP($B10&amp;"_"&amp;$C10&amp;"_"&amp;$A$4,'Pnad-C'!$1:$1048576,H$4,0),"-")</f>
        <v>1096.23095703125</v>
      </c>
      <c r="I10" s="122">
        <f>IFERROR(VLOOKUP($B10&amp;"_"&amp;$C10&amp;"_"&amp;$A$4,'Pnad-C'!$1:$1048576,I$4,0),"-")</f>
        <v>1342.8829345703125</v>
      </c>
      <c r="J10" s="122">
        <f>IFERROR(VLOOKUP($B10&amp;"_"&amp;$C10&amp;"_"&amp;$A$4,'Pnad-C'!$1:$1048576,J$4,0),"-")</f>
        <v>2740.577392578125</v>
      </c>
    </row>
    <row r="11" spans="1:10" ht="15.75" x14ac:dyDescent="0.25">
      <c r="B11" s="254">
        <f t="shared" si="0"/>
        <v>2012</v>
      </c>
      <c r="C11" s="152">
        <v>3</v>
      </c>
      <c r="D11" s="246" t="s">
        <v>5</v>
      </c>
      <c r="E11" s="122">
        <f>IFERROR(VLOOKUP($B11&amp;"_"&amp;$C11&amp;"_"&amp;$A$4,'Pnad-C'!$1:$1048576,E$4,0),"-")</f>
        <v>843.36114501953125</v>
      </c>
      <c r="F11" s="122">
        <f>IFERROR(VLOOKUP($B11&amp;"_"&amp;$C11&amp;"_"&amp;$A$4,'Pnad-C'!$1:$1048576,F$4,0),"-")</f>
        <v>1015.2822265625</v>
      </c>
      <c r="G11" s="122">
        <f>IFERROR(VLOOKUP($B11&amp;"_"&amp;$C11&amp;"_"&amp;$A$4,'Pnad-C'!$1:$1048576,G$4,0),"-")</f>
        <v>1082.9677734375</v>
      </c>
      <c r="H11" s="122">
        <f>IFERROR(VLOOKUP($B11&amp;"_"&amp;$C11&amp;"_"&amp;$A$4,'Pnad-C'!$1:$1048576,H$4,0),"-")</f>
        <v>1015.2822265625</v>
      </c>
      <c r="I11" s="122">
        <f>IFERROR(VLOOKUP($B11&amp;"_"&amp;$C11&amp;"_"&amp;$A$4,'Pnad-C'!$1:$1048576,I$4,0),"-")</f>
        <v>1353.709716796875</v>
      </c>
      <c r="J11" s="122">
        <f>IFERROR(VLOOKUP($B11&amp;"_"&amp;$C11&amp;"_"&amp;$A$4,'Pnad-C'!$1:$1048576,J$4,0),"-")</f>
        <v>2707.41943359375</v>
      </c>
    </row>
    <row r="12" spans="1:10" ht="15.75" x14ac:dyDescent="0.25">
      <c r="B12" s="254">
        <f t="shared" si="0"/>
        <v>2012</v>
      </c>
      <c r="C12" s="152">
        <v>4</v>
      </c>
      <c r="D12" s="246" t="s">
        <v>6</v>
      </c>
      <c r="E12" s="122">
        <f>IFERROR(VLOOKUP($B12&amp;"_"&amp;$C12&amp;"_"&amp;$A$4,'Pnad-C'!$1:$1048576,E$4,0),"-")</f>
        <v>931.577880859375</v>
      </c>
      <c r="F12" s="122">
        <f>IFERROR(VLOOKUP($B12&amp;"_"&amp;$C12&amp;"_"&amp;$A$4,'Pnad-C'!$1:$1048576,F$4,0),"-")</f>
        <v>1038.0439453125</v>
      </c>
      <c r="G12" s="122">
        <f>IFERROR(VLOOKUP($B12&amp;"_"&amp;$C12&amp;"_"&amp;$A$4,'Pnad-C'!$1:$1048576,G$4,0),"-")</f>
        <v>1064.660400390625</v>
      </c>
      <c r="H12" s="122">
        <f>IFERROR(VLOOKUP($B12&amp;"_"&amp;$C12&amp;"_"&amp;$A$4,'Pnad-C'!$1:$1048576,H$4,0),"-")</f>
        <v>1038.0439453125</v>
      </c>
      <c r="I12" s="122">
        <f>IFERROR(VLOOKUP($B12&amp;"_"&amp;$C12&amp;"_"&amp;$A$4,'Pnad-C'!$1:$1048576,I$4,0),"-")</f>
        <v>1330.8255615234375</v>
      </c>
      <c r="J12" s="122">
        <f>IFERROR(VLOOKUP($B12&amp;"_"&amp;$C12&amp;"_"&amp;$A$4,'Pnad-C'!$1:$1048576,J$4,0),"-")</f>
        <v>2661.651123046875</v>
      </c>
    </row>
    <row r="13" spans="1:10" ht="15.75" x14ac:dyDescent="0.25">
      <c r="B13" s="254">
        <f>D13</f>
        <v>2013</v>
      </c>
      <c r="C13" s="152">
        <v>0</v>
      </c>
      <c r="D13" s="98">
        <v>2013</v>
      </c>
      <c r="E13" s="121">
        <f>IFERROR(VLOOKUP($B13&amp;"_"&amp;$C13&amp;"_"&amp;$A$4,'Pnad-C'!$1:$1048576,E$4,0),"-")</f>
        <v>971.8740234375</v>
      </c>
      <c r="F13" s="121">
        <f>IFERROR(VLOOKUP($B13&amp;"_"&amp;$C13&amp;"_"&amp;$A$4,'Pnad-C'!$1:$1048576,F$4,0),"-")</f>
        <v>1037.299560546875</v>
      </c>
      <c r="G13" s="121">
        <f>IFERROR(VLOOKUP($B13&amp;"_"&amp;$C13&amp;"_"&amp;$A$4,'Pnad-C'!$1:$1048576,G$4,0),"-")</f>
        <v>1132.478271484375</v>
      </c>
      <c r="H13" s="121">
        <f>IFERROR(VLOOKUP($B13&amp;"_"&amp;$C13&amp;"_"&amp;$A$4,'Pnad-C'!$1:$1048576,H$4,0),"-")</f>
        <v>1037.299560546875</v>
      </c>
      <c r="I13" s="121">
        <f>IFERROR(VLOOKUP($B13&amp;"_"&amp;$C13&amp;"_"&amp;$A$4,'Pnad-C'!$1:$1048576,I$4,0),"-")</f>
        <v>1308.36181640625</v>
      </c>
      <c r="J13" s="121">
        <f>IFERROR(VLOOKUP($B13&amp;"_"&amp;$C13&amp;"_"&amp;$A$4,'Pnad-C'!$1:$1048576,J$4,0),"-")</f>
        <v>2869.77880859375</v>
      </c>
    </row>
    <row r="14" spans="1:10" ht="15.75" x14ac:dyDescent="0.25">
      <c r="B14" s="254">
        <f>B13</f>
        <v>2013</v>
      </c>
      <c r="C14" s="152">
        <v>1</v>
      </c>
      <c r="D14" s="246" t="s">
        <v>3</v>
      </c>
      <c r="E14" s="122">
        <f>IFERROR(VLOOKUP($B14&amp;"_"&amp;$C14&amp;"_"&amp;$A$4,'Pnad-C'!$1:$1048576,E$4,0),"-")</f>
        <v>926.38458251953125</v>
      </c>
      <c r="F14" s="122">
        <f>IFERROR(VLOOKUP($B14&amp;"_"&amp;$C14&amp;"_"&amp;$A$4,'Pnad-C'!$1:$1048576,F$4,0),"-")</f>
        <v>1040.881591796875</v>
      </c>
      <c r="G14" s="122">
        <f>IFERROR(VLOOKUP($B14&amp;"_"&amp;$C14&amp;"_"&amp;$A$4,'Pnad-C'!$1:$1048576,G$4,0),"-")</f>
        <v>1040.881591796875</v>
      </c>
      <c r="H14" s="122">
        <f>IFERROR(VLOOKUP($B14&amp;"_"&amp;$C14&amp;"_"&amp;$A$4,'Pnad-C'!$1:$1048576,H$4,0),"-")</f>
        <v>1040.881591796875</v>
      </c>
      <c r="I14" s="122">
        <f>IFERROR(VLOOKUP($B14&amp;"_"&amp;$C14&amp;"_"&amp;$A$4,'Pnad-C'!$1:$1048576,I$4,0),"-")</f>
        <v>1301.1019287109375</v>
      </c>
      <c r="J14" s="122">
        <f>IFERROR(VLOOKUP($B14&amp;"_"&amp;$C14&amp;"_"&amp;$A$4,'Pnad-C'!$1:$1048576,J$4,0),"-")</f>
        <v>2602.203857421875</v>
      </c>
    </row>
    <row r="15" spans="1:10" ht="15.75" x14ac:dyDescent="0.25">
      <c r="B15" s="254">
        <f t="shared" ref="B15:B17" si="1">B14</f>
        <v>2013</v>
      </c>
      <c r="C15" s="152">
        <v>2</v>
      </c>
      <c r="D15" s="246" t="s">
        <v>4</v>
      </c>
      <c r="E15" s="122">
        <f>IFERROR(VLOOKUP($B15&amp;"_"&amp;$C15&amp;"_"&amp;$A$4,'Pnad-C'!$1:$1048576,E$4,0),"-")</f>
        <v>940.92303466796875</v>
      </c>
      <c r="F15" s="122">
        <f>IFERROR(VLOOKUP($B15&amp;"_"&amp;$C15&amp;"_"&amp;$A$4,'Pnad-C'!$1:$1048576,F$4,0),"-")</f>
        <v>1025.5291748046875</v>
      </c>
      <c r="G15" s="122">
        <f>IFERROR(VLOOKUP($B15&amp;"_"&amp;$C15&amp;"_"&amp;$A$4,'Pnad-C'!$1:$1048576,G$4,0),"-")</f>
        <v>1153.7203369140625</v>
      </c>
      <c r="H15" s="122">
        <f>IFERROR(VLOOKUP($B15&amp;"_"&amp;$C15&amp;"_"&amp;$A$4,'Pnad-C'!$1:$1048576,H$4,0),"-")</f>
        <v>1025.5291748046875</v>
      </c>
      <c r="I15" s="122">
        <f>IFERROR(VLOOKUP($B15&amp;"_"&amp;$C15&amp;"_"&amp;$A$4,'Pnad-C'!$1:$1048576,I$4,0),"-")</f>
        <v>1281.9114990234375</v>
      </c>
      <c r="J15" s="122">
        <f>IFERROR(VLOOKUP($B15&amp;"_"&amp;$C15&amp;"_"&amp;$A$4,'Pnad-C'!$1:$1048576,J$4,0),"-")</f>
        <v>2563.822998046875</v>
      </c>
    </row>
    <row r="16" spans="1:10" ht="15.75" x14ac:dyDescent="0.25">
      <c r="B16" s="254">
        <f t="shared" si="1"/>
        <v>2013</v>
      </c>
      <c r="C16" s="152">
        <v>3</v>
      </c>
      <c r="D16" s="246" t="s">
        <v>5</v>
      </c>
      <c r="E16" s="122">
        <f>IFERROR(VLOOKUP($B16&amp;"_"&amp;$C16&amp;"_"&amp;$A$4,'Pnad-C'!$1:$1048576,E$4,0),"-")</f>
        <v>1018.6038208007813</v>
      </c>
      <c r="F16" s="122">
        <f>IFERROR(VLOOKUP($B16&amp;"_"&amp;$C16&amp;"_"&amp;$A$4,'Pnad-C'!$1:$1048576,F$4,0),"-")</f>
        <v>1018.6038208007813</v>
      </c>
      <c r="G16" s="122">
        <f>IFERROR(VLOOKUP($B16&amp;"_"&amp;$C16&amp;"_"&amp;$A$4,'Pnad-C'!$1:$1048576,G$4,0),"-")</f>
        <v>1145.9293212890625</v>
      </c>
      <c r="H16" s="122">
        <f>IFERROR(VLOOKUP($B16&amp;"_"&amp;$C16&amp;"_"&amp;$A$4,'Pnad-C'!$1:$1048576,H$4,0),"-")</f>
        <v>1018.6038208007813</v>
      </c>
      <c r="I16" s="122">
        <f>IFERROR(VLOOKUP($B16&amp;"_"&amp;$C16&amp;"_"&amp;$A$4,'Pnad-C'!$1:$1048576,I$4,0),"-")</f>
        <v>1273.2547607421875</v>
      </c>
      <c r="J16" s="122">
        <f>IFERROR(VLOOKUP($B16&amp;"_"&amp;$C16&amp;"_"&amp;$A$4,'Pnad-C'!$1:$1048576,J$4,0),"-")</f>
        <v>3183.136962890625</v>
      </c>
    </row>
    <row r="17" spans="2:10" ht="15.75" x14ac:dyDescent="0.25">
      <c r="B17" s="254">
        <f t="shared" si="1"/>
        <v>2013</v>
      </c>
      <c r="C17" s="152">
        <v>4</v>
      </c>
      <c r="D17" s="246" t="s">
        <v>6</v>
      </c>
      <c r="E17" s="122">
        <f>IFERROR(VLOOKUP($B17&amp;"_"&amp;$C17&amp;"_"&amp;$A$4,'Pnad-C'!$1:$1048576,E$4,0),"-")</f>
        <v>1001.5845947265625</v>
      </c>
      <c r="F17" s="122">
        <f>IFERROR(VLOOKUP($B17&amp;"_"&amp;$C17&amp;"_"&amp;$A$4,'Pnad-C'!$1:$1048576,F$4,0),"-")</f>
        <v>1064.18359375</v>
      </c>
      <c r="G17" s="122">
        <f>IFERROR(VLOOKUP($B17&amp;"_"&amp;$C17&amp;"_"&amp;$A$4,'Pnad-C'!$1:$1048576,G$4,0),"-")</f>
        <v>1189.3817138671875</v>
      </c>
      <c r="H17" s="122">
        <f>IFERROR(VLOOKUP($B17&amp;"_"&amp;$C17&amp;"_"&amp;$A$4,'Pnad-C'!$1:$1048576,H$4,0),"-")</f>
        <v>1064.18359375</v>
      </c>
      <c r="I17" s="122">
        <f>IFERROR(VLOOKUP($B17&amp;"_"&amp;$C17&amp;"_"&amp;$A$4,'Pnad-C'!$1:$1048576,I$4,0),"-")</f>
        <v>1377.1788330078125</v>
      </c>
      <c r="J17" s="122">
        <f>IFERROR(VLOOKUP($B17&amp;"_"&amp;$C17&amp;"_"&amp;$A$4,'Pnad-C'!$1:$1048576,J$4,0),"-")</f>
        <v>3129.951904296875</v>
      </c>
    </row>
    <row r="18" spans="2:10" ht="15.75" x14ac:dyDescent="0.25">
      <c r="B18" s="254">
        <f>D18</f>
        <v>2014</v>
      </c>
      <c r="C18" s="152">
        <v>0</v>
      </c>
      <c r="D18" s="98">
        <v>2014</v>
      </c>
      <c r="E18" s="121">
        <f>IFERROR(VLOOKUP($B18&amp;"_"&amp;$C18&amp;"_"&amp;$A$4,'Pnad-C'!$1:$1048576,E$4,0),"-")</f>
        <v>980.8984375</v>
      </c>
      <c r="F18" s="121">
        <f>IFERROR(VLOOKUP($B18&amp;"_"&amp;$C18&amp;"_"&amp;$A$4,'Pnad-C'!$1:$1048576,F$4,0),"-")</f>
        <v>1026.2523193359375</v>
      </c>
      <c r="G18" s="121">
        <f>IFERROR(VLOOKUP($B18&amp;"_"&amp;$C18&amp;"_"&amp;$A$4,'Pnad-C'!$1:$1048576,G$4,0),"-")</f>
        <v>1168.939697265625</v>
      </c>
      <c r="H18" s="121">
        <f>IFERROR(VLOOKUP($B18&amp;"_"&amp;$C18&amp;"_"&amp;$A$4,'Pnad-C'!$1:$1048576,H$4,0),"-")</f>
        <v>1070.71240234375</v>
      </c>
      <c r="I18" s="121">
        <f>IFERROR(VLOOKUP($B18&amp;"_"&amp;$C18&amp;"_"&amp;$A$4,'Pnad-C'!$1:$1048576,I$4,0),"-")</f>
        <v>1391.8404541015625</v>
      </c>
      <c r="J18" s="121">
        <f>IFERROR(VLOOKUP($B18&amp;"_"&amp;$C18&amp;"_"&amp;$A$4,'Pnad-C'!$1:$1048576,J$4,0),"-")</f>
        <v>2797.625</v>
      </c>
    </row>
    <row r="19" spans="2:10" ht="15.75" x14ac:dyDescent="0.25">
      <c r="B19" s="254">
        <f>B18</f>
        <v>2014</v>
      </c>
      <c r="C19" s="152">
        <v>1</v>
      </c>
      <c r="D19" s="246" t="s">
        <v>3</v>
      </c>
      <c r="E19" s="122">
        <f>IFERROR(VLOOKUP($B19&amp;"_"&amp;$C19&amp;"_"&amp;$A$4,'Pnad-C'!$1:$1048576,E$4,0),"-")</f>
        <v>974.74383544921875</v>
      </c>
      <c r="F19" s="122">
        <f>IFERROR(VLOOKUP($B19&amp;"_"&amp;$C19&amp;"_"&amp;$A$4,'Pnad-C'!$1:$1048576,F$4,0),"-")</f>
        <v>1096.5867919921875</v>
      </c>
      <c r="G19" s="122">
        <f>IFERROR(VLOOKUP($B19&amp;"_"&amp;$C19&amp;"_"&amp;$A$4,'Pnad-C'!$1:$1048576,G$4,0),"-")</f>
        <v>1218.4298095703125</v>
      </c>
      <c r="H19" s="122">
        <f>IFERROR(VLOOKUP($B19&amp;"_"&amp;$C19&amp;"_"&amp;$A$4,'Pnad-C'!$1:$1048576,H$4,0),"-")</f>
        <v>1096.5867919921875</v>
      </c>
      <c r="I19" s="122">
        <f>IFERROR(VLOOKUP($B19&amp;"_"&amp;$C19&amp;"_"&amp;$A$4,'Pnad-C'!$1:$1048576,I$4,0),"-")</f>
        <v>1462.11572265625</v>
      </c>
      <c r="J19" s="122">
        <f>IFERROR(VLOOKUP($B19&amp;"_"&amp;$C19&amp;"_"&amp;$A$4,'Pnad-C'!$1:$1048576,J$4,0),"-")</f>
        <v>3046.074462890625</v>
      </c>
    </row>
    <row r="20" spans="2:10" ht="15.75" x14ac:dyDescent="0.25">
      <c r="B20" s="254">
        <f t="shared" ref="B20:B22" si="2">B19</f>
        <v>2014</v>
      </c>
      <c r="C20" s="152">
        <v>2</v>
      </c>
      <c r="D20" s="246" t="s">
        <v>4</v>
      </c>
      <c r="E20" s="122">
        <f>IFERROR(VLOOKUP($B20&amp;"_"&amp;$C20&amp;"_"&amp;$A$4,'Pnad-C'!$1:$1048576,E$4,0),"-")</f>
        <v>953.15716552734375</v>
      </c>
      <c r="F20" s="122">
        <f>IFERROR(VLOOKUP($B20&amp;"_"&amp;$C20&amp;"_"&amp;$A$4,'Pnad-C'!$1:$1048576,F$4,0),"-")</f>
        <v>1012.7294921875</v>
      </c>
      <c r="G20" s="122">
        <f>IFERROR(VLOOKUP($B20&amp;"_"&amp;$C20&amp;"_"&amp;$A$4,'Pnad-C'!$1:$1048576,G$4,0),"-")</f>
        <v>1167.6175537109375</v>
      </c>
      <c r="H20" s="122">
        <f>IFERROR(VLOOKUP($B20&amp;"_"&amp;$C20&amp;"_"&amp;$A$4,'Pnad-C'!$1:$1048576,H$4,0),"-")</f>
        <v>1072.3017578125</v>
      </c>
      <c r="I20" s="122">
        <f>IFERROR(VLOOKUP($B20&amp;"_"&amp;$C20&amp;"_"&amp;$A$4,'Pnad-C'!$1:$1048576,I$4,0),"-")</f>
        <v>1429.7357177734375</v>
      </c>
      <c r="J20" s="122">
        <f>IFERROR(VLOOKUP($B20&amp;"_"&amp;$C20&amp;"_"&amp;$A$4,'Pnad-C'!$1:$1048576,J$4,0),"-")</f>
        <v>2978.6162109375</v>
      </c>
    </row>
    <row r="21" spans="2:10" ht="15.75" x14ac:dyDescent="0.25">
      <c r="B21" s="254">
        <f t="shared" si="2"/>
        <v>2014</v>
      </c>
      <c r="C21" s="152">
        <v>3</v>
      </c>
      <c r="D21" s="246" t="s">
        <v>5</v>
      </c>
      <c r="E21" s="122">
        <f>IFERROR(VLOOKUP($B21&amp;"_"&amp;$C21&amp;"_"&amp;$A$4,'Pnad-C'!$1:$1048576,E$4,0),"-")</f>
        <v>946.14599609375</v>
      </c>
      <c r="F21" s="122">
        <f>IFERROR(VLOOKUP($B21&amp;"_"&amp;$C21&amp;"_"&amp;$A$4,'Pnad-C'!$1:$1048576,F$4,0),"-")</f>
        <v>946.14599609375</v>
      </c>
      <c r="G21" s="122">
        <f>IFERROR(VLOOKUP($B21&amp;"_"&amp;$C21&amp;"_"&amp;$A$4,'Pnad-C'!$1:$1048576,G$4,0),"-")</f>
        <v>1123.54833984375</v>
      </c>
      <c r="H21" s="122">
        <f>IFERROR(VLOOKUP($B21&amp;"_"&amp;$C21&amp;"_"&amp;$A$4,'Pnad-C'!$1:$1048576,H$4,0),"-")</f>
        <v>1064.414306640625</v>
      </c>
      <c r="I21" s="122">
        <f>IFERROR(VLOOKUP($B21&amp;"_"&amp;$C21&amp;"_"&amp;$A$4,'Pnad-C'!$1:$1048576,I$4,0),"-")</f>
        <v>1276.1143798828125</v>
      </c>
      <c r="J21" s="122">
        <f>IFERROR(VLOOKUP($B21&amp;"_"&amp;$C21&amp;"_"&amp;$A$4,'Pnad-C'!$1:$1048576,J$4,0),"-")</f>
        <v>2483.63330078125</v>
      </c>
    </row>
    <row r="22" spans="2:10" ht="15.75" x14ac:dyDescent="0.25">
      <c r="B22" s="254">
        <f t="shared" si="2"/>
        <v>2014</v>
      </c>
      <c r="C22" s="152">
        <v>4</v>
      </c>
      <c r="D22" s="246" t="s">
        <v>6</v>
      </c>
      <c r="E22" s="122">
        <f>IFERROR(VLOOKUP($B22&amp;"_"&amp;$C22&amp;"_"&amp;$A$4,'Pnad-C'!$1:$1048576,E$4,0),"-")</f>
        <v>1049.546875</v>
      </c>
      <c r="F22" s="122">
        <f>IFERROR(VLOOKUP($B22&amp;"_"&amp;$C22&amp;"_"&amp;$A$4,'Pnad-C'!$1:$1048576,F$4,0),"-")</f>
        <v>1049.546875</v>
      </c>
      <c r="G22" s="122">
        <f>IFERROR(VLOOKUP($B22&amp;"_"&amp;$C22&amp;"_"&amp;$A$4,'Pnad-C'!$1:$1048576,G$4,0),"-")</f>
        <v>1166.1632080078125</v>
      </c>
      <c r="H22" s="122">
        <f>IFERROR(VLOOKUP($B22&amp;"_"&amp;$C22&amp;"_"&amp;$A$4,'Pnad-C'!$1:$1048576,H$4,0),"-")</f>
        <v>1049.546875</v>
      </c>
      <c r="I22" s="122">
        <f>IFERROR(VLOOKUP($B22&amp;"_"&amp;$C22&amp;"_"&amp;$A$4,'Pnad-C'!$1:$1048576,I$4,0),"-")</f>
        <v>1399.3958740234375</v>
      </c>
      <c r="J22" s="122">
        <f>IFERROR(VLOOKUP($B22&amp;"_"&amp;$C22&amp;"_"&amp;$A$4,'Pnad-C'!$1:$1048576,J$4,0),"-")</f>
        <v>2682.175537109375</v>
      </c>
    </row>
    <row r="23" spans="2:10" ht="15.75" x14ac:dyDescent="0.25">
      <c r="B23" s="254">
        <f>D23</f>
        <v>2015</v>
      </c>
      <c r="C23" s="152">
        <v>0</v>
      </c>
      <c r="D23" s="98">
        <v>2015</v>
      </c>
      <c r="E23" s="121">
        <f>IFERROR(VLOOKUP($B23&amp;"_"&amp;$C23&amp;"_"&amp;$A$4,'Pnad-C'!$1:$1048576,E$4,0),"-")</f>
        <v>1016.1590576171875</v>
      </c>
      <c r="F23" s="121">
        <f>IFERROR(VLOOKUP($B23&amp;"_"&amp;$C23&amp;"_"&amp;$A$4,'Pnad-C'!$1:$1048576,F$4,0),"-")</f>
        <v>1051.4951171875</v>
      </c>
      <c r="G23" s="121">
        <f>IFERROR(VLOOKUP($B23&amp;"_"&amp;$C23&amp;"_"&amp;$A$4,'Pnad-C'!$1:$1048576,G$4,0),"-")</f>
        <v>1111.1640625</v>
      </c>
      <c r="H23" s="121">
        <f>IFERROR(VLOOKUP($B23&amp;"_"&amp;$C23&amp;"_"&amp;$A$4,'Pnad-C'!$1:$1048576,H$4,0),"-")</f>
        <v>1059.9554443359375</v>
      </c>
      <c r="I23" s="121">
        <f>IFERROR(VLOOKUP($B23&amp;"_"&amp;$C23&amp;"_"&amp;$A$4,'Pnad-C'!$1:$1048576,I$4,0),"-")</f>
        <v>1314.959228515625</v>
      </c>
      <c r="J23" s="121">
        <f>IFERROR(VLOOKUP($B23&amp;"_"&amp;$C23&amp;"_"&amp;$A$4,'Pnad-C'!$1:$1048576,J$4,0),"-")</f>
        <v>3114.78125</v>
      </c>
    </row>
    <row r="24" spans="2:10" ht="15.75" x14ac:dyDescent="0.25">
      <c r="B24" s="254">
        <f>B23</f>
        <v>2015</v>
      </c>
      <c r="C24" s="152">
        <v>1</v>
      </c>
      <c r="D24" s="246" t="s">
        <v>3</v>
      </c>
      <c r="E24" s="122">
        <f>IFERROR(VLOOKUP($B24&amp;"_"&amp;$C24&amp;"_"&amp;$A$4,'Pnad-C'!$1:$1048576,E$4,0),"-")</f>
        <v>1005.7857666015625</v>
      </c>
      <c r="F24" s="122">
        <f>IFERROR(VLOOKUP($B24&amp;"_"&amp;$C24&amp;"_"&amp;$A$4,'Pnad-C'!$1:$1048576,F$4,0),"-")</f>
        <v>1005.7857666015625</v>
      </c>
      <c r="G24" s="122">
        <f>IFERROR(VLOOKUP($B24&amp;"_"&amp;$C24&amp;"_"&amp;$A$4,'Pnad-C'!$1:$1048576,G$4,0),"-")</f>
        <v>1117.539794921875</v>
      </c>
      <c r="H24" s="122">
        <f>IFERROR(VLOOKUP($B24&amp;"_"&amp;$C24&amp;"_"&amp;$A$4,'Pnad-C'!$1:$1048576,H$4,0),"-")</f>
        <v>1061.6627197265625</v>
      </c>
      <c r="I24" s="122">
        <f>IFERROR(VLOOKUP($B24&amp;"_"&amp;$C24&amp;"_"&amp;$A$4,'Pnad-C'!$1:$1048576,I$4,0),"-")</f>
        <v>1341.0477294921875</v>
      </c>
      <c r="J24" s="122">
        <f>IFERROR(VLOOKUP($B24&amp;"_"&amp;$C24&amp;"_"&amp;$A$4,'Pnad-C'!$1:$1048576,J$4,0),"-")</f>
        <v>2793.849365234375</v>
      </c>
    </row>
    <row r="25" spans="2:10" ht="15.75" x14ac:dyDescent="0.25">
      <c r="B25" s="254">
        <f t="shared" ref="B25:B27" si="3">B24</f>
        <v>2015</v>
      </c>
      <c r="C25" s="152">
        <v>2</v>
      </c>
      <c r="D25" s="246" t="s">
        <v>4</v>
      </c>
      <c r="E25" s="122">
        <f>IFERROR(VLOOKUP($B25&amp;"_"&amp;$C25&amp;"_"&amp;$A$4,'Pnad-C'!$1:$1048576,E$4,0),"-")</f>
        <v>980.9813232421875</v>
      </c>
      <c r="F25" s="122">
        <f>IFERROR(VLOOKUP($B25&amp;"_"&amp;$C25&amp;"_"&amp;$A$4,'Pnad-C'!$1:$1048576,F$4,0),"-")</f>
        <v>1089.979248046875</v>
      </c>
      <c r="G25" s="122">
        <f>IFERROR(VLOOKUP($B25&amp;"_"&amp;$C25&amp;"_"&amp;$A$4,'Pnad-C'!$1:$1048576,G$4,0),"-")</f>
        <v>1089.979248046875</v>
      </c>
      <c r="H25" s="122">
        <f>IFERROR(VLOOKUP($B25&amp;"_"&amp;$C25&amp;"_"&amp;$A$4,'Pnad-C'!$1:$1048576,H$4,0),"-")</f>
        <v>1046.380126953125</v>
      </c>
      <c r="I25" s="122">
        <f>IFERROR(VLOOKUP($B25&amp;"_"&amp;$C25&amp;"_"&amp;$A$4,'Pnad-C'!$1:$1048576,I$4,0),"-")</f>
        <v>1307.97509765625</v>
      </c>
      <c r="J25" s="122">
        <f>IFERROR(VLOOKUP($B25&amp;"_"&amp;$C25&amp;"_"&amp;$A$4,'Pnad-C'!$1:$1048576,J$4,0),"-")</f>
        <v>3269.937744140625</v>
      </c>
    </row>
    <row r="26" spans="2:10" ht="15.75" x14ac:dyDescent="0.25">
      <c r="B26" s="254">
        <f t="shared" si="3"/>
        <v>2015</v>
      </c>
      <c r="C26" s="152">
        <v>3</v>
      </c>
      <c r="D26" s="246" t="s">
        <v>5</v>
      </c>
      <c r="E26" s="122">
        <f>IFERROR(VLOOKUP($B26&amp;"_"&amp;$C26&amp;"_"&amp;$A$4,'Pnad-C'!$1:$1048576,E$4,0),"-")</f>
        <v>1024.2872314453125</v>
      </c>
      <c r="F26" s="122">
        <f>IFERROR(VLOOKUP($B26&amp;"_"&amp;$C26&amp;"_"&amp;$A$4,'Pnad-C'!$1:$1048576,F$4,0),"-")</f>
        <v>1056.6331787109375</v>
      </c>
      <c r="G26" s="122">
        <f>IFERROR(VLOOKUP($B26&amp;"_"&amp;$C26&amp;"_"&amp;$A$4,'Pnad-C'!$1:$1048576,G$4,0),"-")</f>
        <v>1078.197021484375</v>
      </c>
      <c r="H26" s="122">
        <f>IFERROR(VLOOKUP($B26&amp;"_"&amp;$C26&amp;"_"&amp;$A$4,'Pnad-C'!$1:$1048576,H$4,0),"-")</f>
        <v>1078.197021484375</v>
      </c>
      <c r="I26" s="122">
        <f>IFERROR(VLOOKUP($B26&amp;"_"&amp;$C26&amp;"_"&amp;$A$4,'Pnad-C'!$1:$1048576,I$4,0),"-")</f>
        <v>1293.8365478515625</v>
      </c>
      <c r="J26" s="122">
        <f>IFERROR(VLOOKUP($B26&amp;"_"&amp;$C26&amp;"_"&amp;$A$4,'Pnad-C'!$1:$1048576,J$4,0),"-")</f>
        <v>3234.59130859375</v>
      </c>
    </row>
    <row r="27" spans="2:10" ht="15.75" x14ac:dyDescent="0.25">
      <c r="B27" s="254">
        <f t="shared" si="3"/>
        <v>2015</v>
      </c>
      <c r="C27" s="152">
        <v>4</v>
      </c>
      <c r="D27" s="246" t="s">
        <v>6</v>
      </c>
      <c r="E27" s="122">
        <f>IFERROR(VLOOKUP($B27&amp;"_"&amp;$C27&amp;"_"&amp;$A$4,'Pnad-C'!$1:$1048576,E$4,0),"-")</f>
        <v>1053.58203125</v>
      </c>
      <c r="F27" s="122">
        <f>IFERROR(VLOOKUP($B27&amp;"_"&amp;$C27&amp;"_"&amp;$A$4,'Pnad-C'!$1:$1048576,F$4,0),"-")</f>
        <v>1053.58203125</v>
      </c>
      <c r="G27" s="122">
        <f>IFERROR(VLOOKUP($B27&amp;"_"&amp;$C27&amp;"_"&amp;$A$4,'Pnad-C'!$1:$1048576,G$4,0),"-")</f>
        <v>1158.9403076171875</v>
      </c>
      <c r="H27" s="122">
        <f>IFERROR(VLOOKUP($B27&amp;"_"&amp;$C27&amp;"_"&amp;$A$4,'Pnad-C'!$1:$1048576,H$4,0),"-")</f>
        <v>1053.58203125</v>
      </c>
      <c r="I27" s="122">
        <f>IFERROR(VLOOKUP($B27&amp;"_"&amp;$C27&amp;"_"&amp;$A$4,'Pnad-C'!$1:$1048576,I$4,0),"-")</f>
        <v>1316.9775390625</v>
      </c>
      <c r="J27" s="122">
        <f>IFERROR(VLOOKUP($B27&amp;"_"&amp;$C27&amp;"_"&amp;$A$4,'Pnad-C'!$1:$1048576,J$4,0),"-")</f>
        <v>3160.74609375</v>
      </c>
    </row>
    <row r="28" spans="2:10" ht="15.75" x14ac:dyDescent="0.25">
      <c r="B28" s="254">
        <f>D28</f>
        <v>2016</v>
      </c>
      <c r="C28" s="152">
        <v>0</v>
      </c>
      <c r="D28" s="98">
        <v>2016</v>
      </c>
      <c r="E28" s="121">
        <f>IFERROR(VLOOKUP($B28&amp;"_"&amp;$C28&amp;"_"&amp;$A$4,'Pnad-C'!$1:$1048576,E$4,0),"-")</f>
        <v>1007.5863037109375</v>
      </c>
      <c r="F28" s="121">
        <f>IFERROR(VLOOKUP($B28&amp;"_"&amp;$C28&amp;"_"&amp;$A$4,'Pnad-C'!$1:$1048576,F$4,0),"-")</f>
        <v>1007.5863037109375</v>
      </c>
      <c r="G28" s="121">
        <f>IFERROR(VLOOKUP($B28&amp;"_"&amp;$C28&amp;"_"&amp;$A$4,'Pnad-C'!$1:$1048576,G$4,0),"-")</f>
        <v>1159.1036376953125</v>
      </c>
      <c r="H28" s="121">
        <f>IFERROR(VLOOKUP($B28&amp;"_"&amp;$C28&amp;"_"&amp;$A$4,'Pnad-C'!$1:$1048576,H$4,0),"-")</f>
        <v>1007.5863037109375</v>
      </c>
      <c r="I28" s="121">
        <f>IFERROR(VLOOKUP($B28&amp;"_"&amp;$C28&amp;"_"&amp;$A$4,'Pnad-C'!$1:$1048576,I$4,0),"-")</f>
        <v>1359.8623046875</v>
      </c>
      <c r="J28" s="121">
        <f>IFERROR(VLOOKUP($B28&amp;"_"&amp;$C28&amp;"_"&amp;$A$4,'Pnad-C'!$1:$1048576,J$4,0),"-")</f>
        <v>3022.759033203125</v>
      </c>
    </row>
    <row r="29" spans="2:10" ht="15.75" x14ac:dyDescent="0.25">
      <c r="B29" s="254">
        <f>B28</f>
        <v>2016</v>
      </c>
      <c r="C29" s="152">
        <v>1</v>
      </c>
      <c r="D29" s="246" t="s">
        <v>3</v>
      </c>
      <c r="E29" s="122">
        <f>IFERROR(VLOOKUP($B29&amp;"_"&amp;$C29&amp;"_"&amp;$A$4,'Pnad-C'!$1:$1048576,E$4,0),"-")</f>
        <v>1015.1726684570313</v>
      </c>
      <c r="F29" s="122">
        <f>IFERROR(VLOOKUP($B29&amp;"_"&amp;$C29&amp;"_"&amp;$A$4,'Pnad-C'!$1:$1048576,F$4,0),"-")</f>
        <v>1015.1726684570313</v>
      </c>
      <c r="G29" s="122">
        <f>IFERROR(VLOOKUP($B29&amp;"_"&amp;$C29&amp;"_"&amp;$A$4,'Pnad-C'!$1:$1048576,G$4,0),"-")</f>
        <v>1218.207275390625</v>
      </c>
      <c r="H29" s="122">
        <f>IFERROR(VLOOKUP($B29&amp;"_"&amp;$C29&amp;"_"&amp;$A$4,'Pnad-C'!$1:$1048576,H$4,0),"-")</f>
        <v>1015.1726684570313</v>
      </c>
      <c r="I29" s="122">
        <f>IFERROR(VLOOKUP($B29&amp;"_"&amp;$C29&amp;"_"&amp;$A$4,'Pnad-C'!$1:$1048576,I$4,0),"-")</f>
        <v>1319.7244873046875</v>
      </c>
      <c r="J29" s="122">
        <f>IFERROR(VLOOKUP($B29&amp;"_"&amp;$C29&amp;"_"&amp;$A$4,'Pnad-C'!$1:$1048576,J$4,0),"-")</f>
        <v>3045.51806640625</v>
      </c>
    </row>
    <row r="30" spans="2:10" ht="16.5" thickBot="1" x14ac:dyDescent="0.3">
      <c r="B30" s="254">
        <f>B29</f>
        <v>2016</v>
      </c>
      <c r="C30" s="152">
        <v>2</v>
      </c>
      <c r="D30" s="246" t="s">
        <v>4</v>
      </c>
      <c r="E30" s="122">
        <f>IFERROR(VLOOKUP($B30&amp;"_"&amp;$C30&amp;"_"&amp;$A$4,'Pnad-C'!$1:$1048576,E$4,0),"-")</f>
        <v>1000</v>
      </c>
      <c r="F30" s="122">
        <f>IFERROR(VLOOKUP($B30&amp;"_"&amp;$C30&amp;"_"&amp;$A$4,'Pnad-C'!$1:$1048576,F$4,0),"-")</f>
        <v>1000</v>
      </c>
      <c r="G30" s="122">
        <f>IFERROR(VLOOKUP($B30&amp;"_"&amp;$C30&amp;"_"&amp;$A$4,'Pnad-C'!$1:$1048576,G$4,0),"-")</f>
        <v>1100</v>
      </c>
      <c r="H30" s="122">
        <f>IFERROR(VLOOKUP($B30&amp;"_"&amp;$C30&amp;"_"&amp;$A$4,'Pnad-C'!$1:$1048576,H$4,0),"-")</f>
        <v>1000</v>
      </c>
      <c r="I30" s="122">
        <f>IFERROR(VLOOKUP($B30&amp;"_"&amp;$C30&amp;"_"&amp;$A$4,'Pnad-C'!$1:$1048576,I$4,0),"-")</f>
        <v>1400</v>
      </c>
      <c r="J30" s="122">
        <f>IFERROR(VLOOKUP($B30&amp;"_"&amp;$C30&amp;"_"&amp;$A$4,'Pnad-C'!$1:$1048576,J$4,0),"-")</f>
        <v>3000</v>
      </c>
    </row>
    <row r="31" spans="2:10" ht="15" customHeight="1" thickTop="1" x14ac:dyDescent="0.25">
      <c r="C31" s="154"/>
      <c r="D31" s="247" t="s">
        <v>778</v>
      </c>
      <c r="E31" s="113"/>
      <c r="F31" s="113"/>
      <c r="G31" s="113"/>
      <c r="H31" s="113"/>
      <c r="I31" s="113"/>
      <c r="J31" s="17"/>
    </row>
    <row r="32" spans="2:10" x14ac:dyDescent="0.25">
      <c r="C32" s="154"/>
      <c r="D32" s="248" t="s">
        <v>2</v>
      </c>
    </row>
    <row r="33" spans="3:4" x14ac:dyDescent="0.25">
      <c r="C33" s="154"/>
      <c r="D33" s="159" t="s">
        <v>434</v>
      </c>
    </row>
    <row r="34" spans="3:4" x14ac:dyDescent="0.25">
      <c r="C34" s="154"/>
      <c r="D34" s="259" t="s">
        <v>779</v>
      </c>
    </row>
  </sheetData>
  <mergeCells count="1">
    <mergeCell ref="D5:J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K35"/>
  <sheetViews>
    <sheetView showGridLines="0" workbookViewId="0">
      <pane ySplit="7" topLeftCell="A8" activePane="bottomLeft" state="frozen"/>
      <selection activeCell="M30" sqref="L30:M30"/>
      <selection pane="bottomLeft" activeCell="M30" sqref="L30:M30"/>
    </sheetView>
  </sheetViews>
  <sheetFormatPr defaultRowHeight="15" x14ac:dyDescent="0.25"/>
  <cols>
    <col min="1" max="1" width="2" style="268" customWidth="1"/>
    <col min="2" max="2" width="2" style="412" customWidth="1"/>
    <col min="3" max="3" width="2" style="268" customWidth="1"/>
    <col min="4" max="4" width="28.28515625" style="232" customWidth="1"/>
    <col min="5" max="11" width="15.5703125" style="232" customWidth="1"/>
    <col min="12" max="16384" width="9.140625" style="232"/>
  </cols>
  <sheetData>
    <row r="1" spans="1:11" s="236" customFormat="1" ht="30" customHeight="1" x14ac:dyDescent="0.25">
      <c r="A1" s="233" t="s">
        <v>1</v>
      </c>
      <c r="B1" s="410"/>
      <c r="C1" s="233"/>
      <c r="D1" s="235"/>
      <c r="E1" s="251"/>
      <c r="F1" s="251"/>
      <c r="G1" s="251"/>
      <c r="H1" s="251"/>
      <c r="I1" s="251"/>
      <c r="J1" s="251"/>
      <c r="K1" s="251"/>
    </row>
    <row r="2" spans="1:11" s="239" customFormat="1" ht="3" customHeight="1" x14ac:dyDescent="0.25">
      <c r="A2" s="261"/>
      <c r="B2" s="411"/>
      <c r="C2" s="261"/>
      <c r="D2" s="238"/>
      <c r="E2" s="252"/>
      <c r="F2" s="252"/>
      <c r="G2" s="252"/>
      <c r="H2" s="252"/>
      <c r="I2" s="252"/>
      <c r="J2" s="252"/>
      <c r="K2" s="252"/>
    </row>
    <row r="3" spans="1:11" s="250" customFormat="1" ht="9" customHeight="1" x14ac:dyDescent="0.25">
      <c r="A3" s="144" t="s">
        <v>806</v>
      </c>
      <c r="B3" s="264"/>
      <c r="C3" s="249"/>
      <c r="D3" s="253"/>
      <c r="E3" s="249" t="s">
        <v>833</v>
      </c>
      <c r="F3" s="249" t="s">
        <v>834</v>
      </c>
      <c r="G3" s="249" t="s">
        <v>835</v>
      </c>
      <c r="H3" s="249" t="s">
        <v>836</v>
      </c>
      <c r="I3" s="249" t="s">
        <v>837</v>
      </c>
      <c r="J3" s="249" t="s">
        <v>838</v>
      </c>
      <c r="K3" s="249" t="s">
        <v>839</v>
      </c>
    </row>
    <row r="4" spans="1:11" s="250" customFormat="1" ht="9" customHeight="1" x14ac:dyDescent="0.2">
      <c r="A4" s="270" t="s">
        <v>9</v>
      </c>
      <c r="B4" s="264"/>
      <c r="C4" s="249"/>
      <c r="D4" s="253"/>
      <c r="E4" s="249">
        <f>HLOOKUP(E$3,'Pnad-C'!$1:$1048576,2,0)</f>
        <v>19</v>
      </c>
      <c r="F4" s="249">
        <f>HLOOKUP(F$3,'Pnad-C'!$1:$1048576,2,0)</f>
        <v>20</v>
      </c>
      <c r="G4" s="249">
        <f>HLOOKUP(G$3,'Pnad-C'!$1:$1048576,2,0)</f>
        <v>21</v>
      </c>
      <c r="H4" s="249">
        <f>HLOOKUP(H$3,'Pnad-C'!$1:$1048576,2,0)</f>
        <v>22</v>
      </c>
      <c r="I4" s="249">
        <f>HLOOKUP(I$3,'Pnad-C'!$1:$1048576,2,0)</f>
        <v>23</v>
      </c>
      <c r="J4" s="249">
        <f>HLOOKUP(J$3,'Pnad-C'!$1:$1048576,2,0)</f>
        <v>24</v>
      </c>
      <c r="K4" s="249">
        <f>HLOOKUP(K$3,'Pnad-C'!$1:$1048576,2,0)</f>
        <v>25</v>
      </c>
    </row>
    <row r="5" spans="1:11" s="243" customFormat="1" ht="39" customHeight="1" x14ac:dyDescent="0.25">
      <c r="A5" s="245"/>
      <c r="B5" s="267"/>
      <c r="C5" s="263"/>
      <c r="D5" s="416" t="str">
        <f>VLOOKUP(A3,'Indicadores do boletim'!$D:$N,3,0)</f>
        <v>Rendimento real mediano da população por setor de atividades: Região  Metropolitana do Rio de Janeiro, 2012 a 2016</v>
      </c>
      <c r="E5" s="416"/>
      <c r="F5" s="416"/>
      <c r="G5" s="416"/>
      <c r="H5" s="416"/>
      <c r="I5" s="416"/>
      <c r="J5" s="416"/>
      <c r="K5" s="416"/>
    </row>
    <row r="6" spans="1:11" s="243" customFormat="1" ht="15" customHeight="1" thickBot="1" x14ac:dyDescent="0.3">
      <c r="A6" s="245"/>
      <c r="B6" s="269"/>
      <c r="C6" s="263"/>
      <c r="D6" s="244"/>
      <c r="E6" s="14"/>
      <c r="F6" s="112"/>
      <c r="G6" s="112"/>
      <c r="H6" s="112"/>
      <c r="I6" s="112"/>
      <c r="J6" s="112"/>
      <c r="K6" s="102" t="s">
        <v>785</v>
      </c>
    </row>
    <row r="7" spans="1:11" s="245" customFormat="1" ht="24" customHeight="1" thickTop="1" x14ac:dyDescent="0.25">
      <c r="A7" s="263"/>
      <c r="B7" s="266"/>
      <c r="C7" s="263"/>
      <c r="D7" s="96" t="s">
        <v>0</v>
      </c>
      <c r="E7" s="97" t="s">
        <v>206</v>
      </c>
      <c r="F7" s="97" t="s">
        <v>207</v>
      </c>
      <c r="G7" s="97" t="s">
        <v>208</v>
      </c>
      <c r="H7" s="97" t="s">
        <v>209</v>
      </c>
      <c r="I7" s="97" t="s">
        <v>210</v>
      </c>
      <c r="J7" s="97" t="s">
        <v>211</v>
      </c>
      <c r="K7" s="97" t="s">
        <v>212</v>
      </c>
    </row>
    <row r="8" spans="1:11" ht="15.75" x14ac:dyDescent="0.25">
      <c r="B8" s="254">
        <f>D8</f>
        <v>2012</v>
      </c>
      <c r="C8" s="152">
        <v>0</v>
      </c>
      <c r="D8" s="98">
        <v>2012</v>
      </c>
      <c r="E8" s="121">
        <f>IFERROR(VLOOKUP($B8&amp;"_"&amp;$C8&amp;"_"&amp;$A$4,'Pnad-C'!$1:$1048576,E$4,0),"-")</f>
        <v>931.53802490234375</v>
      </c>
      <c r="F8" s="121">
        <f>IFERROR(VLOOKUP($B8&amp;"_"&amp;$C8&amp;"_"&amp;$A$4,'Pnad-C'!$1:$1048576,F$4,0),"-")</f>
        <v>1359.1219482421875</v>
      </c>
      <c r="G8" s="121">
        <f>IFERROR(VLOOKUP($B8&amp;"_"&amp;$C8&amp;"_"&amp;$A$4,'Pnad-C'!$1:$1048576,G$4,0),"-")</f>
        <v>1324.580322265625</v>
      </c>
      <c r="H8" s="121">
        <f>IFERROR(VLOOKUP($B8&amp;"_"&amp;$C8&amp;"_"&amp;$A$4,'Pnad-C'!$1:$1048576,H$4,0),"-")</f>
        <v>1103.932861328125</v>
      </c>
      <c r="I8" s="121">
        <f>IFERROR(VLOOKUP($B8&amp;"_"&amp;$C8&amp;"_"&amp;$A$4,'Pnad-C'!$1:$1048576,I$4,0),"-")</f>
        <v>1290.5303955078125</v>
      </c>
      <c r="J8" s="121">
        <f>IFERROR(VLOOKUP($B8&amp;"_"&amp;$C8&amp;"_"&amp;$A$4,'Pnad-C'!$1:$1048576,J$4,0),"-")</f>
        <v>2683.98681640625</v>
      </c>
      <c r="K8" s="121">
        <f>IFERROR(VLOOKUP($B8&amp;"_"&amp;$C8&amp;"_"&amp;$A$4,'Pnad-C'!$1:$1048576,K$4,0),"-")</f>
        <v>981.6142578125</v>
      </c>
    </row>
    <row r="9" spans="1:11" ht="15.75" x14ac:dyDescent="0.25">
      <c r="B9" s="254">
        <f>B8</f>
        <v>2012</v>
      </c>
      <c r="C9" s="152">
        <v>1</v>
      </c>
      <c r="D9" s="246" t="s">
        <v>3</v>
      </c>
      <c r="E9" s="122">
        <f>IFERROR(VLOOKUP($B9&amp;"_"&amp;$C9&amp;"_"&amp;$A$4,'Pnad-C'!$1:$1048576,E$4,0),"-")</f>
        <v>967.1646728515625</v>
      </c>
      <c r="F9" s="122">
        <f>IFERROR(VLOOKUP($B9&amp;"_"&amp;$C9&amp;"_"&amp;$A$4,'Pnad-C'!$1:$1048576,F$4,0),"-")</f>
        <v>1381.663818359375</v>
      </c>
      <c r="G9" s="122">
        <f>IFERROR(VLOOKUP($B9&amp;"_"&amp;$C9&amp;"_"&amp;$A$4,'Pnad-C'!$1:$1048576,G$4,0),"-")</f>
        <v>1243.4974365234375</v>
      </c>
      <c r="H9" s="122">
        <f>IFERROR(VLOOKUP($B9&amp;"_"&amp;$C9&amp;"_"&amp;$A$4,'Pnad-C'!$1:$1048576,H$4,0),"-")</f>
        <v>1105.3310546875</v>
      </c>
      <c r="I9" s="122">
        <f>IFERROR(VLOOKUP($B9&amp;"_"&amp;$C9&amp;"_"&amp;$A$4,'Pnad-C'!$1:$1048576,I$4,0),"-")</f>
        <v>1243.4974365234375</v>
      </c>
      <c r="J9" s="122">
        <f>IFERROR(VLOOKUP($B9&amp;"_"&amp;$C9&amp;"_"&amp;$A$4,'Pnad-C'!$1:$1048576,J$4,0),"-")</f>
        <v>2763.32763671875</v>
      </c>
      <c r="K9" s="122">
        <f>IFERROR(VLOOKUP($B9&amp;"_"&amp;$C9&amp;"_"&amp;$A$4,'Pnad-C'!$1:$1048576,K$4,0),"-")</f>
        <v>0</v>
      </c>
    </row>
    <row r="10" spans="1:11" ht="15.75" x14ac:dyDescent="0.25">
      <c r="B10" s="254">
        <f t="shared" ref="B10:B12" si="0">B9</f>
        <v>2012</v>
      </c>
      <c r="C10" s="152">
        <v>2</v>
      </c>
      <c r="D10" s="246" t="s">
        <v>4</v>
      </c>
      <c r="E10" s="122">
        <f>IFERROR(VLOOKUP($B10&amp;"_"&amp;$C10&amp;"_"&amp;$A$4,'Pnad-C'!$1:$1048576,E$4,0),"-")</f>
        <v>852.319580078125</v>
      </c>
      <c r="F10" s="122">
        <f>IFERROR(VLOOKUP($B10&amp;"_"&amp;$C10&amp;"_"&amp;$A$4,'Pnad-C'!$1:$1048576,F$4,0),"-")</f>
        <v>1370.2886962890625</v>
      </c>
      <c r="G10" s="122">
        <f>IFERROR(VLOOKUP($B10&amp;"_"&amp;$C10&amp;"_"&amp;$A$4,'Pnad-C'!$1:$1048576,G$4,0),"-")</f>
        <v>1370.2886962890625</v>
      </c>
      <c r="H10" s="122">
        <f>IFERROR(VLOOKUP($B10&amp;"_"&amp;$C10&amp;"_"&amp;$A$4,'Pnad-C'!$1:$1048576,H$4,0),"-")</f>
        <v>1096.23095703125</v>
      </c>
      <c r="I10" s="122">
        <f>IFERROR(VLOOKUP($B10&amp;"_"&amp;$C10&amp;"_"&amp;$A$4,'Pnad-C'!$1:$1048576,I$4,0),"-")</f>
        <v>1301.7742919921875</v>
      </c>
      <c r="J10" s="122">
        <f>IFERROR(VLOOKUP($B10&amp;"_"&amp;$C10&amp;"_"&amp;$A$4,'Pnad-C'!$1:$1048576,J$4,0),"-")</f>
        <v>2603.548583984375</v>
      </c>
      <c r="K10" s="122">
        <f>IFERROR(VLOOKUP($B10&amp;"_"&amp;$C10&amp;"_"&amp;$A$4,'Pnad-C'!$1:$1048576,K$4,0),"-")</f>
        <v>959.20208740234375</v>
      </c>
    </row>
    <row r="11" spans="1:11" ht="15.75" x14ac:dyDescent="0.25">
      <c r="B11" s="254">
        <f t="shared" si="0"/>
        <v>2012</v>
      </c>
      <c r="C11" s="152">
        <v>3</v>
      </c>
      <c r="D11" s="246" t="s">
        <v>5</v>
      </c>
      <c r="E11" s="122">
        <f>IFERROR(VLOOKUP($B11&amp;"_"&amp;$C11&amp;"_"&amp;$A$4,'Pnad-C'!$1:$1048576,E$4,0),"-")</f>
        <v>842.00738525390625</v>
      </c>
      <c r="F11" s="122">
        <f>IFERROR(VLOOKUP($B11&amp;"_"&amp;$C11&amp;"_"&amp;$A$4,'Pnad-C'!$1:$1048576,F$4,0),"-")</f>
        <v>1353.709716796875</v>
      </c>
      <c r="G11" s="122">
        <f>IFERROR(VLOOKUP($B11&amp;"_"&amp;$C11&amp;"_"&amp;$A$4,'Pnad-C'!$1:$1048576,G$4,0),"-")</f>
        <v>1353.709716796875</v>
      </c>
      <c r="H11" s="122">
        <f>IFERROR(VLOOKUP($B11&amp;"_"&amp;$C11&amp;"_"&amp;$A$4,'Pnad-C'!$1:$1048576,H$4,0),"-")</f>
        <v>1082.9677734375</v>
      </c>
      <c r="I11" s="122">
        <f>IFERROR(VLOOKUP($B11&amp;"_"&amp;$C11&amp;"_"&amp;$A$4,'Pnad-C'!$1:$1048576,I$4,0),"-")</f>
        <v>1286.024169921875</v>
      </c>
      <c r="J11" s="122">
        <f>IFERROR(VLOOKUP($B11&amp;"_"&amp;$C11&amp;"_"&amp;$A$4,'Pnad-C'!$1:$1048576,J$4,0),"-")</f>
        <v>2707.41943359375</v>
      </c>
      <c r="K11" s="122">
        <f>IFERROR(VLOOKUP($B11&amp;"_"&amp;$C11&amp;"_"&amp;$A$4,'Pnad-C'!$1:$1048576,K$4,0),"-")</f>
        <v>947.59674072265625</v>
      </c>
    </row>
    <row r="12" spans="1:11" ht="15.75" x14ac:dyDescent="0.25">
      <c r="B12" s="254">
        <f t="shared" si="0"/>
        <v>2012</v>
      </c>
      <c r="C12" s="152">
        <v>4</v>
      </c>
      <c r="D12" s="246" t="s">
        <v>6</v>
      </c>
      <c r="E12" s="122">
        <f>IFERROR(VLOOKUP($B12&amp;"_"&amp;$C12&amp;"_"&amp;$A$4,'Pnad-C'!$1:$1048576,E$4,0),"-")</f>
        <v>1064.660400390625</v>
      </c>
      <c r="F12" s="122">
        <f>IFERROR(VLOOKUP($B12&amp;"_"&amp;$C12&amp;"_"&amp;$A$4,'Pnad-C'!$1:$1048576,F$4,0),"-")</f>
        <v>1330.8255615234375</v>
      </c>
      <c r="G12" s="122">
        <f>IFERROR(VLOOKUP($B12&amp;"_"&amp;$C12&amp;"_"&amp;$A$4,'Pnad-C'!$1:$1048576,G$4,0),"-")</f>
        <v>1330.8255615234375</v>
      </c>
      <c r="H12" s="122">
        <f>IFERROR(VLOOKUP($B12&amp;"_"&amp;$C12&amp;"_"&amp;$A$4,'Pnad-C'!$1:$1048576,H$4,0),"-")</f>
        <v>1131.20166015625</v>
      </c>
      <c r="I12" s="122">
        <f>IFERROR(VLOOKUP($B12&amp;"_"&amp;$C12&amp;"_"&amp;$A$4,'Pnad-C'!$1:$1048576,I$4,0),"-")</f>
        <v>1330.8255615234375</v>
      </c>
      <c r="J12" s="122">
        <f>IFERROR(VLOOKUP($B12&amp;"_"&amp;$C12&amp;"_"&amp;$A$4,'Pnad-C'!$1:$1048576,J$4,0),"-")</f>
        <v>2661.651123046875</v>
      </c>
      <c r="K12" s="122">
        <f>IFERROR(VLOOKUP($B12&amp;"_"&amp;$C12&amp;"_"&amp;$A$4,'Pnad-C'!$1:$1048576,K$4,0),"-")</f>
        <v>1038.0439453125</v>
      </c>
    </row>
    <row r="13" spans="1:11" ht="15.75" x14ac:dyDescent="0.25">
      <c r="B13" s="254">
        <f>D13</f>
        <v>2013</v>
      </c>
      <c r="C13" s="152">
        <v>0</v>
      </c>
      <c r="D13" s="98">
        <v>2013</v>
      </c>
      <c r="E13" s="121">
        <f>IFERROR(VLOOKUP($B13&amp;"_"&amp;$C13&amp;"_"&amp;$A$4,'Pnad-C'!$1:$1048576,E$4,0),"-")</f>
        <v>941.69061279296875</v>
      </c>
      <c r="F13" s="121">
        <f>IFERROR(VLOOKUP($B13&amp;"_"&amp;$C13&amp;"_"&amp;$A$4,'Pnad-C'!$1:$1048576,F$4,0),"-")</f>
        <v>1339.6612548828125</v>
      </c>
      <c r="G13" s="121">
        <f>IFERROR(VLOOKUP($B13&amp;"_"&amp;$C13&amp;"_"&amp;$A$4,'Pnad-C'!$1:$1048576,G$4,0),"-")</f>
        <v>1371.49267578125</v>
      </c>
      <c r="H13" s="121">
        <f>IFERROR(VLOOKUP($B13&amp;"_"&amp;$C13&amp;"_"&amp;$A$4,'Pnad-C'!$1:$1048576,H$4,0),"-")</f>
        <v>1154.677001953125</v>
      </c>
      <c r="I13" s="121">
        <f>IFERROR(VLOOKUP($B13&amp;"_"&amp;$C13&amp;"_"&amp;$A$4,'Pnad-C'!$1:$1048576,I$4,0),"-")</f>
        <v>1308.36181640625</v>
      </c>
      <c r="J13" s="121">
        <f>IFERROR(VLOOKUP($B13&amp;"_"&amp;$C13&amp;"_"&amp;$A$4,'Pnad-C'!$1:$1048576,J$4,0),"-")</f>
        <v>2872.3994140625</v>
      </c>
      <c r="K13" s="121">
        <f>IFERROR(VLOOKUP($B13&amp;"_"&amp;$C13&amp;"_"&amp;$A$4,'Pnad-C'!$1:$1048576,K$4,0),"-")</f>
        <v>1568.8975830078125</v>
      </c>
    </row>
    <row r="14" spans="1:11" ht="15.75" x14ac:dyDescent="0.25">
      <c r="B14" s="254">
        <f>B13</f>
        <v>2013</v>
      </c>
      <c r="C14" s="152">
        <v>1</v>
      </c>
      <c r="D14" s="246" t="s">
        <v>3</v>
      </c>
      <c r="E14" s="122">
        <f>IFERROR(VLOOKUP($B14&amp;"_"&amp;$C14&amp;"_"&amp;$A$4,'Pnad-C'!$1:$1048576,E$4,0),"-")</f>
        <v>910.7713623046875</v>
      </c>
      <c r="F14" s="122">
        <f>IFERROR(VLOOKUP($B14&amp;"_"&amp;$C14&amp;"_"&amp;$A$4,'Pnad-C'!$1:$1048576,F$4,0),"-")</f>
        <v>1301.1019287109375</v>
      </c>
      <c r="G14" s="122">
        <f>IFERROR(VLOOKUP($B14&amp;"_"&amp;$C14&amp;"_"&amp;$A$4,'Pnad-C'!$1:$1048576,G$4,0),"-")</f>
        <v>1301.1019287109375</v>
      </c>
      <c r="H14" s="122">
        <f>IFERROR(VLOOKUP($B14&amp;"_"&amp;$C14&amp;"_"&amp;$A$4,'Pnad-C'!$1:$1048576,H$4,0),"-")</f>
        <v>1170.9918212890625</v>
      </c>
      <c r="I14" s="122">
        <f>IFERROR(VLOOKUP($B14&amp;"_"&amp;$C14&amp;"_"&amp;$A$4,'Pnad-C'!$1:$1048576,I$4,0),"-")</f>
        <v>1301.1019287109375</v>
      </c>
      <c r="J14" s="122">
        <f>IFERROR(VLOOKUP($B14&amp;"_"&amp;$C14&amp;"_"&amp;$A$4,'Pnad-C'!$1:$1048576,J$4,0),"-")</f>
        <v>2992.534423828125</v>
      </c>
      <c r="K14" s="122">
        <f>IFERROR(VLOOKUP($B14&amp;"_"&amp;$C14&amp;"_"&amp;$A$4,'Pnad-C'!$1:$1048576,K$4,0),"-")</f>
        <v>2341.983642578125</v>
      </c>
    </row>
    <row r="15" spans="1:11" ht="15.75" x14ac:dyDescent="0.25">
      <c r="B15" s="254">
        <f t="shared" ref="B15:B17" si="1">B14</f>
        <v>2013</v>
      </c>
      <c r="C15" s="152">
        <v>2</v>
      </c>
      <c r="D15" s="246" t="s">
        <v>4</v>
      </c>
      <c r="E15" s="122">
        <f>IFERROR(VLOOKUP($B15&amp;"_"&amp;$C15&amp;"_"&amp;$A$4,'Pnad-C'!$1:$1048576,E$4,0),"-")</f>
        <v>897.3380126953125</v>
      </c>
      <c r="F15" s="122">
        <f>IFERROR(VLOOKUP($B15&amp;"_"&amp;$C15&amp;"_"&amp;$A$4,'Pnad-C'!$1:$1048576,F$4,0),"-")</f>
        <v>1281.9114990234375</v>
      </c>
      <c r="G15" s="122">
        <f>IFERROR(VLOOKUP($B15&amp;"_"&amp;$C15&amp;"_"&amp;$A$4,'Pnad-C'!$1:$1048576,G$4,0),"-")</f>
        <v>1281.9114990234375</v>
      </c>
      <c r="H15" s="122">
        <f>IFERROR(VLOOKUP($B15&amp;"_"&amp;$C15&amp;"_"&amp;$A$4,'Pnad-C'!$1:$1048576,H$4,0),"-")</f>
        <v>1153.7203369140625</v>
      </c>
      <c r="I15" s="122">
        <f>IFERROR(VLOOKUP($B15&amp;"_"&amp;$C15&amp;"_"&amp;$A$4,'Pnad-C'!$1:$1048576,I$4,0),"-")</f>
        <v>1281.9114990234375</v>
      </c>
      <c r="J15" s="122">
        <f>IFERROR(VLOOKUP($B15&amp;"_"&amp;$C15&amp;"_"&amp;$A$4,'Pnad-C'!$1:$1048576,J$4,0),"-")</f>
        <v>2563.822998046875</v>
      </c>
      <c r="K15" s="122">
        <f>IFERROR(VLOOKUP($B15&amp;"_"&amp;$C15&amp;"_"&amp;$A$4,'Pnad-C'!$1:$1048576,K$4,0),"-")</f>
        <v>1153.7203369140625</v>
      </c>
    </row>
    <row r="16" spans="1:11" ht="15.75" x14ac:dyDescent="0.25">
      <c r="B16" s="254">
        <f t="shared" si="1"/>
        <v>2013</v>
      </c>
      <c r="C16" s="152">
        <v>3</v>
      </c>
      <c r="D16" s="246" t="s">
        <v>5</v>
      </c>
      <c r="E16" s="122">
        <f>IFERROR(VLOOKUP($B16&amp;"_"&amp;$C16&amp;"_"&amp;$A$4,'Pnad-C'!$1:$1048576,E$4,0),"-")</f>
        <v>1082.2666015625</v>
      </c>
      <c r="F16" s="122">
        <f>IFERROR(VLOOKUP($B16&amp;"_"&amp;$C16&amp;"_"&amp;$A$4,'Pnad-C'!$1:$1048576,F$4,0),"-")</f>
        <v>1273.2547607421875</v>
      </c>
      <c r="G16" s="122">
        <f>IFERROR(VLOOKUP($B16&amp;"_"&amp;$C16&amp;"_"&amp;$A$4,'Pnad-C'!$1:$1048576,G$4,0),"-")</f>
        <v>1400.5802001953125</v>
      </c>
      <c r="H16" s="122">
        <f>IFERROR(VLOOKUP($B16&amp;"_"&amp;$C16&amp;"_"&amp;$A$4,'Pnad-C'!$1:$1048576,H$4,0),"-")</f>
        <v>1145.9293212890625</v>
      </c>
      <c r="I16" s="122">
        <f>IFERROR(VLOOKUP($B16&amp;"_"&amp;$C16&amp;"_"&amp;$A$4,'Pnad-C'!$1:$1048576,I$4,0),"-")</f>
        <v>1273.2547607421875</v>
      </c>
      <c r="J16" s="122">
        <f>IFERROR(VLOOKUP($B16&amp;"_"&amp;$C16&amp;"_"&amp;$A$4,'Pnad-C'!$1:$1048576,J$4,0),"-")</f>
        <v>2928.48583984375</v>
      </c>
      <c r="K16" s="122">
        <f>IFERROR(VLOOKUP($B16&amp;"_"&amp;$C16&amp;"_"&amp;$A$4,'Pnad-C'!$1:$1048576,K$4,0),"-")</f>
        <v>1527.90576171875</v>
      </c>
    </row>
    <row r="17" spans="2:11" ht="15.75" x14ac:dyDescent="0.25">
      <c r="B17" s="254">
        <f t="shared" si="1"/>
        <v>2013</v>
      </c>
      <c r="C17" s="152">
        <v>4</v>
      </c>
      <c r="D17" s="246" t="s">
        <v>6</v>
      </c>
      <c r="E17" s="122">
        <f>IFERROR(VLOOKUP($B17&amp;"_"&amp;$C17&amp;"_"&amp;$A$4,'Pnad-C'!$1:$1048576,E$4,0),"-")</f>
        <v>876.38653564453125</v>
      </c>
      <c r="F17" s="122">
        <f>IFERROR(VLOOKUP($B17&amp;"_"&amp;$C17&amp;"_"&amp;$A$4,'Pnad-C'!$1:$1048576,F$4,0),"-")</f>
        <v>1502.376953125</v>
      </c>
      <c r="G17" s="122">
        <f>IFERROR(VLOOKUP($B17&amp;"_"&amp;$C17&amp;"_"&amp;$A$4,'Pnad-C'!$1:$1048576,G$4,0),"-")</f>
        <v>1502.376953125</v>
      </c>
      <c r="H17" s="122">
        <f>IFERROR(VLOOKUP($B17&amp;"_"&amp;$C17&amp;"_"&amp;$A$4,'Pnad-C'!$1:$1048576,H$4,0),"-")</f>
        <v>1148.06640625</v>
      </c>
      <c r="I17" s="122">
        <f>IFERROR(VLOOKUP($B17&amp;"_"&amp;$C17&amp;"_"&amp;$A$4,'Pnad-C'!$1:$1048576,I$4,0),"-")</f>
        <v>1377.1788330078125</v>
      </c>
      <c r="J17" s="122">
        <f>IFERROR(VLOOKUP($B17&amp;"_"&amp;$C17&amp;"_"&amp;$A$4,'Pnad-C'!$1:$1048576,J$4,0),"-")</f>
        <v>3004.75390625</v>
      </c>
      <c r="K17" s="122">
        <f>IFERROR(VLOOKUP($B17&amp;"_"&amp;$C17&amp;"_"&amp;$A$4,'Pnad-C'!$1:$1048576,K$4,0),"-")</f>
        <v>1251.980712890625</v>
      </c>
    </row>
    <row r="18" spans="2:11" ht="15.75" x14ac:dyDescent="0.25">
      <c r="B18" s="254">
        <f>D18</f>
        <v>2014</v>
      </c>
      <c r="C18" s="152">
        <v>0</v>
      </c>
      <c r="D18" s="98">
        <v>2014</v>
      </c>
      <c r="E18" s="121">
        <f>IFERROR(VLOOKUP($B18&amp;"_"&amp;$C18&amp;"_"&amp;$A$4,'Pnad-C'!$1:$1048576,E$4,0),"-")</f>
        <v>1155.3531494140625</v>
      </c>
      <c r="F18" s="121">
        <f>IFERROR(VLOOKUP($B18&amp;"_"&amp;$C18&amp;"_"&amp;$A$4,'Pnad-C'!$1:$1048576,F$4,0),"-")</f>
        <v>1427.6165771484375</v>
      </c>
      <c r="G18" s="121">
        <f>IFERROR(VLOOKUP($B18&amp;"_"&amp;$C18&amp;"_"&amp;$A$4,'Pnad-C'!$1:$1048576,G$4,0),"-")</f>
        <v>1427.6165771484375</v>
      </c>
      <c r="H18" s="121">
        <f>IFERROR(VLOOKUP($B18&amp;"_"&amp;$C18&amp;"_"&amp;$A$4,'Pnad-C'!$1:$1048576,H$4,0),"-")</f>
        <v>1145.2203369140625</v>
      </c>
      <c r="I18" s="121">
        <f>IFERROR(VLOOKUP($B18&amp;"_"&amp;$C18&amp;"_"&amp;$A$4,'Pnad-C'!$1:$1048576,I$4,0),"-")</f>
        <v>1368.482421875</v>
      </c>
      <c r="J18" s="121">
        <f>IFERROR(VLOOKUP($B18&amp;"_"&amp;$C18&amp;"_"&amp;$A$4,'Pnad-C'!$1:$1048576,J$4,0),"-")</f>
        <v>2641.205078125</v>
      </c>
      <c r="K18" s="121">
        <f>IFERROR(VLOOKUP($B18&amp;"_"&amp;$C18&amp;"_"&amp;$A$4,'Pnad-C'!$1:$1048576,K$4,0),"-")</f>
        <v>1093.2056884765625</v>
      </c>
    </row>
    <row r="19" spans="2:11" ht="15.75" x14ac:dyDescent="0.25">
      <c r="B19" s="254">
        <f>B18</f>
        <v>2014</v>
      </c>
      <c r="C19" s="152">
        <v>1</v>
      </c>
      <c r="D19" s="246" t="s">
        <v>3</v>
      </c>
      <c r="E19" s="122">
        <f>IFERROR(VLOOKUP($B19&amp;"_"&amp;$C19&amp;"_"&amp;$A$4,'Pnad-C'!$1:$1048576,E$4,0),"-")</f>
        <v>1462.11572265625</v>
      </c>
      <c r="F19" s="122">
        <f>IFERROR(VLOOKUP($B19&amp;"_"&amp;$C19&amp;"_"&amp;$A$4,'Pnad-C'!$1:$1048576,F$4,0),"-")</f>
        <v>1462.11572265625</v>
      </c>
      <c r="G19" s="122">
        <f>IFERROR(VLOOKUP($B19&amp;"_"&amp;$C19&amp;"_"&amp;$A$4,'Pnad-C'!$1:$1048576,G$4,0),"-")</f>
        <v>1462.11572265625</v>
      </c>
      <c r="H19" s="122">
        <f>IFERROR(VLOOKUP($B19&amp;"_"&amp;$C19&amp;"_"&amp;$A$4,'Pnad-C'!$1:$1048576,H$4,0),"-")</f>
        <v>1218.4298095703125</v>
      </c>
      <c r="I19" s="122">
        <f>IFERROR(VLOOKUP($B19&amp;"_"&amp;$C19&amp;"_"&amp;$A$4,'Pnad-C'!$1:$1048576,I$4,0),"-")</f>
        <v>1462.11572265625</v>
      </c>
      <c r="J19" s="122">
        <f>IFERROR(VLOOKUP($B19&amp;"_"&amp;$C19&amp;"_"&amp;$A$4,'Pnad-C'!$1:$1048576,J$4,0),"-")</f>
        <v>3046.074462890625</v>
      </c>
      <c r="K19" s="122">
        <f>IFERROR(VLOOKUP($B19&amp;"_"&amp;$C19&amp;"_"&amp;$A$4,'Pnad-C'!$1:$1048576,K$4,0),"-")</f>
        <v>121.84297943115234</v>
      </c>
    </row>
    <row r="20" spans="2:11" ht="15.75" x14ac:dyDescent="0.25">
      <c r="B20" s="254">
        <f t="shared" ref="B20:B22" si="2">B19</f>
        <v>2014</v>
      </c>
      <c r="C20" s="152">
        <v>2</v>
      </c>
      <c r="D20" s="246" t="s">
        <v>4</v>
      </c>
      <c r="E20" s="122">
        <f>IFERROR(VLOOKUP($B20&amp;"_"&amp;$C20&amp;"_"&amp;$A$4,'Pnad-C'!$1:$1048576,E$4,0),"-")</f>
        <v>1191.4464111328125</v>
      </c>
      <c r="F20" s="122">
        <f>IFERROR(VLOOKUP($B20&amp;"_"&amp;$C20&amp;"_"&amp;$A$4,'Pnad-C'!$1:$1048576,F$4,0),"-")</f>
        <v>1429.7357177734375</v>
      </c>
      <c r="G20" s="122">
        <f>IFERROR(VLOOKUP($B20&amp;"_"&amp;$C20&amp;"_"&amp;$A$4,'Pnad-C'!$1:$1048576,G$4,0),"-")</f>
        <v>1429.7357177734375</v>
      </c>
      <c r="H20" s="122">
        <f>IFERROR(VLOOKUP($B20&amp;"_"&amp;$C20&amp;"_"&amp;$A$4,'Pnad-C'!$1:$1048576,H$4,0),"-")</f>
        <v>1131.8741455078125</v>
      </c>
      <c r="I20" s="122">
        <f>IFERROR(VLOOKUP($B20&amp;"_"&amp;$C20&amp;"_"&amp;$A$4,'Pnad-C'!$1:$1048576,I$4,0),"-")</f>
        <v>1429.7357177734375</v>
      </c>
      <c r="J20" s="122">
        <f>IFERROR(VLOOKUP($B20&amp;"_"&amp;$C20&amp;"_"&amp;$A$4,'Pnad-C'!$1:$1048576,J$4,0),"-")</f>
        <v>2587.82177734375</v>
      </c>
      <c r="K20" s="122">
        <f>IFERROR(VLOOKUP($B20&amp;"_"&amp;$C20&amp;"_"&amp;$A$4,'Pnad-C'!$1:$1048576,K$4,0),"-")</f>
        <v>1787.169677734375</v>
      </c>
    </row>
    <row r="21" spans="2:11" ht="15.75" x14ac:dyDescent="0.25">
      <c r="B21" s="254">
        <f t="shared" si="2"/>
        <v>2014</v>
      </c>
      <c r="C21" s="152">
        <v>3</v>
      </c>
      <c r="D21" s="246" t="s">
        <v>5</v>
      </c>
      <c r="E21" s="122">
        <f>IFERROR(VLOOKUP($B21&amp;"_"&amp;$C21&amp;"_"&amp;$A$4,'Pnad-C'!$1:$1048576,E$4,0),"-")</f>
        <v>1123.54833984375</v>
      </c>
      <c r="F21" s="122">
        <f>IFERROR(VLOOKUP($B21&amp;"_"&amp;$C21&amp;"_"&amp;$A$4,'Pnad-C'!$1:$1048576,F$4,0),"-")</f>
        <v>1419.218994140625</v>
      </c>
      <c r="G21" s="122">
        <f>IFERROR(VLOOKUP($B21&amp;"_"&amp;$C21&amp;"_"&amp;$A$4,'Pnad-C'!$1:$1048576,G$4,0),"-")</f>
        <v>1419.218994140625</v>
      </c>
      <c r="H21" s="122">
        <f>IFERROR(VLOOKUP($B21&amp;"_"&amp;$C21&amp;"_"&amp;$A$4,'Pnad-C'!$1:$1048576,H$4,0),"-")</f>
        <v>1064.414306640625</v>
      </c>
      <c r="I21" s="122">
        <f>IFERROR(VLOOKUP($B21&amp;"_"&amp;$C21&amp;"_"&amp;$A$4,'Pnad-C'!$1:$1048576,I$4,0),"-")</f>
        <v>1182.6824951171875</v>
      </c>
      <c r="J21" s="122">
        <f>IFERROR(VLOOKUP($B21&amp;"_"&amp;$C21&amp;"_"&amp;$A$4,'Pnad-C'!$1:$1048576,J$4,0),"-")</f>
        <v>2365.364990234375</v>
      </c>
      <c r="K21" s="122">
        <f>IFERROR(VLOOKUP($B21&amp;"_"&amp;$C21&amp;"_"&amp;$A$4,'Pnad-C'!$1:$1048576,K$4,0),"-")</f>
        <v>1064.414306640625</v>
      </c>
    </row>
    <row r="22" spans="2:11" ht="15.75" x14ac:dyDescent="0.25">
      <c r="B22" s="254">
        <f t="shared" si="2"/>
        <v>2014</v>
      </c>
      <c r="C22" s="152">
        <v>4</v>
      </c>
      <c r="D22" s="246" t="s">
        <v>6</v>
      </c>
      <c r="E22" s="122">
        <f>IFERROR(VLOOKUP($B22&amp;"_"&amp;$C22&amp;"_"&amp;$A$4,'Pnad-C'!$1:$1048576,E$4,0),"-")</f>
        <v>844.30218505859375</v>
      </c>
      <c r="F22" s="122">
        <f>IFERROR(VLOOKUP($B22&amp;"_"&amp;$C22&amp;"_"&amp;$A$4,'Pnad-C'!$1:$1048576,F$4,0),"-")</f>
        <v>1399.3958740234375</v>
      </c>
      <c r="G22" s="122">
        <f>IFERROR(VLOOKUP($B22&amp;"_"&amp;$C22&amp;"_"&amp;$A$4,'Pnad-C'!$1:$1048576,G$4,0),"-")</f>
        <v>1399.3958740234375</v>
      </c>
      <c r="H22" s="122">
        <f>IFERROR(VLOOKUP($B22&amp;"_"&amp;$C22&amp;"_"&amp;$A$4,'Pnad-C'!$1:$1048576,H$4,0),"-")</f>
        <v>1166.1632080078125</v>
      </c>
      <c r="I22" s="122">
        <f>IFERROR(VLOOKUP($B22&amp;"_"&amp;$C22&amp;"_"&amp;$A$4,'Pnad-C'!$1:$1048576,I$4,0),"-")</f>
        <v>1399.3958740234375</v>
      </c>
      <c r="J22" s="122">
        <f>IFERROR(VLOOKUP($B22&amp;"_"&amp;$C22&amp;"_"&amp;$A$4,'Pnad-C'!$1:$1048576,J$4,0),"-")</f>
        <v>2565.55908203125</v>
      </c>
      <c r="K22" s="122">
        <f>IFERROR(VLOOKUP($B22&amp;"_"&amp;$C22&amp;"_"&amp;$A$4,'Pnad-C'!$1:$1048576,K$4,0),"-")</f>
        <v>1399.3958740234375</v>
      </c>
    </row>
    <row r="23" spans="2:11" ht="15.75" x14ac:dyDescent="0.25">
      <c r="B23" s="254">
        <f>D23</f>
        <v>2015</v>
      </c>
      <c r="C23" s="152">
        <v>0</v>
      </c>
      <c r="D23" s="98">
        <v>2015</v>
      </c>
      <c r="E23" s="121">
        <f>IFERROR(VLOOKUP($B23&amp;"_"&amp;$C23&amp;"_"&amp;$A$4,'Pnad-C'!$1:$1048576,E$4,0),"-")</f>
        <v>1037.958740234375</v>
      </c>
      <c r="F23" s="121">
        <f>IFERROR(VLOOKUP($B23&amp;"_"&amp;$C23&amp;"_"&amp;$A$4,'Pnad-C'!$1:$1048576,F$4,0),"-")</f>
        <v>1545.709228515625</v>
      </c>
      <c r="G23" s="121">
        <f>IFERROR(VLOOKUP($B23&amp;"_"&amp;$C23&amp;"_"&amp;$A$4,'Pnad-C'!$1:$1048576,G$4,0),"-")</f>
        <v>1301.7894287109375</v>
      </c>
      <c r="H23" s="121">
        <f>IFERROR(VLOOKUP($B23&amp;"_"&amp;$C23&amp;"_"&amp;$A$4,'Pnad-C'!$1:$1048576,H$4,0),"-")</f>
        <v>1165.3685302734375</v>
      </c>
      <c r="I23" s="121">
        <f>IFERROR(VLOOKUP($B23&amp;"_"&amp;$C23&amp;"_"&amp;$A$4,'Pnad-C'!$1:$1048576,I$4,0),"-")</f>
        <v>1450.2362060546875</v>
      </c>
      <c r="J23" s="121">
        <f>IFERROR(VLOOKUP($B23&amp;"_"&amp;$C23&amp;"_"&amp;$A$4,'Pnad-C'!$1:$1048576,J$4,0),"-")</f>
        <v>3060.2822265625</v>
      </c>
      <c r="K23" s="121">
        <f>IFERROR(VLOOKUP($B23&amp;"_"&amp;$C23&amp;"_"&amp;$A$4,'Pnad-C'!$1:$1048576,K$4,0),"-")</f>
        <v>3258.5087890625</v>
      </c>
    </row>
    <row r="24" spans="2:11" ht="15.75" x14ac:dyDescent="0.25">
      <c r="B24" s="254">
        <f>B23</f>
        <v>2015</v>
      </c>
      <c r="C24" s="152">
        <v>1</v>
      </c>
      <c r="D24" s="246" t="s">
        <v>3</v>
      </c>
      <c r="E24" s="122">
        <f>IFERROR(VLOOKUP($B24&amp;"_"&amp;$C24&amp;"_"&amp;$A$4,'Pnad-C'!$1:$1048576,E$4,0),"-")</f>
        <v>1005.7857666015625</v>
      </c>
      <c r="F24" s="122">
        <f>IFERROR(VLOOKUP($B24&amp;"_"&amp;$C24&amp;"_"&amp;$A$4,'Pnad-C'!$1:$1048576,F$4,0),"-")</f>
        <v>1564.5556640625</v>
      </c>
      <c r="G24" s="122">
        <f>IFERROR(VLOOKUP($B24&amp;"_"&amp;$C24&amp;"_"&amp;$A$4,'Pnad-C'!$1:$1048576,G$4,0),"-")</f>
        <v>1341.0477294921875</v>
      </c>
      <c r="H24" s="122">
        <f>IFERROR(VLOOKUP($B24&amp;"_"&amp;$C24&amp;"_"&amp;$A$4,'Pnad-C'!$1:$1048576,H$4,0),"-")</f>
        <v>1117.539794921875</v>
      </c>
      <c r="I24" s="122">
        <f>IFERROR(VLOOKUP($B24&amp;"_"&amp;$C24&amp;"_"&amp;$A$4,'Pnad-C'!$1:$1048576,I$4,0),"-")</f>
        <v>1452.8016357421875</v>
      </c>
      <c r="J24" s="122">
        <f>IFERROR(VLOOKUP($B24&amp;"_"&amp;$C24&amp;"_"&amp;$A$4,'Pnad-C'!$1:$1048576,J$4,0),"-")</f>
        <v>2793.849365234375</v>
      </c>
      <c r="K24" s="122">
        <f>IFERROR(VLOOKUP($B24&amp;"_"&amp;$C24&amp;"_"&amp;$A$4,'Pnad-C'!$1:$1048576,K$4,0),"-")</f>
        <v>5587.69873046875</v>
      </c>
    </row>
    <row r="25" spans="2:11" ht="15.75" x14ac:dyDescent="0.25">
      <c r="B25" s="254">
        <f t="shared" ref="B25:B27" si="3">B24</f>
        <v>2015</v>
      </c>
      <c r="C25" s="152">
        <v>2</v>
      </c>
      <c r="D25" s="246" t="s">
        <v>4</v>
      </c>
      <c r="E25" s="122">
        <f>IFERROR(VLOOKUP($B25&amp;"_"&amp;$C25&amp;"_"&amp;$A$4,'Pnad-C'!$1:$1048576,E$4,0),"-")</f>
        <v>1068.1796875</v>
      </c>
      <c r="F25" s="122">
        <f>IFERROR(VLOOKUP($B25&amp;"_"&amp;$C25&amp;"_"&amp;$A$4,'Pnad-C'!$1:$1048576,F$4,0),"-")</f>
        <v>1525.970947265625</v>
      </c>
      <c r="G25" s="122">
        <f>IFERROR(VLOOKUP($B25&amp;"_"&amp;$C25&amp;"_"&amp;$A$4,'Pnad-C'!$1:$1048576,G$4,0),"-")</f>
        <v>1307.97509765625</v>
      </c>
      <c r="H25" s="122">
        <f>IFERROR(VLOOKUP($B25&amp;"_"&amp;$C25&amp;"_"&amp;$A$4,'Pnad-C'!$1:$1048576,H$4,0),"-")</f>
        <v>1198.9771728515625</v>
      </c>
      <c r="I25" s="122">
        <f>IFERROR(VLOOKUP($B25&amp;"_"&amp;$C25&amp;"_"&amp;$A$4,'Pnad-C'!$1:$1048576,I$4,0),"-")</f>
        <v>1471.4720458984375</v>
      </c>
      <c r="J25" s="122">
        <f>IFERROR(VLOOKUP($B25&amp;"_"&amp;$C25&amp;"_"&amp;$A$4,'Pnad-C'!$1:$1048576,J$4,0),"-")</f>
        <v>3051.94189453125</v>
      </c>
      <c r="K25" s="122">
        <f>IFERROR(VLOOKUP($B25&amp;"_"&amp;$C25&amp;"_"&amp;$A$4,'Pnad-C'!$1:$1048576,K$4,0),"-")</f>
        <v>3814.927490234375</v>
      </c>
    </row>
    <row r="26" spans="2:11" ht="15.75" x14ac:dyDescent="0.25">
      <c r="B26" s="254">
        <f t="shared" si="3"/>
        <v>2015</v>
      </c>
      <c r="C26" s="152">
        <v>3</v>
      </c>
      <c r="D26" s="246" t="s">
        <v>5</v>
      </c>
      <c r="E26" s="122">
        <f>IFERROR(VLOOKUP($B26&amp;"_"&amp;$C26&amp;"_"&amp;$A$4,'Pnad-C'!$1:$1048576,E$4,0),"-")</f>
        <v>1024.2872314453125</v>
      </c>
      <c r="F26" s="122">
        <f>IFERROR(VLOOKUP($B26&amp;"_"&amp;$C26&amp;"_"&amp;$A$4,'Pnad-C'!$1:$1048576,F$4,0),"-")</f>
        <v>1617.295654296875</v>
      </c>
      <c r="G26" s="122">
        <f>IFERROR(VLOOKUP($B26&amp;"_"&amp;$C26&amp;"_"&amp;$A$4,'Pnad-C'!$1:$1048576,G$4,0),"-")</f>
        <v>1293.8365478515625</v>
      </c>
      <c r="H26" s="122">
        <f>IFERROR(VLOOKUP($B26&amp;"_"&amp;$C26&amp;"_"&amp;$A$4,'Pnad-C'!$1:$1048576,H$4,0),"-")</f>
        <v>1186.016845703125</v>
      </c>
      <c r="I26" s="122">
        <f>IFERROR(VLOOKUP($B26&amp;"_"&amp;$C26&amp;"_"&amp;$A$4,'Pnad-C'!$1:$1048576,I$4,0),"-")</f>
        <v>1401.65625</v>
      </c>
      <c r="J26" s="122">
        <f>IFERROR(VLOOKUP($B26&amp;"_"&amp;$C26&amp;"_"&amp;$A$4,'Pnad-C'!$1:$1048576,J$4,0),"-")</f>
        <v>3234.59130859375</v>
      </c>
      <c r="K26" s="122">
        <f>IFERROR(VLOOKUP($B26&amp;"_"&amp;$C26&amp;"_"&amp;$A$4,'Pnad-C'!$1:$1048576,K$4,0),"-")</f>
        <v>2156.39404296875</v>
      </c>
    </row>
    <row r="27" spans="2:11" ht="15.75" x14ac:dyDescent="0.25">
      <c r="B27" s="254">
        <f t="shared" si="3"/>
        <v>2015</v>
      </c>
      <c r="C27" s="152">
        <v>4</v>
      </c>
      <c r="D27" s="246" t="s">
        <v>6</v>
      </c>
      <c r="E27" s="122">
        <f>IFERROR(VLOOKUP($B27&amp;"_"&amp;$C27&amp;"_"&amp;$A$4,'Pnad-C'!$1:$1048576,E$4,0),"-")</f>
        <v>1053.58203125</v>
      </c>
      <c r="F27" s="122">
        <f>IFERROR(VLOOKUP($B27&amp;"_"&amp;$C27&amp;"_"&amp;$A$4,'Pnad-C'!$1:$1048576,F$4,0),"-")</f>
        <v>1475.014892578125</v>
      </c>
      <c r="G27" s="122">
        <f>IFERROR(VLOOKUP($B27&amp;"_"&amp;$C27&amp;"_"&amp;$A$4,'Pnad-C'!$1:$1048576,G$4,0),"-")</f>
        <v>1264.2984619140625</v>
      </c>
      <c r="H27" s="122">
        <f>IFERROR(VLOOKUP($B27&amp;"_"&amp;$C27&amp;"_"&amp;$A$4,'Pnad-C'!$1:$1048576,H$4,0),"-")</f>
        <v>1158.9403076171875</v>
      </c>
      <c r="I27" s="122">
        <f>IFERROR(VLOOKUP($B27&amp;"_"&amp;$C27&amp;"_"&amp;$A$4,'Pnad-C'!$1:$1048576,I$4,0),"-")</f>
        <v>1475.014892578125</v>
      </c>
      <c r="J27" s="122">
        <f>IFERROR(VLOOKUP($B27&amp;"_"&amp;$C27&amp;"_"&amp;$A$4,'Pnad-C'!$1:$1048576,J$4,0),"-")</f>
        <v>3160.74609375</v>
      </c>
      <c r="K27" s="122">
        <f>IFERROR(VLOOKUP($B27&amp;"_"&amp;$C27&amp;"_"&amp;$A$4,'Pnad-C'!$1:$1048576,K$4,0),"-")</f>
        <v>1475.014892578125</v>
      </c>
    </row>
    <row r="28" spans="2:11" ht="15.75" x14ac:dyDescent="0.25">
      <c r="B28" s="254">
        <f>D28</f>
        <v>2016</v>
      </c>
      <c r="C28" s="152">
        <v>0</v>
      </c>
      <c r="D28" s="98">
        <v>2016</v>
      </c>
      <c r="E28" s="121">
        <f>IFERROR(VLOOKUP($B28&amp;"_"&amp;$C28&amp;"_"&amp;$A$4,'Pnad-C'!$1:$1048576,E$4,0),"-")</f>
        <v>1007.5863037109375</v>
      </c>
      <c r="F28" s="121">
        <f>IFERROR(VLOOKUP($B28&amp;"_"&amp;$C28&amp;"_"&amp;$A$4,'Pnad-C'!$1:$1048576,F$4,0),"-")</f>
        <v>1511.3795166015625</v>
      </c>
      <c r="G28" s="121">
        <f>IFERROR(VLOOKUP($B28&amp;"_"&amp;$C28&amp;"_"&amp;$A$4,'Pnad-C'!$1:$1048576,G$4,0),"-")</f>
        <v>1409.8623046875</v>
      </c>
      <c r="H28" s="121">
        <f>IFERROR(VLOOKUP($B28&amp;"_"&amp;$C28&amp;"_"&amp;$A$4,'Pnad-C'!$1:$1048576,H$4,0),"-")</f>
        <v>1209.1036376953125</v>
      </c>
      <c r="I28" s="121">
        <f>IFERROR(VLOOKUP($B28&amp;"_"&amp;$C28&amp;"_"&amp;$A$4,'Pnad-C'!$1:$1048576,I$4,0),"-")</f>
        <v>1511.3795166015625</v>
      </c>
      <c r="J28" s="121">
        <f>IFERROR(VLOOKUP($B28&amp;"_"&amp;$C28&amp;"_"&amp;$A$4,'Pnad-C'!$1:$1048576,J$4,0),"-")</f>
        <v>3272.759033203125</v>
      </c>
      <c r="K28" s="121">
        <f>IFERROR(VLOOKUP($B28&amp;"_"&amp;$C28&amp;"_"&amp;$A$4,'Pnad-C'!$1:$1048576,K$4,0),"-")</f>
        <v>0</v>
      </c>
    </row>
    <row r="29" spans="2:11" ht="15.75" x14ac:dyDescent="0.25">
      <c r="B29" s="254">
        <f>B28</f>
        <v>2016</v>
      </c>
      <c r="C29" s="152">
        <v>1</v>
      </c>
      <c r="D29" s="246" t="s">
        <v>3</v>
      </c>
      <c r="E29" s="122">
        <f>IFERROR(VLOOKUP($B29&amp;"_"&amp;$C29&amp;"_"&amp;$A$4,'Pnad-C'!$1:$1048576,E$4,0),"-")</f>
        <v>1015.1726684570313</v>
      </c>
      <c r="F29" s="122">
        <f>IFERROR(VLOOKUP($B29&amp;"_"&amp;$C29&amp;"_"&amp;$A$4,'Pnad-C'!$1:$1048576,F$4,0),"-")</f>
        <v>1522.759033203125</v>
      </c>
      <c r="G29" s="122">
        <f>IFERROR(VLOOKUP($B29&amp;"_"&amp;$C29&amp;"_"&amp;$A$4,'Pnad-C'!$1:$1048576,G$4,0),"-")</f>
        <v>1319.7244873046875</v>
      </c>
      <c r="H29" s="122">
        <f>IFERROR(VLOOKUP($B29&amp;"_"&amp;$C29&amp;"_"&amp;$A$4,'Pnad-C'!$1:$1048576,H$4,0),"-")</f>
        <v>1218.207275390625</v>
      </c>
      <c r="I29" s="122">
        <f>IFERROR(VLOOKUP($B29&amp;"_"&amp;$C29&amp;"_"&amp;$A$4,'Pnad-C'!$1:$1048576,I$4,0),"-")</f>
        <v>1522.759033203125</v>
      </c>
      <c r="J29" s="122">
        <f>IFERROR(VLOOKUP($B29&amp;"_"&amp;$C29&amp;"_"&amp;$A$4,'Pnad-C'!$1:$1048576,J$4,0),"-")</f>
        <v>3045.51806640625</v>
      </c>
      <c r="K29" s="122">
        <f>IFERROR(VLOOKUP($B29&amp;"_"&amp;$C29&amp;"_"&amp;$A$4,'Pnad-C'!$1:$1048576,K$4,0),"-")</f>
        <v>0</v>
      </c>
    </row>
    <row r="30" spans="2:11" ht="16.5" thickBot="1" x14ac:dyDescent="0.3">
      <c r="B30" s="254">
        <f>B29</f>
        <v>2016</v>
      </c>
      <c r="C30" s="152">
        <v>2</v>
      </c>
      <c r="D30" s="246" t="s">
        <v>4</v>
      </c>
      <c r="E30" s="122">
        <f>IFERROR(VLOOKUP($B30&amp;"_"&amp;$C30&amp;"_"&amp;$A$4,'Pnad-C'!$1:$1048576,E$4,0),"-")</f>
        <v>1000</v>
      </c>
      <c r="F30" s="122">
        <f>IFERROR(VLOOKUP($B30&amp;"_"&amp;$C30&amp;"_"&amp;$A$4,'Pnad-C'!$1:$1048576,F$4,0),"-")</f>
        <v>1500</v>
      </c>
      <c r="G30" s="122">
        <f>IFERROR(VLOOKUP($B30&amp;"_"&amp;$C30&amp;"_"&amp;$A$4,'Pnad-C'!$1:$1048576,G$4,0),"-")</f>
        <v>1500</v>
      </c>
      <c r="H30" s="122">
        <f>IFERROR(VLOOKUP($B30&amp;"_"&amp;$C30&amp;"_"&amp;$A$4,'Pnad-C'!$1:$1048576,H$4,0),"-")</f>
        <v>1200</v>
      </c>
      <c r="I30" s="122">
        <f>IFERROR(VLOOKUP($B30&amp;"_"&amp;$C30&amp;"_"&amp;$A$4,'Pnad-C'!$1:$1048576,I$4,0),"-")</f>
        <v>1500</v>
      </c>
      <c r="J30" s="122">
        <f>IFERROR(VLOOKUP($B30&amp;"_"&amp;$C30&amp;"_"&amp;$A$4,'Pnad-C'!$1:$1048576,J$4,0),"-")</f>
        <v>3500</v>
      </c>
      <c r="K30" s="122">
        <f>IFERROR(VLOOKUP($B30&amp;"_"&amp;$C30&amp;"_"&amp;$A$4,'Pnad-C'!$1:$1048576,K$4,0),"-")</f>
        <v>0</v>
      </c>
    </row>
    <row r="31" spans="2:11" ht="15" customHeight="1" thickTop="1" x14ac:dyDescent="0.25">
      <c r="C31" s="154"/>
      <c r="D31" s="247" t="s">
        <v>778</v>
      </c>
      <c r="E31" s="113"/>
      <c r="F31" s="113"/>
      <c r="G31" s="113"/>
      <c r="H31" s="113"/>
      <c r="I31" s="113"/>
      <c r="J31" s="113"/>
      <c r="K31" s="17"/>
    </row>
    <row r="32" spans="2:11" x14ac:dyDescent="0.25">
      <c r="C32" s="154"/>
      <c r="D32" s="248" t="s">
        <v>2</v>
      </c>
    </row>
    <row r="33" spans="3:11" x14ac:dyDescent="0.25">
      <c r="C33" s="154"/>
      <c r="D33" s="159" t="s">
        <v>434</v>
      </c>
    </row>
    <row r="34" spans="3:11" x14ac:dyDescent="0.25">
      <c r="C34" s="154"/>
      <c r="D34" s="259" t="s">
        <v>779</v>
      </c>
    </row>
    <row r="35" spans="3:11" ht="21" customHeight="1" x14ac:dyDescent="0.25">
      <c r="D35" s="432" t="s">
        <v>687</v>
      </c>
      <c r="E35" s="432"/>
      <c r="F35" s="432"/>
      <c r="G35" s="432"/>
      <c r="H35" s="432"/>
      <c r="I35" s="432"/>
      <c r="J35" s="432"/>
      <c r="K35" s="432"/>
    </row>
  </sheetData>
  <mergeCells count="2">
    <mergeCell ref="D5:K5"/>
    <mergeCell ref="D35:K3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35"/>
  <sheetViews>
    <sheetView showGridLines="0" workbookViewId="0">
      <pane ySplit="8" topLeftCell="A9" activePane="bottomLeft" state="frozen"/>
      <selection activeCell="M30" sqref="L30:M30"/>
      <selection pane="bottomLeft" activeCell="M30" sqref="L30:M30"/>
    </sheetView>
  </sheetViews>
  <sheetFormatPr defaultRowHeight="15" x14ac:dyDescent="0.25"/>
  <cols>
    <col min="1" max="1" width="2" style="268" customWidth="1"/>
    <col min="2" max="2" width="2" style="412" customWidth="1"/>
    <col min="3" max="3" width="2" style="268" customWidth="1"/>
    <col min="4" max="4" width="23.28515625" style="232" customWidth="1"/>
    <col min="5" max="6" width="10.140625" style="232" customWidth="1"/>
    <col min="7" max="10" width="12.7109375" style="232" customWidth="1"/>
    <col min="11" max="12" width="9.5703125" style="232" customWidth="1"/>
    <col min="13" max="13" width="10.7109375" style="232" customWidth="1"/>
    <col min="14" max="16384" width="9.140625" style="232"/>
  </cols>
  <sheetData>
    <row r="1" spans="1:14" s="236" customFormat="1" ht="30" customHeight="1" x14ac:dyDescent="0.25">
      <c r="A1" s="233" t="s">
        <v>1</v>
      </c>
      <c r="B1" s="410"/>
      <c r="C1" s="233"/>
      <c r="D1" s="235"/>
      <c r="E1" s="251"/>
      <c r="F1" s="251"/>
      <c r="G1" s="251"/>
      <c r="H1" s="251"/>
      <c r="I1" s="251"/>
      <c r="J1" s="251"/>
    </row>
    <row r="2" spans="1:14" s="239" customFormat="1" ht="3" customHeight="1" x14ac:dyDescent="0.25">
      <c r="A2" s="261"/>
      <c r="B2" s="411"/>
      <c r="C2" s="261"/>
      <c r="D2" s="238"/>
      <c r="E2" s="252"/>
      <c r="F2" s="252"/>
      <c r="G2" s="252"/>
      <c r="H2" s="252"/>
      <c r="I2" s="252"/>
      <c r="J2" s="252"/>
    </row>
    <row r="3" spans="1:14" s="250" customFormat="1" ht="9" customHeight="1" x14ac:dyDescent="0.25">
      <c r="A3" s="144" t="s">
        <v>808</v>
      </c>
      <c r="B3" s="264"/>
      <c r="C3" s="249"/>
      <c r="D3" s="164"/>
      <c r="E3" s="163" t="s">
        <v>840</v>
      </c>
      <c r="F3" s="163" t="s">
        <v>841</v>
      </c>
      <c r="G3" s="163" t="s">
        <v>842</v>
      </c>
      <c r="H3" s="163" t="s">
        <v>843</v>
      </c>
      <c r="I3" s="163" t="s">
        <v>844</v>
      </c>
      <c r="J3" s="163" t="s">
        <v>845</v>
      </c>
      <c r="K3" s="165" t="s">
        <v>846</v>
      </c>
      <c r="L3" s="165" t="s">
        <v>847</v>
      </c>
      <c r="M3" s="165" t="s">
        <v>848</v>
      </c>
      <c r="N3" s="165"/>
    </row>
    <row r="4" spans="1:14" s="250" customFormat="1" ht="9" customHeight="1" x14ac:dyDescent="0.2">
      <c r="A4" s="270" t="s">
        <v>9</v>
      </c>
      <c r="B4" s="264"/>
      <c r="C4" s="249"/>
      <c r="D4" s="253"/>
      <c r="E4" s="249">
        <f>HLOOKUP(E$3,'Pnad-C'!$1:$1048576,2,0)</f>
        <v>30</v>
      </c>
      <c r="F4" s="249">
        <f>HLOOKUP(F$3,'Pnad-C'!$1:$1048576,2,0)</f>
        <v>31</v>
      </c>
      <c r="G4" s="249">
        <f>HLOOKUP(G$3,'Pnad-C'!$1:$1048576,2,0)</f>
        <v>32</v>
      </c>
      <c r="H4" s="249">
        <f>HLOOKUP(H$3,'Pnad-C'!$1:$1048576,2,0)</f>
        <v>33</v>
      </c>
      <c r="I4" s="249">
        <f>HLOOKUP(I$3,'Pnad-C'!$1:$1048576,2,0)</f>
        <v>34</v>
      </c>
      <c r="J4" s="249">
        <f>HLOOKUP(J$3,'Pnad-C'!$1:$1048576,2,0)</f>
        <v>35</v>
      </c>
      <c r="K4" s="249">
        <f>HLOOKUP(K$3,'Pnad-C'!$1:$1048576,2,0)</f>
        <v>37</v>
      </c>
      <c r="L4" s="249">
        <f>HLOOKUP(L$3,'Pnad-C'!$1:$1048576,2,0)</f>
        <v>39</v>
      </c>
      <c r="M4" s="249">
        <f>HLOOKUP(M$3,'Pnad-C'!$1:$1048576,2,0)</f>
        <v>36</v>
      </c>
    </row>
    <row r="5" spans="1:14" s="243" customFormat="1" ht="43.5" customHeight="1" x14ac:dyDescent="0.25">
      <c r="A5" s="245"/>
      <c r="B5" s="267"/>
      <c r="C5" s="263"/>
      <c r="D5" s="416" t="str">
        <f>VLOOKUP(A3,'Indicadores do boletim'!$D:$N,3,0)&amp;""</f>
        <v>Rendimento real mediano da população de 14 anos ou mais ocupada por posição na ocupação: Região  Metropolitana do Rio de Janeiro, 2012 a 2016</v>
      </c>
      <c r="E5" s="416"/>
      <c r="F5" s="416"/>
      <c r="G5" s="416"/>
      <c r="H5" s="416"/>
      <c r="I5" s="416"/>
      <c r="J5" s="416"/>
      <c r="K5" s="416"/>
      <c r="L5" s="416"/>
      <c r="M5" s="416"/>
    </row>
    <row r="6" spans="1:14" s="243" customFormat="1" ht="15" customHeight="1" thickBot="1" x14ac:dyDescent="0.3">
      <c r="A6" s="245"/>
      <c r="B6" s="269"/>
      <c r="C6" s="263"/>
      <c r="D6" s="244"/>
      <c r="E6" s="14"/>
      <c r="M6" s="102" t="s">
        <v>785</v>
      </c>
    </row>
    <row r="7" spans="1:14" s="245" customFormat="1" ht="23.25" customHeight="1" thickTop="1" x14ac:dyDescent="0.25">
      <c r="A7" s="263"/>
      <c r="B7" s="266"/>
      <c r="C7" s="263"/>
      <c r="D7" s="419" t="s">
        <v>0</v>
      </c>
      <c r="E7" s="425" t="s">
        <v>219</v>
      </c>
      <c r="F7" s="425"/>
      <c r="G7" s="424" t="s">
        <v>220</v>
      </c>
      <c r="H7" s="430"/>
      <c r="I7" s="424" t="s">
        <v>298</v>
      </c>
      <c r="J7" s="425"/>
      <c r="K7" s="426" t="s">
        <v>221</v>
      </c>
      <c r="L7" s="428" t="s">
        <v>433</v>
      </c>
      <c r="M7" s="428" t="s">
        <v>222</v>
      </c>
    </row>
    <row r="8" spans="1:14" s="245" customFormat="1" ht="28.5" customHeight="1" x14ac:dyDescent="0.25">
      <c r="A8" s="263"/>
      <c r="B8" s="266"/>
      <c r="C8" s="263"/>
      <c r="D8" s="420"/>
      <c r="E8" s="401" t="s">
        <v>224</v>
      </c>
      <c r="F8" s="401" t="s">
        <v>225</v>
      </c>
      <c r="G8" s="400" t="s">
        <v>224</v>
      </c>
      <c r="H8" s="109" t="s">
        <v>225</v>
      </c>
      <c r="I8" s="401" t="s">
        <v>224</v>
      </c>
      <c r="J8" s="401" t="s">
        <v>225</v>
      </c>
      <c r="K8" s="427"/>
      <c r="L8" s="429"/>
      <c r="M8" s="429"/>
    </row>
    <row r="9" spans="1:14" ht="15.75" x14ac:dyDescent="0.25">
      <c r="B9" s="254">
        <f>D9</f>
        <v>2012</v>
      </c>
      <c r="C9" s="152">
        <v>0</v>
      </c>
      <c r="D9" s="98">
        <v>2012</v>
      </c>
      <c r="E9" s="121">
        <f>IFERROR(VLOOKUP($B9&amp;"_"&amp;$C9&amp;"_"&amp;$A$4,'Pnad-C'!$1:$1048576,E$4,0),"-")</f>
        <v>968.0206298828125</v>
      </c>
      <c r="F9" s="121">
        <f>IFERROR(VLOOKUP($B9&amp;"_"&amp;$C9&amp;"_"&amp;$A$4,'Pnad-C'!$1:$1048576,F$4,0),"-")</f>
        <v>837.774658203125</v>
      </c>
      <c r="G9" s="121">
        <f>IFERROR(VLOOKUP($B9&amp;"_"&amp;$C9&amp;"_"&amp;$A$4,'Pnad-C'!$1:$1048576,G$4,0),"-")</f>
        <v>1314.30322265625</v>
      </c>
      <c r="H9" s="121">
        <f>IFERROR(VLOOKUP($B9&amp;"_"&amp;$C9&amp;"_"&amp;$A$4,'Pnad-C'!$1:$1048576,H$4,0),"-")</f>
        <v>952.05078125</v>
      </c>
      <c r="I9" s="121">
        <f>IFERROR(VLOOKUP($B9&amp;"_"&amp;$C9&amp;"_"&amp;$A$4,'Pnad-C'!$1:$1048576,I$4,0),"-")</f>
        <v>2106.368408203125</v>
      </c>
      <c r="J9" s="121">
        <f>IFERROR(VLOOKUP($B9&amp;"_"&amp;$C9&amp;"_"&amp;$A$4,'Pnad-C'!$1:$1048576,J$4,0),"-")</f>
        <v>975.9593505859375</v>
      </c>
      <c r="K9" s="121">
        <f>IFERROR(VLOOKUP($B9&amp;"_"&amp;$C9&amp;"_"&amp;$A$4,'Pnad-C'!$1:$1048576,K$4,0),"-")</f>
        <v>1359.1219482421875</v>
      </c>
      <c r="L9" s="121">
        <f>IFERROR(VLOOKUP($B9&amp;"_"&amp;$C9&amp;"_"&amp;$A$4,'Pnad-C'!$1:$1048576,L$4,0),"-")</f>
        <v>2718.243896484375</v>
      </c>
      <c r="M9" s="121">
        <f>IFERROR(VLOOKUP($B9&amp;"_"&amp;$C9&amp;"_"&amp;$A$4,'Pnad-C'!$1:$1048576,M$4,0),"-")</f>
        <v>3225.0966796875</v>
      </c>
    </row>
    <row r="10" spans="1:14" ht="15.75" x14ac:dyDescent="0.25">
      <c r="B10" s="254">
        <f>B9</f>
        <v>2012</v>
      </c>
      <c r="C10" s="152">
        <v>1</v>
      </c>
      <c r="D10" s="246" t="s">
        <v>3</v>
      </c>
      <c r="E10" s="122">
        <f>IFERROR(VLOOKUP($B10&amp;"_"&amp;$C10&amp;"_"&amp;$A$4,'Pnad-C'!$1:$1048576,E$4,0),"-")</f>
        <v>967.1646728515625</v>
      </c>
      <c r="F10" s="122">
        <f>IFERROR(VLOOKUP($B10&amp;"_"&amp;$C10&amp;"_"&amp;$A$4,'Pnad-C'!$1:$1048576,F$4,0),"-")</f>
        <v>828.998291015625</v>
      </c>
      <c r="G10" s="122">
        <f>IFERROR(VLOOKUP($B10&amp;"_"&amp;$C10&amp;"_"&amp;$A$4,'Pnad-C'!$1:$1048576,G$4,0),"-")</f>
        <v>1243.4974365234375</v>
      </c>
      <c r="H10" s="122">
        <f>IFERROR(VLOOKUP($B10&amp;"_"&amp;$C10&amp;"_"&amp;$A$4,'Pnad-C'!$1:$1048576,H$4,0),"-")</f>
        <v>967.1646728515625</v>
      </c>
      <c r="I10" s="122">
        <f>IFERROR(VLOOKUP($B10&amp;"_"&amp;$C10&amp;"_"&amp;$A$4,'Pnad-C'!$1:$1048576,I$4,0),"-")</f>
        <v>2072.495849609375</v>
      </c>
      <c r="J10" s="122">
        <f>IFERROR(VLOOKUP($B10&amp;"_"&amp;$C10&amp;"_"&amp;$A$4,'Pnad-C'!$1:$1048576,J$4,0),"-")</f>
        <v>967.1646728515625</v>
      </c>
      <c r="K10" s="122">
        <f>IFERROR(VLOOKUP($B10&amp;"_"&amp;$C10&amp;"_"&amp;$A$4,'Pnad-C'!$1:$1048576,K$4,0),"-")</f>
        <v>1381.663818359375</v>
      </c>
      <c r="L10" s="122">
        <f>IFERROR(VLOOKUP($B10&amp;"_"&amp;$C10&amp;"_"&amp;$A$4,'Pnad-C'!$1:$1048576,L$4,0),"-")</f>
        <v>2763.32763671875</v>
      </c>
      <c r="M10" s="122">
        <f>IFERROR(VLOOKUP($B10&amp;"_"&amp;$C10&amp;"_"&amp;$A$4,'Pnad-C'!$1:$1048576,M$4,0),"-")</f>
        <v>2763.32763671875</v>
      </c>
    </row>
    <row r="11" spans="1:14" ht="15.75" x14ac:dyDescent="0.25">
      <c r="B11" s="254">
        <f t="shared" ref="B11:B13" si="0">B10</f>
        <v>2012</v>
      </c>
      <c r="C11" s="152">
        <v>2</v>
      </c>
      <c r="D11" s="246" t="s">
        <v>4</v>
      </c>
      <c r="E11" s="122">
        <f>IFERROR(VLOOKUP($B11&amp;"_"&amp;$C11&amp;"_"&amp;$A$4,'Pnad-C'!$1:$1048576,E$4,0),"-")</f>
        <v>959.20208740234375</v>
      </c>
      <c r="F11" s="122">
        <f>IFERROR(VLOOKUP($B11&amp;"_"&amp;$C11&amp;"_"&amp;$A$4,'Pnad-C'!$1:$1048576,F$4,0),"-")</f>
        <v>852.319580078125</v>
      </c>
      <c r="G11" s="122">
        <f>IFERROR(VLOOKUP($B11&amp;"_"&amp;$C11&amp;"_"&amp;$A$4,'Pnad-C'!$1:$1048576,G$4,0),"-")</f>
        <v>1329.1800537109375</v>
      </c>
      <c r="H11" s="122">
        <f>IFERROR(VLOOKUP($B11&amp;"_"&amp;$C11&amp;"_"&amp;$A$4,'Pnad-C'!$1:$1048576,H$4,0),"-")</f>
        <v>959.20208740234375</v>
      </c>
      <c r="I11" s="122">
        <f>IFERROR(VLOOKUP($B11&amp;"_"&amp;$C11&amp;"_"&amp;$A$4,'Pnad-C'!$1:$1048576,I$4,0),"-")</f>
        <v>2055.43310546875</v>
      </c>
      <c r="J11" s="122">
        <f>IFERROR(VLOOKUP($B11&amp;"_"&amp;$C11&amp;"_"&amp;$A$4,'Pnad-C'!$1:$1048576,J$4,0),"-")</f>
        <v>1027.716552734375</v>
      </c>
      <c r="K11" s="122">
        <f>IFERROR(VLOOKUP($B11&amp;"_"&amp;$C11&amp;"_"&amp;$A$4,'Pnad-C'!$1:$1048576,K$4,0),"-")</f>
        <v>1370.2886962890625</v>
      </c>
      <c r="L11" s="122">
        <f>IFERROR(VLOOKUP($B11&amp;"_"&amp;$C11&amp;"_"&amp;$A$4,'Pnad-C'!$1:$1048576,L$4,0),"-")</f>
        <v>2740.577392578125</v>
      </c>
      <c r="M11" s="122">
        <f>IFERROR(VLOOKUP($B11&amp;"_"&amp;$C11&amp;"_"&amp;$A$4,'Pnad-C'!$1:$1048576,M$4,0),"-")</f>
        <v>3425.7216796875</v>
      </c>
    </row>
    <row r="12" spans="1:14" ht="15.75" x14ac:dyDescent="0.25">
      <c r="B12" s="254">
        <f t="shared" si="0"/>
        <v>2012</v>
      </c>
      <c r="C12" s="152">
        <v>3</v>
      </c>
      <c r="D12" s="246" t="s">
        <v>5</v>
      </c>
      <c r="E12" s="122">
        <f>IFERROR(VLOOKUP($B12&amp;"_"&amp;$C12&amp;"_"&amp;$A$4,'Pnad-C'!$1:$1048576,E$4,0),"-")</f>
        <v>947.59674072265625</v>
      </c>
      <c r="F12" s="122">
        <f>IFERROR(VLOOKUP($B12&amp;"_"&amp;$C12&amp;"_"&amp;$A$4,'Pnad-C'!$1:$1048576,F$4,0),"-")</f>
        <v>842.00738525390625</v>
      </c>
      <c r="G12" s="122">
        <f>IFERROR(VLOOKUP($B12&amp;"_"&amp;$C12&amp;"_"&amp;$A$4,'Pnad-C'!$1:$1048576,G$4,0),"-")</f>
        <v>1353.709716796875</v>
      </c>
      <c r="H12" s="122">
        <f>IFERROR(VLOOKUP($B12&amp;"_"&amp;$C12&amp;"_"&amp;$A$4,'Pnad-C'!$1:$1048576,H$4,0),"-")</f>
        <v>947.59674072265625</v>
      </c>
      <c r="I12" s="122">
        <f>IFERROR(VLOOKUP($B12&amp;"_"&amp;$C12&amp;"_"&amp;$A$4,'Pnad-C'!$1:$1048576,I$4,0),"-")</f>
        <v>2301.306396484375</v>
      </c>
      <c r="J12" s="122">
        <f>IFERROR(VLOOKUP($B12&amp;"_"&amp;$C12&amp;"_"&amp;$A$4,'Pnad-C'!$1:$1048576,J$4,0),"-")</f>
        <v>977.37835693359375</v>
      </c>
      <c r="K12" s="122">
        <f>IFERROR(VLOOKUP($B12&amp;"_"&amp;$C12&amp;"_"&amp;$A$4,'Pnad-C'!$1:$1048576,K$4,0),"-")</f>
        <v>1353.709716796875</v>
      </c>
      <c r="L12" s="122">
        <f>IFERROR(VLOOKUP($B12&amp;"_"&amp;$C12&amp;"_"&amp;$A$4,'Pnad-C'!$1:$1048576,L$4,0),"-")</f>
        <v>2707.41943359375</v>
      </c>
      <c r="M12" s="122">
        <f>IFERROR(VLOOKUP($B12&amp;"_"&amp;$C12&amp;"_"&amp;$A$4,'Pnad-C'!$1:$1048576,M$4,0),"-")</f>
        <v>3384.274169921875</v>
      </c>
    </row>
    <row r="13" spans="1:14" ht="15.75" x14ac:dyDescent="0.25">
      <c r="B13" s="254">
        <f t="shared" si="0"/>
        <v>2012</v>
      </c>
      <c r="C13" s="152">
        <v>4</v>
      </c>
      <c r="D13" s="246" t="s">
        <v>6</v>
      </c>
      <c r="E13" s="122">
        <f>IFERROR(VLOOKUP($B13&amp;"_"&amp;$C13&amp;"_"&amp;$A$4,'Pnad-C'!$1:$1048576,E$4,0),"-")</f>
        <v>998.119140625</v>
      </c>
      <c r="F13" s="122">
        <f>IFERROR(VLOOKUP($B13&amp;"_"&amp;$C13&amp;"_"&amp;$A$4,'Pnad-C'!$1:$1048576,F$4,0),"-")</f>
        <v>827.7734375</v>
      </c>
      <c r="G13" s="122">
        <f>IFERROR(VLOOKUP($B13&amp;"_"&amp;$C13&amp;"_"&amp;$A$4,'Pnad-C'!$1:$1048576,G$4,0),"-")</f>
        <v>1330.8255615234375</v>
      </c>
      <c r="H13" s="122">
        <f>IFERROR(VLOOKUP($B13&amp;"_"&amp;$C13&amp;"_"&amp;$A$4,'Pnad-C'!$1:$1048576,H$4,0),"-")</f>
        <v>934.239501953125</v>
      </c>
      <c r="I13" s="122">
        <f>IFERROR(VLOOKUP($B13&amp;"_"&amp;$C13&amp;"_"&amp;$A$4,'Pnad-C'!$1:$1048576,I$4,0),"-")</f>
        <v>1996.23828125</v>
      </c>
      <c r="J13" s="122">
        <f>IFERROR(VLOOKUP($B13&amp;"_"&amp;$C13&amp;"_"&amp;$A$4,'Pnad-C'!$1:$1048576,J$4,0),"-")</f>
        <v>931.577880859375</v>
      </c>
      <c r="K13" s="122">
        <f>IFERROR(VLOOKUP($B13&amp;"_"&amp;$C13&amp;"_"&amp;$A$4,'Pnad-C'!$1:$1048576,K$4,0),"-")</f>
        <v>1330.8255615234375</v>
      </c>
      <c r="L13" s="122">
        <f>IFERROR(VLOOKUP($B13&amp;"_"&amp;$C13&amp;"_"&amp;$A$4,'Pnad-C'!$1:$1048576,L$4,0),"-")</f>
        <v>2661.651123046875</v>
      </c>
      <c r="M13" s="122">
        <f>IFERROR(VLOOKUP($B13&amp;"_"&amp;$C13&amp;"_"&amp;$A$4,'Pnad-C'!$1:$1048576,M$4,0),"-")</f>
        <v>3327.063720703125</v>
      </c>
    </row>
    <row r="14" spans="1:14" ht="15.75" x14ac:dyDescent="0.25">
      <c r="B14" s="254">
        <f>D14</f>
        <v>2013</v>
      </c>
      <c r="C14" s="152">
        <v>0</v>
      </c>
      <c r="D14" s="98">
        <v>2013</v>
      </c>
      <c r="E14" s="121">
        <f>IFERROR(VLOOKUP($B14&amp;"_"&amp;$C14&amp;"_"&amp;$A$4,'Pnad-C'!$1:$1048576,E$4,0),"-")</f>
        <v>1024.28857421875</v>
      </c>
      <c r="F14" s="121">
        <f>IFERROR(VLOOKUP($B14&amp;"_"&amp;$C14&amp;"_"&amp;$A$4,'Pnad-C'!$1:$1048576,F$4,0),"-")</f>
        <v>865.84820556640625</v>
      </c>
      <c r="G14" s="121">
        <f>IFERROR(VLOOKUP($B14&amp;"_"&amp;$C14&amp;"_"&amp;$A$4,'Pnad-C'!$1:$1048576,G$4,0),"-")</f>
        <v>1322.6859130859375</v>
      </c>
      <c r="H14" s="121">
        <f>IFERROR(VLOOKUP($B14&amp;"_"&amp;$C14&amp;"_"&amp;$A$4,'Pnad-C'!$1:$1048576,H$4,0),"-")</f>
        <v>1021.6497802734375</v>
      </c>
      <c r="I14" s="121">
        <f>IFERROR(VLOOKUP($B14&amp;"_"&amp;$C14&amp;"_"&amp;$A$4,'Pnad-C'!$1:$1048576,I$4,0),"-")</f>
        <v>2171.326416015625</v>
      </c>
      <c r="J14" s="121">
        <f>IFERROR(VLOOKUP($B14&amp;"_"&amp;$C14&amp;"_"&amp;$A$4,'Pnad-C'!$1:$1048576,J$4,0),"-")</f>
        <v>1277.810546875</v>
      </c>
      <c r="K14" s="121">
        <f>IFERROR(VLOOKUP($B14&amp;"_"&amp;$C14&amp;"_"&amp;$A$4,'Pnad-C'!$1:$1048576,K$4,0),"-")</f>
        <v>1277.062255859375</v>
      </c>
      <c r="L14" s="121">
        <f>IFERROR(VLOOKUP($B14&amp;"_"&amp;$C14&amp;"_"&amp;$A$4,'Pnad-C'!$1:$1048576,L$4,0),"-")</f>
        <v>2902.306640625</v>
      </c>
      <c r="M14" s="121">
        <f>IFERROR(VLOOKUP($B14&amp;"_"&amp;$C14&amp;"_"&amp;$A$4,'Pnad-C'!$1:$1048576,M$4,0),"-")</f>
        <v>3831.186767578125</v>
      </c>
    </row>
    <row r="15" spans="1:14" ht="15.75" x14ac:dyDescent="0.25">
      <c r="B15" s="254">
        <f>B14</f>
        <v>2013</v>
      </c>
      <c r="C15" s="152">
        <v>1</v>
      </c>
      <c r="D15" s="246" t="s">
        <v>3</v>
      </c>
      <c r="E15" s="122">
        <f>IFERROR(VLOOKUP($B15&amp;"_"&amp;$C15&amp;"_"&amp;$A$4,'Pnad-C'!$1:$1048576,E$4,0),"-")</f>
        <v>988.83746337890625</v>
      </c>
      <c r="F15" s="122">
        <f>IFERROR(VLOOKUP($B15&amp;"_"&amp;$C15&amp;"_"&amp;$A$4,'Pnad-C'!$1:$1048576,F$4,0),"-")</f>
        <v>882.14715576171875</v>
      </c>
      <c r="G15" s="122">
        <f>IFERROR(VLOOKUP($B15&amp;"_"&amp;$C15&amp;"_"&amp;$A$4,'Pnad-C'!$1:$1048576,G$4,0),"-")</f>
        <v>1301.1019287109375</v>
      </c>
      <c r="H15" s="122">
        <f>IFERROR(VLOOKUP($B15&amp;"_"&amp;$C15&amp;"_"&amp;$A$4,'Pnad-C'!$1:$1048576,H$4,0),"-")</f>
        <v>1040.881591796875</v>
      </c>
      <c r="I15" s="122">
        <f>IFERROR(VLOOKUP($B15&amp;"_"&amp;$C15&amp;"_"&amp;$A$4,'Pnad-C'!$1:$1048576,I$4,0),"-")</f>
        <v>1951.6529541015625</v>
      </c>
      <c r="J15" s="122">
        <f>IFERROR(VLOOKUP($B15&amp;"_"&amp;$C15&amp;"_"&amp;$A$4,'Pnad-C'!$1:$1048576,J$4,0),"-")</f>
        <v>1301.1019287109375</v>
      </c>
      <c r="K15" s="122">
        <f>IFERROR(VLOOKUP($B15&amp;"_"&amp;$C15&amp;"_"&amp;$A$4,'Pnad-C'!$1:$1048576,K$4,0),"-")</f>
        <v>1301.1019287109375</v>
      </c>
      <c r="L15" s="122">
        <f>IFERROR(VLOOKUP($B15&amp;"_"&amp;$C15&amp;"_"&amp;$A$4,'Pnad-C'!$1:$1048576,L$4,0),"-")</f>
        <v>2732.314208984375</v>
      </c>
      <c r="M15" s="122">
        <f>IFERROR(VLOOKUP($B15&amp;"_"&amp;$C15&amp;"_"&amp;$A$4,'Pnad-C'!$1:$1048576,M$4,0),"-")</f>
        <v>3903.305908203125</v>
      </c>
    </row>
    <row r="16" spans="1:14" ht="15.75" x14ac:dyDescent="0.25">
      <c r="B16" s="254">
        <f t="shared" ref="B16:B18" si="1">B15</f>
        <v>2013</v>
      </c>
      <c r="C16" s="152">
        <v>2</v>
      </c>
      <c r="D16" s="246" t="s">
        <v>4</v>
      </c>
      <c r="E16" s="122">
        <f>IFERROR(VLOOKUP($B16&amp;"_"&amp;$C16&amp;"_"&amp;$A$4,'Pnad-C'!$1:$1048576,E$4,0),"-")</f>
        <v>1025.5291748046875</v>
      </c>
      <c r="F16" s="122">
        <f>IFERROR(VLOOKUP($B16&amp;"_"&amp;$C16&amp;"_"&amp;$A$4,'Pnad-C'!$1:$1048576,F$4,0),"-")</f>
        <v>869.135986328125</v>
      </c>
      <c r="G16" s="122">
        <f>IFERROR(VLOOKUP($B16&amp;"_"&amp;$C16&amp;"_"&amp;$A$4,'Pnad-C'!$1:$1048576,G$4,0),"-")</f>
        <v>1281.9114990234375</v>
      </c>
      <c r="H16" s="122">
        <f>IFERROR(VLOOKUP($B16&amp;"_"&amp;$C16&amp;"_"&amp;$A$4,'Pnad-C'!$1:$1048576,H$4,0),"-")</f>
        <v>1025.5291748046875</v>
      </c>
      <c r="I16" s="122">
        <f>IFERROR(VLOOKUP($B16&amp;"_"&amp;$C16&amp;"_"&amp;$A$4,'Pnad-C'!$1:$1048576,I$4,0),"-")</f>
        <v>2563.822998046875</v>
      </c>
      <c r="J16" s="122">
        <f>IFERROR(VLOOKUP($B16&amp;"_"&amp;$C16&amp;"_"&amp;$A$4,'Pnad-C'!$1:$1048576,J$4,0),"-")</f>
        <v>1410.1026611328125</v>
      </c>
      <c r="K16" s="122">
        <f>IFERROR(VLOOKUP($B16&amp;"_"&amp;$C16&amp;"_"&amp;$A$4,'Pnad-C'!$1:$1048576,K$4,0),"-")</f>
        <v>1281.9114990234375</v>
      </c>
      <c r="L16" s="122">
        <f>IFERROR(VLOOKUP($B16&amp;"_"&amp;$C16&amp;"_"&amp;$A$4,'Pnad-C'!$1:$1048576,L$4,0),"-")</f>
        <v>2563.822998046875</v>
      </c>
      <c r="M16" s="122">
        <f>IFERROR(VLOOKUP($B16&amp;"_"&amp;$C16&amp;"_"&amp;$A$4,'Pnad-C'!$1:$1048576,M$4,0),"-")</f>
        <v>3845.734375</v>
      </c>
    </row>
    <row r="17" spans="2:13" ht="15.75" x14ac:dyDescent="0.25">
      <c r="B17" s="254">
        <f t="shared" si="1"/>
        <v>2013</v>
      </c>
      <c r="C17" s="152">
        <v>3</v>
      </c>
      <c r="D17" s="246" t="s">
        <v>5</v>
      </c>
      <c r="E17" s="122">
        <f>IFERROR(VLOOKUP($B17&amp;"_"&amp;$C17&amp;"_"&amp;$A$4,'Pnad-C'!$1:$1048576,E$4,0),"-")</f>
        <v>1018.6038208007813</v>
      </c>
      <c r="F17" s="122">
        <f>IFERROR(VLOOKUP($B17&amp;"_"&amp;$C17&amp;"_"&amp;$A$4,'Pnad-C'!$1:$1048576,F$4,0),"-")</f>
        <v>863.2667236328125</v>
      </c>
      <c r="G17" s="122">
        <f>IFERROR(VLOOKUP($B17&amp;"_"&amp;$C17&amp;"_"&amp;$A$4,'Pnad-C'!$1:$1048576,G$4,0),"-")</f>
        <v>1330.55126953125</v>
      </c>
      <c r="H17" s="122">
        <f>IFERROR(VLOOKUP($B17&amp;"_"&amp;$C17&amp;"_"&amp;$A$4,'Pnad-C'!$1:$1048576,H$4,0),"-")</f>
        <v>1018.6038208007813</v>
      </c>
      <c r="I17" s="122">
        <f>IFERROR(VLOOKUP($B17&amp;"_"&amp;$C17&amp;"_"&amp;$A$4,'Pnad-C'!$1:$1048576,I$4,0),"-")</f>
        <v>2291.858642578125</v>
      </c>
      <c r="J17" s="122">
        <f>IFERROR(VLOOKUP($B17&amp;"_"&amp;$C17&amp;"_"&amp;$A$4,'Pnad-C'!$1:$1048576,J$4,0),"-")</f>
        <v>1273.2547607421875</v>
      </c>
      <c r="K17" s="122">
        <f>IFERROR(VLOOKUP($B17&amp;"_"&amp;$C17&amp;"_"&amp;$A$4,'Pnad-C'!$1:$1048576,K$4,0),"-")</f>
        <v>1273.2547607421875</v>
      </c>
      <c r="L17" s="122">
        <f>IFERROR(VLOOKUP($B17&amp;"_"&amp;$C17&amp;"_"&amp;$A$4,'Pnad-C'!$1:$1048576,L$4,0),"-")</f>
        <v>3183.136962890625</v>
      </c>
      <c r="M17" s="122">
        <f>IFERROR(VLOOKUP($B17&amp;"_"&amp;$C17&amp;"_"&amp;$A$4,'Pnad-C'!$1:$1048576,M$4,0),"-")</f>
        <v>3819.76416015625</v>
      </c>
    </row>
    <row r="18" spans="2:13" ht="15.75" x14ac:dyDescent="0.25">
      <c r="B18" s="254">
        <f t="shared" si="1"/>
        <v>2013</v>
      </c>
      <c r="C18" s="152">
        <v>4</v>
      </c>
      <c r="D18" s="246" t="s">
        <v>6</v>
      </c>
      <c r="E18" s="122">
        <f>IFERROR(VLOOKUP($B18&amp;"_"&amp;$C18&amp;"_"&amp;$A$4,'Pnad-C'!$1:$1048576,E$4,0),"-")</f>
        <v>1064.18359375</v>
      </c>
      <c r="F18" s="122">
        <f>IFERROR(VLOOKUP($B18&amp;"_"&amp;$C18&amp;"_"&amp;$A$4,'Pnad-C'!$1:$1048576,F$4,0),"-")</f>
        <v>848.84295654296875</v>
      </c>
      <c r="G18" s="122">
        <f>IFERROR(VLOOKUP($B18&amp;"_"&amp;$C18&amp;"_"&amp;$A$4,'Pnad-C'!$1:$1048576,G$4,0),"-")</f>
        <v>1377.1788330078125</v>
      </c>
      <c r="H18" s="122">
        <f>IFERROR(VLOOKUP($B18&amp;"_"&amp;$C18&amp;"_"&amp;$A$4,'Pnad-C'!$1:$1048576,H$4,0),"-")</f>
        <v>1001.5845947265625</v>
      </c>
      <c r="I18" s="122">
        <f>IFERROR(VLOOKUP($B18&amp;"_"&amp;$C18&amp;"_"&amp;$A$4,'Pnad-C'!$1:$1048576,I$4,0),"-")</f>
        <v>1877.97119140625</v>
      </c>
      <c r="J18" s="122">
        <f>IFERROR(VLOOKUP($B18&amp;"_"&amp;$C18&amp;"_"&amp;$A$4,'Pnad-C'!$1:$1048576,J$4,0),"-")</f>
        <v>1126.78271484375</v>
      </c>
      <c r="K18" s="122">
        <f>IFERROR(VLOOKUP($B18&amp;"_"&amp;$C18&amp;"_"&amp;$A$4,'Pnad-C'!$1:$1048576,K$4,0),"-")</f>
        <v>1251.980712890625</v>
      </c>
      <c r="L18" s="122">
        <f>IFERROR(VLOOKUP($B18&amp;"_"&amp;$C18&amp;"_"&amp;$A$4,'Pnad-C'!$1:$1048576,L$4,0),"-")</f>
        <v>3129.951904296875</v>
      </c>
      <c r="M18" s="122">
        <f>IFERROR(VLOOKUP($B18&amp;"_"&amp;$C18&amp;"_"&amp;$A$4,'Pnad-C'!$1:$1048576,M$4,0),"-")</f>
        <v>3755.9423828125</v>
      </c>
    </row>
    <row r="19" spans="2:13" ht="15.75" x14ac:dyDescent="0.25">
      <c r="B19" s="254">
        <f>D19</f>
        <v>2014</v>
      </c>
      <c r="C19" s="152">
        <v>0</v>
      </c>
      <c r="D19" s="98">
        <v>2014</v>
      </c>
      <c r="E19" s="121">
        <f>IFERROR(VLOOKUP($B19&amp;"_"&amp;$C19&amp;"_"&amp;$A$4,'Pnad-C'!$1:$1048576,E$4,0),"-")</f>
        <v>987.97833251953125</v>
      </c>
      <c r="F19" s="121">
        <f>IFERROR(VLOOKUP($B19&amp;"_"&amp;$C19&amp;"_"&amp;$A$4,'Pnad-C'!$1:$1048576,F$4,0),"-")</f>
        <v>868.90875244140625</v>
      </c>
      <c r="G19" s="121">
        <f>IFERROR(VLOOKUP($B19&amp;"_"&amp;$C19&amp;"_"&amp;$A$4,'Pnad-C'!$1:$1048576,G$4,0),"-")</f>
        <v>1398.049560546875</v>
      </c>
      <c r="H19" s="121">
        <f>IFERROR(VLOOKUP($B19&amp;"_"&amp;$C19&amp;"_"&amp;$A$4,'Pnad-C'!$1:$1048576,H$4,0),"-")</f>
        <v>982.20513916015625</v>
      </c>
      <c r="I19" s="121">
        <f>IFERROR(VLOOKUP($B19&amp;"_"&amp;$C19&amp;"_"&amp;$A$4,'Pnad-C'!$1:$1048576,I$4,0),"-")</f>
        <v>2083.554931640625</v>
      </c>
      <c r="J19" s="121">
        <f>IFERROR(VLOOKUP($B19&amp;"_"&amp;$C19&amp;"_"&amp;$A$4,'Pnad-C'!$1:$1048576,J$4,0),"-")</f>
        <v>1131.48486328125</v>
      </c>
      <c r="K19" s="121">
        <f>IFERROR(VLOOKUP($B19&amp;"_"&amp;$C19&amp;"_"&amp;$A$4,'Pnad-C'!$1:$1048576,K$4,0),"-")</f>
        <v>1245.2137451171875</v>
      </c>
      <c r="L19" s="121">
        <f>IFERROR(VLOOKUP($B19&amp;"_"&amp;$C19&amp;"_"&amp;$A$4,'Pnad-C'!$1:$1048576,L$4,0),"-")</f>
        <v>2938.8173828125</v>
      </c>
      <c r="M19" s="121">
        <f>IFERROR(VLOOKUP($B19&amp;"_"&amp;$C19&amp;"_"&amp;$A$4,'Pnad-C'!$1:$1048576,M$4,0),"-")</f>
        <v>3891.80126953125</v>
      </c>
    </row>
    <row r="20" spans="2:13" ht="15.75" x14ac:dyDescent="0.25">
      <c r="B20" s="254">
        <f>B19</f>
        <v>2014</v>
      </c>
      <c r="C20" s="152">
        <v>1</v>
      </c>
      <c r="D20" s="246" t="s">
        <v>3</v>
      </c>
      <c r="E20" s="122">
        <f>IFERROR(VLOOKUP($B20&amp;"_"&amp;$C20&amp;"_"&amp;$A$4,'Pnad-C'!$1:$1048576,E$4,0),"-")</f>
        <v>1035.665283203125</v>
      </c>
      <c r="F20" s="122">
        <f>IFERROR(VLOOKUP($B20&amp;"_"&amp;$C20&amp;"_"&amp;$A$4,'Pnad-C'!$1:$1048576,F$4,0),"-")</f>
        <v>882.1431884765625</v>
      </c>
      <c r="G20" s="122">
        <f>IFERROR(VLOOKUP($B20&amp;"_"&amp;$C20&amp;"_"&amp;$A$4,'Pnad-C'!$1:$1048576,G$4,0),"-")</f>
        <v>1462.11572265625</v>
      </c>
      <c r="H20" s="122">
        <f>IFERROR(VLOOKUP($B20&amp;"_"&amp;$C20&amp;"_"&amp;$A$4,'Pnad-C'!$1:$1048576,H$4,0),"-")</f>
        <v>1096.5867919921875</v>
      </c>
      <c r="I20" s="122">
        <f>IFERROR(VLOOKUP($B20&amp;"_"&amp;$C20&amp;"_"&amp;$A$4,'Pnad-C'!$1:$1048576,I$4,0),"-")</f>
        <v>2193.173583984375</v>
      </c>
      <c r="J20" s="122">
        <f>IFERROR(VLOOKUP($B20&amp;"_"&amp;$C20&amp;"_"&amp;$A$4,'Pnad-C'!$1:$1048576,J$4,0),"-")</f>
        <v>1023.4810180664063</v>
      </c>
      <c r="K20" s="122">
        <f>IFERROR(VLOOKUP($B20&amp;"_"&amp;$C20&amp;"_"&amp;$A$4,'Pnad-C'!$1:$1048576,K$4,0),"-")</f>
        <v>1340.2728271484375</v>
      </c>
      <c r="L20" s="122">
        <f>IFERROR(VLOOKUP($B20&amp;"_"&amp;$C20&amp;"_"&amp;$A$4,'Pnad-C'!$1:$1048576,L$4,0),"-")</f>
        <v>3411.603515625</v>
      </c>
      <c r="M20" s="122">
        <f>IFERROR(VLOOKUP($B20&amp;"_"&amp;$C20&amp;"_"&amp;$A$4,'Pnad-C'!$1:$1048576,M$4,0),"-")</f>
        <v>3655.289306640625</v>
      </c>
    </row>
    <row r="21" spans="2:13" ht="15.75" x14ac:dyDescent="0.25">
      <c r="B21" s="254">
        <f t="shared" ref="B21:B23" si="2">B20</f>
        <v>2014</v>
      </c>
      <c r="C21" s="152">
        <v>2</v>
      </c>
      <c r="D21" s="246" t="s">
        <v>4</v>
      </c>
      <c r="E21" s="122">
        <f>IFERROR(VLOOKUP($B21&amp;"_"&amp;$C21&amp;"_"&amp;$A$4,'Pnad-C'!$1:$1048576,E$4,0),"-")</f>
        <v>955.5400390625</v>
      </c>
      <c r="F21" s="122">
        <f>IFERROR(VLOOKUP($B21&amp;"_"&amp;$C21&amp;"_"&amp;$A$4,'Pnad-C'!$1:$1048576,F$4,0),"-")</f>
        <v>862.60723876953125</v>
      </c>
      <c r="G21" s="122">
        <f>IFERROR(VLOOKUP($B21&amp;"_"&amp;$C21&amp;"_"&amp;$A$4,'Pnad-C'!$1:$1048576,G$4,0),"-")</f>
        <v>1429.7357177734375</v>
      </c>
      <c r="H21" s="122">
        <f>IFERROR(VLOOKUP($B21&amp;"_"&amp;$C21&amp;"_"&amp;$A$4,'Pnad-C'!$1:$1048576,H$4,0),"-")</f>
        <v>953.15716552734375</v>
      </c>
      <c r="I21" s="122">
        <f>IFERROR(VLOOKUP($B21&amp;"_"&amp;$C21&amp;"_"&amp;$A$4,'Pnad-C'!$1:$1048576,I$4,0),"-")</f>
        <v>2382.892822265625</v>
      </c>
      <c r="J21" s="122">
        <f>IFERROR(VLOOKUP($B21&amp;"_"&amp;$C21&amp;"_"&amp;$A$4,'Pnad-C'!$1:$1048576,J$4,0),"-")</f>
        <v>1096.1307373046875</v>
      </c>
      <c r="K21" s="122">
        <f>IFERROR(VLOOKUP($B21&amp;"_"&amp;$C21&amp;"_"&amp;$A$4,'Pnad-C'!$1:$1048576,K$4,0),"-")</f>
        <v>1191.4464111328125</v>
      </c>
      <c r="L21" s="122">
        <f>IFERROR(VLOOKUP($B21&amp;"_"&amp;$C21&amp;"_"&amp;$A$4,'Pnad-C'!$1:$1048576,L$4,0),"-")</f>
        <v>2859.471435546875</v>
      </c>
      <c r="M21" s="122">
        <f>IFERROR(VLOOKUP($B21&amp;"_"&amp;$C21&amp;"_"&amp;$A$4,'Pnad-C'!$1:$1048576,M$4,0),"-")</f>
        <v>3574.33935546875</v>
      </c>
    </row>
    <row r="22" spans="2:13" ht="15.75" x14ac:dyDescent="0.25">
      <c r="B22" s="254">
        <f t="shared" si="2"/>
        <v>2014</v>
      </c>
      <c r="C22" s="152">
        <v>3</v>
      </c>
      <c r="D22" s="246" t="s">
        <v>5</v>
      </c>
      <c r="E22" s="122">
        <f>IFERROR(VLOOKUP($B22&amp;"_"&amp;$C22&amp;"_"&amp;$A$4,'Pnad-C'!$1:$1048576,E$4,0),"-")</f>
        <v>946.14599609375</v>
      </c>
      <c r="F22" s="122">
        <f>IFERROR(VLOOKUP($B22&amp;"_"&amp;$C22&amp;"_"&amp;$A$4,'Pnad-C'!$1:$1048576,F$4,0),"-")</f>
        <v>856.26214599609375</v>
      </c>
      <c r="G22" s="122">
        <f>IFERROR(VLOOKUP($B22&amp;"_"&amp;$C22&amp;"_"&amp;$A$4,'Pnad-C'!$1:$1048576,G$4,0),"-")</f>
        <v>1300.9508056640625</v>
      </c>
      <c r="H22" s="122">
        <f>IFERROR(VLOOKUP($B22&amp;"_"&amp;$C22&amp;"_"&amp;$A$4,'Pnad-C'!$1:$1048576,H$4,0),"-")</f>
        <v>946.14599609375</v>
      </c>
      <c r="I22" s="122">
        <f>IFERROR(VLOOKUP($B22&amp;"_"&amp;$C22&amp;"_"&amp;$A$4,'Pnad-C'!$1:$1048576,I$4,0),"-")</f>
        <v>1892.2919921875</v>
      </c>
      <c r="J22" s="122">
        <f>IFERROR(VLOOKUP($B22&amp;"_"&amp;$C22&amp;"_"&amp;$A$4,'Pnad-C'!$1:$1048576,J$4,0),"-")</f>
        <v>1123.54833984375</v>
      </c>
      <c r="K22" s="122">
        <f>IFERROR(VLOOKUP($B22&amp;"_"&amp;$C22&amp;"_"&amp;$A$4,'Pnad-C'!$1:$1048576,K$4,0),"-")</f>
        <v>1182.6824951171875</v>
      </c>
      <c r="L22" s="122">
        <f>IFERROR(VLOOKUP($B22&amp;"_"&amp;$C22&amp;"_"&amp;$A$4,'Pnad-C'!$1:$1048576,L$4,0),"-")</f>
        <v>2568.786376953125</v>
      </c>
      <c r="M22" s="122">
        <f>IFERROR(VLOOKUP($B22&amp;"_"&amp;$C22&amp;"_"&amp;$A$4,'Pnad-C'!$1:$1048576,M$4,0),"-")</f>
        <v>4139.388671875</v>
      </c>
    </row>
    <row r="23" spans="2:13" ht="15.75" x14ac:dyDescent="0.25">
      <c r="B23" s="254">
        <f t="shared" si="2"/>
        <v>2014</v>
      </c>
      <c r="C23" s="152">
        <v>4</v>
      </c>
      <c r="D23" s="246" t="s">
        <v>6</v>
      </c>
      <c r="E23" s="122">
        <f>IFERROR(VLOOKUP($B23&amp;"_"&amp;$C23&amp;"_"&amp;$A$4,'Pnad-C'!$1:$1048576,E$4,0),"-")</f>
        <v>1014.56201171875</v>
      </c>
      <c r="F23" s="122">
        <f>IFERROR(VLOOKUP($B23&amp;"_"&amp;$C23&amp;"_"&amp;$A$4,'Pnad-C'!$1:$1048576,F$4,0),"-")</f>
        <v>874.6224365234375</v>
      </c>
      <c r="G23" s="122">
        <f>IFERROR(VLOOKUP($B23&amp;"_"&amp;$C23&amp;"_"&amp;$A$4,'Pnad-C'!$1:$1048576,G$4,0),"-")</f>
        <v>1399.3958740234375</v>
      </c>
      <c r="H23" s="122">
        <f>IFERROR(VLOOKUP($B23&amp;"_"&amp;$C23&amp;"_"&amp;$A$4,'Pnad-C'!$1:$1048576,H$4,0),"-")</f>
        <v>932.93060302734375</v>
      </c>
      <c r="I23" s="122">
        <f>IFERROR(VLOOKUP($B23&amp;"_"&amp;$C23&amp;"_"&amp;$A$4,'Pnad-C'!$1:$1048576,I$4,0),"-")</f>
        <v>1865.8612060546875</v>
      </c>
      <c r="J23" s="122">
        <f>IFERROR(VLOOKUP($B23&amp;"_"&amp;$C23&amp;"_"&amp;$A$4,'Pnad-C'!$1:$1048576,J$4,0),"-")</f>
        <v>1282.779541015625</v>
      </c>
      <c r="K23" s="122">
        <f>IFERROR(VLOOKUP($B23&amp;"_"&amp;$C23&amp;"_"&amp;$A$4,'Pnad-C'!$1:$1048576,K$4,0),"-")</f>
        <v>1266.4532470703125</v>
      </c>
      <c r="L23" s="122">
        <f>IFERROR(VLOOKUP($B23&amp;"_"&amp;$C23&amp;"_"&amp;$A$4,'Pnad-C'!$1:$1048576,L$4,0),"-")</f>
        <v>2915.408203125</v>
      </c>
      <c r="M23" s="122">
        <f>IFERROR(VLOOKUP($B23&amp;"_"&amp;$C23&amp;"_"&amp;$A$4,'Pnad-C'!$1:$1048576,M$4,0),"-")</f>
        <v>4198.1875</v>
      </c>
    </row>
    <row r="24" spans="2:13" ht="15.75" x14ac:dyDescent="0.25">
      <c r="B24" s="254">
        <f>D24</f>
        <v>2015</v>
      </c>
      <c r="C24" s="152">
        <v>0</v>
      </c>
      <c r="D24" s="98">
        <v>2015</v>
      </c>
      <c r="E24" s="121">
        <f>IFERROR(VLOOKUP($B24&amp;"_"&amp;$C24&amp;"_"&amp;$A$4,'Pnad-C'!$1:$1048576,E$4,0),"-")</f>
        <v>1050.0736083984375</v>
      </c>
      <c r="F24" s="121">
        <f>IFERROR(VLOOKUP($B24&amp;"_"&amp;$C24&amp;"_"&amp;$A$4,'Pnad-C'!$1:$1048576,F$4,0),"-")</f>
        <v>864.62506103515625</v>
      </c>
      <c r="G24" s="121">
        <f>IFERROR(VLOOKUP($B24&amp;"_"&amp;$C24&amp;"_"&amp;$A$4,'Pnad-C'!$1:$1048576,G$4,0),"-")</f>
        <v>1382.3333740234375</v>
      </c>
      <c r="H24" s="121">
        <f>IFERROR(VLOOKUP($B24&amp;"_"&amp;$C24&amp;"_"&amp;$A$4,'Pnad-C'!$1:$1048576,H$4,0),"-")</f>
        <v>1018.8546142578125</v>
      </c>
      <c r="I24" s="121">
        <f>IFERROR(VLOOKUP($B24&amp;"_"&amp;$C24&amp;"_"&amp;$A$4,'Pnad-C'!$1:$1048576,I$4,0),"-")</f>
        <v>2156.527099609375</v>
      </c>
      <c r="J24" s="121">
        <f>IFERROR(VLOOKUP($B24&amp;"_"&amp;$C24&amp;"_"&amp;$A$4,'Pnad-C'!$1:$1048576,J$4,0),"-")</f>
        <v>1247.5850830078125</v>
      </c>
      <c r="K24" s="121">
        <f>IFERROR(VLOOKUP($B24&amp;"_"&amp;$C24&amp;"_"&amp;$A$4,'Pnad-C'!$1:$1048576,K$4,0),"-")</f>
        <v>1301.7894287109375</v>
      </c>
      <c r="L24" s="121">
        <f>IFERROR(VLOOKUP($B24&amp;"_"&amp;$C24&amp;"_"&amp;$A$4,'Pnad-C'!$1:$1048576,L$4,0),"-")</f>
        <v>3250.907470703125</v>
      </c>
      <c r="M24" s="121">
        <f>IFERROR(VLOOKUP($B24&amp;"_"&amp;$C24&amp;"_"&amp;$A$4,'Pnad-C'!$1:$1048576,M$4,0),"-")</f>
        <v>4183.8017578125</v>
      </c>
    </row>
    <row r="25" spans="2:13" ht="15.75" x14ac:dyDescent="0.25">
      <c r="B25" s="254">
        <f>B24</f>
        <v>2015</v>
      </c>
      <c r="C25" s="152">
        <v>1</v>
      </c>
      <c r="D25" s="246" t="s">
        <v>3</v>
      </c>
      <c r="E25" s="122">
        <f>IFERROR(VLOOKUP($B25&amp;"_"&amp;$C25&amp;"_"&amp;$A$4,'Pnad-C'!$1:$1048576,E$4,0),"-")</f>
        <v>1005.7857666015625</v>
      </c>
      <c r="F25" s="122">
        <f>IFERROR(VLOOKUP($B25&amp;"_"&amp;$C25&amp;"_"&amp;$A$4,'Pnad-C'!$1:$1048576,F$4,0),"-")</f>
        <v>894.03179931640625</v>
      </c>
      <c r="G25" s="122">
        <f>IFERROR(VLOOKUP($B25&amp;"_"&amp;$C25&amp;"_"&amp;$A$4,'Pnad-C'!$1:$1048576,G$4,0),"-")</f>
        <v>1341.0477294921875</v>
      </c>
      <c r="H25" s="122">
        <f>IFERROR(VLOOKUP($B25&amp;"_"&amp;$C25&amp;"_"&amp;$A$4,'Pnad-C'!$1:$1048576,H$4,0),"-")</f>
        <v>1005.7857666015625</v>
      </c>
      <c r="I25" s="122">
        <f>IFERROR(VLOOKUP($B25&amp;"_"&amp;$C25&amp;"_"&amp;$A$4,'Pnad-C'!$1:$1048576,I$4,0),"-")</f>
        <v>2235.07958984375</v>
      </c>
      <c r="J25" s="122">
        <f>IFERROR(VLOOKUP($B25&amp;"_"&amp;$C25&amp;"_"&amp;$A$4,'Pnad-C'!$1:$1048576,J$4,0),"-")</f>
        <v>1341.0477294921875</v>
      </c>
      <c r="K25" s="122">
        <f>IFERROR(VLOOKUP($B25&amp;"_"&amp;$C25&amp;"_"&amp;$A$4,'Pnad-C'!$1:$1048576,K$4,0),"-")</f>
        <v>1341.0477294921875</v>
      </c>
      <c r="L25" s="122">
        <f>IFERROR(VLOOKUP($B25&amp;"_"&amp;$C25&amp;"_"&amp;$A$4,'Pnad-C'!$1:$1048576,L$4,0),"-")</f>
        <v>3017.357421875</v>
      </c>
      <c r="M25" s="122">
        <f>IFERROR(VLOOKUP($B25&amp;"_"&amp;$C25&amp;"_"&amp;$A$4,'Pnad-C'!$1:$1048576,M$4,0),"-")</f>
        <v>3911.38916015625</v>
      </c>
    </row>
    <row r="26" spans="2:13" ht="15.75" x14ac:dyDescent="0.25">
      <c r="B26" s="254">
        <f t="shared" ref="B26:B28" si="3">B25</f>
        <v>2015</v>
      </c>
      <c r="C26" s="152">
        <v>2</v>
      </c>
      <c r="D26" s="246" t="s">
        <v>4</v>
      </c>
      <c r="E26" s="122">
        <f>IFERROR(VLOOKUP($B26&amp;"_"&amp;$C26&amp;"_"&amp;$A$4,'Pnad-C'!$1:$1048576,E$4,0),"-")</f>
        <v>1062.729736328125</v>
      </c>
      <c r="F26" s="122">
        <f>IFERROR(VLOOKUP($B26&amp;"_"&amp;$C26&amp;"_"&amp;$A$4,'Pnad-C'!$1:$1048576,F$4,0),"-")</f>
        <v>871.9833984375</v>
      </c>
      <c r="G26" s="122">
        <f>IFERROR(VLOOKUP($B26&amp;"_"&amp;$C26&amp;"_"&amp;$A$4,'Pnad-C'!$1:$1048576,G$4,0),"-")</f>
        <v>1416.9730224609375</v>
      </c>
      <c r="H26" s="122">
        <f>IFERROR(VLOOKUP($B26&amp;"_"&amp;$C26&amp;"_"&amp;$A$4,'Pnad-C'!$1:$1048576,H$4,0),"-")</f>
        <v>980.9813232421875</v>
      </c>
      <c r="I26" s="122">
        <f>IFERROR(VLOOKUP($B26&amp;"_"&amp;$C26&amp;"_"&amp;$A$4,'Pnad-C'!$1:$1048576,I$4,0),"-")</f>
        <v>1743.966796875</v>
      </c>
      <c r="J26" s="122">
        <f>IFERROR(VLOOKUP($B26&amp;"_"&amp;$C26&amp;"_"&amp;$A$4,'Pnad-C'!$1:$1048576,J$4,0),"-")</f>
        <v>1198.9771728515625</v>
      </c>
      <c r="K26" s="122">
        <f>IFERROR(VLOOKUP($B26&amp;"_"&amp;$C26&amp;"_"&amp;$A$4,'Pnad-C'!$1:$1048576,K$4,0),"-")</f>
        <v>1307.97509765625</v>
      </c>
      <c r="L26" s="122">
        <f>IFERROR(VLOOKUP($B26&amp;"_"&amp;$C26&amp;"_"&amp;$A$4,'Pnad-C'!$1:$1048576,L$4,0),"-")</f>
        <v>3269.937744140625</v>
      </c>
      <c r="M26" s="122">
        <f>IFERROR(VLOOKUP($B26&amp;"_"&amp;$C26&amp;"_"&amp;$A$4,'Pnad-C'!$1:$1048576,M$4,0),"-")</f>
        <v>4359.9169921875</v>
      </c>
    </row>
    <row r="27" spans="2:13" ht="15.75" x14ac:dyDescent="0.25">
      <c r="B27" s="254">
        <f t="shared" si="3"/>
        <v>2015</v>
      </c>
      <c r="C27" s="152">
        <v>3</v>
      </c>
      <c r="D27" s="246" t="s">
        <v>5</v>
      </c>
      <c r="E27" s="122">
        <f>IFERROR(VLOOKUP($B27&amp;"_"&amp;$C27&amp;"_"&amp;$A$4,'Pnad-C'!$1:$1048576,E$4,0),"-")</f>
        <v>1078.197021484375</v>
      </c>
      <c r="F27" s="122">
        <f>IFERROR(VLOOKUP($B27&amp;"_"&amp;$C27&amp;"_"&amp;$A$4,'Pnad-C'!$1:$1048576,F$4,0),"-")</f>
        <v>849.61932373046875</v>
      </c>
      <c r="G27" s="122">
        <f>IFERROR(VLOOKUP($B27&amp;"_"&amp;$C27&amp;"_"&amp;$A$4,'Pnad-C'!$1:$1048576,G$4,0),"-")</f>
        <v>1401.65625</v>
      </c>
      <c r="H27" s="122">
        <f>IFERROR(VLOOKUP($B27&amp;"_"&amp;$C27&amp;"_"&amp;$A$4,'Pnad-C'!$1:$1048576,H$4,0),"-")</f>
        <v>1035.0692138671875</v>
      </c>
      <c r="I27" s="122">
        <f>IFERROR(VLOOKUP($B27&amp;"_"&amp;$C27&amp;"_"&amp;$A$4,'Pnad-C'!$1:$1048576,I$4,0),"-")</f>
        <v>2156.39404296875</v>
      </c>
      <c r="J27" s="122">
        <f>IFERROR(VLOOKUP($B27&amp;"_"&amp;$C27&amp;"_"&amp;$A$4,'Pnad-C'!$1:$1048576,J$4,0),"-")</f>
        <v>1186.016845703125</v>
      </c>
      <c r="K27" s="122">
        <f>IFERROR(VLOOKUP($B27&amp;"_"&amp;$C27&amp;"_"&amp;$A$4,'Pnad-C'!$1:$1048576,K$4,0),"-")</f>
        <v>1293.8365478515625</v>
      </c>
      <c r="L27" s="122">
        <f>IFERROR(VLOOKUP($B27&amp;"_"&amp;$C27&amp;"_"&amp;$A$4,'Pnad-C'!$1:$1048576,L$4,0),"-")</f>
        <v>3450.230712890625</v>
      </c>
      <c r="M27" s="122">
        <f>IFERROR(VLOOKUP($B27&amp;"_"&amp;$C27&amp;"_"&amp;$A$4,'Pnad-C'!$1:$1048576,M$4,0),"-")</f>
        <v>4312.7880859375</v>
      </c>
    </row>
    <row r="28" spans="2:13" ht="15.75" x14ac:dyDescent="0.25">
      <c r="B28" s="254">
        <f t="shared" si="3"/>
        <v>2015</v>
      </c>
      <c r="C28" s="152">
        <v>4</v>
      </c>
      <c r="D28" s="246" t="s">
        <v>6</v>
      </c>
      <c r="E28" s="122">
        <f>IFERROR(VLOOKUP($B28&amp;"_"&amp;$C28&amp;"_"&amp;$A$4,'Pnad-C'!$1:$1048576,E$4,0),"-")</f>
        <v>1053.58203125</v>
      </c>
      <c r="F28" s="122">
        <f>IFERROR(VLOOKUP($B28&amp;"_"&amp;$C28&amp;"_"&amp;$A$4,'Pnad-C'!$1:$1048576,F$4,0),"-")</f>
        <v>842.86566162109375</v>
      </c>
      <c r="G28" s="122">
        <f>IFERROR(VLOOKUP($B28&amp;"_"&amp;$C28&amp;"_"&amp;$A$4,'Pnad-C'!$1:$1048576,G$4,0),"-")</f>
        <v>1369.6566162109375</v>
      </c>
      <c r="H28" s="122">
        <f>IFERROR(VLOOKUP($B28&amp;"_"&amp;$C28&amp;"_"&amp;$A$4,'Pnad-C'!$1:$1048576,H$4,0),"-")</f>
        <v>1053.58203125</v>
      </c>
      <c r="I28" s="122">
        <f>IFERROR(VLOOKUP($B28&amp;"_"&amp;$C28&amp;"_"&amp;$A$4,'Pnad-C'!$1:$1048576,I$4,0),"-")</f>
        <v>2490.66796875</v>
      </c>
      <c r="J28" s="122">
        <f>IFERROR(VLOOKUP($B28&amp;"_"&amp;$C28&amp;"_"&amp;$A$4,'Pnad-C'!$1:$1048576,J$4,0),"-")</f>
        <v>1264.2984619140625</v>
      </c>
      <c r="K28" s="122">
        <f>IFERROR(VLOOKUP($B28&amp;"_"&amp;$C28&amp;"_"&amp;$A$4,'Pnad-C'!$1:$1048576,K$4,0),"-")</f>
        <v>1264.2984619140625</v>
      </c>
      <c r="L28" s="122">
        <f>IFERROR(VLOOKUP($B28&amp;"_"&amp;$C28&amp;"_"&amp;$A$4,'Pnad-C'!$1:$1048576,L$4,0),"-")</f>
        <v>3266.104248046875</v>
      </c>
      <c r="M28" s="122">
        <f>IFERROR(VLOOKUP($B28&amp;"_"&amp;$C28&amp;"_"&amp;$A$4,'Pnad-C'!$1:$1048576,M$4,0),"-")</f>
        <v>4151.11328125</v>
      </c>
    </row>
    <row r="29" spans="2:13" ht="15.75" x14ac:dyDescent="0.25">
      <c r="B29" s="254">
        <f>D29</f>
        <v>2016</v>
      </c>
      <c r="C29" s="152">
        <v>0</v>
      </c>
      <c r="D29" s="98">
        <v>2016</v>
      </c>
      <c r="E29" s="121">
        <f>IFERROR(VLOOKUP($B29&amp;"_"&amp;$C29&amp;"_"&amp;$A$4,'Pnad-C'!$1:$1048576,E$4,0),"-")</f>
        <v>1007.5863037109375</v>
      </c>
      <c r="F29" s="121">
        <f>IFERROR(VLOOKUP($B29&amp;"_"&amp;$C29&amp;"_"&amp;$A$4,'Pnad-C'!$1:$1048576,F$4,0),"-")</f>
        <v>876.5242919921875</v>
      </c>
      <c r="G29" s="121">
        <f>IFERROR(VLOOKUP($B29&amp;"_"&amp;$C29&amp;"_"&amp;$A$4,'Pnad-C'!$1:$1048576,G$4,0),"-")</f>
        <v>1511.3795166015625</v>
      </c>
      <c r="H29" s="121">
        <f>IFERROR(VLOOKUP($B29&amp;"_"&amp;$C29&amp;"_"&amp;$A$4,'Pnad-C'!$1:$1048576,H$4,0),"-")</f>
        <v>1007.5863037109375</v>
      </c>
      <c r="I29" s="121">
        <f>IFERROR(VLOOKUP($B29&amp;"_"&amp;$C29&amp;"_"&amp;$A$4,'Pnad-C'!$1:$1048576,I$4,0),"-")</f>
        <v>2015.172607421875</v>
      </c>
      <c r="J29" s="121">
        <f>IFERROR(VLOOKUP($B29&amp;"_"&amp;$C29&amp;"_"&amp;$A$4,'Pnad-C'!$1:$1048576,J$4,0),"-")</f>
        <v>1361.3795166015625</v>
      </c>
      <c r="K29" s="121">
        <f>IFERROR(VLOOKUP($B29&amp;"_"&amp;$C29&amp;"_"&amp;$A$4,'Pnad-C'!$1:$1048576,K$4,0),"-")</f>
        <v>1409.8623046875</v>
      </c>
      <c r="L29" s="121">
        <f>IFERROR(VLOOKUP($B29&amp;"_"&amp;$C29&amp;"_"&amp;$A$4,'Pnad-C'!$1:$1048576,L$4,0),"-")</f>
        <v>3526.55224609375</v>
      </c>
      <c r="M29" s="121">
        <f>IFERROR(VLOOKUP($B29&amp;"_"&amp;$C29&amp;"_"&amp;$A$4,'Pnad-C'!$1:$1048576,M$4,0),"-")</f>
        <v>4030.34521484375</v>
      </c>
    </row>
    <row r="30" spans="2:13" ht="15.75" x14ac:dyDescent="0.25">
      <c r="B30" s="254">
        <f>B29</f>
        <v>2016</v>
      </c>
      <c r="C30" s="152">
        <v>1</v>
      </c>
      <c r="D30" s="246" t="s">
        <v>3</v>
      </c>
      <c r="E30" s="122">
        <f>IFERROR(VLOOKUP($B30&amp;"_"&amp;$C30&amp;"_"&amp;$A$4,'Pnad-C'!$1:$1048576,E$4,0),"-")</f>
        <v>1015.1726684570313</v>
      </c>
      <c r="F30" s="122">
        <f>IFERROR(VLOOKUP($B30&amp;"_"&amp;$C30&amp;"_"&amp;$A$4,'Pnad-C'!$1:$1048576,F$4,0),"-")</f>
        <v>873.04852294921875</v>
      </c>
      <c r="G30" s="122">
        <f>IFERROR(VLOOKUP($B30&amp;"_"&amp;$C30&amp;"_"&amp;$A$4,'Pnad-C'!$1:$1048576,G$4,0),"-")</f>
        <v>1522.759033203125</v>
      </c>
      <c r="H30" s="122">
        <f>IFERROR(VLOOKUP($B30&amp;"_"&amp;$C30&amp;"_"&amp;$A$4,'Pnad-C'!$1:$1048576,H$4,0),"-")</f>
        <v>1015.1726684570313</v>
      </c>
      <c r="I30" s="122">
        <f>IFERROR(VLOOKUP($B30&amp;"_"&amp;$C30&amp;"_"&amp;$A$4,'Pnad-C'!$1:$1048576,I$4,0),"-")</f>
        <v>2030.3453369140625</v>
      </c>
      <c r="J30" s="122">
        <f>IFERROR(VLOOKUP($B30&amp;"_"&amp;$C30&amp;"_"&amp;$A$4,'Pnad-C'!$1:$1048576,J$4,0),"-")</f>
        <v>1522.759033203125</v>
      </c>
      <c r="K30" s="122">
        <f>IFERROR(VLOOKUP($B30&amp;"_"&amp;$C30&amp;"_"&amp;$A$4,'Pnad-C'!$1:$1048576,K$4,0),"-")</f>
        <v>1319.7244873046875</v>
      </c>
      <c r="L30" s="122">
        <f>IFERROR(VLOOKUP($B30&amp;"_"&amp;$C30&amp;"_"&amp;$A$4,'Pnad-C'!$1:$1048576,L$4,0),"-")</f>
        <v>3553.1044921875</v>
      </c>
      <c r="M30" s="122">
        <f>IFERROR(VLOOKUP($B30&amp;"_"&amp;$C30&amp;"_"&amp;$A$4,'Pnad-C'!$1:$1048576,M$4,0),"-")</f>
        <v>4060.690673828125</v>
      </c>
    </row>
    <row r="31" spans="2:13" ht="16.5" thickBot="1" x14ac:dyDescent="0.3">
      <c r="B31" s="260">
        <f>B30</f>
        <v>2016</v>
      </c>
      <c r="C31" s="152">
        <v>2</v>
      </c>
      <c r="D31" s="246" t="s">
        <v>4</v>
      </c>
      <c r="E31" s="122">
        <f>IFERROR(VLOOKUP($B31&amp;"_"&amp;$C31&amp;"_"&amp;$A$4,'Pnad-C'!$1:$1048576,E$4,0),"-")</f>
        <v>1000</v>
      </c>
      <c r="F31" s="122">
        <f>IFERROR(VLOOKUP($B31&amp;"_"&amp;$C31&amp;"_"&amp;$A$4,'Pnad-C'!$1:$1048576,F$4,0),"-")</f>
        <v>880</v>
      </c>
      <c r="G31" s="122">
        <f>IFERROR(VLOOKUP($B31&amp;"_"&amp;$C31&amp;"_"&amp;$A$4,'Pnad-C'!$1:$1048576,G$4,0),"-")</f>
        <v>1500</v>
      </c>
      <c r="H31" s="122">
        <f>IFERROR(VLOOKUP($B31&amp;"_"&amp;$C31&amp;"_"&amp;$A$4,'Pnad-C'!$1:$1048576,H$4,0),"-")</f>
        <v>1000</v>
      </c>
      <c r="I31" s="122">
        <f>IFERROR(VLOOKUP($B31&amp;"_"&amp;$C31&amp;"_"&amp;$A$4,'Pnad-C'!$1:$1048576,I$4,0),"-")</f>
        <v>2000</v>
      </c>
      <c r="J31" s="122">
        <f>IFERROR(VLOOKUP($B31&amp;"_"&amp;$C31&amp;"_"&amp;$A$4,'Pnad-C'!$1:$1048576,J$4,0),"-")</f>
        <v>1200</v>
      </c>
      <c r="K31" s="122">
        <f>IFERROR(VLOOKUP($B31&amp;"_"&amp;$C31&amp;"_"&amp;$A$4,'Pnad-C'!$1:$1048576,K$4,0),"-")</f>
        <v>1500</v>
      </c>
      <c r="L31" s="122">
        <f>IFERROR(VLOOKUP($B31&amp;"_"&amp;$C31&amp;"_"&amp;$A$4,'Pnad-C'!$1:$1048576,L$4,0),"-")</f>
        <v>3500</v>
      </c>
      <c r="M31" s="122">
        <f>IFERROR(VLOOKUP($B31&amp;"_"&amp;$C31&amp;"_"&amp;$A$4,'Pnad-C'!$1:$1048576,M$4,0),"-")</f>
        <v>4000</v>
      </c>
    </row>
    <row r="32" spans="2:13" ht="15" customHeight="1" thickTop="1" x14ac:dyDescent="0.25">
      <c r="C32" s="154"/>
      <c r="D32" s="247" t="s">
        <v>778</v>
      </c>
      <c r="E32" s="247"/>
      <c r="F32" s="247"/>
      <c r="G32" s="247"/>
      <c r="H32" s="17"/>
      <c r="I32" s="17"/>
      <c r="J32" s="17"/>
      <c r="K32" s="17"/>
      <c r="L32" s="17"/>
      <c r="M32" s="17"/>
    </row>
    <row r="33" spans="3:13" x14ac:dyDescent="0.25">
      <c r="C33" s="154"/>
      <c r="D33" s="248" t="s">
        <v>2</v>
      </c>
    </row>
    <row r="34" spans="3:13" x14ac:dyDescent="0.25">
      <c r="C34" s="154"/>
      <c r="D34" s="159" t="s">
        <v>675</v>
      </c>
    </row>
    <row r="35" spans="3:13" ht="20.25" customHeight="1" x14ac:dyDescent="0.25">
      <c r="D35" s="432" t="s">
        <v>783</v>
      </c>
      <c r="E35" s="432"/>
      <c r="F35" s="432"/>
      <c r="G35" s="432"/>
      <c r="H35" s="432"/>
      <c r="I35" s="432"/>
      <c r="J35" s="432"/>
      <c r="K35" s="432"/>
      <c r="L35" s="432"/>
      <c r="M35" s="432"/>
    </row>
  </sheetData>
  <mergeCells count="9">
    <mergeCell ref="D35:M35"/>
    <mergeCell ref="D5:M5"/>
    <mergeCell ref="D7:D8"/>
    <mergeCell ref="E7:F7"/>
    <mergeCell ref="G7:H7"/>
    <mergeCell ref="I7:J7"/>
    <mergeCell ref="K7:K8"/>
    <mergeCell ref="L7:L8"/>
    <mergeCell ref="M7:M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H34"/>
  <sheetViews>
    <sheetView showGridLines="0" workbookViewId="0">
      <pane ySplit="7" topLeftCell="A8" activePane="bottomLeft" state="frozen"/>
      <selection activeCell="M30" sqref="L30:M30"/>
      <selection pane="bottomLeft" activeCell="M30" sqref="L30:M30"/>
    </sheetView>
  </sheetViews>
  <sheetFormatPr defaultRowHeight="15" x14ac:dyDescent="0.25"/>
  <cols>
    <col min="1" max="1" width="2" style="268" customWidth="1"/>
    <col min="2" max="2" width="2" style="412" customWidth="1"/>
    <col min="3" max="3" width="2" style="268" customWidth="1"/>
    <col min="4" max="4" width="28.28515625" style="232" customWidth="1"/>
    <col min="5" max="8" width="15.5703125" style="232" customWidth="1"/>
    <col min="9" max="16384" width="9.140625" style="232"/>
  </cols>
  <sheetData>
    <row r="1" spans="1:8" s="236" customFormat="1" ht="30" customHeight="1" x14ac:dyDescent="0.25">
      <c r="A1" s="233" t="s">
        <v>1</v>
      </c>
      <c r="B1" s="410"/>
      <c r="C1" s="233"/>
      <c r="D1" s="235"/>
      <c r="E1" s="251"/>
      <c r="F1" s="251"/>
      <c r="G1" s="251"/>
      <c r="H1" s="251"/>
    </row>
    <row r="2" spans="1:8" s="239" customFormat="1" ht="3" customHeight="1" x14ac:dyDescent="0.25">
      <c r="A2" s="261"/>
      <c r="B2" s="411"/>
      <c r="C2" s="261"/>
      <c r="D2" s="238"/>
      <c r="E2" s="252"/>
      <c r="F2" s="252"/>
      <c r="G2" s="252"/>
      <c r="H2" s="252"/>
    </row>
    <row r="3" spans="1:8" s="250" customFormat="1" ht="9" customHeight="1" x14ac:dyDescent="0.25">
      <c r="A3" s="144" t="s">
        <v>807</v>
      </c>
      <c r="B3" s="264"/>
      <c r="C3" s="249"/>
      <c r="D3" s="253"/>
      <c r="E3" s="249" t="s">
        <v>849</v>
      </c>
      <c r="F3" s="249" t="s">
        <v>850</v>
      </c>
      <c r="G3" s="249" t="s">
        <v>851</v>
      </c>
      <c r="H3" s="249" t="s">
        <v>852</v>
      </c>
    </row>
    <row r="4" spans="1:8" s="250" customFormat="1" ht="9" customHeight="1" x14ac:dyDescent="0.2">
      <c r="A4" s="270" t="s">
        <v>9</v>
      </c>
      <c r="B4" s="264"/>
      <c r="C4" s="249"/>
      <c r="D4" s="253"/>
      <c r="E4" s="249">
        <f>HLOOKUP(E$3,'Pnad-C'!$1:$1048576,2,0)</f>
        <v>26</v>
      </c>
      <c r="F4" s="249">
        <f>HLOOKUP(F$3,'Pnad-C'!$1:$1048576,2,0)</f>
        <v>27</v>
      </c>
      <c r="G4" s="249">
        <f>HLOOKUP(G$3,'Pnad-C'!$1:$1048576,2,0)</f>
        <v>28</v>
      </c>
      <c r="H4" s="249">
        <f>HLOOKUP(H$3,'Pnad-C'!$1:$1048576,2,0)</f>
        <v>29</v>
      </c>
    </row>
    <row r="5" spans="1:8" s="243" customFormat="1" ht="39" customHeight="1" x14ac:dyDescent="0.25">
      <c r="A5" s="245"/>
      <c r="B5" s="267"/>
      <c r="C5" s="263"/>
      <c r="D5" s="416" t="str">
        <f>VLOOKUP(A3,'Indicadores do boletim'!$D:$N,3,0)</f>
        <v>Rendimento real mediano da população segundo relação com o chefe do domicílio: Região  Metropolitana do Rio de Janeiro, 2012 a 2016</v>
      </c>
      <c r="E5" s="416"/>
      <c r="F5" s="416"/>
      <c r="G5" s="416"/>
      <c r="H5" s="416"/>
    </row>
    <row r="6" spans="1:8" s="243" customFormat="1" ht="15" customHeight="1" thickBot="1" x14ac:dyDescent="0.3">
      <c r="A6" s="245"/>
      <c r="B6" s="269"/>
      <c r="C6" s="263"/>
      <c r="D6" s="244"/>
      <c r="E6" s="14"/>
      <c r="F6" s="112"/>
      <c r="G6" s="112"/>
      <c r="H6" s="102" t="s">
        <v>785</v>
      </c>
    </row>
    <row r="7" spans="1:8" s="245" customFormat="1" ht="24" customHeight="1" thickTop="1" x14ac:dyDescent="0.25">
      <c r="A7" s="263"/>
      <c r="B7" s="266"/>
      <c r="C7" s="263"/>
      <c r="D7" s="96" t="s">
        <v>0</v>
      </c>
      <c r="E7" s="97" t="s">
        <v>226</v>
      </c>
      <c r="F7" s="97" t="s">
        <v>227</v>
      </c>
      <c r="G7" s="97" t="s">
        <v>228</v>
      </c>
      <c r="H7" s="97" t="s">
        <v>229</v>
      </c>
    </row>
    <row r="8" spans="1:8" ht="15.75" x14ac:dyDescent="0.25">
      <c r="B8" s="254">
        <f>D8</f>
        <v>2012</v>
      </c>
      <c r="C8" s="152">
        <v>0</v>
      </c>
      <c r="D8" s="98">
        <v>2012</v>
      </c>
      <c r="E8" s="121">
        <f>IFERROR(VLOOKUP($B8&amp;"_"&amp;$C8&amp;"_"&amp;$A$4,'Pnad-C'!$1:$1048576,E$4,0),"-")</f>
        <v>1460.4925537109375</v>
      </c>
      <c r="F8" s="121">
        <f>IFERROR(VLOOKUP($B8&amp;"_"&amp;$C8&amp;"_"&amp;$A$4,'Pnad-C'!$1:$1048576,F$4,0),"-")</f>
        <v>1205.93896484375</v>
      </c>
      <c r="G8" s="121">
        <f>IFERROR(VLOOKUP($B8&amp;"_"&amp;$C8&amp;"_"&amp;$A$4,'Pnad-C'!$1:$1048576,G$4,0),"-")</f>
        <v>1087.297607421875</v>
      </c>
      <c r="H8" s="121">
        <f>IFERROR(VLOOKUP($B8&amp;"_"&amp;$C8&amp;"_"&amp;$A$4,'Pnad-C'!$1:$1048576,H$4,0),"-")</f>
        <v>1120.568115234375</v>
      </c>
    </row>
    <row r="9" spans="1:8" ht="15.75" x14ac:dyDescent="0.25">
      <c r="B9" s="254">
        <f>B8</f>
        <v>2012</v>
      </c>
      <c r="C9" s="152">
        <v>1</v>
      </c>
      <c r="D9" s="246" t="s">
        <v>3</v>
      </c>
      <c r="E9" s="122">
        <f>IFERROR(VLOOKUP($B9&amp;"_"&amp;$C9&amp;"_"&amp;$A$4,'Pnad-C'!$1:$1048576,E$4,0),"-")</f>
        <v>1381.663818359375</v>
      </c>
      <c r="F9" s="122">
        <f>IFERROR(VLOOKUP($B9&amp;"_"&amp;$C9&amp;"_"&amp;$A$4,'Pnad-C'!$1:$1048576,F$4,0),"-")</f>
        <v>1174.414306640625</v>
      </c>
      <c r="G9" s="122">
        <f>IFERROR(VLOOKUP($B9&amp;"_"&amp;$C9&amp;"_"&amp;$A$4,'Pnad-C'!$1:$1048576,G$4,0),"-")</f>
        <v>1105.3310546875</v>
      </c>
      <c r="H9" s="122">
        <f>IFERROR(VLOOKUP($B9&amp;"_"&amp;$C9&amp;"_"&amp;$A$4,'Pnad-C'!$1:$1048576,H$4,0),"-")</f>
        <v>1105.3310546875</v>
      </c>
    </row>
    <row r="10" spans="1:8" ht="15.75" x14ac:dyDescent="0.25">
      <c r="B10" s="254">
        <f t="shared" ref="B10:B12" si="0">B9</f>
        <v>2012</v>
      </c>
      <c r="C10" s="152">
        <v>2</v>
      </c>
      <c r="D10" s="246" t="s">
        <v>4</v>
      </c>
      <c r="E10" s="122">
        <f>IFERROR(VLOOKUP($B10&amp;"_"&amp;$C10&amp;"_"&amp;$A$4,'Pnad-C'!$1:$1048576,E$4,0),"-")</f>
        <v>1507.317626953125</v>
      </c>
      <c r="F10" s="122">
        <f>IFERROR(VLOOKUP($B10&amp;"_"&amp;$C10&amp;"_"&amp;$A$4,'Pnad-C'!$1:$1048576,F$4,0),"-")</f>
        <v>1233.2598876953125</v>
      </c>
      <c r="G10" s="122">
        <f>IFERROR(VLOOKUP($B10&amp;"_"&amp;$C10&amp;"_"&amp;$A$4,'Pnad-C'!$1:$1048576,G$4,0),"-")</f>
        <v>1096.23095703125</v>
      </c>
      <c r="H10" s="122">
        <f>IFERROR(VLOOKUP($B10&amp;"_"&amp;$C10&amp;"_"&amp;$A$4,'Pnad-C'!$1:$1048576,H$4,0),"-")</f>
        <v>1096.23095703125</v>
      </c>
    </row>
    <row r="11" spans="1:8" ht="15.75" x14ac:dyDescent="0.25">
      <c r="B11" s="254">
        <f t="shared" si="0"/>
        <v>2012</v>
      </c>
      <c r="C11" s="152">
        <v>3</v>
      </c>
      <c r="D11" s="246" t="s">
        <v>5</v>
      </c>
      <c r="E11" s="122">
        <f>IFERROR(VLOOKUP($B11&amp;"_"&amp;$C11&amp;"_"&amp;$A$4,'Pnad-C'!$1:$1048576,E$4,0),"-")</f>
        <v>1489.08056640625</v>
      </c>
      <c r="F11" s="122">
        <f>IFERROR(VLOOKUP($B11&amp;"_"&amp;$C11&amp;"_"&amp;$A$4,'Pnad-C'!$1:$1048576,F$4,0),"-")</f>
        <v>1218.3387451171875</v>
      </c>
      <c r="G11" s="122">
        <f>IFERROR(VLOOKUP($B11&amp;"_"&amp;$C11&amp;"_"&amp;$A$4,'Pnad-C'!$1:$1048576,G$4,0),"-")</f>
        <v>1082.9677734375</v>
      </c>
      <c r="H11" s="122">
        <f>IFERROR(VLOOKUP($B11&amp;"_"&amp;$C11&amp;"_"&amp;$A$4,'Pnad-C'!$1:$1048576,H$4,0),"-")</f>
        <v>1082.9677734375</v>
      </c>
    </row>
    <row r="12" spans="1:8" ht="15.75" x14ac:dyDescent="0.25">
      <c r="B12" s="254">
        <f t="shared" si="0"/>
        <v>2012</v>
      </c>
      <c r="C12" s="152">
        <v>4</v>
      </c>
      <c r="D12" s="246" t="s">
        <v>6</v>
      </c>
      <c r="E12" s="122">
        <f>IFERROR(VLOOKUP($B12&amp;"_"&amp;$C12&amp;"_"&amp;$A$4,'Pnad-C'!$1:$1048576,E$4,0),"-")</f>
        <v>1463.9080810546875</v>
      </c>
      <c r="F12" s="122">
        <f>IFERROR(VLOOKUP($B12&amp;"_"&amp;$C12&amp;"_"&amp;$A$4,'Pnad-C'!$1:$1048576,F$4,0),"-")</f>
        <v>1197.742919921875</v>
      </c>
      <c r="G12" s="122">
        <f>IFERROR(VLOOKUP($B12&amp;"_"&amp;$C12&amp;"_"&amp;$A$4,'Pnad-C'!$1:$1048576,G$4,0),"-")</f>
        <v>1064.660400390625</v>
      </c>
      <c r="H12" s="122">
        <f>IFERROR(VLOOKUP($B12&amp;"_"&amp;$C12&amp;"_"&amp;$A$4,'Pnad-C'!$1:$1048576,H$4,0),"-")</f>
        <v>1197.742919921875</v>
      </c>
    </row>
    <row r="13" spans="1:8" ht="15.75" x14ac:dyDescent="0.25">
      <c r="B13" s="254">
        <f>D13</f>
        <v>2013</v>
      </c>
      <c r="C13" s="152">
        <v>0</v>
      </c>
      <c r="D13" s="98">
        <v>2013</v>
      </c>
      <c r="E13" s="121">
        <f>IFERROR(VLOOKUP($B13&amp;"_"&amp;$C13&amp;"_"&amp;$A$4,'Pnad-C'!$1:$1048576,E$4,0),"-")</f>
        <v>1563.774169921875</v>
      </c>
      <c r="F13" s="121">
        <f>IFERROR(VLOOKUP($B13&amp;"_"&amp;$C13&amp;"_"&amp;$A$4,'Pnad-C'!$1:$1048576,F$4,0),"-")</f>
        <v>1277.062255859375</v>
      </c>
      <c r="G13" s="121">
        <f>IFERROR(VLOOKUP($B13&amp;"_"&amp;$C13&amp;"_"&amp;$A$4,'Pnad-C'!$1:$1048576,G$4,0),"-")</f>
        <v>1177.40283203125</v>
      </c>
      <c r="H13" s="121">
        <f>IFERROR(VLOOKUP($B13&amp;"_"&amp;$C13&amp;"_"&amp;$A$4,'Pnad-C'!$1:$1048576,H$4,0),"-")</f>
        <v>1179.05322265625</v>
      </c>
    </row>
    <row r="14" spans="1:8" ht="15.75" x14ac:dyDescent="0.25">
      <c r="B14" s="254">
        <f>B13</f>
        <v>2013</v>
      </c>
      <c r="C14" s="152">
        <v>1</v>
      </c>
      <c r="D14" s="246" t="s">
        <v>3</v>
      </c>
      <c r="E14" s="122">
        <f>IFERROR(VLOOKUP($B14&amp;"_"&amp;$C14&amp;"_"&amp;$A$4,'Pnad-C'!$1:$1048576,E$4,0),"-")</f>
        <v>1561.3223876953125</v>
      </c>
      <c r="F14" s="122">
        <f>IFERROR(VLOOKUP($B14&amp;"_"&amp;$C14&amp;"_"&amp;$A$4,'Pnad-C'!$1:$1048576,F$4,0),"-")</f>
        <v>1301.1019287109375</v>
      </c>
      <c r="G14" s="122">
        <f>IFERROR(VLOOKUP($B14&amp;"_"&amp;$C14&amp;"_"&amp;$A$4,'Pnad-C'!$1:$1048576,G$4,0),"-")</f>
        <v>1157.980712890625</v>
      </c>
      <c r="H14" s="122">
        <f>IFERROR(VLOOKUP($B14&amp;"_"&amp;$C14&amp;"_"&amp;$A$4,'Pnad-C'!$1:$1048576,H$4,0),"-")</f>
        <v>1170.9918212890625</v>
      </c>
    </row>
    <row r="15" spans="1:8" ht="15.75" x14ac:dyDescent="0.25">
      <c r="B15" s="254">
        <f t="shared" ref="B15:B17" si="1">B14</f>
        <v>2013</v>
      </c>
      <c r="C15" s="152">
        <v>2</v>
      </c>
      <c r="D15" s="246" t="s">
        <v>4</v>
      </c>
      <c r="E15" s="122">
        <f>IFERROR(VLOOKUP($B15&amp;"_"&amp;$C15&amp;"_"&amp;$A$4,'Pnad-C'!$1:$1048576,E$4,0),"-")</f>
        <v>1538.2938232421875</v>
      </c>
      <c r="F15" s="122">
        <f>IFERROR(VLOOKUP($B15&amp;"_"&amp;$C15&amp;"_"&amp;$A$4,'Pnad-C'!$1:$1048576,F$4,0),"-")</f>
        <v>1281.9114990234375</v>
      </c>
      <c r="G15" s="122">
        <f>IFERROR(VLOOKUP($B15&amp;"_"&amp;$C15&amp;"_"&amp;$A$4,'Pnad-C'!$1:$1048576,G$4,0),"-")</f>
        <v>1153.7203369140625</v>
      </c>
      <c r="H15" s="122">
        <f>IFERROR(VLOOKUP($B15&amp;"_"&amp;$C15&amp;"_"&amp;$A$4,'Pnad-C'!$1:$1048576,H$4,0),"-")</f>
        <v>1147.310791015625</v>
      </c>
    </row>
    <row r="16" spans="1:8" ht="15.75" x14ac:dyDescent="0.25">
      <c r="B16" s="254">
        <f t="shared" si="1"/>
        <v>2013</v>
      </c>
      <c r="C16" s="152">
        <v>3</v>
      </c>
      <c r="D16" s="246" t="s">
        <v>5</v>
      </c>
      <c r="E16" s="122">
        <f>IFERROR(VLOOKUP($B16&amp;"_"&amp;$C16&amp;"_"&amp;$A$4,'Pnad-C'!$1:$1048576,E$4,0),"-")</f>
        <v>1527.90576171875</v>
      </c>
      <c r="F16" s="122">
        <f>IFERROR(VLOOKUP($B16&amp;"_"&amp;$C16&amp;"_"&amp;$A$4,'Pnad-C'!$1:$1048576,F$4,0),"-")</f>
        <v>1273.2547607421875</v>
      </c>
      <c r="G16" s="122">
        <f>IFERROR(VLOOKUP($B16&amp;"_"&amp;$C16&amp;"_"&amp;$A$4,'Pnad-C'!$1:$1048576,G$4,0),"-")</f>
        <v>1145.9293212890625</v>
      </c>
      <c r="H16" s="122">
        <f>IFERROR(VLOOKUP($B16&amp;"_"&amp;$C16&amp;"_"&amp;$A$4,'Pnad-C'!$1:$1048576,H$4,0),"-")</f>
        <v>1145.9293212890625</v>
      </c>
    </row>
    <row r="17" spans="2:8" ht="15.75" x14ac:dyDescent="0.25">
      <c r="B17" s="254">
        <f t="shared" si="1"/>
        <v>2013</v>
      </c>
      <c r="C17" s="152">
        <v>4</v>
      </c>
      <c r="D17" s="246" t="s">
        <v>6</v>
      </c>
      <c r="E17" s="122">
        <f>IFERROR(VLOOKUP($B17&amp;"_"&amp;$C17&amp;"_"&amp;$A$4,'Pnad-C'!$1:$1048576,E$4,0),"-")</f>
        <v>1627.574951171875</v>
      </c>
      <c r="F17" s="122">
        <f>IFERROR(VLOOKUP($B17&amp;"_"&amp;$C17&amp;"_"&amp;$A$4,'Pnad-C'!$1:$1048576,F$4,0),"-")</f>
        <v>1251.980712890625</v>
      </c>
      <c r="G17" s="122">
        <f>IFERROR(VLOOKUP($B17&amp;"_"&amp;$C17&amp;"_"&amp;$A$4,'Pnad-C'!$1:$1048576,G$4,0),"-")</f>
        <v>1251.980712890625</v>
      </c>
      <c r="H17" s="122">
        <f>IFERROR(VLOOKUP($B17&amp;"_"&amp;$C17&amp;"_"&amp;$A$4,'Pnad-C'!$1:$1048576,H$4,0),"-")</f>
        <v>1251.980712890625</v>
      </c>
    </row>
    <row r="18" spans="2:8" ht="15.75" x14ac:dyDescent="0.25">
      <c r="B18" s="254">
        <f>D18</f>
        <v>2014</v>
      </c>
      <c r="C18" s="152">
        <v>0</v>
      </c>
      <c r="D18" s="98">
        <v>2014</v>
      </c>
      <c r="E18" s="121">
        <f>IFERROR(VLOOKUP($B18&amp;"_"&amp;$C18&amp;"_"&amp;$A$4,'Pnad-C'!$1:$1048576,E$4,0),"-")</f>
        <v>1563.229736328125</v>
      </c>
      <c r="F18" s="121">
        <f>IFERROR(VLOOKUP($B18&amp;"_"&amp;$C18&amp;"_"&amp;$A$4,'Pnad-C'!$1:$1048576,F$4,0),"-")</f>
        <v>1249.2952880859375</v>
      </c>
      <c r="G18" s="121">
        <f>IFERROR(VLOOKUP($B18&amp;"_"&amp;$C18&amp;"_"&amp;$A$4,'Pnad-C'!$1:$1048576,G$4,0),"-")</f>
        <v>1160.1134033203125</v>
      </c>
      <c r="H18" s="121">
        <f>IFERROR(VLOOKUP($B18&amp;"_"&amp;$C18&amp;"_"&amp;$A$4,'Pnad-C'!$1:$1048576,H$4,0),"-")</f>
        <v>1154.2825927734375</v>
      </c>
    </row>
    <row r="19" spans="2:8" ht="15.75" x14ac:dyDescent="0.25">
      <c r="B19" s="254">
        <f>B18</f>
        <v>2014</v>
      </c>
      <c r="C19" s="152">
        <v>1</v>
      </c>
      <c r="D19" s="246" t="s">
        <v>3</v>
      </c>
      <c r="E19" s="122">
        <f>IFERROR(VLOOKUP($B19&amp;"_"&amp;$C19&amp;"_"&amp;$A$4,'Pnad-C'!$1:$1048576,E$4,0),"-")</f>
        <v>1652.1907958984375</v>
      </c>
      <c r="F19" s="122">
        <f>IFERROR(VLOOKUP($B19&amp;"_"&amp;$C19&amp;"_"&amp;$A$4,'Pnad-C'!$1:$1048576,F$4,0),"-")</f>
        <v>1340.2728271484375</v>
      </c>
      <c r="G19" s="122">
        <f>IFERROR(VLOOKUP($B19&amp;"_"&amp;$C19&amp;"_"&amp;$A$4,'Pnad-C'!$1:$1048576,G$4,0),"-")</f>
        <v>1218.4298095703125</v>
      </c>
      <c r="H19" s="122">
        <f>IFERROR(VLOOKUP($B19&amp;"_"&amp;$C19&amp;"_"&amp;$A$4,'Pnad-C'!$1:$1048576,H$4,0),"-")</f>
        <v>1218.4298095703125</v>
      </c>
    </row>
    <row r="20" spans="2:8" ht="15.75" x14ac:dyDescent="0.25">
      <c r="B20" s="254">
        <f t="shared" ref="B20:B22" si="2">B19</f>
        <v>2014</v>
      </c>
      <c r="C20" s="152">
        <v>2</v>
      </c>
      <c r="D20" s="246" t="s">
        <v>4</v>
      </c>
      <c r="E20" s="122">
        <f>IFERROR(VLOOKUP($B20&amp;"_"&amp;$C20&amp;"_"&amp;$A$4,'Pnad-C'!$1:$1048576,E$4,0),"-")</f>
        <v>1548.88037109375</v>
      </c>
      <c r="F20" s="122">
        <f>IFERROR(VLOOKUP($B20&amp;"_"&amp;$C20&amp;"_"&amp;$A$4,'Pnad-C'!$1:$1048576,F$4,0),"-")</f>
        <v>1191.4464111328125</v>
      </c>
      <c r="G20" s="122">
        <f>IFERROR(VLOOKUP($B20&amp;"_"&amp;$C20&amp;"_"&amp;$A$4,'Pnad-C'!$1:$1048576,G$4,0),"-")</f>
        <v>1191.4464111328125</v>
      </c>
      <c r="H20" s="122">
        <f>IFERROR(VLOOKUP($B20&amp;"_"&amp;$C20&amp;"_"&amp;$A$4,'Pnad-C'!$1:$1048576,H$4,0),"-")</f>
        <v>1191.4464111328125</v>
      </c>
    </row>
    <row r="21" spans="2:8" ht="15.75" x14ac:dyDescent="0.25">
      <c r="B21" s="254">
        <f t="shared" si="2"/>
        <v>2014</v>
      </c>
      <c r="C21" s="152">
        <v>3</v>
      </c>
      <c r="D21" s="246" t="s">
        <v>5</v>
      </c>
      <c r="E21" s="122">
        <f>IFERROR(VLOOKUP($B21&amp;"_"&amp;$C21&amp;"_"&amp;$A$4,'Pnad-C'!$1:$1048576,E$4,0),"-")</f>
        <v>1419.218994140625</v>
      </c>
      <c r="F21" s="122">
        <f>IFERROR(VLOOKUP($B21&amp;"_"&amp;$C21&amp;"_"&amp;$A$4,'Pnad-C'!$1:$1048576,F$4,0),"-")</f>
        <v>1182.6824951171875</v>
      </c>
      <c r="G21" s="122">
        <f>IFERROR(VLOOKUP($B21&amp;"_"&amp;$C21&amp;"_"&amp;$A$4,'Pnad-C'!$1:$1048576,G$4,0),"-")</f>
        <v>1064.414306640625</v>
      </c>
      <c r="H21" s="122">
        <f>IFERROR(VLOOKUP($B21&amp;"_"&amp;$C21&amp;"_"&amp;$A$4,'Pnad-C'!$1:$1048576,H$4,0),"-")</f>
        <v>1064.414306640625</v>
      </c>
    </row>
    <row r="22" spans="2:8" ht="15.75" x14ac:dyDescent="0.25">
      <c r="B22" s="254">
        <f t="shared" si="2"/>
        <v>2014</v>
      </c>
      <c r="C22" s="152">
        <v>4</v>
      </c>
      <c r="D22" s="246" t="s">
        <v>6</v>
      </c>
      <c r="E22" s="122">
        <f>IFERROR(VLOOKUP($B22&amp;"_"&amp;$C22&amp;"_"&amp;$A$4,'Pnad-C'!$1:$1048576,E$4,0),"-")</f>
        <v>1632.6285400390625</v>
      </c>
      <c r="F22" s="122">
        <f>IFERROR(VLOOKUP($B22&amp;"_"&amp;$C22&amp;"_"&amp;$A$4,'Pnad-C'!$1:$1048576,F$4,0),"-")</f>
        <v>1282.779541015625</v>
      </c>
      <c r="G22" s="122">
        <f>IFERROR(VLOOKUP($B22&amp;"_"&amp;$C22&amp;"_"&amp;$A$4,'Pnad-C'!$1:$1048576,G$4,0),"-")</f>
        <v>1166.1632080078125</v>
      </c>
      <c r="H22" s="122">
        <f>IFERROR(VLOOKUP($B22&amp;"_"&amp;$C22&amp;"_"&amp;$A$4,'Pnad-C'!$1:$1048576,H$4,0),"-")</f>
        <v>1142.8399658203125</v>
      </c>
    </row>
    <row r="23" spans="2:8" ht="15.75" x14ac:dyDescent="0.25">
      <c r="B23" s="254">
        <f>D23</f>
        <v>2015</v>
      </c>
      <c r="C23" s="152">
        <v>0</v>
      </c>
      <c r="D23" s="98">
        <v>2015</v>
      </c>
      <c r="E23" s="121">
        <f>IFERROR(VLOOKUP($B23&amp;"_"&amp;$C23&amp;"_"&amp;$A$4,'Pnad-C'!$1:$1048576,E$4,0),"-")</f>
        <v>1627.23681640625</v>
      </c>
      <c r="F23" s="121">
        <f>IFERROR(VLOOKUP($B23&amp;"_"&amp;$C23&amp;"_"&amp;$A$4,'Pnad-C'!$1:$1048576,F$4,0),"-")</f>
        <v>1301.7894287109375</v>
      </c>
      <c r="G23" s="121">
        <f>IFERROR(VLOOKUP($B23&amp;"_"&amp;$C23&amp;"_"&amp;$A$4,'Pnad-C'!$1:$1048576,G$4,0),"-")</f>
        <v>1268.946044921875</v>
      </c>
      <c r="H23" s="121">
        <f>IFERROR(VLOOKUP($B23&amp;"_"&amp;$C23&amp;"_"&amp;$A$4,'Pnad-C'!$1:$1048576,H$4,0),"-")</f>
        <v>1218.6629638671875</v>
      </c>
    </row>
    <row r="24" spans="2:8" ht="15.75" x14ac:dyDescent="0.25">
      <c r="B24" s="254">
        <f>B23</f>
        <v>2015</v>
      </c>
      <c r="C24" s="152">
        <v>1</v>
      </c>
      <c r="D24" s="246" t="s">
        <v>3</v>
      </c>
      <c r="E24" s="122">
        <f>IFERROR(VLOOKUP($B24&amp;"_"&amp;$C24&amp;"_"&amp;$A$4,'Pnad-C'!$1:$1048576,E$4,0),"-")</f>
        <v>1676.3096923828125</v>
      </c>
      <c r="F24" s="122">
        <f>IFERROR(VLOOKUP($B24&amp;"_"&amp;$C24&amp;"_"&amp;$A$4,'Pnad-C'!$1:$1048576,F$4,0),"-")</f>
        <v>1341.0477294921875</v>
      </c>
      <c r="G24" s="122">
        <f>IFERROR(VLOOKUP($B24&amp;"_"&amp;$C24&amp;"_"&amp;$A$4,'Pnad-C'!$1:$1048576,G$4,0),"-")</f>
        <v>1229.293701171875</v>
      </c>
      <c r="H24" s="122">
        <f>IFERROR(VLOOKUP($B24&amp;"_"&amp;$C24&amp;"_"&amp;$A$4,'Pnad-C'!$1:$1048576,H$4,0),"-")</f>
        <v>1117.539794921875</v>
      </c>
    </row>
    <row r="25" spans="2:8" ht="15.75" x14ac:dyDescent="0.25">
      <c r="B25" s="254">
        <f t="shared" ref="B25:B27" si="3">B24</f>
        <v>2015</v>
      </c>
      <c r="C25" s="152">
        <v>2</v>
      </c>
      <c r="D25" s="246" t="s">
        <v>4</v>
      </c>
      <c r="E25" s="122">
        <f>IFERROR(VLOOKUP($B25&amp;"_"&amp;$C25&amp;"_"&amp;$A$4,'Pnad-C'!$1:$1048576,E$4,0),"-")</f>
        <v>1634.9688720703125</v>
      </c>
      <c r="F25" s="122">
        <f>IFERROR(VLOOKUP($B25&amp;"_"&amp;$C25&amp;"_"&amp;$A$4,'Pnad-C'!$1:$1048576,F$4,0),"-")</f>
        <v>1307.97509765625</v>
      </c>
      <c r="G25" s="122">
        <f>IFERROR(VLOOKUP($B25&amp;"_"&amp;$C25&amp;"_"&amp;$A$4,'Pnad-C'!$1:$1048576,G$4,0),"-")</f>
        <v>1288.35546875</v>
      </c>
      <c r="H25" s="122">
        <f>IFERROR(VLOOKUP($B25&amp;"_"&amp;$C25&amp;"_"&amp;$A$4,'Pnad-C'!$1:$1048576,H$4,0),"-")</f>
        <v>1198.9771728515625</v>
      </c>
    </row>
    <row r="26" spans="2:8" ht="15.75" x14ac:dyDescent="0.25">
      <c r="B26" s="254">
        <f t="shared" si="3"/>
        <v>2015</v>
      </c>
      <c r="C26" s="152">
        <v>3</v>
      </c>
      <c r="D26" s="246" t="s">
        <v>5</v>
      </c>
      <c r="E26" s="122">
        <f>IFERROR(VLOOKUP($B26&amp;"_"&amp;$C26&amp;"_"&amp;$A$4,'Pnad-C'!$1:$1048576,E$4,0),"-")</f>
        <v>1617.295654296875</v>
      </c>
      <c r="F26" s="122">
        <f>IFERROR(VLOOKUP($B26&amp;"_"&amp;$C26&amp;"_"&amp;$A$4,'Pnad-C'!$1:$1048576,F$4,0),"-")</f>
        <v>1293.8365478515625</v>
      </c>
      <c r="G26" s="122">
        <f>IFERROR(VLOOKUP($B26&amp;"_"&amp;$C26&amp;"_"&amp;$A$4,'Pnad-C'!$1:$1048576,G$4,0),"-")</f>
        <v>1293.8365478515625</v>
      </c>
      <c r="H26" s="122">
        <f>IFERROR(VLOOKUP($B26&amp;"_"&amp;$C26&amp;"_"&amp;$A$4,'Pnad-C'!$1:$1048576,H$4,0),"-")</f>
        <v>1293.8365478515625</v>
      </c>
    </row>
    <row r="27" spans="2:8" ht="15.75" x14ac:dyDescent="0.25">
      <c r="B27" s="254">
        <f t="shared" si="3"/>
        <v>2015</v>
      </c>
      <c r="C27" s="152">
        <v>4</v>
      </c>
      <c r="D27" s="246" t="s">
        <v>6</v>
      </c>
      <c r="E27" s="122">
        <f>IFERROR(VLOOKUP($B27&amp;"_"&amp;$C27&amp;"_"&amp;$A$4,'Pnad-C'!$1:$1048576,E$4,0),"-")</f>
        <v>1580.373046875</v>
      </c>
      <c r="F27" s="122">
        <f>IFERROR(VLOOKUP($B27&amp;"_"&amp;$C27&amp;"_"&amp;$A$4,'Pnad-C'!$1:$1048576,F$4,0),"-")</f>
        <v>1264.2984619140625</v>
      </c>
      <c r="G27" s="122">
        <f>IFERROR(VLOOKUP($B27&amp;"_"&amp;$C27&amp;"_"&amp;$A$4,'Pnad-C'!$1:$1048576,G$4,0),"-")</f>
        <v>1264.2984619140625</v>
      </c>
      <c r="H27" s="122">
        <f>IFERROR(VLOOKUP($B27&amp;"_"&amp;$C27&amp;"_"&amp;$A$4,'Pnad-C'!$1:$1048576,H$4,0),"-")</f>
        <v>1264.2984619140625</v>
      </c>
    </row>
    <row r="28" spans="2:8" ht="15.75" x14ac:dyDescent="0.25">
      <c r="B28" s="254">
        <f>D28</f>
        <v>2016</v>
      </c>
      <c r="C28" s="152">
        <v>0</v>
      </c>
      <c r="D28" s="98">
        <v>2016</v>
      </c>
      <c r="E28" s="121">
        <f>IFERROR(VLOOKUP($B28&amp;"_"&amp;$C28&amp;"_"&amp;$A$4,'Pnad-C'!$1:$1048576,E$4,0),"-")</f>
        <v>1612.13818359375</v>
      </c>
      <c r="F28" s="121">
        <f>IFERROR(VLOOKUP($B28&amp;"_"&amp;$C28&amp;"_"&amp;$A$4,'Pnad-C'!$1:$1048576,F$4,0),"-")</f>
        <v>1409.8623046875</v>
      </c>
      <c r="G28" s="121">
        <f>IFERROR(VLOOKUP($B28&amp;"_"&amp;$C28&amp;"_"&amp;$A$4,'Pnad-C'!$1:$1048576,G$4,0),"-")</f>
        <v>1209.1036376953125</v>
      </c>
      <c r="H28" s="121">
        <f>IFERROR(VLOOKUP($B28&amp;"_"&amp;$C28&amp;"_"&amp;$A$4,'Pnad-C'!$1:$1048576,H$4,0),"-")</f>
        <v>1209.1036376953125</v>
      </c>
    </row>
    <row r="29" spans="2:8" ht="15.75" x14ac:dyDescent="0.25">
      <c r="B29" s="254">
        <f>B28</f>
        <v>2016</v>
      </c>
      <c r="C29" s="152">
        <v>1</v>
      </c>
      <c r="D29" s="246" t="s">
        <v>3</v>
      </c>
      <c r="E29" s="122">
        <f>IFERROR(VLOOKUP($B29&amp;"_"&amp;$C29&amp;"_"&amp;$A$4,'Pnad-C'!$1:$1048576,E$4,0),"-")</f>
        <v>1624.2762451171875</v>
      </c>
      <c r="F29" s="122">
        <f>IFERROR(VLOOKUP($B29&amp;"_"&amp;$C29&amp;"_"&amp;$A$4,'Pnad-C'!$1:$1048576,F$4,0),"-")</f>
        <v>1319.7244873046875</v>
      </c>
      <c r="G29" s="122">
        <f>IFERROR(VLOOKUP($B29&amp;"_"&amp;$C29&amp;"_"&amp;$A$4,'Pnad-C'!$1:$1048576,G$4,0),"-")</f>
        <v>1218.207275390625</v>
      </c>
      <c r="H29" s="122">
        <f>IFERROR(VLOOKUP($B29&amp;"_"&amp;$C29&amp;"_"&amp;$A$4,'Pnad-C'!$1:$1048576,H$4,0),"-")</f>
        <v>1218.207275390625</v>
      </c>
    </row>
    <row r="30" spans="2:8" ht="16.5" thickBot="1" x14ac:dyDescent="0.3">
      <c r="B30" s="254">
        <f>B29</f>
        <v>2016</v>
      </c>
      <c r="C30" s="152">
        <v>2</v>
      </c>
      <c r="D30" s="246" t="s">
        <v>4</v>
      </c>
      <c r="E30" s="122">
        <f>IFERROR(VLOOKUP($B30&amp;"_"&amp;$C30&amp;"_"&amp;$A$4,'Pnad-C'!$1:$1048576,E$4,0),"-")</f>
        <v>1600</v>
      </c>
      <c r="F30" s="122">
        <f>IFERROR(VLOOKUP($B30&amp;"_"&amp;$C30&amp;"_"&amp;$A$4,'Pnad-C'!$1:$1048576,F$4,0),"-")</f>
        <v>1500</v>
      </c>
      <c r="G30" s="122">
        <f>IFERROR(VLOOKUP($B30&amp;"_"&amp;$C30&amp;"_"&amp;$A$4,'Pnad-C'!$1:$1048576,G$4,0),"-")</f>
        <v>1200</v>
      </c>
      <c r="H30" s="122">
        <f>IFERROR(VLOOKUP($B30&amp;"_"&amp;$C30&amp;"_"&amp;$A$4,'Pnad-C'!$1:$1048576,H$4,0),"-")</f>
        <v>1200</v>
      </c>
    </row>
    <row r="31" spans="2:8" ht="25.5" customHeight="1" thickTop="1" x14ac:dyDescent="0.25">
      <c r="C31" s="154"/>
      <c r="D31" s="417" t="s">
        <v>778</v>
      </c>
      <c r="E31" s="417"/>
      <c r="F31" s="417"/>
      <c r="G31" s="417"/>
      <c r="H31" s="417"/>
    </row>
    <row r="32" spans="2:8" x14ac:dyDescent="0.25">
      <c r="C32" s="154"/>
      <c r="D32" s="248" t="s">
        <v>2</v>
      </c>
    </row>
    <row r="33" spans="3:4" x14ac:dyDescent="0.25">
      <c r="C33" s="154"/>
      <c r="D33" s="159" t="s">
        <v>434</v>
      </c>
    </row>
    <row r="34" spans="3:4" x14ac:dyDescent="0.25">
      <c r="C34" s="154"/>
      <c r="D34" s="259" t="s">
        <v>779</v>
      </c>
    </row>
  </sheetData>
  <mergeCells count="2">
    <mergeCell ref="D5:H5"/>
    <mergeCell ref="D31:H31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W36"/>
  <sheetViews>
    <sheetView showGridLines="0" workbookViewId="0">
      <pane xSplit="4" ySplit="9" topLeftCell="E10" activePane="bottomRight" state="frozen"/>
      <selection activeCell="M30" sqref="L30:M30"/>
      <selection pane="topRight" activeCell="M30" sqref="L30:M30"/>
      <selection pane="bottomLeft" activeCell="M30" sqref="L30:M30"/>
      <selection pane="bottomRight" activeCell="M30" sqref="L30:M30"/>
    </sheetView>
  </sheetViews>
  <sheetFormatPr defaultRowHeight="15" x14ac:dyDescent="0.25"/>
  <cols>
    <col min="1" max="1" width="2" style="268" customWidth="1"/>
    <col min="2" max="2" width="2" style="412" customWidth="1"/>
    <col min="3" max="3" width="2" style="268" customWidth="1"/>
    <col min="4" max="4" width="23.28515625" style="232" customWidth="1"/>
    <col min="5" max="6" width="10.140625" style="232" customWidth="1"/>
    <col min="7" max="10" width="12.7109375" style="232" customWidth="1"/>
    <col min="11" max="12" width="9.5703125" style="232" customWidth="1"/>
    <col min="13" max="13" width="10.7109375" style="232" customWidth="1"/>
    <col min="14" max="14" width="1.5703125" style="232" customWidth="1"/>
    <col min="15" max="16" width="10.140625" style="232" customWidth="1"/>
    <col min="17" max="20" width="12.7109375" style="232" customWidth="1"/>
    <col min="21" max="22" width="9.5703125" style="232" customWidth="1"/>
    <col min="23" max="23" width="10.7109375" style="232" customWidth="1"/>
    <col min="24" max="16384" width="9.140625" style="232"/>
  </cols>
  <sheetData>
    <row r="1" spans="1:23" s="236" customFormat="1" ht="30" customHeight="1" x14ac:dyDescent="0.25">
      <c r="A1" s="233" t="s">
        <v>1</v>
      </c>
      <c r="B1" s="410"/>
      <c r="C1" s="233"/>
      <c r="D1" s="235"/>
      <c r="E1" s="251"/>
      <c r="F1" s="251"/>
      <c r="G1" s="251"/>
      <c r="H1" s="251"/>
      <c r="I1" s="251"/>
      <c r="J1" s="251"/>
      <c r="O1" s="251"/>
      <c r="P1" s="251"/>
      <c r="Q1" s="251"/>
      <c r="R1" s="251"/>
      <c r="S1" s="251"/>
      <c r="T1" s="251"/>
    </row>
    <row r="2" spans="1:23" s="239" customFormat="1" ht="3" customHeight="1" x14ac:dyDescent="0.25">
      <c r="A2" s="261"/>
      <c r="B2" s="411"/>
      <c r="C2" s="261"/>
      <c r="D2" s="238"/>
      <c r="E2" s="252"/>
      <c r="F2" s="252"/>
      <c r="G2" s="252"/>
      <c r="H2" s="252"/>
      <c r="I2" s="252"/>
      <c r="J2" s="252"/>
      <c r="O2" s="252"/>
      <c r="P2" s="252"/>
      <c r="Q2" s="252"/>
      <c r="R2" s="252"/>
      <c r="S2" s="252"/>
      <c r="T2" s="252"/>
    </row>
    <row r="3" spans="1:23" s="250" customFormat="1" ht="9" customHeight="1" x14ac:dyDescent="0.25">
      <c r="A3" s="144" t="s">
        <v>809</v>
      </c>
      <c r="B3" s="264"/>
      <c r="C3" s="249"/>
      <c r="D3" s="164"/>
      <c r="E3" s="163" t="s">
        <v>840</v>
      </c>
      <c r="F3" s="163" t="s">
        <v>841</v>
      </c>
      <c r="G3" s="163" t="s">
        <v>842</v>
      </c>
      <c r="H3" s="163" t="s">
        <v>843</v>
      </c>
      <c r="I3" s="163" t="s">
        <v>844</v>
      </c>
      <c r="J3" s="163" t="s">
        <v>845</v>
      </c>
      <c r="K3" s="165" t="s">
        <v>846</v>
      </c>
      <c r="L3" s="165" t="s">
        <v>847</v>
      </c>
      <c r="M3" s="165" t="s">
        <v>848</v>
      </c>
      <c r="N3" s="165"/>
      <c r="O3" s="163" t="s">
        <v>840</v>
      </c>
      <c r="P3" s="163" t="s">
        <v>841</v>
      </c>
      <c r="Q3" s="163" t="s">
        <v>842</v>
      </c>
      <c r="R3" s="163" t="s">
        <v>843</v>
      </c>
      <c r="S3" s="163" t="s">
        <v>844</v>
      </c>
      <c r="T3" s="163" t="s">
        <v>845</v>
      </c>
      <c r="U3" s="165" t="s">
        <v>846</v>
      </c>
      <c r="V3" s="165" t="s">
        <v>847</v>
      </c>
      <c r="W3" s="165" t="s">
        <v>848</v>
      </c>
    </row>
    <row r="4" spans="1:23" s="250" customFormat="1" ht="9" customHeight="1" x14ac:dyDescent="0.2">
      <c r="A4" s="270" t="s">
        <v>9</v>
      </c>
      <c r="B4" s="264"/>
      <c r="C4" s="249"/>
      <c r="D4" s="253"/>
      <c r="E4" s="249">
        <f>HLOOKUP(E$3,'Pnad-C'!$1:$1048576,2,0)</f>
        <v>30</v>
      </c>
      <c r="F4" s="249">
        <f>HLOOKUP(F$3,'Pnad-C'!$1:$1048576,2,0)</f>
        <v>31</v>
      </c>
      <c r="G4" s="249">
        <f>HLOOKUP(G$3,'Pnad-C'!$1:$1048576,2,0)</f>
        <v>32</v>
      </c>
      <c r="H4" s="249">
        <f>HLOOKUP(H$3,'Pnad-C'!$1:$1048576,2,0)</f>
        <v>33</v>
      </c>
      <c r="I4" s="249">
        <f>HLOOKUP(I$3,'Pnad-C'!$1:$1048576,2,0)</f>
        <v>34</v>
      </c>
      <c r="J4" s="249">
        <f>HLOOKUP(J$3,'Pnad-C'!$1:$1048576,2,0)</f>
        <v>35</v>
      </c>
      <c r="K4" s="249">
        <f>HLOOKUP(K$3,'Pnad-C'!$1:$1048576,2,0)</f>
        <v>37</v>
      </c>
      <c r="L4" s="249">
        <f>HLOOKUP(L$3,'Pnad-C'!$1:$1048576,2,0)</f>
        <v>39</v>
      </c>
      <c r="M4" s="249">
        <f>HLOOKUP(M$3,'Pnad-C'!$1:$1048576,2,0)</f>
        <v>36</v>
      </c>
      <c r="N4" s="249"/>
      <c r="O4" s="249">
        <f>HLOOKUP(O$3,'Pnad-C'!$1:$1048576,2,0)</f>
        <v>30</v>
      </c>
      <c r="P4" s="249">
        <f>HLOOKUP(P$3,'Pnad-C'!$1:$1048576,2,0)</f>
        <v>31</v>
      </c>
      <c r="Q4" s="249">
        <f>HLOOKUP(Q$3,'Pnad-C'!$1:$1048576,2,0)</f>
        <v>32</v>
      </c>
      <c r="R4" s="249">
        <f>HLOOKUP(R$3,'Pnad-C'!$1:$1048576,2,0)</f>
        <v>33</v>
      </c>
      <c r="S4" s="249">
        <f>HLOOKUP(S$3,'Pnad-C'!$1:$1048576,2,0)</f>
        <v>34</v>
      </c>
      <c r="T4" s="249">
        <f>HLOOKUP(T$3,'Pnad-C'!$1:$1048576,2,0)</f>
        <v>35</v>
      </c>
      <c r="U4" s="249">
        <f>HLOOKUP(U$3,'Pnad-C'!$1:$1048576,2,0)</f>
        <v>37</v>
      </c>
      <c r="V4" s="249">
        <f>HLOOKUP(V$3,'Pnad-C'!$1:$1048576,2,0)</f>
        <v>39</v>
      </c>
      <c r="W4" s="249">
        <f>HLOOKUP(W$3,'Pnad-C'!$1:$1048576,2,0)</f>
        <v>36</v>
      </c>
    </row>
    <row r="5" spans="1:23" s="243" customFormat="1" ht="27.75" customHeight="1" x14ac:dyDescent="0.25">
      <c r="A5" s="245" t="s">
        <v>170</v>
      </c>
      <c r="B5" s="267"/>
      <c r="C5" s="263"/>
      <c r="D5" s="416" t="str">
        <f>VLOOKUP(A3,'Indicadores do boletim'!$D:$N,3,0)&amp;""</f>
        <v>Rendimento real mediano da população de 14 anos ou mais ocupada por posição na ocupação: Brasil e Região  Metropolitana do Rio de Janeiro, 2012 a 2016</v>
      </c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</row>
    <row r="6" spans="1:23" s="243" customFormat="1" ht="15" customHeight="1" thickBot="1" x14ac:dyDescent="0.3">
      <c r="A6" s="245"/>
      <c r="B6" s="269"/>
      <c r="C6" s="263"/>
      <c r="D6" s="244"/>
      <c r="E6" s="112"/>
      <c r="M6" s="102"/>
      <c r="N6" s="102"/>
      <c r="O6" s="112"/>
      <c r="W6" s="102" t="s">
        <v>786</v>
      </c>
    </row>
    <row r="7" spans="1:23" s="245" customFormat="1" ht="18" customHeight="1" thickTop="1" x14ac:dyDescent="0.25">
      <c r="A7" s="263"/>
      <c r="B7" s="266"/>
      <c r="C7" s="263"/>
      <c r="D7" s="419" t="s">
        <v>0</v>
      </c>
      <c r="E7" s="425" t="s">
        <v>169</v>
      </c>
      <c r="F7" s="425"/>
      <c r="G7" s="425"/>
      <c r="H7" s="425"/>
      <c r="I7" s="425"/>
      <c r="J7" s="425"/>
      <c r="K7" s="425"/>
      <c r="L7" s="425"/>
      <c r="M7" s="425"/>
      <c r="N7" s="440"/>
      <c r="O7" s="425" t="s">
        <v>7</v>
      </c>
      <c r="P7" s="425"/>
      <c r="Q7" s="425"/>
      <c r="R7" s="425"/>
      <c r="S7" s="425"/>
      <c r="T7" s="425"/>
      <c r="U7" s="425"/>
      <c r="V7" s="425"/>
      <c r="W7" s="425"/>
    </row>
    <row r="8" spans="1:23" s="245" customFormat="1" ht="15" customHeight="1" x14ac:dyDescent="0.25">
      <c r="A8" s="263"/>
      <c r="B8" s="266"/>
      <c r="C8" s="263"/>
      <c r="D8" s="434"/>
      <c r="E8" s="436" t="s">
        <v>219</v>
      </c>
      <c r="F8" s="436"/>
      <c r="G8" s="437" t="s">
        <v>220</v>
      </c>
      <c r="H8" s="438"/>
      <c r="I8" s="437" t="s">
        <v>298</v>
      </c>
      <c r="J8" s="436"/>
      <c r="K8" s="439" t="s">
        <v>221</v>
      </c>
      <c r="L8" s="433" t="s">
        <v>433</v>
      </c>
      <c r="M8" s="433" t="s">
        <v>222</v>
      </c>
      <c r="N8" s="441"/>
      <c r="O8" s="436" t="s">
        <v>219</v>
      </c>
      <c r="P8" s="436"/>
      <c r="Q8" s="437" t="s">
        <v>220</v>
      </c>
      <c r="R8" s="438"/>
      <c r="S8" s="437" t="s">
        <v>298</v>
      </c>
      <c r="T8" s="436"/>
      <c r="U8" s="439" t="s">
        <v>221</v>
      </c>
      <c r="V8" s="433" t="s">
        <v>433</v>
      </c>
      <c r="W8" s="433" t="s">
        <v>222</v>
      </c>
    </row>
    <row r="9" spans="1:23" s="245" customFormat="1" ht="28.5" customHeight="1" x14ac:dyDescent="0.25">
      <c r="A9" s="263"/>
      <c r="B9" s="266"/>
      <c r="C9" s="263"/>
      <c r="D9" s="420"/>
      <c r="E9" s="401" t="s">
        <v>224</v>
      </c>
      <c r="F9" s="401" t="s">
        <v>225</v>
      </c>
      <c r="G9" s="400" t="s">
        <v>224</v>
      </c>
      <c r="H9" s="109" t="s">
        <v>225</v>
      </c>
      <c r="I9" s="401" t="s">
        <v>224</v>
      </c>
      <c r="J9" s="401" t="s">
        <v>225</v>
      </c>
      <c r="K9" s="427"/>
      <c r="L9" s="429"/>
      <c r="M9" s="429"/>
      <c r="N9" s="442"/>
      <c r="O9" s="401" t="s">
        <v>224</v>
      </c>
      <c r="P9" s="401" t="s">
        <v>225</v>
      </c>
      <c r="Q9" s="400" t="s">
        <v>224</v>
      </c>
      <c r="R9" s="109" t="s">
        <v>225</v>
      </c>
      <c r="S9" s="401" t="s">
        <v>224</v>
      </c>
      <c r="T9" s="401" t="s">
        <v>225</v>
      </c>
      <c r="U9" s="427"/>
      <c r="V9" s="429"/>
      <c r="W9" s="429"/>
    </row>
    <row r="10" spans="1:23" ht="15.75" x14ac:dyDescent="0.25">
      <c r="B10" s="254">
        <f>D10</f>
        <v>2012</v>
      </c>
      <c r="C10" s="152">
        <v>0</v>
      </c>
      <c r="D10" s="98">
        <v>2012</v>
      </c>
      <c r="E10" s="121">
        <f>IFERROR(VLOOKUP($B10&amp;"_"&amp;$C10&amp;"_"&amp;$A$4,'Pnad-C'!$1:$1048576,E$4,0),"-")</f>
        <v>968.0206298828125</v>
      </c>
      <c r="F10" s="121">
        <f>IFERROR(VLOOKUP($B10&amp;"_"&amp;$C10&amp;"_"&amp;$A$4,'Pnad-C'!$1:$1048576,F$4,0),"-")</f>
        <v>837.774658203125</v>
      </c>
      <c r="G10" s="121">
        <f>IFERROR(VLOOKUP($B10&amp;"_"&amp;$C10&amp;"_"&amp;$A$4,'Pnad-C'!$1:$1048576,G$4,0),"-")</f>
        <v>1314.30322265625</v>
      </c>
      <c r="H10" s="121">
        <f>IFERROR(VLOOKUP($B10&amp;"_"&amp;$C10&amp;"_"&amp;$A$4,'Pnad-C'!$1:$1048576,H$4,0),"-")</f>
        <v>952.05078125</v>
      </c>
      <c r="I10" s="121">
        <f>IFERROR(VLOOKUP($B10&amp;"_"&amp;$C10&amp;"_"&amp;$A$4,'Pnad-C'!$1:$1048576,I$4,0),"-")</f>
        <v>2106.368408203125</v>
      </c>
      <c r="J10" s="121">
        <f>IFERROR(VLOOKUP($B10&amp;"_"&amp;$C10&amp;"_"&amp;$A$4,'Pnad-C'!$1:$1048576,J$4,0),"-")</f>
        <v>975.9593505859375</v>
      </c>
      <c r="K10" s="121">
        <f>IFERROR(VLOOKUP($B10&amp;"_"&amp;$C10&amp;"_"&amp;$A$4,'Pnad-C'!$1:$1048576,K$4,0),"-")</f>
        <v>1359.1219482421875</v>
      </c>
      <c r="L10" s="121">
        <f>IFERROR(VLOOKUP($B10&amp;"_"&amp;$C10&amp;"_"&amp;$A$4,'Pnad-C'!$1:$1048576,L$4,0),"-")</f>
        <v>2718.243896484375</v>
      </c>
      <c r="M10" s="121">
        <f>IFERROR(VLOOKUP($B10&amp;"_"&amp;$C10&amp;"_"&amp;$A$4,'Pnad-C'!$1:$1048576,M$4,0),"-")</f>
        <v>3225.0966796875</v>
      </c>
      <c r="N10" s="121"/>
      <c r="O10" s="121">
        <f>IFERROR(VLOOKUP($B10&amp;"_"&amp;$C10&amp;"_"&amp;$A$5,'Pnad-C'!$1:$1048576,O$4,0),"-")</f>
        <v>850.1048583984375</v>
      </c>
      <c r="P10" s="121">
        <f>IFERROR(VLOOKUP($B10&amp;"_"&amp;$C10&amp;"_"&amp;$A$5,'Pnad-C'!$1:$1048576,P$4,0),"-")</f>
        <v>537.330322265625</v>
      </c>
      <c r="Q10" s="121">
        <f>IFERROR(VLOOKUP($B10&amp;"_"&amp;$C10&amp;"_"&amp;$A$5,'Pnad-C'!$1:$1048576,Q$4,0),"-")</f>
        <v>1289.4249267578125</v>
      </c>
      <c r="R10" s="121">
        <f>IFERROR(VLOOKUP($B10&amp;"_"&amp;$C10&amp;"_"&amp;$A$5,'Pnad-C'!$1:$1048576,R$4,0),"-")</f>
        <v>826.63299560546875</v>
      </c>
      <c r="S10" s="121">
        <f>IFERROR(VLOOKUP($B10&amp;"_"&amp;$C10&amp;"_"&amp;$A$5,'Pnad-C'!$1:$1048576,S$4,0),"-")</f>
        <v>1637.6478271484375</v>
      </c>
      <c r="T10" s="121">
        <f>IFERROR(VLOOKUP($B10&amp;"_"&amp;$C10&amp;"_"&amp;$A$5,'Pnad-C'!$1:$1048576,T$4,0),"-")</f>
        <v>922.9566650390625</v>
      </c>
      <c r="U10" s="121">
        <f>IFERROR(VLOOKUP($B10&amp;"_"&amp;$C10&amp;"_"&amp;$A$5,'Pnad-C'!$1:$1048576,U$4,0),"-")</f>
        <v>915.01812744140625</v>
      </c>
      <c r="V10" s="121">
        <f>IFERROR(VLOOKUP($B10&amp;"_"&amp;$C10&amp;"_"&amp;$A$5,'Pnad-C'!$1:$1048576,V$4,0),"-")</f>
        <v>2316.642578125</v>
      </c>
      <c r="W10" s="121">
        <f>IFERROR(VLOOKUP($B10&amp;"_"&amp;$C10&amp;"_"&amp;$A$5,'Pnad-C'!$1:$1048576,W$4,0),"-")</f>
        <v>3317.786376953125</v>
      </c>
    </row>
    <row r="11" spans="1:23" ht="15.75" x14ac:dyDescent="0.25">
      <c r="B11" s="254">
        <f>B10</f>
        <v>2012</v>
      </c>
      <c r="C11" s="152">
        <v>1</v>
      </c>
      <c r="D11" s="246" t="s">
        <v>3</v>
      </c>
      <c r="E11" s="122">
        <f>IFERROR(VLOOKUP($B11&amp;"_"&amp;$C11&amp;"_"&amp;$A$4,'Pnad-C'!$1:$1048576,E$4,0),"-")</f>
        <v>967.1646728515625</v>
      </c>
      <c r="F11" s="122">
        <f>IFERROR(VLOOKUP($B11&amp;"_"&amp;$C11&amp;"_"&amp;$A$4,'Pnad-C'!$1:$1048576,F$4,0),"-")</f>
        <v>828.998291015625</v>
      </c>
      <c r="G11" s="122">
        <f>IFERROR(VLOOKUP($B11&amp;"_"&amp;$C11&amp;"_"&amp;$A$4,'Pnad-C'!$1:$1048576,G$4,0),"-")</f>
        <v>1243.4974365234375</v>
      </c>
      <c r="H11" s="122">
        <f>IFERROR(VLOOKUP($B11&amp;"_"&amp;$C11&amp;"_"&amp;$A$4,'Pnad-C'!$1:$1048576,H$4,0),"-")</f>
        <v>967.1646728515625</v>
      </c>
      <c r="I11" s="122">
        <f>IFERROR(VLOOKUP($B11&amp;"_"&amp;$C11&amp;"_"&amp;$A$4,'Pnad-C'!$1:$1048576,I$4,0),"-")</f>
        <v>2072.495849609375</v>
      </c>
      <c r="J11" s="122">
        <f>IFERROR(VLOOKUP($B11&amp;"_"&amp;$C11&amp;"_"&amp;$A$4,'Pnad-C'!$1:$1048576,J$4,0),"-")</f>
        <v>967.1646728515625</v>
      </c>
      <c r="K11" s="122">
        <f>IFERROR(VLOOKUP($B11&amp;"_"&amp;$C11&amp;"_"&amp;$A$4,'Pnad-C'!$1:$1048576,K$4,0),"-")</f>
        <v>1381.663818359375</v>
      </c>
      <c r="L11" s="122">
        <f>IFERROR(VLOOKUP($B11&amp;"_"&amp;$C11&amp;"_"&amp;$A$4,'Pnad-C'!$1:$1048576,L$4,0),"-")</f>
        <v>2763.32763671875</v>
      </c>
      <c r="M11" s="122">
        <f>IFERROR(VLOOKUP($B11&amp;"_"&amp;$C11&amp;"_"&amp;$A$4,'Pnad-C'!$1:$1048576,M$4,0),"-")</f>
        <v>2763.32763671875</v>
      </c>
      <c r="N11" s="122"/>
      <c r="O11" s="122">
        <f>IFERROR(VLOOKUP($B11&amp;"_"&amp;$C11&amp;"_"&amp;$A$5,'Pnad-C'!$1:$1048576,O$4,0),"-")</f>
        <v>858.86444091796875</v>
      </c>
      <c r="P11" s="122">
        <f>IFERROR(VLOOKUP($B11&amp;"_"&amp;$C11&amp;"_"&amp;$A$5,'Pnad-C'!$1:$1048576,P$4,0),"-")</f>
        <v>546.94366455078125</v>
      </c>
      <c r="Q11" s="122">
        <f>IFERROR(VLOOKUP($B11&amp;"_"&amp;$C11&amp;"_"&amp;$A$5,'Pnad-C'!$1:$1048576,Q$4,0),"-")</f>
        <v>1245.6920166015625</v>
      </c>
      <c r="R11" s="122">
        <f>IFERROR(VLOOKUP($B11&amp;"_"&amp;$C11&amp;"_"&amp;$A$5,'Pnad-C'!$1:$1048576,R$4,0),"-")</f>
        <v>829.80682373046875</v>
      </c>
      <c r="S11" s="122">
        <f>IFERROR(VLOOKUP($B11&amp;"_"&amp;$C11&amp;"_"&amp;$A$5,'Pnad-C'!$1:$1048576,S$4,0),"-")</f>
        <v>1617.9549560546875</v>
      </c>
      <c r="T11" s="122">
        <f>IFERROR(VLOOKUP($B11&amp;"_"&amp;$C11&amp;"_"&amp;$A$5,'Pnad-C'!$1:$1048576,T$4,0),"-")</f>
        <v>957.15142822265625</v>
      </c>
      <c r="U11" s="122">
        <f>IFERROR(VLOOKUP($B11&amp;"_"&amp;$C11&amp;"_"&amp;$A$5,'Pnad-C'!$1:$1048576,U$4,0),"-")</f>
        <v>876.39227294921875</v>
      </c>
      <c r="V11" s="122">
        <f>IFERROR(VLOOKUP($B11&amp;"_"&amp;$C11&amp;"_"&amp;$A$5,'Pnad-C'!$1:$1048576,V$4,0),"-")</f>
        <v>2209.297607421875</v>
      </c>
      <c r="W11" s="122">
        <f>IFERROR(VLOOKUP($B11&amp;"_"&amp;$C11&amp;"_"&amp;$A$5,'Pnad-C'!$1:$1048576,W$4,0),"-")</f>
        <v>3281.661865234375</v>
      </c>
    </row>
    <row r="12" spans="1:23" ht="15.75" x14ac:dyDescent="0.25">
      <c r="B12" s="254">
        <f t="shared" ref="B12:B14" si="0">B11</f>
        <v>2012</v>
      </c>
      <c r="C12" s="152">
        <v>2</v>
      </c>
      <c r="D12" s="246" t="s">
        <v>4</v>
      </c>
      <c r="E12" s="122">
        <f>IFERROR(VLOOKUP($B12&amp;"_"&amp;$C12&amp;"_"&amp;$A$4,'Pnad-C'!$1:$1048576,E$4,0),"-")</f>
        <v>959.20208740234375</v>
      </c>
      <c r="F12" s="122">
        <f>IFERROR(VLOOKUP($B12&amp;"_"&amp;$C12&amp;"_"&amp;$A$4,'Pnad-C'!$1:$1048576,F$4,0),"-")</f>
        <v>852.319580078125</v>
      </c>
      <c r="G12" s="122">
        <f>IFERROR(VLOOKUP($B12&amp;"_"&amp;$C12&amp;"_"&amp;$A$4,'Pnad-C'!$1:$1048576,G$4,0),"-")</f>
        <v>1329.1800537109375</v>
      </c>
      <c r="H12" s="122">
        <f>IFERROR(VLOOKUP($B12&amp;"_"&amp;$C12&amp;"_"&amp;$A$4,'Pnad-C'!$1:$1048576,H$4,0),"-")</f>
        <v>959.20208740234375</v>
      </c>
      <c r="I12" s="122">
        <f>IFERROR(VLOOKUP($B12&amp;"_"&amp;$C12&amp;"_"&amp;$A$4,'Pnad-C'!$1:$1048576,I$4,0),"-")</f>
        <v>2055.43310546875</v>
      </c>
      <c r="J12" s="122">
        <f>IFERROR(VLOOKUP($B12&amp;"_"&amp;$C12&amp;"_"&amp;$A$4,'Pnad-C'!$1:$1048576,J$4,0),"-")</f>
        <v>1027.716552734375</v>
      </c>
      <c r="K12" s="122">
        <f>IFERROR(VLOOKUP($B12&amp;"_"&amp;$C12&amp;"_"&amp;$A$4,'Pnad-C'!$1:$1048576,K$4,0),"-")</f>
        <v>1370.2886962890625</v>
      </c>
      <c r="L12" s="122">
        <f>IFERROR(VLOOKUP($B12&amp;"_"&amp;$C12&amp;"_"&amp;$A$4,'Pnad-C'!$1:$1048576,L$4,0),"-")</f>
        <v>2740.577392578125</v>
      </c>
      <c r="M12" s="122">
        <f>IFERROR(VLOOKUP($B12&amp;"_"&amp;$C12&amp;"_"&amp;$A$4,'Pnad-C'!$1:$1048576,M$4,0),"-")</f>
        <v>3425.7216796875</v>
      </c>
      <c r="N12" s="122"/>
      <c r="O12" s="122">
        <f>IFERROR(VLOOKUP($B12&amp;"_"&amp;$C12&amp;"_"&amp;$A$5,'Pnad-C'!$1:$1048576,O$4,0),"-")</f>
        <v>858.805419921875</v>
      </c>
      <c r="P12" s="122">
        <f>IFERROR(VLOOKUP($B12&amp;"_"&amp;$C12&amp;"_"&amp;$A$5,'Pnad-C'!$1:$1048576,P$4,0),"-")</f>
        <v>538.39111328125</v>
      </c>
      <c r="Q12" s="122">
        <f>IFERROR(VLOOKUP($B12&amp;"_"&amp;$C12&amp;"_"&amp;$A$5,'Pnad-C'!$1:$1048576,Q$4,0),"-")</f>
        <v>1296.1529541015625</v>
      </c>
      <c r="R12" s="122">
        <f>IFERROR(VLOOKUP($B12&amp;"_"&amp;$C12&amp;"_"&amp;$A$5,'Pnad-C'!$1:$1048576,R$4,0),"-")</f>
        <v>834.73760986328125</v>
      </c>
      <c r="S12" s="122">
        <f>IFERROR(VLOOKUP($B12&amp;"_"&amp;$C12&amp;"_"&amp;$A$5,'Pnad-C'!$1:$1048576,S$4,0),"-")</f>
        <v>1615.1732177734375</v>
      </c>
      <c r="T12" s="122">
        <f>IFERROR(VLOOKUP($B12&amp;"_"&amp;$C12&amp;"_"&amp;$A$5,'Pnad-C'!$1:$1048576,T$4,0),"-")</f>
        <v>911.7872314453125</v>
      </c>
      <c r="U12" s="122">
        <f>IFERROR(VLOOKUP($B12&amp;"_"&amp;$C12&amp;"_"&amp;$A$5,'Pnad-C'!$1:$1048576,U$4,0),"-")</f>
        <v>915.71173095703125</v>
      </c>
      <c r="V12" s="122">
        <f>IFERROR(VLOOKUP($B12&amp;"_"&amp;$C12&amp;"_"&amp;$A$5,'Pnad-C'!$1:$1048576,V$4,0),"-")</f>
        <v>2319.431640625</v>
      </c>
      <c r="W12" s="122">
        <f>IFERROR(VLOOKUP($B12&amp;"_"&amp;$C12&amp;"_"&amp;$A$5,'Pnad-C'!$1:$1048576,W$4,0),"-")</f>
        <v>3338.950439453125</v>
      </c>
    </row>
    <row r="13" spans="1:23" ht="15.75" x14ac:dyDescent="0.25">
      <c r="B13" s="254">
        <f t="shared" si="0"/>
        <v>2012</v>
      </c>
      <c r="C13" s="152">
        <v>3</v>
      </c>
      <c r="D13" s="246" t="s">
        <v>5</v>
      </c>
      <c r="E13" s="122">
        <f>IFERROR(VLOOKUP($B13&amp;"_"&amp;$C13&amp;"_"&amp;$A$4,'Pnad-C'!$1:$1048576,E$4,0),"-")</f>
        <v>947.59674072265625</v>
      </c>
      <c r="F13" s="122">
        <f>IFERROR(VLOOKUP($B13&amp;"_"&amp;$C13&amp;"_"&amp;$A$4,'Pnad-C'!$1:$1048576,F$4,0),"-")</f>
        <v>842.00738525390625</v>
      </c>
      <c r="G13" s="122">
        <f>IFERROR(VLOOKUP($B13&amp;"_"&amp;$C13&amp;"_"&amp;$A$4,'Pnad-C'!$1:$1048576,G$4,0),"-")</f>
        <v>1353.709716796875</v>
      </c>
      <c r="H13" s="122">
        <f>IFERROR(VLOOKUP($B13&amp;"_"&amp;$C13&amp;"_"&amp;$A$4,'Pnad-C'!$1:$1048576,H$4,0),"-")</f>
        <v>947.59674072265625</v>
      </c>
      <c r="I13" s="122">
        <f>IFERROR(VLOOKUP($B13&amp;"_"&amp;$C13&amp;"_"&amp;$A$4,'Pnad-C'!$1:$1048576,I$4,0),"-")</f>
        <v>2301.306396484375</v>
      </c>
      <c r="J13" s="122">
        <f>IFERROR(VLOOKUP($B13&amp;"_"&amp;$C13&amp;"_"&amp;$A$4,'Pnad-C'!$1:$1048576,J$4,0),"-")</f>
        <v>977.37835693359375</v>
      </c>
      <c r="K13" s="122">
        <f>IFERROR(VLOOKUP($B13&amp;"_"&amp;$C13&amp;"_"&amp;$A$4,'Pnad-C'!$1:$1048576,K$4,0),"-")</f>
        <v>1353.709716796875</v>
      </c>
      <c r="L13" s="122">
        <f>IFERROR(VLOOKUP($B13&amp;"_"&amp;$C13&amp;"_"&amp;$A$4,'Pnad-C'!$1:$1048576,L$4,0),"-")</f>
        <v>2707.41943359375</v>
      </c>
      <c r="M13" s="122">
        <f>IFERROR(VLOOKUP($B13&amp;"_"&amp;$C13&amp;"_"&amp;$A$4,'Pnad-C'!$1:$1048576,M$4,0),"-")</f>
        <v>3384.274169921875</v>
      </c>
      <c r="N13" s="122"/>
      <c r="O13" s="122">
        <f>IFERROR(VLOOKUP($B13&amp;"_"&amp;$C13&amp;"_"&amp;$A$5,'Pnad-C'!$1:$1048576,O$4,0),"-")</f>
        <v>850.80419921875</v>
      </c>
      <c r="P13" s="122">
        <f>IFERROR(VLOOKUP($B13&amp;"_"&amp;$C13&amp;"_"&amp;$A$5,'Pnad-C'!$1:$1048576,P$4,0),"-")</f>
        <v>533.2550048828125</v>
      </c>
      <c r="Q13" s="122">
        <f>IFERROR(VLOOKUP($B13&amp;"_"&amp;$C13&amp;"_"&amp;$A$5,'Pnad-C'!$1:$1048576,Q$4,0),"-")</f>
        <v>1309.1409912109375</v>
      </c>
      <c r="R13" s="122">
        <f>IFERROR(VLOOKUP($B13&amp;"_"&amp;$C13&amp;"_"&amp;$A$5,'Pnad-C'!$1:$1048576,R$4,0),"-")</f>
        <v>829.21148681640625</v>
      </c>
      <c r="S13" s="122">
        <f>IFERROR(VLOOKUP($B13&amp;"_"&amp;$C13&amp;"_"&amp;$A$5,'Pnad-C'!$1:$1048576,S$4,0),"-")</f>
        <v>1618.735107421875</v>
      </c>
      <c r="T13" s="122">
        <f>IFERROR(VLOOKUP($B13&amp;"_"&amp;$C13&amp;"_"&amp;$A$5,'Pnad-C'!$1:$1048576,T$4,0),"-")</f>
        <v>908.18841552734375</v>
      </c>
      <c r="U13" s="122">
        <f>IFERROR(VLOOKUP($B13&amp;"_"&amp;$C13&amp;"_"&amp;$A$5,'Pnad-C'!$1:$1048576,U$4,0),"-")</f>
        <v>937.6365966796875</v>
      </c>
      <c r="V13" s="122">
        <f>IFERROR(VLOOKUP($B13&amp;"_"&amp;$C13&amp;"_"&amp;$A$5,'Pnad-C'!$1:$1048576,V$4,0),"-")</f>
        <v>2385.75634765625</v>
      </c>
      <c r="W13" s="122">
        <f>IFERROR(VLOOKUP($B13&amp;"_"&amp;$C13&amp;"_"&amp;$A$5,'Pnad-C'!$1:$1048576,W$4,0),"-")</f>
        <v>3371.721435546875</v>
      </c>
    </row>
    <row r="14" spans="1:23" ht="15.75" x14ac:dyDescent="0.25">
      <c r="B14" s="254">
        <f t="shared" si="0"/>
        <v>2012</v>
      </c>
      <c r="C14" s="152">
        <v>4</v>
      </c>
      <c r="D14" s="246" t="s">
        <v>6</v>
      </c>
      <c r="E14" s="122">
        <f>IFERROR(VLOOKUP($B14&amp;"_"&amp;$C14&amp;"_"&amp;$A$4,'Pnad-C'!$1:$1048576,E$4,0),"-")</f>
        <v>998.119140625</v>
      </c>
      <c r="F14" s="122">
        <f>IFERROR(VLOOKUP($B14&amp;"_"&amp;$C14&amp;"_"&amp;$A$4,'Pnad-C'!$1:$1048576,F$4,0),"-")</f>
        <v>827.7734375</v>
      </c>
      <c r="G14" s="122">
        <f>IFERROR(VLOOKUP($B14&amp;"_"&amp;$C14&amp;"_"&amp;$A$4,'Pnad-C'!$1:$1048576,G$4,0),"-")</f>
        <v>1330.8255615234375</v>
      </c>
      <c r="H14" s="122">
        <f>IFERROR(VLOOKUP($B14&amp;"_"&amp;$C14&amp;"_"&amp;$A$4,'Pnad-C'!$1:$1048576,H$4,0),"-")</f>
        <v>934.239501953125</v>
      </c>
      <c r="I14" s="122">
        <f>IFERROR(VLOOKUP($B14&amp;"_"&amp;$C14&amp;"_"&amp;$A$4,'Pnad-C'!$1:$1048576,I$4,0),"-")</f>
        <v>1996.23828125</v>
      </c>
      <c r="J14" s="122">
        <f>IFERROR(VLOOKUP($B14&amp;"_"&amp;$C14&amp;"_"&amp;$A$4,'Pnad-C'!$1:$1048576,J$4,0),"-")</f>
        <v>931.577880859375</v>
      </c>
      <c r="K14" s="122">
        <f>IFERROR(VLOOKUP($B14&amp;"_"&amp;$C14&amp;"_"&amp;$A$4,'Pnad-C'!$1:$1048576,K$4,0),"-")</f>
        <v>1330.8255615234375</v>
      </c>
      <c r="L14" s="122">
        <f>IFERROR(VLOOKUP($B14&amp;"_"&amp;$C14&amp;"_"&amp;$A$4,'Pnad-C'!$1:$1048576,L$4,0),"-")</f>
        <v>2661.651123046875</v>
      </c>
      <c r="M14" s="122">
        <f>IFERROR(VLOOKUP($B14&amp;"_"&amp;$C14&amp;"_"&amp;$A$4,'Pnad-C'!$1:$1048576,M$4,0),"-")</f>
        <v>3327.063720703125</v>
      </c>
      <c r="N14" s="122"/>
      <c r="O14" s="122">
        <f>IFERROR(VLOOKUP($B14&amp;"_"&amp;$C14&amp;"_"&amp;$A$5,'Pnad-C'!$1:$1048576,O$4,0),"-")</f>
        <v>831.94549560546875</v>
      </c>
      <c r="P14" s="122">
        <f>IFERROR(VLOOKUP($B14&amp;"_"&amp;$C14&amp;"_"&amp;$A$5,'Pnad-C'!$1:$1048576,P$4,0),"-")</f>
        <v>530.73138427734375</v>
      </c>
      <c r="Q14" s="122">
        <f>IFERROR(VLOOKUP($B14&amp;"_"&amp;$C14&amp;"_"&amp;$A$5,'Pnad-C'!$1:$1048576,Q$4,0),"-")</f>
        <v>1306.7138671875</v>
      </c>
      <c r="R14" s="122">
        <f>IFERROR(VLOOKUP($B14&amp;"_"&amp;$C14&amp;"_"&amp;$A$5,'Pnad-C'!$1:$1048576,R$4,0),"-")</f>
        <v>812.77606201171875</v>
      </c>
      <c r="S14" s="122">
        <f>IFERROR(VLOOKUP($B14&amp;"_"&amp;$C14&amp;"_"&amp;$A$5,'Pnad-C'!$1:$1048576,S$4,0),"-")</f>
        <v>1698.72802734375</v>
      </c>
      <c r="T14" s="122">
        <f>IFERROR(VLOOKUP($B14&amp;"_"&amp;$C14&amp;"_"&amp;$A$5,'Pnad-C'!$1:$1048576,T$4,0),"-")</f>
        <v>914.69970703125</v>
      </c>
      <c r="U14" s="122">
        <f>IFERROR(VLOOKUP($B14&amp;"_"&amp;$C14&amp;"_"&amp;$A$5,'Pnad-C'!$1:$1048576,U$4,0),"-")</f>
        <v>930.3319091796875</v>
      </c>
      <c r="V14" s="122">
        <f>IFERROR(VLOOKUP($B14&amp;"_"&amp;$C14&amp;"_"&amp;$A$5,'Pnad-C'!$1:$1048576,V$4,0),"-")</f>
        <v>2352.0849609375</v>
      </c>
      <c r="W14" s="122">
        <f>IFERROR(VLOOKUP($B14&amp;"_"&amp;$C14&amp;"_"&amp;$A$5,'Pnad-C'!$1:$1048576,W$4,0),"-")</f>
        <v>3278.811767578125</v>
      </c>
    </row>
    <row r="15" spans="1:23" ht="15.75" x14ac:dyDescent="0.25">
      <c r="B15" s="254">
        <f>D15</f>
        <v>2013</v>
      </c>
      <c r="C15" s="152">
        <v>0</v>
      </c>
      <c r="D15" s="98">
        <v>2013</v>
      </c>
      <c r="E15" s="121">
        <f>IFERROR(VLOOKUP($B15&amp;"_"&amp;$C15&amp;"_"&amp;$A$4,'Pnad-C'!$1:$1048576,E$4,0),"-")</f>
        <v>1024.28857421875</v>
      </c>
      <c r="F15" s="121">
        <f>IFERROR(VLOOKUP($B15&amp;"_"&amp;$C15&amp;"_"&amp;$A$4,'Pnad-C'!$1:$1048576,F$4,0),"-")</f>
        <v>865.84820556640625</v>
      </c>
      <c r="G15" s="121">
        <f>IFERROR(VLOOKUP($B15&amp;"_"&amp;$C15&amp;"_"&amp;$A$4,'Pnad-C'!$1:$1048576,G$4,0),"-")</f>
        <v>1322.6859130859375</v>
      </c>
      <c r="H15" s="121">
        <f>IFERROR(VLOOKUP($B15&amp;"_"&amp;$C15&amp;"_"&amp;$A$4,'Pnad-C'!$1:$1048576,H$4,0),"-")</f>
        <v>1021.6497802734375</v>
      </c>
      <c r="I15" s="121">
        <f>IFERROR(VLOOKUP($B15&amp;"_"&amp;$C15&amp;"_"&amp;$A$4,'Pnad-C'!$1:$1048576,I$4,0),"-")</f>
        <v>2171.326416015625</v>
      </c>
      <c r="J15" s="121">
        <f>IFERROR(VLOOKUP($B15&amp;"_"&amp;$C15&amp;"_"&amp;$A$4,'Pnad-C'!$1:$1048576,J$4,0),"-")</f>
        <v>1277.810546875</v>
      </c>
      <c r="K15" s="121">
        <f>IFERROR(VLOOKUP($B15&amp;"_"&amp;$C15&amp;"_"&amp;$A$4,'Pnad-C'!$1:$1048576,K$4,0),"-")</f>
        <v>1277.062255859375</v>
      </c>
      <c r="L15" s="121">
        <f>IFERROR(VLOOKUP($B15&amp;"_"&amp;$C15&amp;"_"&amp;$A$4,'Pnad-C'!$1:$1048576,L$4,0),"-")</f>
        <v>2902.306640625</v>
      </c>
      <c r="M15" s="121">
        <f>IFERROR(VLOOKUP($B15&amp;"_"&amp;$C15&amp;"_"&amp;$A$4,'Pnad-C'!$1:$1048576,M$4,0),"-")</f>
        <v>3831.186767578125</v>
      </c>
      <c r="N15" s="121"/>
      <c r="O15" s="121">
        <f>IFERROR(VLOOKUP($B15&amp;"_"&amp;$C15&amp;"_"&amp;$A$5,'Pnad-C'!$1:$1048576,O$4,0),"-")</f>
        <v>891.4251708984375</v>
      </c>
      <c r="P15" s="121">
        <f>IFERROR(VLOOKUP($B15&amp;"_"&amp;$C15&amp;"_"&amp;$A$5,'Pnad-C'!$1:$1048576,P$4,0),"-")</f>
        <v>573.38629150390625</v>
      </c>
      <c r="Q15" s="121">
        <f>IFERROR(VLOOKUP($B15&amp;"_"&amp;$C15&amp;"_"&amp;$A$5,'Pnad-C'!$1:$1048576,Q$4,0),"-")</f>
        <v>1307.18310546875</v>
      </c>
      <c r="R15" s="121">
        <f>IFERROR(VLOOKUP($B15&amp;"_"&amp;$C15&amp;"_"&amp;$A$5,'Pnad-C'!$1:$1048576,R$4,0),"-")</f>
        <v>851.8233642578125</v>
      </c>
      <c r="S15" s="121">
        <f>IFERROR(VLOOKUP($B15&amp;"_"&amp;$C15&amp;"_"&amp;$A$5,'Pnad-C'!$1:$1048576,S$4,0),"-")</f>
        <v>1652.6622314453125</v>
      </c>
      <c r="T15" s="121">
        <f>IFERROR(VLOOKUP($B15&amp;"_"&amp;$C15&amp;"_"&amp;$A$5,'Pnad-C'!$1:$1048576,T$4,0),"-")</f>
        <v>973.66583251953125</v>
      </c>
      <c r="U15" s="121">
        <f>IFERROR(VLOOKUP($B15&amp;"_"&amp;$C15&amp;"_"&amp;$A$5,'Pnad-C'!$1:$1048576,U$4,0),"-")</f>
        <v>996.08135986328125</v>
      </c>
      <c r="V15" s="121">
        <f>IFERROR(VLOOKUP($B15&amp;"_"&amp;$C15&amp;"_"&amp;$A$5,'Pnad-C'!$1:$1048576,V$4,0),"-")</f>
        <v>2429.659912109375</v>
      </c>
      <c r="W15" s="121">
        <f>IFERROR(VLOOKUP($B15&amp;"_"&amp;$C15&amp;"_"&amp;$A$5,'Pnad-C'!$1:$1048576,W$4,0),"-")</f>
        <v>3659.035400390625</v>
      </c>
    </row>
    <row r="16" spans="1:23" ht="15.75" x14ac:dyDescent="0.25">
      <c r="B16" s="254">
        <f>B15</f>
        <v>2013</v>
      </c>
      <c r="C16" s="152">
        <v>1</v>
      </c>
      <c r="D16" s="246" t="s">
        <v>3</v>
      </c>
      <c r="E16" s="122">
        <f>IFERROR(VLOOKUP($B16&amp;"_"&amp;$C16&amp;"_"&amp;$A$4,'Pnad-C'!$1:$1048576,E$4,0),"-")</f>
        <v>988.83746337890625</v>
      </c>
      <c r="F16" s="122">
        <f>IFERROR(VLOOKUP($B16&amp;"_"&amp;$C16&amp;"_"&amp;$A$4,'Pnad-C'!$1:$1048576,F$4,0),"-")</f>
        <v>882.14715576171875</v>
      </c>
      <c r="G16" s="122">
        <f>IFERROR(VLOOKUP($B16&amp;"_"&amp;$C16&amp;"_"&amp;$A$4,'Pnad-C'!$1:$1048576,G$4,0),"-")</f>
        <v>1301.1019287109375</v>
      </c>
      <c r="H16" s="122">
        <f>IFERROR(VLOOKUP($B16&amp;"_"&amp;$C16&amp;"_"&amp;$A$4,'Pnad-C'!$1:$1048576,H$4,0),"-")</f>
        <v>1040.881591796875</v>
      </c>
      <c r="I16" s="122">
        <f>IFERROR(VLOOKUP($B16&amp;"_"&amp;$C16&amp;"_"&amp;$A$4,'Pnad-C'!$1:$1048576,I$4,0),"-")</f>
        <v>1951.6529541015625</v>
      </c>
      <c r="J16" s="122">
        <f>IFERROR(VLOOKUP($B16&amp;"_"&amp;$C16&amp;"_"&amp;$A$4,'Pnad-C'!$1:$1048576,J$4,0),"-")</f>
        <v>1301.1019287109375</v>
      </c>
      <c r="K16" s="122">
        <f>IFERROR(VLOOKUP($B16&amp;"_"&amp;$C16&amp;"_"&amp;$A$4,'Pnad-C'!$1:$1048576,K$4,0),"-")</f>
        <v>1301.1019287109375</v>
      </c>
      <c r="L16" s="122">
        <f>IFERROR(VLOOKUP($B16&amp;"_"&amp;$C16&amp;"_"&amp;$A$4,'Pnad-C'!$1:$1048576,L$4,0),"-")</f>
        <v>2732.314208984375</v>
      </c>
      <c r="M16" s="122">
        <f>IFERROR(VLOOKUP($B16&amp;"_"&amp;$C16&amp;"_"&amp;$A$4,'Pnad-C'!$1:$1048576,M$4,0),"-")</f>
        <v>3903.305908203125</v>
      </c>
      <c r="N16" s="122"/>
      <c r="O16" s="122">
        <f>IFERROR(VLOOKUP($B16&amp;"_"&amp;$C16&amp;"_"&amp;$A$5,'Pnad-C'!$1:$1048576,O$4,0),"-")</f>
        <v>882.14715576171875</v>
      </c>
      <c r="P16" s="122">
        <f>IFERROR(VLOOKUP($B16&amp;"_"&amp;$C16&amp;"_"&amp;$A$5,'Pnad-C'!$1:$1048576,P$4,0),"-")</f>
        <v>520.4407958984375</v>
      </c>
      <c r="Q16" s="122">
        <f>IFERROR(VLOOKUP($B16&amp;"_"&amp;$C16&amp;"_"&amp;$A$5,'Pnad-C'!$1:$1048576,Q$4,0),"-")</f>
        <v>1280.9007568359375</v>
      </c>
      <c r="R16" s="122">
        <f>IFERROR(VLOOKUP($B16&amp;"_"&amp;$C16&amp;"_"&amp;$A$5,'Pnad-C'!$1:$1048576,R$4,0),"-")</f>
        <v>858.540771484375</v>
      </c>
      <c r="S16" s="122">
        <f>IFERROR(VLOOKUP($B16&amp;"_"&amp;$C16&amp;"_"&amp;$A$5,'Pnad-C'!$1:$1048576,S$4,0),"-")</f>
        <v>1660.75</v>
      </c>
      <c r="T16" s="122">
        <f>IFERROR(VLOOKUP($B16&amp;"_"&amp;$C16&amp;"_"&amp;$A$5,'Pnad-C'!$1:$1048576,T$4,0),"-")</f>
        <v>1004.4554443359375</v>
      </c>
      <c r="U16" s="122">
        <f>IFERROR(VLOOKUP($B16&amp;"_"&amp;$C16&amp;"_"&amp;$A$5,'Pnad-C'!$1:$1048576,U$4,0),"-")</f>
        <v>1003.3961791992188</v>
      </c>
      <c r="V16" s="122">
        <f>IFERROR(VLOOKUP($B16&amp;"_"&amp;$C16&amp;"_"&amp;$A$5,'Pnad-C'!$1:$1048576,V$4,0),"-")</f>
        <v>2341.983642578125</v>
      </c>
      <c r="W16" s="122">
        <f>IFERROR(VLOOKUP($B16&amp;"_"&amp;$C16&amp;"_"&amp;$A$5,'Pnad-C'!$1:$1048576,W$4,0),"-")</f>
        <v>3511.886474609375</v>
      </c>
    </row>
    <row r="17" spans="2:23" ht="15.75" x14ac:dyDescent="0.25">
      <c r="B17" s="254">
        <f t="shared" ref="B17:B19" si="1">B16</f>
        <v>2013</v>
      </c>
      <c r="C17" s="152">
        <v>2</v>
      </c>
      <c r="D17" s="246" t="s">
        <v>4</v>
      </c>
      <c r="E17" s="122">
        <f>IFERROR(VLOOKUP($B17&amp;"_"&amp;$C17&amp;"_"&amp;$A$4,'Pnad-C'!$1:$1048576,E$4,0),"-")</f>
        <v>1025.5291748046875</v>
      </c>
      <c r="F17" s="122">
        <f>IFERROR(VLOOKUP($B17&amp;"_"&amp;$C17&amp;"_"&amp;$A$4,'Pnad-C'!$1:$1048576,F$4,0),"-")</f>
        <v>869.135986328125</v>
      </c>
      <c r="G17" s="122">
        <f>IFERROR(VLOOKUP($B17&amp;"_"&amp;$C17&amp;"_"&amp;$A$4,'Pnad-C'!$1:$1048576,G$4,0),"-")</f>
        <v>1281.9114990234375</v>
      </c>
      <c r="H17" s="122">
        <f>IFERROR(VLOOKUP($B17&amp;"_"&amp;$C17&amp;"_"&amp;$A$4,'Pnad-C'!$1:$1048576,H$4,0),"-")</f>
        <v>1025.5291748046875</v>
      </c>
      <c r="I17" s="122">
        <f>IFERROR(VLOOKUP($B17&amp;"_"&amp;$C17&amp;"_"&amp;$A$4,'Pnad-C'!$1:$1048576,I$4,0),"-")</f>
        <v>2563.822998046875</v>
      </c>
      <c r="J17" s="122">
        <f>IFERROR(VLOOKUP($B17&amp;"_"&amp;$C17&amp;"_"&amp;$A$4,'Pnad-C'!$1:$1048576,J$4,0),"-")</f>
        <v>1410.1026611328125</v>
      </c>
      <c r="K17" s="122">
        <f>IFERROR(VLOOKUP($B17&amp;"_"&amp;$C17&amp;"_"&amp;$A$4,'Pnad-C'!$1:$1048576,K$4,0),"-")</f>
        <v>1281.9114990234375</v>
      </c>
      <c r="L17" s="122">
        <f>IFERROR(VLOOKUP($B17&amp;"_"&amp;$C17&amp;"_"&amp;$A$4,'Pnad-C'!$1:$1048576,L$4,0),"-")</f>
        <v>2563.822998046875</v>
      </c>
      <c r="M17" s="122">
        <f>IFERROR(VLOOKUP($B17&amp;"_"&amp;$C17&amp;"_"&amp;$A$4,'Pnad-C'!$1:$1048576,M$4,0),"-")</f>
        <v>3845.734375</v>
      </c>
      <c r="N17" s="122"/>
      <c r="O17" s="122">
        <f>IFERROR(VLOOKUP($B17&amp;"_"&amp;$C17&amp;"_"&amp;$A$5,'Pnad-C'!$1:$1048576,O$4,0),"-")</f>
        <v>883.343017578125</v>
      </c>
      <c r="P17" s="122">
        <f>IFERROR(VLOOKUP($B17&amp;"_"&amp;$C17&amp;"_"&amp;$A$5,'Pnad-C'!$1:$1048576,P$4,0),"-")</f>
        <v>563.884033203125</v>
      </c>
      <c r="Q17" s="122">
        <f>IFERROR(VLOOKUP($B17&amp;"_"&amp;$C17&amp;"_"&amp;$A$5,'Pnad-C'!$1:$1048576,Q$4,0),"-")</f>
        <v>1285.6910400390625</v>
      </c>
      <c r="R17" s="122">
        <f>IFERROR(VLOOKUP($B17&amp;"_"&amp;$C17&amp;"_"&amp;$A$5,'Pnad-C'!$1:$1048576,R$4,0),"-")</f>
        <v>855.580810546875</v>
      </c>
      <c r="S17" s="122">
        <f>IFERROR(VLOOKUP($B17&amp;"_"&amp;$C17&amp;"_"&amp;$A$5,'Pnad-C'!$1:$1048576,S$4,0),"-")</f>
        <v>1700.9788818359375</v>
      </c>
      <c r="T17" s="122">
        <f>IFERROR(VLOOKUP($B17&amp;"_"&amp;$C17&amp;"_"&amp;$A$5,'Pnad-C'!$1:$1048576,T$4,0),"-")</f>
        <v>954.01043701171875</v>
      </c>
      <c r="U17" s="122">
        <f>IFERROR(VLOOKUP($B17&amp;"_"&amp;$C17&amp;"_"&amp;$A$5,'Pnad-C'!$1:$1048576,U$4,0),"-")</f>
        <v>992.8951416015625</v>
      </c>
      <c r="V17" s="122">
        <f>IFERROR(VLOOKUP($B17&amp;"_"&amp;$C17&amp;"_"&amp;$A$5,'Pnad-C'!$1:$1048576,V$4,0),"-")</f>
        <v>2446.19970703125</v>
      </c>
      <c r="W17" s="122">
        <f>IFERROR(VLOOKUP($B17&amp;"_"&amp;$C17&amp;"_"&amp;$A$5,'Pnad-C'!$1:$1048576,W$4,0),"-")</f>
        <v>3698.01953125</v>
      </c>
    </row>
    <row r="18" spans="2:23" ht="15.75" x14ac:dyDescent="0.25">
      <c r="B18" s="254">
        <f t="shared" si="1"/>
        <v>2013</v>
      </c>
      <c r="C18" s="152">
        <v>3</v>
      </c>
      <c r="D18" s="246" t="s">
        <v>5</v>
      </c>
      <c r="E18" s="122">
        <f>IFERROR(VLOOKUP($B18&amp;"_"&amp;$C18&amp;"_"&amp;$A$4,'Pnad-C'!$1:$1048576,E$4,0),"-")</f>
        <v>1018.6038208007813</v>
      </c>
      <c r="F18" s="122">
        <f>IFERROR(VLOOKUP($B18&amp;"_"&amp;$C18&amp;"_"&amp;$A$4,'Pnad-C'!$1:$1048576,F$4,0),"-")</f>
        <v>863.2667236328125</v>
      </c>
      <c r="G18" s="122">
        <f>IFERROR(VLOOKUP($B18&amp;"_"&amp;$C18&amp;"_"&amp;$A$4,'Pnad-C'!$1:$1048576,G$4,0),"-")</f>
        <v>1330.55126953125</v>
      </c>
      <c r="H18" s="122">
        <f>IFERROR(VLOOKUP($B18&amp;"_"&amp;$C18&amp;"_"&amp;$A$4,'Pnad-C'!$1:$1048576,H$4,0),"-")</f>
        <v>1018.6038208007813</v>
      </c>
      <c r="I18" s="122">
        <f>IFERROR(VLOOKUP($B18&amp;"_"&amp;$C18&amp;"_"&amp;$A$4,'Pnad-C'!$1:$1048576,I$4,0),"-")</f>
        <v>2291.858642578125</v>
      </c>
      <c r="J18" s="122">
        <f>IFERROR(VLOOKUP($B18&amp;"_"&amp;$C18&amp;"_"&amp;$A$4,'Pnad-C'!$1:$1048576,J$4,0),"-")</f>
        <v>1273.2547607421875</v>
      </c>
      <c r="K18" s="122">
        <f>IFERROR(VLOOKUP($B18&amp;"_"&amp;$C18&amp;"_"&amp;$A$4,'Pnad-C'!$1:$1048576,K$4,0),"-")</f>
        <v>1273.2547607421875</v>
      </c>
      <c r="L18" s="122">
        <f>IFERROR(VLOOKUP($B18&amp;"_"&amp;$C18&amp;"_"&amp;$A$4,'Pnad-C'!$1:$1048576,L$4,0),"-")</f>
        <v>3183.136962890625</v>
      </c>
      <c r="M18" s="122">
        <f>IFERROR(VLOOKUP($B18&amp;"_"&amp;$C18&amp;"_"&amp;$A$4,'Pnad-C'!$1:$1048576,M$4,0),"-")</f>
        <v>3819.76416015625</v>
      </c>
      <c r="N18" s="122"/>
      <c r="O18" s="122">
        <f>IFERROR(VLOOKUP($B18&amp;"_"&amp;$C18&amp;"_"&amp;$A$5,'Pnad-C'!$1:$1048576,O$4,0),"-")</f>
        <v>877.977783203125</v>
      </c>
      <c r="P18" s="122">
        <f>IFERROR(VLOOKUP($B18&amp;"_"&amp;$C18&amp;"_"&amp;$A$5,'Pnad-C'!$1:$1048576,P$4,0),"-")</f>
        <v>602.04193115234375</v>
      </c>
      <c r="Q18" s="122">
        <f>IFERROR(VLOOKUP($B18&amp;"_"&amp;$C18&amp;"_"&amp;$A$5,'Pnad-C'!$1:$1048576,Q$4,0),"-")</f>
        <v>1307.6590576171875</v>
      </c>
      <c r="R18" s="122">
        <f>IFERROR(VLOOKUP($B18&amp;"_"&amp;$C18&amp;"_"&amp;$A$5,'Pnad-C'!$1:$1048576,R$4,0),"-")</f>
        <v>851.63848876953125</v>
      </c>
      <c r="S18" s="122">
        <f>IFERROR(VLOOKUP($B18&amp;"_"&amp;$C18&amp;"_"&amp;$A$5,'Pnad-C'!$1:$1048576,S$4,0),"-")</f>
        <v>1642.6004638671875</v>
      </c>
      <c r="T18" s="122">
        <f>IFERROR(VLOOKUP($B18&amp;"_"&amp;$C18&amp;"_"&amp;$A$5,'Pnad-C'!$1:$1048576,T$4,0),"-")</f>
        <v>952.427734375</v>
      </c>
      <c r="U18" s="122">
        <f>IFERROR(VLOOKUP($B18&amp;"_"&amp;$C18&amp;"_"&amp;$A$5,'Pnad-C'!$1:$1048576,U$4,0),"-")</f>
        <v>999.52984619140625</v>
      </c>
      <c r="V18" s="122">
        <f>IFERROR(VLOOKUP($B18&amp;"_"&amp;$C18&amp;"_"&amp;$A$5,'Pnad-C'!$1:$1048576,V$4,0),"-")</f>
        <v>2459.19580078125</v>
      </c>
      <c r="W18" s="122">
        <f>IFERROR(VLOOKUP($B18&amp;"_"&amp;$C18&amp;"_"&amp;$A$5,'Pnad-C'!$1:$1048576,W$4,0),"-")</f>
        <v>3736.1689453125</v>
      </c>
    </row>
    <row r="19" spans="2:23" ht="15.75" x14ac:dyDescent="0.25">
      <c r="B19" s="254">
        <f t="shared" si="1"/>
        <v>2013</v>
      </c>
      <c r="C19" s="152">
        <v>4</v>
      </c>
      <c r="D19" s="246" t="s">
        <v>6</v>
      </c>
      <c r="E19" s="122">
        <f>IFERROR(VLOOKUP($B19&amp;"_"&amp;$C19&amp;"_"&amp;$A$4,'Pnad-C'!$1:$1048576,E$4,0),"-")</f>
        <v>1064.18359375</v>
      </c>
      <c r="F19" s="122">
        <f>IFERROR(VLOOKUP($B19&amp;"_"&amp;$C19&amp;"_"&amp;$A$4,'Pnad-C'!$1:$1048576,F$4,0),"-")</f>
        <v>848.84295654296875</v>
      </c>
      <c r="G19" s="122">
        <f>IFERROR(VLOOKUP($B19&amp;"_"&amp;$C19&amp;"_"&amp;$A$4,'Pnad-C'!$1:$1048576,G$4,0),"-")</f>
        <v>1377.1788330078125</v>
      </c>
      <c r="H19" s="122">
        <f>IFERROR(VLOOKUP($B19&amp;"_"&amp;$C19&amp;"_"&amp;$A$4,'Pnad-C'!$1:$1048576,H$4,0),"-")</f>
        <v>1001.5845947265625</v>
      </c>
      <c r="I19" s="122">
        <f>IFERROR(VLOOKUP($B19&amp;"_"&amp;$C19&amp;"_"&amp;$A$4,'Pnad-C'!$1:$1048576,I$4,0),"-")</f>
        <v>1877.97119140625</v>
      </c>
      <c r="J19" s="122">
        <f>IFERROR(VLOOKUP($B19&amp;"_"&amp;$C19&amp;"_"&amp;$A$4,'Pnad-C'!$1:$1048576,J$4,0),"-")</f>
        <v>1126.78271484375</v>
      </c>
      <c r="K19" s="122">
        <f>IFERROR(VLOOKUP($B19&amp;"_"&amp;$C19&amp;"_"&amp;$A$4,'Pnad-C'!$1:$1048576,K$4,0),"-")</f>
        <v>1251.980712890625</v>
      </c>
      <c r="L19" s="122">
        <f>IFERROR(VLOOKUP($B19&amp;"_"&amp;$C19&amp;"_"&amp;$A$4,'Pnad-C'!$1:$1048576,L$4,0),"-")</f>
        <v>3129.951904296875</v>
      </c>
      <c r="M19" s="122">
        <f>IFERROR(VLOOKUP($B19&amp;"_"&amp;$C19&amp;"_"&amp;$A$4,'Pnad-C'!$1:$1048576,M$4,0),"-")</f>
        <v>3755.9423828125</v>
      </c>
      <c r="N19" s="122"/>
      <c r="O19" s="122">
        <f>IFERROR(VLOOKUP($B19&amp;"_"&amp;$C19&amp;"_"&amp;$A$5,'Pnad-C'!$1:$1048576,O$4,0),"-")</f>
        <v>922.232666015625</v>
      </c>
      <c r="P19" s="122">
        <f>IFERROR(VLOOKUP($B19&amp;"_"&amp;$C19&amp;"_"&amp;$A$5,'Pnad-C'!$1:$1048576,P$4,0),"-")</f>
        <v>607.17840576171875</v>
      </c>
      <c r="Q19" s="122">
        <f>IFERROR(VLOOKUP($B19&amp;"_"&amp;$C19&amp;"_"&amp;$A$5,'Pnad-C'!$1:$1048576,Q$4,0),"-")</f>
        <v>1354.4815673828125</v>
      </c>
      <c r="R19" s="122">
        <f>IFERROR(VLOOKUP($B19&amp;"_"&amp;$C19&amp;"_"&amp;$A$5,'Pnad-C'!$1:$1048576,R$4,0),"-")</f>
        <v>841.53338623046875</v>
      </c>
      <c r="S19" s="122">
        <f>IFERROR(VLOOKUP($B19&amp;"_"&amp;$C19&amp;"_"&amp;$A$5,'Pnad-C'!$1:$1048576,S$4,0),"-")</f>
        <v>1606.3194580078125</v>
      </c>
      <c r="T19" s="122">
        <f>IFERROR(VLOOKUP($B19&amp;"_"&amp;$C19&amp;"_"&amp;$A$5,'Pnad-C'!$1:$1048576,T$4,0),"-")</f>
        <v>983.76971435546875</v>
      </c>
      <c r="U19" s="122">
        <f>IFERROR(VLOOKUP($B19&amp;"_"&amp;$C19&amp;"_"&amp;$A$5,'Pnad-C'!$1:$1048576,U$4,0),"-")</f>
        <v>988.5042724609375</v>
      </c>
      <c r="V19" s="122">
        <f>IFERROR(VLOOKUP($B19&amp;"_"&amp;$C19&amp;"_"&amp;$A$5,'Pnad-C'!$1:$1048576,V$4,0),"-")</f>
        <v>2471.2607421875</v>
      </c>
      <c r="W19" s="122">
        <f>IFERROR(VLOOKUP($B19&amp;"_"&amp;$C19&amp;"_"&amp;$A$5,'Pnad-C'!$1:$1048576,W$4,0),"-")</f>
        <v>3690.06689453125</v>
      </c>
    </row>
    <row r="20" spans="2:23" ht="15.75" x14ac:dyDescent="0.25">
      <c r="B20" s="254">
        <f>D20</f>
        <v>2014</v>
      </c>
      <c r="C20" s="152">
        <v>0</v>
      </c>
      <c r="D20" s="98">
        <v>2014</v>
      </c>
      <c r="E20" s="121">
        <f>IFERROR(VLOOKUP($B20&amp;"_"&amp;$C20&amp;"_"&amp;$A$4,'Pnad-C'!$1:$1048576,E$4,0),"-")</f>
        <v>987.97833251953125</v>
      </c>
      <c r="F20" s="121">
        <f>IFERROR(VLOOKUP($B20&amp;"_"&amp;$C20&amp;"_"&amp;$A$4,'Pnad-C'!$1:$1048576,F$4,0),"-")</f>
        <v>868.90875244140625</v>
      </c>
      <c r="G20" s="121">
        <f>IFERROR(VLOOKUP($B20&amp;"_"&amp;$C20&amp;"_"&amp;$A$4,'Pnad-C'!$1:$1048576,G$4,0),"-")</f>
        <v>1398.049560546875</v>
      </c>
      <c r="H20" s="121">
        <f>IFERROR(VLOOKUP($B20&amp;"_"&amp;$C20&amp;"_"&amp;$A$4,'Pnad-C'!$1:$1048576,H$4,0),"-")</f>
        <v>982.20513916015625</v>
      </c>
      <c r="I20" s="121">
        <f>IFERROR(VLOOKUP($B20&amp;"_"&amp;$C20&amp;"_"&amp;$A$4,'Pnad-C'!$1:$1048576,I$4,0),"-")</f>
        <v>2083.554931640625</v>
      </c>
      <c r="J20" s="121">
        <f>IFERROR(VLOOKUP($B20&amp;"_"&amp;$C20&amp;"_"&amp;$A$4,'Pnad-C'!$1:$1048576,J$4,0),"-")</f>
        <v>1131.48486328125</v>
      </c>
      <c r="K20" s="121">
        <f>IFERROR(VLOOKUP($B20&amp;"_"&amp;$C20&amp;"_"&amp;$A$4,'Pnad-C'!$1:$1048576,K$4,0),"-")</f>
        <v>1245.2137451171875</v>
      </c>
      <c r="L20" s="121">
        <f>IFERROR(VLOOKUP($B20&amp;"_"&amp;$C20&amp;"_"&amp;$A$4,'Pnad-C'!$1:$1048576,L$4,0),"-")</f>
        <v>2938.8173828125</v>
      </c>
      <c r="M20" s="121">
        <f>IFERROR(VLOOKUP($B20&amp;"_"&amp;$C20&amp;"_"&amp;$A$4,'Pnad-C'!$1:$1048576,M$4,0),"-")</f>
        <v>3891.80126953125</v>
      </c>
      <c r="N20" s="121"/>
      <c r="O20" s="121">
        <f>IFERROR(VLOOKUP($B20&amp;"_"&amp;$C20&amp;"_"&amp;$A$5,'Pnad-C'!$1:$1048576,O$4,0),"-")</f>
        <v>934.04736328125</v>
      </c>
      <c r="P20" s="121">
        <f>IFERROR(VLOOKUP($B20&amp;"_"&amp;$C20&amp;"_"&amp;$A$5,'Pnad-C'!$1:$1048576,P$4,0),"-")</f>
        <v>602.99462890625</v>
      </c>
      <c r="Q20" s="121">
        <f>IFERROR(VLOOKUP($B20&amp;"_"&amp;$C20&amp;"_"&amp;$A$5,'Pnad-C'!$1:$1048576,Q$4,0),"-")</f>
        <v>1373.8529052734375</v>
      </c>
      <c r="R20" s="121">
        <f>IFERROR(VLOOKUP($B20&amp;"_"&amp;$C20&amp;"_"&amp;$A$5,'Pnad-C'!$1:$1048576,R$4,0),"-")</f>
        <v>856.5382080078125</v>
      </c>
      <c r="S20" s="121">
        <f>IFERROR(VLOOKUP($B20&amp;"_"&amp;$C20&amp;"_"&amp;$A$5,'Pnad-C'!$1:$1048576,S$4,0),"-")</f>
        <v>1682.1358642578125</v>
      </c>
      <c r="T20" s="121">
        <f>IFERROR(VLOOKUP($B20&amp;"_"&amp;$C20&amp;"_"&amp;$A$5,'Pnad-C'!$1:$1048576,T$4,0),"-")</f>
        <v>977.6719970703125</v>
      </c>
      <c r="U20" s="121">
        <f>IFERROR(VLOOKUP($B20&amp;"_"&amp;$C20&amp;"_"&amp;$A$5,'Pnad-C'!$1:$1048576,U$4,0),"-")</f>
        <v>987.50018310546875</v>
      </c>
      <c r="V20" s="121">
        <f>IFERROR(VLOOKUP($B20&amp;"_"&amp;$C20&amp;"_"&amp;$A$5,'Pnad-C'!$1:$1048576,V$4,0),"-")</f>
        <v>2378.6328125</v>
      </c>
      <c r="W20" s="121">
        <f>IFERROR(VLOOKUP($B20&amp;"_"&amp;$C20&amp;"_"&amp;$A$5,'Pnad-C'!$1:$1048576,W$4,0),"-")</f>
        <v>3544.3837890625</v>
      </c>
    </row>
    <row r="21" spans="2:23" ht="15.75" x14ac:dyDescent="0.25">
      <c r="B21" s="254">
        <f>B20</f>
        <v>2014</v>
      </c>
      <c r="C21" s="152">
        <v>1</v>
      </c>
      <c r="D21" s="246" t="s">
        <v>3</v>
      </c>
      <c r="E21" s="122">
        <f>IFERROR(VLOOKUP($B21&amp;"_"&amp;$C21&amp;"_"&amp;$A$4,'Pnad-C'!$1:$1048576,E$4,0),"-")</f>
        <v>1035.665283203125</v>
      </c>
      <c r="F21" s="122">
        <f>IFERROR(VLOOKUP($B21&amp;"_"&amp;$C21&amp;"_"&amp;$A$4,'Pnad-C'!$1:$1048576,F$4,0),"-")</f>
        <v>882.1431884765625</v>
      </c>
      <c r="G21" s="122">
        <f>IFERROR(VLOOKUP($B21&amp;"_"&amp;$C21&amp;"_"&amp;$A$4,'Pnad-C'!$1:$1048576,G$4,0),"-")</f>
        <v>1462.11572265625</v>
      </c>
      <c r="H21" s="122">
        <f>IFERROR(VLOOKUP($B21&amp;"_"&amp;$C21&amp;"_"&amp;$A$4,'Pnad-C'!$1:$1048576,H$4,0),"-")</f>
        <v>1096.5867919921875</v>
      </c>
      <c r="I21" s="122">
        <f>IFERROR(VLOOKUP($B21&amp;"_"&amp;$C21&amp;"_"&amp;$A$4,'Pnad-C'!$1:$1048576,I$4,0),"-")</f>
        <v>2193.173583984375</v>
      </c>
      <c r="J21" s="122">
        <f>IFERROR(VLOOKUP($B21&amp;"_"&amp;$C21&amp;"_"&amp;$A$4,'Pnad-C'!$1:$1048576,J$4,0),"-")</f>
        <v>1023.4810180664063</v>
      </c>
      <c r="K21" s="122">
        <f>IFERROR(VLOOKUP($B21&amp;"_"&amp;$C21&amp;"_"&amp;$A$4,'Pnad-C'!$1:$1048576,K$4,0),"-")</f>
        <v>1340.2728271484375</v>
      </c>
      <c r="L21" s="122">
        <f>IFERROR(VLOOKUP($B21&amp;"_"&amp;$C21&amp;"_"&amp;$A$4,'Pnad-C'!$1:$1048576,L$4,0),"-")</f>
        <v>3411.603515625</v>
      </c>
      <c r="M21" s="122">
        <f>IFERROR(VLOOKUP($B21&amp;"_"&amp;$C21&amp;"_"&amp;$A$4,'Pnad-C'!$1:$1048576,M$4,0),"-")</f>
        <v>3655.289306640625</v>
      </c>
      <c r="N21" s="122"/>
      <c r="O21" s="122">
        <f>IFERROR(VLOOKUP($B21&amp;"_"&amp;$C21&amp;"_"&amp;$A$5,'Pnad-C'!$1:$1048576,O$4,0),"-")</f>
        <v>913.82232666015625</v>
      </c>
      <c r="P21" s="122">
        <f>IFERROR(VLOOKUP($B21&amp;"_"&amp;$C21&amp;"_"&amp;$A$5,'Pnad-C'!$1:$1048576,P$4,0),"-")</f>
        <v>604.65478515625</v>
      </c>
      <c r="Q21" s="122">
        <f>IFERROR(VLOOKUP($B21&amp;"_"&amp;$C21&amp;"_"&amp;$A$5,'Pnad-C'!$1:$1048576,Q$4,0),"-")</f>
        <v>1356.4815673828125</v>
      </c>
      <c r="R21" s="122">
        <f>IFERROR(VLOOKUP($B21&amp;"_"&amp;$C21&amp;"_"&amp;$A$5,'Pnad-C'!$1:$1048576,R$4,0),"-")</f>
        <v>873.73004150390625</v>
      </c>
      <c r="S21" s="122">
        <f>IFERROR(VLOOKUP($B21&amp;"_"&amp;$C21&amp;"_"&amp;$A$5,'Pnad-C'!$1:$1048576,S$4,0),"-")</f>
        <v>1619.2490234375</v>
      </c>
      <c r="T21" s="122">
        <f>IFERROR(VLOOKUP($B21&amp;"_"&amp;$C21&amp;"_"&amp;$A$5,'Pnad-C'!$1:$1048576,T$4,0),"-")</f>
        <v>1025.076171875</v>
      </c>
      <c r="U21" s="122">
        <f>IFERROR(VLOOKUP($B21&amp;"_"&amp;$C21&amp;"_"&amp;$A$5,'Pnad-C'!$1:$1048576,U$4,0),"-")</f>
        <v>986.9884033203125</v>
      </c>
      <c r="V21" s="122">
        <f>IFERROR(VLOOKUP($B21&amp;"_"&amp;$C21&amp;"_"&amp;$A$5,'Pnad-C'!$1:$1048576,V$4,0),"-")</f>
        <v>2418.619140625</v>
      </c>
      <c r="W21" s="122">
        <f>IFERROR(VLOOKUP($B21&amp;"_"&amp;$C21&amp;"_"&amp;$A$5,'Pnad-C'!$1:$1048576,W$4,0),"-")</f>
        <v>3617.916015625</v>
      </c>
    </row>
    <row r="22" spans="2:23" ht="15.75" x14ac:dyDescent="0.25">
      <c r="B22" s="254">
        <f t="shared" ref="B22:B24" si="2">B21</f>
        <v>2014</v>
      </c>
      <c r="C22" s="152">
        <v>2</v>
      </c>
      <c r="D22" s="246" t="s">
        <v>4</v>
      </c>
      <c r="E22" s="122">
        <f>IFERROR(VLOOKUP($B22&amp;"_"&amp;$C22&amp;"_"&amp;$A$4,'Pnad-C'!$1:$1048576,E$4,0),"-")</f>
        <v>955.5400390625</v>
      </c>
      <c r="F22" s="122">
        <f>IFERROR(VLOOKUP($B22&amp;"_"&amp;$C22&amp;"_"&amp;$A$4,'Pnad-C'!$1:$1048576,F$4,0),"-")</f>
        <v>862.60723876953125</v>
      </c>
      <c r="G22" s="122">
        <f>IFERROR(VLOOKUP($B22&amp;"_"&amp;$C22&amp;"_"&amp;$A$4,'Pnad-C'!$1:$1048576,G$4,0),"-")</f>
        <v>1429.7357177734375</v>
      </c>
      <c r="H22" s="122">
        <f>IFERROR(VLOOKUP($B22&amp;"_"&amp;$C22&amp;"_"&amp;$A$4,'Pnad-C'!$1:$1048576,H$4,0),"-")</f>
        <v>953.15716552734375</v>
      </c>
      <c r="I22" s="122">
        <f>IFERROR(VLOOKUP($B22&amp;"_"&amp;$C22&amp;"_"&amp;$A$4,'Pnad-C'!$1:$1048576,I$4,0),"-")</f>
        <v>2382.892822265625</v>
      </c>
      <c r="J22" s="122">
        <f>IFERROR(VLOOKUP($B22&amp;"_"&amp;$C22&amp;"_"&amp;$A$4,'Pnad-C'!$1:$1048576,J$4,0),"-")</f>
        <v>1096.1307373046875</v>
      </c>
      <c r="K22" s="122">
        <f>IFERROR(VLOOKUP($B22&amp;"_"&amp;$C22&amp;"_"&amp;$A$4,'Pnad-C'!$1:$1048576,K$4,0),"-")</f>
        <v>1191.4464111328125</v>
      </c>
      <c r="L22" s="122">
        <f>IFERROR(VLOOKUP($B22&amp;"_"&amp;$C22&amp;"_"&amp;$A$4,'Pnad-C'!$1:$1048576,L$4,0),"-")</f>
        <v>2859.471435546875</v>
      </c>
      <c r="M22" s="122">
        <f>IFERROR(VLOOKUP($B22&amp;"_"&amp;$C22&amp;"_"&amp;$A$4,'Pnad-C'!$1:$1048576,M$4,0),"-")</f>
        <v>3574.33935546875</v>
      </c>
      <c r="N22" s="122"/>
      <c r="O22" s="122">
        <f>IFERROR(VLOOKUP($B22&amp;"_"&amp;$C22&amp;"_"&amp;$A$5,'Pnad-C'!$1:$1048576,O$4,0),"-")</f>
        <v>950.27587890625</v>
      </c>
      <c r="P22" s="122">
        <f>IFERROR(VLOOKUP($B22&amp;"_"&amp;$C22&amp;"_"&amp;$A$5,'Pnad-C'!$1:$1048576,P$4,0),"-")</f>
        <v>591.50921630859375</v>
      </c>
      <c r="Q22" s="122">
        <f>IFERROR(VLOOKUP($B22&amp;"_"&amp;$C22&amp;"_"&amp;$A$5,'Pnad-C'!$1:$1048576,Q$4,0),"-")</f>
        <v>1360.47119140625</v>
      </c>
      <c r="R22" s="122">
        <f>IFERROR(VLOOKUP($B22&amp;"_"&amp;$C22&amp;"_"&amp;$A$5,'Pnad-C'!$1:$1048576,R$4,0),"-")</f>
        <v>859.9996337890625</v>
      </c>
      <c r="S22" s="122">
        <f>IFERROR(VLOOKUP($B22&amp;"_"&amp;$C22&amp;"_"&amp;$A$5,'Pnad-C'!$1:$1048576,S$4,0),"-")</f>
        <v>1691.85400390625</v>
      </c>
      <c r="T22" s="122">
        <f>IFERROR(VLOOKUP($B22&amp;"_"&amp;$C22&amp;"_"&amp;$A$5,'Pnad-C'!$1:$1048576,T$4,0),"-")</f>
        <v>962.37371826171875</v>
      </c>
      <c r="U22" s="122">
        <f>IFERROR(VLOOKUP($B22&amp;"_"&amp;$C22&amp;"_"&amp;$A$5,'Pnad-C'!$1:$1048576,U$4,0),"-")</f>
        <v>960.53021240234375</v>
      </c>
      <c r="V22" s="122">
        <f>IFERROR(VLOOKUP($B22&amp;"_"&amp;$C22&amp;"_"&amp;$A$5,'Pnad-C'!$1:$1048576,V$4,0),"-")</f>
        <v>2378.631103515625</v>
      </c>
      <c r="W22" s="122">
        <f>IFERROR(VLOOKUP($B22&amp;"_"&amp;$C22&amp;"_"&amp;$A$5,'Pnad-C'!$1:$1048576,W$4,0),"-")</f>
        <v>3546.816650390625</v>
      </c>
    </row>
    <row r="23" spans="2:23" ht="15.75" x14ac:dyDescent="0.25">
      <c r="B23" s="254">
        <f t="shared" si="2"/>
        <v>2014</v>
      </c>
      <c r="C23" s="152">
        <v>3</v>
      </c>
      <c r="D23" s="246" t="s">
        <v>5</v>
      </c>
      <c r="E23" s="122">
        <f>IFERROR(VLOOKUP($B23&amp;"_"&amp;$C23&amp;"_"&amp;$A$4,'Pnad-C'!$1:$1048576,E$4,0),"-")</f>
        <v>946.14599609375</v>
      </c>
      <c r="F23" s="122">
        <f>IFERROR(VLOOKUP($B23&amp;"_"&amp;$C23&amp;"_"&amp;$A$4,'Pnad-C'!$1:$1048576,F$4,0),"-")</f>
        <v>856.26214599609375</v>
      </c>
      <c r="G23" s="122">
        <f>IFERROR(VLOOKUP($B23&amp;"_"&amp;$C23&amp;"_"&amp;$A$4,'Pnad-C'!$1:$1048576,G$4,0),"-")</f>
        <v>1300.9508056640625</v>
      </c>
      <c r="H23" s="122">
        <f>IFERROR(VLOOKUP($B23&amp;"_"&amp;$C23&amp;"_"&amp;$A$4,'Pnad-C'!$1:$1048576,H$4,0),"-")</f>
        <v>946.14599609375</v>
      </c>
      <c r="I23" s="122">
        <f>IFERROR(VLOOKUP($B23&amp;"_"&amp;$C23&amp;"_"&amp;$A$4,'Pnad-C'!$1:$1048576,I$4,0),"-")</f>
        <v>1892.2919921875</v>
      </c>
      <c r="J23" s="122">
        <f>IFERROR(VLOOKUP($B23&amp;"_"&amp;$C23&amp;"_"&amp;$A$4,'Pnad-C'!$1:$1048576,J$4,0),"-")</f>
        <v>1123.54833984375</v>
      </c>
      <c r="K23" s="122">
        <f>IFERROR(VLOOKUP($B23&amp;"_"&amp;$C23&amp;"_"&amp;$A$4,'Pnad-C'!$1:$1048576,K$4,0),"-")</f>
        <v>1182.6824951171875</v>
      </c>
      <c r="L23" s="122">
        <f>IFERROR(VLOOKUP($B23&amp;"_"&amp;$C23&amp;"_"&amp;$A$4,'Pnad-C'!$1:$1048576,L$4,0),"-")</f>
        <v>2568.786376953125</v>
      </c>
      <c r="M23" s="122">
        <f>IFERROR(VLOOKUP($B23&amp;"_"&amp;$C23&amp;"_"&amp;$A$4,'Pnad-C'!$1:$1048576,M$4,0),"-")</f>
        <v>4139.388671875</v>
      </c>
      <c r="N23" s="122"/>
      <c r="O23" s="122">
        <f>IFERROR(VLOOKUP($B23&amp;"_"&amp;$C23&amp;"_"&amp;$A$5,'Pnad-C'!$1:$1048576,O$4,0),"-")</f>
        <v>943.37359619140625</v>
      </c>
      <c r="P23" s="122">
        <f>IFERROR(VLOOKUP($B23&amp;"_"&amp;$C23&amp;"_"&amp;$A$5,'Pnad-C'!$1:$1048576,P$4,0),"-")</f>
        <v>591.34124755859375</v>
      </c>
      <c r="Q23" s="122">
        <f>IFERROR(VLOOKUP($B23&amp;"_"&amp;$C23&amp;"_"&amp;$A$5,'Pnad-C'!$1:$1048576,Q$4,0),"-")</f>
        <v>1389.0289306640625</v>
      </c>
      <c r="R23" s="122">
        <f>IFERROR(VLOOKUP($B23&amp;"_"&amp;$C23&amp;"_"&amp;$A$5,'Pnad-C'!$1:$1048576,R$4,0),"-")</f>
        <v>851.93365478515625</v>
      </c>
      <c r="S23" s="122">
        <f>IFERROR(VLOOKUP($B23&amp;"_"&amp;$C23&amp;"_"&amp;$A$5,'Pnad-C'!$1:$1048576,S$4,0),"-")</f>
        <v>1676.094970703125</v>
      </c>
      <c r="T23" s="122">
        <f>IFERROR(VLOOKUP($B23&amp;"_"&amp;$C23&amp;"_"&amp;$A$5,'Pnad-C'!$1:$1048576,T$4,0),"-")</f>
        <v>941.3631591796875</v>
      </c>
      <c r="U23" s="122">
        <f>IFERROR(VLOOKUP($B23&amp;"_"&amp;$C23&amp;"_"&amp;$A$5,'Pnad-C'!$1:$1048576,U$4,0),"-")</f>
        <v>957.6748046875</v>
      </c>
      <c r="V23" s="122">
        <f>IFERROR(VLOOKUP($B23&amp;"_"&amp;$C23&amp;"_"&amp;$A$5,'Pnad-C'!$1:$1048576,V$4,0),"-")</f>
        <v>2359.57958984375</v>
      </c>
      <c r="W23" s="122">
        <f>IFERROR(VLOOKUP($B23&amp;"_"&amp;$C23&amp;"_"&amp;$A$5,'Pnad-C'!$1:$1048576,W$4,0),"-")</f>
        <v>3530.11181640625</v>
      </c>
    </row>
    <row r="24" spans="2:23" ht="15.75" x14ac:dyDescent="0.25">
      <c r="B24" s="254">
        <f t="shared" si="2"/>
        <v>2014</v>
      </c>
      <c r="C24" s="152">
        <v>4</v>
      </c>
      <c r="D24" s="246" t="s">
        <v>6</v>
      </c>
      <c r="E24" s="122">
        <f>IFERROR(VLOOKUP($B24&amp;"_"&amp;$C24&amp;"_"&amp;$A$4,'Pnad-C'!$1:$1048576,E$4,0),"-")</f>
        <v>1014.56201171875</v>
      </c>
      <c r="F24" s="122">
        <f>IFERROR(VLOOKUP($B24&amp;"_"&amp;$C24&amp;"_"&amp;$A$4,'Pnad-C'!$1:$1048576,F$4,0),"-")</f>
        <v>874.6224365234375</v>
      </c>
      <c r="G24" s="122">
        <f>IFERROR(VLOOKUP($B24&amp;"_"&amp;$C24&amp;"_"&amp;$A$4,'Pnad-C'!$1:$1048576,G$4,0),"-")</f>
        <v>1399.3958740234375</v>
      </c>
      <c r="H24" s="122">
        <f>IFERROR(VLOOKUP($B24&amp;"_"&amp;$C24&amp;"_"&amp;$A$4,'Pnad-C'!$1:$1048576,H$4,0),"-")</f>
        <v>932.93060302734375</v>
      </c>
      <c r="I24" s="122">
        <f>IFERROR(VLOOKUP($B24&amp;"_"&amp;$C24&amp;"_"&amp;$A$4,'Pnad-C'!$1:$1048576,I$4,0),"-")</f>
        <v>1865.8612060546875</v>
      </c>
      <c r="J24" s="122">
        <f>IFERROR(VLOOKUP($B24&amp;"_"&amp;$C24&amp;"_"&amp;$A$4,'Pnad-C'!$1:$1048576,J$4,0),"-")</f>
        <v>1282.779541015625</v>
      </c>
      <c r="K24" s="122">
        <f>IFERROR(VLOOKUP($B24&amp;"_"&amp;$C24&amp;"_"&amp;$A$4,'Pnad-C'!$1:$1048576,K$4,0),"-")</f>
        <v>1266.4532470703125</v>
      </c>
      <c r="L24" s="122">
        <f>IFERROR(VLOOKUP($B24&amp;"_"&amp;$C24&amp;"_"&amp;$A$4,'Pnad-C'!$1:$1048576,L$4,0),"-")</f>
        <v>2915.408203125</v>
      </c>
      <c r="M24" s="122">
        <f>IFERROR(VLOOKUP($B24&amp;"_"&amp;$C24&amp;"_"&amp;$A$4,'Pnad-C'!$1:$1048576,M$4,0),"-")</f>
        <v>4198.1875</v>
      </c>
      <c r="N24" s="122"/>
      <c r="O24" s="122">
        <f>IFERROR(VLOOKUP($B24&amp;"_"&amp;$C24&amp;"_"&amp;$A$5,'Pnad-C'!$1:$1048576,O$4,0),"-")</f>
        <v>928.71759033203125</v>
      </c>
      <c r="P24" s="122">
        <f>IFERROR(VLOOKUP($B24&amp;"_"&amp;$C24&amp;"_"&amp;$A$5,'Pnad-C'!$1:$1048576,P$4,0),"-")</f>
        <v>624.47320556640625</v>
      </c>
      <c r="Q24" s="122">
        <f>IFERROR(VLOOKUP($B24&amp;"_"&amp;$C24&amp;"_"&amp;$A$5,'Pnad-C'!$1:$1048576,Q$4,0),"-")</f>
        <v>1389.4298095703125</v>
      </c>
      <c r="R24" s="122">
        <f>IFERROR(VLOOKUP($B24&amp;"_"&amp;$C24&amp;"_"&amp;$A$5,'Pnad-C'!$1:$1048576,R$4,0),"-")</f>
        <v>840.4893798828125</v>
      </c>
      <c r="S24" s="122">
        <f>IFERROR(VLOOKUP($B24&amp;"_"&amp;$C24&amp;"_"&amp;$A$5,'Pnad-C'!$1:$1048576,S$4,0),"-")</f>
        <v>1741.345458984375</v>
      </c>
      <c r="T24" s="122">
        <f>IFERROR(VLOOKUP($B24&amp;"_"&amp;$C24&amp;"_"&amp;$A$5,'Pnad-C'!$1:$1048576,T$4,0),"-")</f>
        <v>981.87506103515625</v>
      </c>
      <c r="U24" s="122">
        <f>IFERROR(VLOOKUP($B24&amp;"_"&amp;$C24&amp;"_"&amp;$A$5,'Pnad-C'!$1:$1048576,U$4,0),"-")</f>
        <v>1044.8072509765625</v>
      </c>
      <c r="V24" s="122">
        <f>IFERROR(VLOOKUP($B24&amp;"_"&amp;$C24&amp;"_"&amp;$A$5,'Pnad-C'!$1:$1048576,V$4,0),"-")</f>
        <v>2357.700927734375</v>
      </c>
      <c r="W24" s="122">
        <f>IFERROR(VLOOKUP($B24&amp;"_"&amp;$C24&amp;"_"&amp;$A$5,'Pnad-C'!$1:$1048576,W$4,0),"-")</f>
        <v>3482.69091796875</v>
      </c>
    </row>
    <row r="25" spans="2:23" ht="15.75" x14ac:dyDescent="0.25">
      <c r="B25" s="254">
        <f>D25</f>
        <v>2015</v>
      </c>
      <c r="C25" s="152">
        <v>0</v>
      </c>
      <c r="D25" s="98">
        <v>2015</v>
      </c>
      <c r="E25" s="121">
        <f>IFERROR(VLOOKUP($B25&amp;"_"&amp;$C25&amp;"_"&amp;$A$4,'Pnad-C'!$1:$1048576,E$4,0),"-")</f>
        <v>1050.0736083984375</v>
      </c>
      <c r="F25" s="121">
        <f>IFERROR(VLOOKUP($B25&amp;"_"&amp;$C25&amp;"_"&amp;$A$4,'Pnad-C'!$1:$1048576,F$4,0),"-")</f>
        <v>864.62506103515625</v>
      </c>
      <c r="G25" s="121">
        <f>IFERROR(VLOOKUP($B25&amp;"_"&amp;$C25&amp;"_"&amp;$A$4,'Pnad-C'!$1:$1048576,G$4,0),"-")</f>
        <v>1382.3333740234375</v>
      </c>
      <c r="H25" s="121">
        <f>IFERROR(VLOOKUP($B25&amp;"_"&amp;$C25&amp;"_"&amp;$A$4,'Pnad-C'!$1:$1048576,H$4,0),"-")</f>
        <v>1018.8546142578125</v>
      </c>
      <c r="I25" s="121">
        <f>IFERROR(VLOOKUP($B25&amp;"_"&amp;$C25&amp;"_"&amp;$A$4,'Pnad-C'!$1:$1048576,I$4,0),"-")</f>
        <v>2156.527099609375</v>
      </c>
      <c r="J25" s="121">
        <f>IFERROR(VLOOKUP($B25&amp;"_"&amp;$C25&amp;"_"&amp;$A$4,'Pnad-C'!$1:$1048576,J$4,0),"-")</f>
        <v>1247.5850830078125</v>
      </c>
      <c r="K25" s="121">
        <f>IFERROR(VLOOKUP($B25&amp;"_"&amp;$C25&amp;"_"&amp;$A$4,'Pnad-C'!$1:$1048576,K$4,0),"-")</f>
        <v>1301.7894287109375</v>
      </c>
      <c r="L25" s="121">
        <f>IFERROR(VLOOKUP($B25&amp;"_"&amp;$C25&amp;"_"&amp;$A$4,'Pnad-C'!$1:$1048576,L$4,0),"-")</f>
        <v>3250.907470703125</v>
      </c>
      <c r="M25" s="121">
        <f>IFERROR(VLOOKUP($B25&amp;"_"&amp;$C25&amp;"_"&amp;$A$4,'Pnad-C'!$1:$1048576,M$4,0),"-")</f>
        <v>4183.8017578125</v>
      </c>
      <c r="N25" s="121"/>
      <c r="O25" s="121">
        <f>IFERROR(VLOOKUP($B25&amp;"_"&amp;$C25&amp;"_"&amp;$A$5,'Pnad-C'!$1:$1048576,O$4,0),"-")</f>
        <v>922.70135498046875</v>
      </c>
      <c r="P25" s="121">
        <f>IFERROR(VLOOKUP($B25&amp;"_"&amp;$C25&amp;"_"&amp;$A$5,'Pnad-C'!$1:$1048576,P$4,0),"-")</f>
        <v>632.80242919921875</v>
      </c>
      <c r="Q25" s="121">
        <f>IFERROR(VLOOKUP($B25&amp;"_"&amp;$C25&amp;"_"&amp;$A$5,'Pnad-C'!$1:$1048576,Q$4,0),"-")</f>
        <v>1307.17724609375</v>
      </c>
      <c r="R25" s="121">
        <f>IFERROR(VLOOKUP($B25&amp;"_"&amp;$C25&amp;"_"&amp;$A$5,'Pnad-C'!$1:$1048576,R$4,0),"-")</f>
        <v>859.622314453125</v>
      </c>
      <c r="S25" s="121">
        <f>IFERROR(VLOOKUP($B25&amp;"_"&amp;$C25&amp;"_"&amp;$A$5,'Pnad-C'!$1:$1048576,S$4,0),"-")</f>
        <v>1684.8837890625</v>
      </c>
      <c r="T25" s="121">
        <f>IFERROR(VLOOKUP($B25&amp;"_"&amp;$C25&amp;"_"&amp;$A$5,'Pnad-C'!$1:$1048576,T$4,0),"-")</f>
        <v>1013.6548461914063</v>
      </c>
      <c r="U25" s="121">
        <f>IFERROR(VLOOKUP($B25&amp;"_"&amp;$C25&amp;"_"&amp;$A$5,'Pnad-C'!$1:$1048576,U$4,0),"-")</f>
        <v>1060.132080078125</v>
      </c>
      <c r="V25" s="121">
        <f>IFERROR(VLOOKUP($B25&amp;"_"&amp;$C25&amp;"_"&amp;$A$5,'Pnad-C'!$1:$1048576,V$4,0),"-")</f>
        <v>2528.717529296875</v>
      </c>
      <c r="W25" s="121">
        <f>IFERROR(VLOOKUP($B25&amp;"_"&amp;$C25&amp;"_"&amp;$A$5,'Pnad-C'!$1:$1048576,W$4,0),"-")</f>
        <v>3257.212646484375</v>
      </c>
    </row>
    <row r="26" spans="2:23" ht="15.75" x14ac:dyDescent="0.25">
      <c r="B26" s="254">
        <f>B25</f>
        <v>2015</v>
      </c>
      <c r="C26" s="152">
        <v>1</v>
      </c>
      <c r="D26" s="246" t="s">
        <v>3</v>
      </c>
      <c r="E26" s="122">
        <f>IFERROR(VLOOKUP($B26&amp;"_"&amp;$C26&amp;"_"&amp;$A$4,'Pnad-C'!$1:$1048576,E$4,0),"-")</f>
        <v>1005.7857666015625</v>
      </c>
      <c r="F26" s="122">
        <f>IFERROR(VLOOKUP($B26&amp;"_"&amp;$C26&amp;"_"&amp;$A$4,'Pnad-C'!$1:$1048576,F$4,0),"-")</f>
        <v>894.03179931640625</v>
      </c>
      <c r="G26" s="122">
        <f>IFERROR(VLOOKUP($B26&amp;"_"&amp;$C26&amp;"_"&amp;$A$4,'Pnad-C'!$1:$1048576,G$4,0),"-")</f>
        <v>1341.0477294921875</v>
      </c>
      <c r="H26" s="122">
        <f>IFERROR(VLOOKUP($B26&amp;"_"&amp;$C26&amp;"_"&amp;$A$4,'Pnad-C'!$1:$1048576,H$4,0),"-")</f>
        <v>1005.7857666015625</v>
      </c>
      <c r="I26" s="122">
        <f>IFERROR(VLOOKUP($B26&amp;"_"&amp;$C26&amp;"_"&amp;$A$4,'Pnad-C'!$1:$1048576,I$4,0),"-")</f>
        <v>2235.07958984375</v>
      </c>
      <c r="J26" s="122">
        <f>IFERROR(VLOOKUP($B26&amp;"_"&amp;$C26&amp;"_"&amp;$A$4,'Pnad-C'!$1:$1048576,J$4,0),"-")</f>
        <v>1341.0477294921875</v>
      </c>
      <c r="K26" s="122">
        <f>IFERROR(VLOOKUP($B26&amp;"_"&amp;$C26&amp;"_"&amp;$A$4,'Pnad-C'!$1:$1048576,K$4,0),"-")</f>
        <v>1341.0477294921875</v>
      </c>
      <c r="L26" s="122">
        <f>IFERROR(VLOOKUP($B26&amp;"_"&amp;$C26&amp;"_"&amp;$A$4,'Pnad-C'!$1:$1048576,L$4,0),"-")</f>
        <v>3017.357421875</v>
      </c>
      <c r="M26" s="122">
        <f>IFERROR(VLOOKUP($B26&amp;"_"&amp;$C26&amp;"_"&amp;$A$4,'Pnad-C'!$1:$1048576,M$4,0),"-")</f>
        <v>3911.38916015625</v>
      </c>
      <c r="N26" s="122"/>
      <c r="O26" s="122">
        <f>IFERROR(VLOOKUP($B26&amp;"_"&amp;$C26&amp;"_"&amp;$A$5,'Pnad-C'!$1:$1048576,O$4,0),"-")</f>
        <v>905.3671875</v>
      </c>
      <c r="P26" s="122">
        <f>IFERROR(VLOOKUP($B26&amp;"_"&amp;$C26&amp;"_"&amp;$A$5,'Pnad-C'!$1:$1048576,P$4,0),"-")</f>
        <v>612.80804443359375</v>
      </c>
      <c r="Q26" s="122">
        <f>IFERROR(VLOOKUP($B26&amp;"_"&amp;$C26&amp;"_"&amp;$A$5,'Pnad-C'!$1:$1048576,Q$4,0),"-")</f>
        <v>1346.925537109375</v>
      </c>
      <c r="R26" s="122">
        <f>IFERROR(VLOOKUP($B26&amp;"_"&amp;$C26&amp;"_"&amp;$A$5,'Pnad-C'!$1:$1048576,R$4,0),"-")</f>
        <v>884.9366455078125</v>
      </c>
      <c r="S26" s="122">
        <f>IFERROR(VLOOKUP($B26&amp;"_"&amp;$C26&amp;"_"&amp;$A$5,'Pnad-C'!$1:$1048576,S$4,0),"-")</f>
        <v>1711.678466796875</v>
      </c>
      <c r="T26" s="122">
        <f>IFERROR(VLOOKUP($B26&amp;"_"&amp;$C26&amp;"_"&amp;$A$5,'Pnad-C'!$1:$1048576,T$4,0),"-")</f>
        <v>1014.1851806640625</v>
      </c>
      <c r="U26" s="122">
        <f>IFERROR(VLOOKUP($B26&amp;"_"&amp;$C26&amp;"_"&amp;$A$5,'Pnad-C'!$1:$1048576,U$4,0),"-")</f>
        <v>1049.556884765625</v>
      </c>
      <c r="V26" s="122">
        <f>IFERROR(VLOOKUP($B26&amp;"_"&amp;$C26&amp;"_"&amp;$A$5,'Pnad-C'!$1:$1048576,V$4,0),"-")</f>
        <v>2458.58740234375</v>
      </c>
      <c r="W26" s="122">
        <f>IFERROR(VLOOKUP($B26&amp;"_"&amp;$C26&amp;"_"&amp;$A$5,'Pnad-C'!$1:$1048576,W$4,0),"-")</f>
        <v>3367.313720703125</v>
      </c>
    </row>
    <row r="27" spans="2:23" ht="15.75" x14ac:dyDescent="0.25">
      <c r="B27" s="254">
        <f t="shared" ref="B27:B29" si="3">B26</f>
        <v>2015</v>
      </c>
      <c r="C27" s="152">
        <v>2</v>
      </c>
      <c r="D27" s="246" t="s">
        <v>4</v>
      </c>
      <c r="E27" s="122">
        <f>IFERROR(VLOOKUP($B27&amp;"_"&amp;$C27&amp;"_"&amp;$A$4,'Pnad-C'!$1:$1048576,E$4,0),"-")</f>
        <v>1062.729736328125</v>
      </c>
      <c r="F27" s="122">
        <f>IFERROR(VLOOKUP($B27&amp;"_"&amp;$C27&amp;"_"&amp;$A$4,'Pnad-C'!$1:$1048576,F$4,0),"-")</f>
        <v>871.9833984375</v>
      </c>
      <c r="G27" s="122">
        <f>IFERROR(VLOOKUP($B27&amp;"_"&amp;$C27&amp;"_"&amp;$A$4,'Pnad-C'!$1:$1048576,G$4,0),"-")</f>
        <v>1416.9730224609375</v>
      </c>
      <c r="H27" s="122">
        <f>IFERROR(VLOOKUP($B27&amp;"_"&amp;$C27&amp;"_"&amp;$A$4,'Pnad-C'!$1:$1048576,H$4,0),"-")</f>
        <v>980.9813232421875</v>
      </c>
      <c r="I27" s="122">
        <f>IFERROR(VLOOKUP($B27&amp;"_"&amp;$C27&amp;"_"&amp;$A$4,'Pnad-C'!$1:$1048576,I$4,0),"-")</f>
        <v>1743.966796875</v>
      </c>
      <c r="J27" s="122">
        <f>IFERROR(VLOOKUP($B27&amp;"_"&amp;$C27&amp;"_"&amp;$A$4,'Pnad-C'!$1:$1048576,J$4,0),"-")</f>
        <v>1198.9771728515625</v>
      </c>
      <c r="K27" s="122">
        <f>IFERROR(VLOOKUP($B27&amp;"_"&amp;$C27&amp;"_"&amp;$A$4,'Pnad-C'!$1:$1048576,K$4,0),"-")</f>
        <v>1307.97509765625</v>
      </c>
      <c r="L27" s="122">
        <f>IFERROR(VLOOKUP($B27&amp;"_"&amp;$C27&amp;"_"&amp;$A$4,'Pnad-C'!$1:$1048576,L$4,0),"-")</f>
        <v>3269.937744140625</v>
      </c>
      <c r="M27" s="122">
        <f>IFERROR(VLOOKUP($B27&amp;"_"&amp;$C27&amp;"_"&amp;$A$4,'Pnad-C'!$1:$1048576,M$4,0),"-")</f>
        <v>4359.9169921875</v>
      </c>
      <c r="N27" s="122"/>
      <c r="O27" s="122">
        <f>IFERROR(VLOOKUP($B27&amp;"_"&amp;$C27&amp;"_"&amp;$A$5,'Pnad-C'!$1:$1048576,O$4,0),"-")</f>
        <v>929.88873291015625</v>
      </c>
      <c r="P27" s="122">
        <f>IFERROR(VLOOKUP($B27&amp;"_"&amp;$C27&amp;"_"&amp;$A$5,'Pnad-C'!$1:$1048576,P$4,0),"-")</f>
        <v>649.89947509765625</v>
      </c>
      <c r="Q27" s="122">
        <f>IFERROR(VLOOKUP($B27&amp;"_"&amp;$C27&amp;"_"&amp;$A$5,'Pnad-C'!$1:$1048576,Q$4,0),"-")</f>
        <v>1315.0140380859375</v>
      </c>
      <c r="R27" s="122">
        <f>IFERROR(VLOOKUP($B27&amp;"_"&amp;$C27&amp;"_"&amp;$A$5,'Pnad-C'!$1:$1048576,R$4,0),"-")</f>
        <v>864.473876953125</v>
      </c>
      <c r="S27" s="122">
        <f>IFERROR(VLOOKUP($B27&amp;"_"&amp;$C27&amp;"_"&amp;$A$5,'Pnad-C'!$1:$1048576,S$4,0),"-")</f>
        <v>1640.9801025390625</v>
      </c>
      <c r="T27" s="122">
        <f>IFERROR(VLOOKUP($B27&amp;"_"&amp;$C27&amp;"_"&amp;$A$5,'Pnad-C'!$1:$1048576,T$4,0),"-")</f>
        <v>1022.9860229492188</v>
      </c>
      <c r="U27" s="122">
        <f>IFERROR(VLOOKUP($B27&amp;"_"&amp;$C27&amp;"_"&amp;$A$5,'Pnad-C'!$1:$1048576,U$4,0),"-")</f>
        <v>1075.84130859375</v>
      </c>
      <c r="V27" s="122">
        <f>IFERROR(VLOOKUP($B27&amp;"_"&amp;$C27&amp;"_"&amp;$A$5,'Pnad-C'!$1:$1048576,V$4,0),"-")</f>
        <v>2523.21044921875</v>
      </c>
      <c r="W27" s="122">
        <f>IFERROR(VLOOKUP($B27&amp;"_"&amp;$C27&amp;"_"&amp;$A$5,'Pnad-C'!$1:$1048576,W$4,0),"-")</f>
        <v>3281.960205078125</v>
      </c>
    </row>
    <row r="28" spans="2:23" ht="15.75" x14ac:dyDescent="0.25">
      <c r="B28" s="254">
        <f t="shared" si="3"/>
        <v>2015</v>
      </c>
      <c r="C28" s="152">
        <v>3</v>
      </c>
      <c r="D28" s="246" t="s">
        <v>5</v>
      </c>
      <c r="E28" s="122">
        <f>IFERROR(VLOOKUP($B28&amp;"_"&amp;$C28&amp;"_"&amp;$A$4,'Pnad-C'!$1:$1048576,E$4,0),"-")</f>
        <v>1078.197021484375</v>
      </c>
      <c r="F28" s="122">
        <f>IFERROR(VLOOKUP($B28&amp;"_"&amp;$C28&amp;"_"&amp;$A$4,'Pnad-C'!$1:$1048576,F$4,0),"-")</f>
        <v>849.61932373046875</v>
      </c>
      <c r="G28" s="122">
        <f>IFERROR(VLOOKUP($B28&amp;"_"&amp;$C28&amp;"_"&amp;$A$4,'Pnad-C'!$1:$1048576,G$4,0),"-")</f>
        <v>1401.65625</v>
      </c>
      <c r="H28" s="122">
        <f>IFERROR(VLOOKUP($B28&amp;"_"&amp;$C28&amp;"_"&amp;$A$4,'Pnad-C'!$1:$1048576,H$4,0),"-")</f>
        <v>1035.0692138671875</v>
      </c>
      <c r="I28" s="122">
        <f>IFERROR(VLOOKUP($B28&amp;"_"&amp;$C28&amp;"_"&amp;$A$4,'Pnad-C'!$1:$1048576,I$4,0),"-")</f>
        <v>2156.39404296875</v>
      </c>
      <c r="J28" s="122">
        <f>IFERROR(VLOOKUP($B28&amp;"_"&amp;$C28&amp;"_"&amp;$A$4,'Pnad-C'!$1:$1048576,J$4,0),"-")</f>
        <v>1186.016845703125</v>
      </c>
      <c r="K28" s="122">
        <f>IFERROR(VLOOKUP($B28&amp;"_"&amp;$C28&amp;"_"&amp;$A$4,'Pnad-C'!$1:$1048576,K$4,0),"-")</f>
        <v>1293.8365478515625</v>
      </c>
      <c r="L28" s="122">
        <f>IFERROR(VLOOKUP($B28&amp;"_"&amp;$C28&amp;"_"&amp;$A$4,'Pnad-C'!$1:$1048576,L$4,0),"-")</f>
        <v>3450.230712890625</v>
      </c>
      <c r="M28" s="122">
        <f>IFERROR(VLOOKUP($B28&amp;"_"&amp;$C28&amp;"_"&amp;$A$4,'Pnad-C'!$1:$1048576,M$4,0),"-")</f>
        <v>4312.7880859375</v>
      </c>
      <c r="N28" s="122"/>
      <c r="O28" s="122">
        <f>IFERROR(VLOOKUP($B28&amp;"_"&amp;$C28&amp;"_"&amp;$A$5,'Pnad-C'!$1:$1048576,O$4,0),"-")</f>
        <v>913.1771240234375</v>
      </c>
      <c r="P28" s="122">
        <f>IFERROR(VLOOKUP($B28&amp;"_"&amp;$C28&amp;"_"&amp;$A$5,'Pnad-C'!$1:$1048576,P$4,0),"-")</f>
        <v>643.160888671875</v>
      </c>
      <c r="Q28" s="122">
        <f>IFERROR(VLOOKUP($B28&amp;"_"&amp;$C28&amp;"_"&amp;$A$5,'Pnad-C'!$1:$1048576,Q$4,0),"-")</f>
        <v>1294.487060546875</v>
      </c>
      <c r="R28" s="122">
        <f>IFERROR(VLOOKUP($B28&amp;"_"&amp;$C28&amp;"_"&amp;$A$5,'Pnad-C'!$1:$1048576,R$4,0),"-")</f>
        <v>853.6131591796875</v>
      </c>
      <c r="S28" s="122">
        <f>IFERROR(VLOOKUP($B28&amp;"_"&amp;$C28&amp;"_"&amp;$A$5,'Pnad-C'!$1:$1048576,S$4,0),"-")</f>
        <v>1696.4879150390625</v>
      </c>
      <c r="T28" s="122">
        <f>IFERROR(VLOOKUP($B28&amp;"_"&amp;$C28&amp;"_"&amp;$A$5,'Pnad-C'!$1:$1048576,T$4,0),"-")</f>
        <v>974.9388427734375</v>
      </c>
      <c r="U28" s="122">
        <f>IFERROR(VLOOKUP($B28&amp;"_"&amp;$C28&amp;"_"&amp;$A$5,'Pnad-C'!$1:$1048576,U$4,0),"-")</f>
        <v>1068.0498046875</v>
      </c>
      <c r="V28" s="122">
        <f>IFERROR(VLOOKUP($B28&amp;"_"&amp;$C28&amp;"_"&amp;$A$5,'Pnad-C'!$1:$1048576,V$4,0),"-")</f>
        <v>2515.370849609375</v>
      </c>
      <c r="W28" s="122">
        <f>IFERROR(VLOOKUP($B28&amp;"_"&amp;$C28&amp;"_"&amp;$A$5,'Pnad-C'!$1:$1048576,W$4,0),"-")</f>
        <v>3234.59130859375</v>
      </c>
    </row>
    <row r="29" spans="2:23" ht="15.75" x14ac:dyDescent="0.25">
      <c r="B29" s="254">
        <f t="shared" si="3"/>
        <v>2015</v>
      </c>
      <c r="C29" s="152">
        <v>4</v>
      </c>
      <c r="D29" s="246" t="s">
        <v>6</v>
      </c>
      <c r="E29" s="122">
        <f>IFERROR(VLOOKUP($B29&amp;"_"&amp;$C29&amp;"_"&amp;$A$4,'Pnad-C'!$1:$1048576,E$4,0),"-")</f>
        <v>1053.58203125</v>
      </c>
      <c r="F29" s="122">
        <f>IFERROR(VLOOKUP($B29&amp;"_"&amp;$C29&amp;"_"&amp;$A$4,'Pnad-C'!$1:$1048576,F$4,0),"-")</f>
        <v>842.86566162109375</v>
      </c>
      <c r="G29" s="122">
        <f>IFERROR(VLOOKUP($B29&amp;"_"&amp;$C29&amp;"_"&amp;$A$4,'Pnad-C'!$1:$1048576,G$4,0),"-")</f>
        <v>1369.6566162109375</v>
      </c>
      <c r="H29" s="122">
        <f>IFERROR(VLOOKUP($B29&amp;"_"&amp;$C29&amp;"_"&amp;$A$4,'Pnad-C'!$1:$1048576,H$4,0),"-")</f>
        <v>1053.58203125</v>
      </c>
      <c r="I29" s="122">
        <f>IFERROR(VLOOKUP($B29&amp;"_"&amp;$C29&amp;"_"&amp;$A$4,'Pnad-C'!$1:$1048576,I$4,0),"-")</f>
        <v>2490.66796875</v>
      </c>
      <c r="J29" s="122">
        <f>IFERROR(VLOOKUP($B29&amp;"_"&amp;$C29&amp;"_"&amp;$A$4,'Pnad-C'!$1:$1048576,J$4,0),"-")</f>
        <v>1264.2984619140625</v>
      </c>
      <c r="K29" s="122">
        <f>IFERROR(VLOOKUP($B29&amp;"_"&amp;$C29&amp;"_"&amp;$A$4,'Pnad-C'!$1:$1048576,K$4,0),"-")</f>
        <v>1264.2984619140625</v>
      </c>
      <c r="L29" s="122">
        <f>IFERROR(VLOOKUP($B29&amp;"_"&amp;$C29&amp;"_"&amp;$A$4,'Pnad-C'!$1:$1048576,L$4,0),"-")</f>
        <v>3266.104248046875</v>
      </c>
      <c r="M29" s="122">
        <f>IFERROR(VLOOKUP($B29&amp;"_"&amp;$C29&amp;"_"&amp;$A$4,'Pnad-C'!$1:$1048576,M$4,0),"-")</f>
        <v>4151.11328125</v>
      </c>
      <c r="N29" s="122"/>
      <c r="O29" s="122">
        <f>IFERROR(VLOOKUP($B29&amp;"_"&amp;$C29&amp;"_"&amp;$A$5,'Pnad-C'!$1:$1048576,O$4,0),"-")</f>
        <v>942.3724365234375</v>
      </c>
      <c r="P29" s="122">
        <f>IFERROR(VLOOKUP($B29&amp;"_"&amp;$C29&amp;"_"&amp;$A$5,'Pnad-C'!$1:$1048576,P$4,0),"-")</f>
        <v>625.34136962890625</v>
      </c>
      <c r="Q29" s="122">
        <f>IFERROR(VLOOKUP($B29&amp;"_"&amp;$C29&amp;"_"&amp;$A$5,'Pnad-C'!$1:$1048576,Q$4,0),"-")</f>
        <v>1272.2825927734375</v>
      </c>
      <c r="R29" s="122">
        <f>IFERROR(VLOOKUP($B29&amp;"_"&amp;$C29&amp;"_"&amp;$A$5,'Pnad-C'!$1:$1048576,R$4,0),"-")</f>
        <v>835.465576171875</v>
      </c>
      <c r="S29" s="122">
        <f>IFERROR(VLOOKUP($B29&amp;"_"&amp;$C29&amp;"_"&amp;$A$5,'Pnad-C'!$1:$1048576,S$4,0),"-")</f>
        <v>1690.388916015625</v>
      </c>
      <c r="T29" s="122">
        <f>IFERROR(VLOOKUP($B29&amp;"_"&amp;$C29&amp;"_"&amp;$A$5,'Pnad-C'!$1:$1048576,T$4,0),"-")</f>
        <v>1042.50927734375</v>
      </c>
      <c r="U29" s="122">
        <f>IFERROR(VLOOKUP($B29&amp;"_"&amp;$C29&amp;"_"&amp;$A$5,'Pnad-C'!$1:$1048576,U$4,0),"-")</f>
        <v>1047.0804443359375</v>
      </c>
      <c r="V29" s="122">
        <f>IFERROR(VLOOKUP($B29&amp;"_"&amp;$C29&amp;"_"&amp;$A$5,'Pnad-C'!$1:$1048576,V$4,0),"-")</f>
        <v>2617.701171875</v>
      </c>
      <c r="W29" s="122">
        <f>IFERROR(VLOOKUP($B29&amp;"_"&amp;$C29&amp;"_"&amp;$A$5,'Pnad-C'!$1:$1048576,W$4,0),"-")</f>
        <v>3144.985595703125</v>
      </c>
    </row>
    <row r="30" spans="2:23" ht="15.75" x14ac:dyDescent="0.25">
      <c r="B30" s="254">
        <f>D30</f>
        <v>2016</v>
      </c>
      <c r="C30" s="152">
        <v>0</v>
      </c>
      <c r="D30" s="98">
        <v>2016</v>
      </c>
      <c r="E30" s="121">
        <f>IFERROR(VLOOKUP($B30&amp;"_"&amp;$C30&amp;"_"&amp;$A$4,'Pnad-C'!$1:$1048576,E$4,0),"-")</f>
        <v>1007.5863037109375</v>
      </c>
      <c r="F30" s="121">
        <f>IFERROR(VLOOKUP($B30&amp;"_"&amp;$C30&amp;"_"&amp;$A$4,'Pnad-C'!$1:$1048576,F$4,0),"-")</f>
        <v>876.5242919921875</v>
      </c>
      <c r="G30" s="121">
        <f>IFERROR(VLOOKUP($B30&amp;"_"&amp;$C30&amp;"_"&amp;$A$4,'Pnad-C'!$1:$1048576,G$4,0),"-")</f>
        <v>1511.3795166015625</v>
      </c>
      <c r="H30" s="121">
        <f>IFERROR(VLOOKUP($B30&amp;"_"&amp;$C30&amp;"_"&amp;$A$4,'Pnad-C'!$1:$1048576,H$4,0),"-")</f>
        <v>1007.5863037109375</v>
      </c>
      <c r="I30" s="121">
        <f>IFERROR(VLOOKUP($B30&amp;"_"&amp;$C30&amp;"_"&amp;$A$4,'Pnad-C'!$1:$1048576,I$4,0),"-")</f>
        <v>2015.172607421875</v>
      </c>
      <c r="J30" s="121">
        <f>IFERROR(VLOOKUP($B30&amp;"_"&amp;$C30&amp;"_"&amp;$A$4,'Pnad-C'!$1:$1048576,J$4,0),"-")</f>
        <v>1361.3795166015625</v>
      </c>
      <c r="K30" s="121">
        <f>IFERROR(VLOOKUP($B30&amp;"_"&amp;$C30&amp;"_"&amp;$A$4,'Pnad-C'!$1:$1048576,K$4,0),"-")</f>
        <v>1409.8623046875</v>
      </c>
      <c r="L30" s="121">
        <f>IFERROR(VLOOKUP($B30&amp;"_"&amp;$C30&amp;"_"&amp;$A$4,'Pnad-C'!$1:$1048576,L$4,0),"-")</f>
        <v>3526.55224609375</v>
      </c>
      <c r="M30" s="121">
        <f>IFERROR(VLOOKUP($B30&amp;"_"&amp;$C30&amp;"_"&amp;$A$4,'Pnad-C'!$1:$1048576,M$4,0),"-")</f>
        <v>4030.34521484375</v>
      </c>
      <c r="N30" s="121"/>
      <c r="O30" s="121">
        <f>IFERROR(VLOOKUP($B30&amp;"_"&amp;$C30&amp;"_"&amp;$A$5,'Pnad-C'!$1:$1048576,O$4,0),"-")</f>
        <v>933.418212890625</v>
      </c>
      <c r="P30" s="121">
        <f>IFERROR(VLOOKUP($B30&amp;"_"&amp;$C30&amp;"_"&amp;$A$5,'Pnad-C'!$1:$1048576,P$4,0),"-")</f>
        <v>605.1177978515625</v>
      </c>
      <c r="Q30" s="121">
        <f>IFERROR(VLOOKUP($B30&amp;"_"&amp;$C30&amp;"_"&amp;$A$5,'Pnad-C'!$1:$1048576,Q$4,0),"-")</f>
        <v>1312.15966796875</v>
      </c>
      <c r="R30" s="121">
        <f>IFERROR(VLOOKUP($B30&amp;"_"&amp;$C30&amp;"_"&amp;$A$5,'Pnad-C'!$1:$1048576,R$4,0),"-")</f>
        <v>881.7667236328125</v>
      </c>
      <c r="S30" s="121">
        <f>IFERROR(VLOOKUP($B30&amp;"_"&amp;$C30&amp;"_"&amp;$A$5,'Pnad-C'!$1:$1048576,S$4,0),"-")</f>
        <v>1664.9658203125</v>
      </c>
      <c r="T30" s="121">
        <f>IFERROR(VLOOKUP($B30&amp;"_"&amp;$C30&amp;"_"&amp;$A$5,'Pnad-C'!$1:$1048576,T$4,0),"-")</f>
        <v>1009.3536376953125</v>
      </c>
      <c r="U30" s="121">
        <f>IFERROR(VLOOKUP($B30&amp;"_"&amp;$C30&amp;"_"&amp;$A$5,'Pnad-C'!$1:$1048576,U$4,0),"-")</f>
        <v>1007.77783203125</v>
      </c>
      <c r="V30" s="121">
        <f>IFERROR(VLOOKUP($B30&amp;"_"&amp;$C30&amp;"_"&amp;$A$5,'Pnad-C'!$1:$1048576,V$4,0),"-")</f>
        <v>2523.384033203125</v>
      </c>
      <c r="W30" s="121">
        <f>IFERROR(VLOOKUP($B30&amp;"_"&amp;$C30&amp;"_"&amp;$A$5,'Pnad-C'!$1:$1048576,W$4,0),"-")</f>
        <v>3029.89306640625</v>
      </c>
    </row>
    <row r="31" spans="2:23" ht="15.75" x14ac:dyDescent="0.25">
      <c r="B31" s="260">
        <f>B30</f>
        <v>2016</v>
      </c>
      <c r="C31" s="152">
        <v>1</v>
      </c>
      <c r="D31" s="246" t="s">
        <v>3</v>
      </c>
      <c r="E31" s="122">
        <f>IFERROR(VLOOKUP($B31&amp;"_"&amp;$C31&amp;"_"&amp;$A$4,'Pnad-C'!$1:$1048576,E$4,0),"-")</f>
        <v>1015.1726684570313</v>
      </c>
      <c r="F31" s="122">
        <f>IFERROR(VLOOKUP($B31&amp;"_"&amp;$C31&amp;"_"&amp;$A$4,'Pnad-C'!$1:$1048576,F$4,0),"-")</f>
        <v>873.04852294921875</v>
      </c>
      <c r="G31" s="122">
        <f>IFERROR(VLOOKUP($B31&amp;"_"&amp;$C31&amp;"_"&amp;$A$4,'Pnad-C'!$1:$1048576,G$4,0),"-")</f>
        <v>1522.759033203125</v>
      </c>
      <c r="H31" s="122">
        <f>IFERROR(VLOOKUP($B31&amp;"_"&amp;$C31&amp;"_"&amp;$A$4,'Pnad-C'!$1:$1048576,H$4,0),"-")</f>
        <v>1015.1726684570313</v>
      </c>
      <c r="I31" s="122">
        <f>IFERROR(VLOOKUP($B31&amp;"_"&amp;$C31&amp;"_"&amp;$A$4,'Pnad-C'!$1:$1048576,I$4,0),"-")</f>
        <v>2030.3453369140625</v>
      </c>
      <c r="J31" s="122">
        <f>IFERROR(VLOOKUP($B31&amp;"_"&amp;$C31&amp;"_"&amp;$A$4,'Pnad-C'!$1:$1048576,J$4,0),"-")</f>
        <v>1522.759033203125</v>
      </c>
      <c r="K31" s="122">
        <f>IFERROR(VLOOKUP($B31&amp;"_"&amp;$C31&amp;"_"&amp;$A$4,'Pnad-C'!$1:$1048576,K$4,0),"-")</f>
        <v>1319.7244873046875</v>
      </c>
      <c r="L31" s="122">
        <f>IFERROR(VLOOKUP($B31&amp;"_"&amp;$C31&amp;"_"&amp;$A$4,'Pnad-C'!$1:$1048576,L$4,0),"-")</f>
        <v>3553.1044921875</v>
      </c>
      <c r="M31" s="122">
        <f>IFERROR(VLOOKUP($B31&amp;"_"&amp;$C31&amp;"_"&amp;$A$4,'Pnad-C'!$1:$1048576,M$4,0),"-")</f>
        <v>4060.690673828125</v>
      </c>
      <c r="N31" s="122"/>
      <c r="O31" s="122">
        <f>IFERROR(VLOOKUP($B31&amp;"_"&amp;$C31&amp;"_"&amp;$A$5,'Pnad-C'!$1:$1048576,O$4,0),"-")</f>
        <v>916.83648681640625</v>
      </c>
      <c r="P31" s="122">
        <f>IFERROR(VLOOKUP($B31&amp;"_"&amp;$C31&amp;"_"&amp;$A$5,'Pnad-C'!$1:$1048576,P$4,0),"-")</f>
        <v>610.23565673828125</v>
      </c>
      <c r="Q31" s="122">
        <f>IFERROR(VLOOKUP($B31&amp;"_"&amp;$C31&amp;"_"&amp;$A$5,'Pnad-C'!$1:$1048576,Q$4,0),"-")</f>
        <v>1324.3193359375</v>
      </c>
      <c r="R31" s="122">
        <f>IFERROR(VLOOKUP($B31&amp;"_"&amp;$C31&amp;"_"&amp;$A$5,'Pnad-C'!$1:$1048576,R$4,0),"-")</f>
        <v>883.533447265625</v>
      </c>
      <c r="S31" s="122">
        <f>IFERROR(VLOOKUP($B31&amp;"_"&amp;$C31&amp;"_"&amp;$A$5,'Pnad-C'!$1:$1048576,S$4,0),"-")</f>
        <v>1629.9315185546875</v>
      </c>
      <c r="T31" s="122">
        <f>IFERROR(VLOOKUP($B31&amp;"_"&amp;$C31&amp;"_"&amp;$A$5,'Pnad-C'!$1:$1048576,T$4,0),"-")</f>
        <v>1018.7072143554688</v>
      </c>
      <c r="U31" s="122">
        <f>IFERROR(VLOOKUP($B31&amp;"_"&amp;$C31&amp;"_"&amp;$A$5,'Pnad-C'!$1:$1048576,U$4,0),"-")</f>
        <v>1015.5557250976563</v>
      </c>
      <c r="V31" s="122">
        <f>IFERROR(VLOOKUP($B31&amp;"_"&amp;$C31&amp;"_"&amp;$A$5,'Pnad-C'!$1:$1048576,V$4,0),"-")</f>
        <v>2546.76806640625</v>
      </c>
      <c r="W31" s="122">
        <f>IFERROR(VLOOKUP($B31&amp;"_"&amp;$C31&amp;"_"&amp;$A$5,'Pnad-C'!$1:$1048576,W$4,0),"-")</f>
        <v>3059.785888671875</v>
      </c>
    </row>
    <row r="32" spans="2:23" ht="16.5" thickBot="1" x14ac:dyDescent="0.3">
      <c r="B32" s="260">
        <f>B31</f>
        <v>2016</v>
      </c>
      <c r="C32" s="152">
        <v>2</v>
      </c>
      <c r="D32" s="246" t="s">
        <v>4</v>
      </c>
      <c r="E32" s="122">
        <f>IFERROR(VLOOKUP($B32&amp;"_"&amp;$C32&amp;"_"&amp;$A$4,'Pnad-C'!$1:$1048576,E$4,0),"-")</f>
        <v>1000</v>
      </c>
      <c r="F32" s="122">
        <f>IFERROR(VLOOKUP($B32&amp;"_"&amp;$C32&amp;"_"&amp;$A$4,'Pnad-C'!$1:$1048576,F$4,0),"-")</f>
        <v>880</v>
      </c>
      <c r="G32" s="122">
        <f>IFERROR(VLOOKUP($B32&amp;"_"&amp;$C32&amp;"_"&amp;$A$4,'Pnad-C'!$1:$1048576,G$4,0),"-")</f>
        <v>1500</v>
      </c>
      <c r="H32" s="122">
        <f>IFERROR(VLOOKUP($B32&amp;"_"&amp;$C32&amp;"_"&amp;$A$4,'Pnad-C'!$1:$1048576,H$4,0),"-")</f>
        <v>1000</v>
      </c>
      <c r="I32" s="122">
        <f>IFERROR(VLOOKUP($B32&amp;"_"&amp;$C32&amp;"_"&amp;$A$4,'Pnad-C'!$1:$1048576,I$4,0),"-")</f>
        <v>2000</v>
      </c>
      <c r="J32" s="122">
        <f>IFERROR(VLOOKUP($B32&amp;"_"&amp;$C32&amp;"_"&amp;$A$4,'Pnad-C'!$1:$1048576,J$4,0),"-")</f>
        <v>1200</v>
      </c>
      <c r="K32" s="122">
        <f>IFERROR(VLOOKUP($B32&amp;"_"&amp;$C32&amp;"_"&amp;$A$4,'Pnad-C'!$1:$1048576,K$4,0),"-")</f>
        <v>1500</v>
      </c>
      <c r="L32" s="122">
        <f>IFERROR(VLOOKUP($B32&amp;"_"&amp;$C32&amp;"_"&amp;$A$4,'Pnad-C'!$1:$1048576,L$4,0),"-")</f>
        <v>3500</v>
      </c>
      <c r="M32" s="122">
        <f>IFERROR(VLOOKUP($B32&amp;"_"&amp;$C32&amp;"_"&amp;$A$4,'Pnad-C'!$1:$1048576,M$4,0),"-")</f>
        <v>4000</v>
      </c>
      <c r="N32" s="122"/>
      <c r="O32" s="122">
        <f>IFERROR(VLOOKUP($B32&amp;"_"&amp;$C32&amp;"_"&amp;$A$5,'Pnad-C'!$1:$1048576,O$4,0),"-")</f>
        <v>950</v>
      </c>
      <c r="P32" s="122">
        <f>IFERROR(VLOOKUP($B32&amp;"_"&amp;$C32&amp;"_"&amp;$A$5,'Pnad-C'!$1:$1048576,P$4,0),"-")</f>
        <v>600</v>
      </c>
      <c r="Q32" s="122">
        <f>IFERROR(VLOOKUP($B32&amp;"_"&amp;$C32&amp;"_"&amp;$A$5,'Pnad-C'!$1:$1048576,Q$4,0),"-")</f>
        <v>1300</v>
      </c>
      <c r="R32" s="122">
        <f>IFERROR(VLOOKUP($B32&amp;"_"&amp;$C32&amp;"_"&amp;$A$5,'Pnad-C'!$1:$1048576,R$4,0),"-")</f>
        <v>880</v>
      </c>
      <c r="S32" s="122">
        <f>IFERROR(VLOOKUP($B32&amp;"_"&amp;$C32&amp;"_"&amp;$A$5,'Pnad-C'!$1:$1048576,S$4,0),"-")</f>
        <v>1700</v>
      </c>
      <c r="T32" s="122">
        <f>IFERROR(VLOOKUP($B32&amp;"_"&amp;$C32&amp;"_"&amp;$A$5,'Pnad-C'!$1:$1048576,T$4,0),"-")</f>
        <v>1000</v>
      </c>
      <c r="U32" s="122">
        <f>IFERROR(VLOOKUP($B32&amp;"_"&amp;$C32&amp;"_"&amp;$A$5,'Pnad-C'!$1:$1048576,U$4,0),"-")</f>
        <v>1000</v>
      </c>
      <c r="V32" s="122">
        <f>IFERROR(VLOOKUP($B32&amp;"_"&amp;$C32&amp;"_"&amp;$A$5,'Pnad-C'!$1:$1048576,V$4,0),"-")</f>
        <v>2500</v>
      </c>
      <c r="W32" s="122">
        <f>IFERROR(VLOOKUP($B32&amp;"_"&amp;$C32&amp;"_"&amp;$A$5,'Pnad-C'!$1:$1048576,W$4,0),"-")</f>
        <v>3000</v>
      </c>
    </row>
    <row r="33" spans="3:23" ht="15" customHeight="1" thickTop="1" x14ac:dyDescent="0.25">
      <c r="C33" s="154"/>
      <c r="D33" s="247" t="s">
        <v>778</v>
      </c>
      <c r="E33" s="247"/>
      <c r="F33" s="247"/>
      <c r="G33" s="247"/>
      <c r="H33" s="17"/>
      <c r="I33" s="17"/>
      <c r="J33" s="17"/>
      <c r="K33" s="17"/>
      <c r="L33" s="17"/>
      <c r="M33" s="17"/>
      <c r="N33" s="17"/>
      <c r="O33" s="247"/>
      <c r="P33" s="247"/>
      <c r="Q33" s="247"/>
      <c r="R33" s="17"/>
      <c r="S33" s="17"/>
      <c r="T33" s="17"/>
      <c r="U33" s="17"/>
      <c r="V33" s="17"/>
      <c r="W33" s="17"/>
    </row>
    <row r="34" spans="3:23" x14ac:dyDescent="0.25">
      <c r="C34" s="154"/>
      <c r="D34" s="248"/>
    </row>
    <row r="35" spans="3:23" ht="15" customHeight="1" x14ac:dyDescent="0.25">
      <c r="C35" s="154"/>
      <c r="D35" s="259" t="s">
        <v>675</v>
      </c>
      <c r="E35" s="248"/>
      <c r="F35" s="248"/>
      <c r="G35" s="248"/>
      <c r="H35" s="248"/>
    </row>
    <row r="36" spans="3:23" ht="15" customHeight="1" x14ac:dyDescent="0.25">
      <c r="D36" s="259" t="s">
        <v>783</v>
      </c>
      <c r="E36" s="259"/>
      <c r="F36" s="259"/>
      <c r="G36" s="259"/>
      <c r="H36" s="259"/>
    </row>
  </sheetData>
  <mergeCells count="17">
    <mergeCell ref="D5:W5"/>
    <mergeCell ref="D7:D9"/>
    <mergeCell ref="E7:M7"/>
    <mergeCell ref="N7:N9"/>
    <mergeCell ref="O7:W7"/>
    <mergeCell ref="E8:F8"/>
    <mergeCell ref="G8:H8"/>
    <mergeCell ref="I8:J8"/>
    <mergeCell ref="K8:K9"/>
    <mergeCell ref="L8:L9"/>
    <mergeCell ref="W8:W9"/>
    <mergeCell ref="M8:M9"/>
    <mergeCell ref="O8:P8"/>
    <mergeCell ref="Q8:R8"/>
    <mergeCell ref="S8:T8"/>
    <mergeCell ref="U8:U9"/>
    <mergeCell ref="V8:V9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workbookViewId="0">
      <pane ySplit="7" topLeftCell="A8" activePane="bottomLeft" state="frozen"/>
      <selection activeCell="D35" sqref="D35"/>
      <selection pane="bottomLeft" activeCell="A8" sqref="A8"/>
    </sheetView>
  </sheetViews>
  <sheetFormatPr defaultRowHeight="15" x14ac:dyDescent="0.25"/>
  <cols>
    <col min="1" max="2" width="3.7109375" style="153" customWidth="1"/>
    <col min="3" max="3" width="3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158" customFormat="1" ht="6" customHeight="1" x14ac:dyDescent="0.2">
      <c r="A3" s="144">
        <v>41</v>
      </c>
      <c r="B3" s="145"/>
      <c r="C3" s="146"/>
      <c r="D3" s="155"/>
      <c r="E3" s="156" t="s">
        <v>170</v>
      </c>
      <c r="F3" s="156" t="s">
        <v>171</v>
      </c>
      <c r="G3" s="156" t="s">
        <v>9</v>
      </c>
      <c r="H3" s="156" t="s">
        <v>172</v>
      </c>
      <c r="I3" s="157"/>
      <c r="J3" s="157"/>
      <c r="K3" s="157"/>
      <c r="L3" s="157"/>
      <c r="M3" s="157"/>
    </row>
    <row r="4" spans="1:13" s="20" customFormat="1" ht="7.5" customHeight="1" x14ac:dyDescent="0.2">
      <c r="A4" s="147" t="str">
        <f>VLOOKUP(A$3,'Indicadores do boletim'!$D:$P,12,0)</f>
        <v>emp_carteira</v>
      </c>
      <c r="B4" s="145">
        <f>HLOOKUP($A$4,'Pnad-C'!$1:$1048576,2,0)</f>
        <v>218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54" customHeight="1" x14ac:dyDescent="0.25">
      <c r="A5" s="11"/>
      <c r="B5" s="148"/>
      <c r="C5" s="149"/>
      <c r="D5" s="416" t="str">
        <f>VLOOKUP(A3,'Indicadores do boletim'!$D:$N,3,0)&amp;" "&amp;VLOOKUP(A3,'Indicadores do boletim'!$D:$N,6,0)&amp;", "&amp;VLOOKUP(A3,'Indicadores do boletim'!$D:$N,7,0)</f>
        <v>Participação percentual dos empregados com carteira na ocupação total: Brasil, Sudeste Metropolitano, Região Metropolitana do Rio de Janeiro e cidade do Rio de Janeiro, 2012 a 2016</v>
      </c>
      <c r="E5" s="416"/>
      <c r="F5" s="416"/>
      <c r="G5" s="416"/>
      <c r="H5" s="416"/>
      <c r="I5" s="10"/>
    </row>
    <row r="6" spans="1:13" s="12" customFormat="1" ht="19.5" customHeight="1" thickBot="1" x14ac:dyDescent="0.25">
      <c r="A6" s="11"/>
      <c r="B6" s="150"/>
      <c r="C6" s="149"/>
      <c r="D6" s="13"/>
      <c r="H6" s="103" t="s">
        <v>186</v>
      </c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123">
        <f>IFERROR(VLOOKUP($B8&amp;"_"&amp;$C8&amp;"_"&amp;E$3,'Pnad-C'!$1:$1048576,$B$4,0)*100,"-")</f>
        <v>42.08948016166687</v>
      </c>
      <c r="F8" s="123">
        <f>IFERROR(VLOOKUP($B8&amp;"_"&amp;$C8&amp;"_"&amp;F$3,'Pnad-C'!$1:$1048576,$B$4,0)*100,"-")</f>
        <v>54.586255550384521</v>
      </c>
      <c r="G8" s="123">
        <f>IFERROR(VLOOKUP($B8&amp;"_"&amp;$C8&amp;"_"&amp;G$3,'Pnad-C'!$1:$1048576,$B$4,0)*100,"-")</f>
        <v>51.695430278778076</v>
      </c>
      <c r="H8" s="123">
        <f>IFERROR(VLOOKUP($B8&amp;"_"&amp;$C8&amp;"_"&amp;H$3,'Pnad-C'!$1:$1048576,$B$4,0)*100,"-")</f>
        <v>52.479636669158936</v>
      </c>
      <c r="I8" s="137"/>
      <c r="J8" s="137"/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125">
        <f>IFERROR(VLOOKUP($B9&amp;"_"&amp;$C9&amp;"_"&amp;E$3,'Pnad-C'!$1:$1048576,$B$4,0)*100,"-")</f>
        <v>41.967499256134033</v>
      </c>
      <c r="F9" s="125">
        <f>IFERROR(VLOOKUP($B9&amp;"_"&amp;$C9&amp;"_"&amp;F$3,'Pnad-C'!$1:$1048576,$B$4,0)*100,"-")</f>
        <v>54.094839096069336</v>
      </c>
      <c r="G9" s="125">
        <f>IFERROR(VLOOKUP($B9&amp;"_"&amp;$C9&amp;"_"&amp;G$3,'Pnad-C'!$1:$1048576,$B$4,0)*100,"-")</f>
        <v>50.440174341201782</v>
      </c>
      <c r="H9" s="125">
        <f>IFERROR(VLOOKUP($B9&amp;"_"&amp;$C9&amp;"_"&amp;H$3,'Pnad-C'!$1:$1048576,$B$4,0)*100,"-")</f>
        <v>51.540505886077881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125">
        <f>IFERROR(VLOOKUP($B10&amp;"_"&amp;$C10&amp;"_"&amp;E$3,'Pnad-C'!$1:$1048576,$B$4,0)*100,"-")</f>
        <v>42.035025358200073</v>
      </c>
      <c r="F10" s="125">
        <f>IFERROR(VLOOKUP($B10&amp;"_"&amp;$C10&amp;"_"&amp;F$3,'Pnad-C'!$1:$1048576,$B$4,0)*100,"-")</f>
        <v>54.532277584075928</v>
      </c>
      <c r="G10" s="125">
        <f>IFERROR(VLOOKUP($B10&amp;"_"&amp;$C10&amp;"_"&amp;G$3,'Pnad-C'!$1:$1048576,$B$4,0)*100,"-")</f>
        <v>51.786208152770996</v>
      </c>
      <c r="H10" s="125">
        <f>IFERROR(VLOOKUP($B10&amp;"_"&amp;$C10&amp;"_"&amp;H$3,'Pnad-C'!$1:$1048576,$B$4,0)*100,"-")</f>
        <v>52.562105655670166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125">
        <f>IFERROR(VLOOKUP($B11&amp;"_"&amp;$C11&amp;"_"&amp;E$3,'Pnad-C'!$1:$1048576,$B$4,0)*100,"-")</f>
        <v>42.027172446250916</v>
      </c>
      <c r="F11" s="125">
        <f>IFERROR(VLOOKUP($B11&amp;"_"&amp;$C11&amp;"_"&amp;F$3,'Pnad-C'!$1:$1048576,$B$4,0)*100,"-")</f>
        <v>54.702454805374146</v>
      </c>
      <c r="G11" s="125">
        <f>IFERROR(VLOOKUP($B11&amp;"_"&amp;$C11&amp;"_"&amp;G$3,'Pnad-C'!$1:$1048576,$B$4,0)*100,"-")</f>
        <v>51.914632320404053</v>
      </c>
      <c r="H11" s="125">
        <f>IFERROR(VLOOKUP($B11&amp;"_"&amp;$C11&amp;"_"&amp;H$3,'Pnad-C'!$1:$1048576,$B$4,0)*100,"-")</f>
        <v>52.54744291305542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125">
        <f>IFERROR(VLOOKUP($B12&amp;"_"&amp;$C12&amp;"_"&amp;E$3,'Pnad-C'!$1:$1048576,$B$4,0)*100,"-")</f>
        <v>42.328226566314697</v>
      </c>
      <c r="F12" s="125">
        <f>IFERROR(VLOOKUP($B12&amp;"_"&amp;$C12&amp;"_"&amp;F$3,'Pnad-C'!$1:$1048576,$B$4,0)*100,"-")</f>
        <v>55.015438795089722</v>
      </c>
      <c r="G12" s="125">
        <f>IFERROR(VLOOKUP($B12&amp;"_"&amp;$C12&amp;"_"&amp;G$3,'Pnad-C'!$1:$1048576,$B$4,0)*100,"-")</f>
        <v>52.640694379806519</v>
      </c>
      <c r="H12" s="125">
        <f>IFERROR(VLOOKUP($B12&amp;"_"&amp;$C12&amp;"_"&amp;H$3,'Pnad-C'!$1:$1048576,$B$4,0)*100,"-")</f>
        <v>53.26850414276123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123">
        <f>IFERROR(VLOOKUP($B13&amp;"_"&amp;$C13&amp;"_"&amp;E$3,'Pnad-C'!$1:$1048576,$B$4,0)*100,"-")</f>
        <v>42.483291029930115</v>
      </c>
      <c r="F13" s="123">
        <f>IFERROR(VLOOKUP($B13&amp;"_"&amp;$C13&amp;"_"&amp;F$3,'Pnad-C'!$1:$1048576,$B$4,0)*100,"-")</f>
        <v>54.866886138916016</v>
      </c>
      <c r="G13" s="123">
        <f>IFERROR(VLOOKUP($B13&amp;"_"&amp;$C13&amp;"_"&amp;G$3,'Pnad-C'!$1:$1048576,$B$4,0)*100,"-")</f>
        <v>52.44373083114624</v>
      </c>
      <c r="H13" s="123">
        <f>IFERROR(VLOOKUP($B13&amp;"_"&amp;$C13&amp;"_"&amp;H$3,'Pnad-C'!$1:$1048576,$B$4,0)*100,"-")</f>
        <v>52.82742977142334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125">
        <f>IFERROR(VLOOKUP($B14&amp;"_"&amp;$C14&amp;"_"&amp;E$3,'Pnad-C'!$1:$1048576,$B$4,0)*100,"-")</f>
        <v>42.427524924278259</v>
      </c>
      <c r="F14" s="125">
        <f>IFERROR(VLOOKUP($B14&amp;"_"&amp;$C14&amp;"_"&amp;F$3,'Pnad-C'!$1:$1048576,$B$4,0)*100,"-")</f>
        <v>55.119407176971436</v>
      </c>
      <c r="G14" s="125">
        <f>IFERROR(VLOOKUP($B14&amp;"_"&amp;$C14&amp;"_"&amp;G$3,'Pnad-C'!$1:$1048576,$B$4,0)*100,"-")</f>
        <v>52.268111705780029</v>
      </c>
      <c r="H14" s="125">
        <f>IFERROR(VLOOKUP($B14&amp;"_"&amp;$C14&amp;"_"&amp;H$3,'Pnad-C'!$1:$1048576,$B$4,0)*100,"-")</f>
        <v>52.196848392486572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125">
        <f>IFERROR(VLOOKUP($B15&amp;"_"&amp;$C15&amp;"_"&amp;E$3,'Pnad-C'!$1:$1048576,$B$4,0)*100,"-")</f>
        <v>42.304319143295288</v>
      </c>
      <c r="F15" s="125">
        <f>IFERROR(VLOOKUP($B15&amp;"_"&amp;$C15&amp;"_"&amp;F$3,'Pnad-C'!$1:$1048576,$B$4,0)*100,"-")</f>
        <v>54.839527606964111</v>
      </c>
      <c r="G15" s="125">
        <f>IFERROR(VLOOKUP($B15&amp;"_"&amp;$C15&amp;"_"&amp;G$3,'Pnad-C'!$1:$1048576,$B$4,0)*100,"-")</f>
        <v>52.501934766769409</v>
      </c>
      <c r="H15" s="125">
        <f>IFERROR(VLOOKUP($B15&amp;"_"&amp;$C15&amp;"_"&amp;H$3,'Pnad-C'!$1:$1048576,$B$4,0)*100,"-")</f>
        <v>53.051424026489258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125">
        <f>IFERROR(VLOOKUP($B16&amp;"_"&amp;$C16&amp;"_"&amp;E$3,'Pnad-C'!$1:$1048576,$B$4,0)*100,"-")</f>
        <v>42.503023147583008</v>
      </c>
      <c r="F16" s="125">
        <f>IFERROR(VLOOKUP($B16&amp;"_"&amp;$C16&amp;"_"&amp;F$3,'Pnad-C'!$1:$1048576,$B$4,0)*100,"-")</f>
        <v>54.390227794647217</v>
      </c>
      <c r="G16" s="125">
        <f>IFERROR(VLOOKUP($B16&amp;"_"&amp;$C16&amp;"_"&amp;G$3,'Pnad-C'!$1:$1048576,$B$4,0)*100,"-")</f>
        <v>52.365243434906006</v>
      </c>
      <c r="H16" s="125">
        <f>IFERROR(VLOOKUP($B16&amp;"_"&amp;$C16&amp;"_"&amp;H$3,'Pnad-C'!$1:$1048576,$B$4,0)*100,"-")</f>
        <v>52.854979038238525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125">
        <f>IFERROR(VLOOKUP($B17&amp;"_"&amp;$C17&amp;"_"&amp;E$3,'Pnad-C'!$1:$1048576,$B$4,0)*100,"-")</f>
        <v>42.698296904563904</v>
      </c>
      <c r="F17" s="125">
        <f>IFERROR(VLOOKUP($B17&amp;"_"&amp;$C17&amp;"_"&amp;F$3,'Pnad-C'!$1:$1048576,$B$4,0)*100,"-")</f>
        <v>55.118370056152344</v>
      </c>
      <c r="G17" s="125">
        <f>IFERROR(VLOOKUP($B17&amp;"_"&amp;$C17&amp;"_"&amp;G$3,'Pnad-C'!$1:$1048576,$B$4,0)*100,"-")</f>
        <v>52.639627456665039</v>
      </c>
      <c r="H17" s="125">
        <f>IFERROR(VLOOKUP($B17&amp;"_"&amp;$C17&amp;"_"&amp;H$3,'Pnad-C'!$1:$1048576,$B$4,0)*100,"-")</f>
        <v>53.206473588943481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123">
        <f>IFERROR(VLOOKUP($B18&amp;"_"&amp;$C18&amp;"_"&amp;E$3,'Pnad-C'!$1:$1048576,$B$4,0)*100,"-")</f>
        <v>43.262916803359985</v>
      </c>
      <c r="F18" s="123">
        <f>IFERROR(VLOOKUP($B18&amp;"_"&amp;$C18&amp;"_"&amp;F$3,'Pnad-C'!$1:$1048576,$B$4,0)*100,"-")</f>
        <v>54.767656326293945</v>
      </c>
      <c r="G18" s="123">
        <f>IFERROR(VLOOKUP($B18&amp;"_"&amp;$C18&amp;"_"&amp;G$3,'Pnad-C'!$1:$1048576,$B$4,0)*100,"-")</f>
        <v>52.796870470046997</v>
      </c>
      <c r="H18" s="123">
        <f>IFERROR(VLOOKUP($B18&amp;"_"&amp;$C18&amp;"_"&amp;H$3,'Pnad-C'!$1:$1048576,$B$4,0)*100,"-")</f>
        <v>53.537553548812866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125">
        <f>IFERROR(VLOOKUP($B19&amp;"_"&amp;$C19&amp;"_"&amp;E$3,'Pnad-C'!$1:$1048576,$B$4,0)*100,"-")</f>
        <v>43.380191922187805</v>
      </c>
      <c r="F19" s="125">
        <f>IFERROR(VLOOKUP($B19&amp;"_"&amp;$C19&amp;"_"&amp;F$3,'Pnad-C'!$1:$1048576,$B$4,0)*100,"-")</f>
        <v>55.45344352722168</v>
      </c>
      <c r="G19" s="125">
        <f>IFERROR(VLOOKUP($B19&amp;"_"&amp;$C19&amp;"_"&amp;G$3,'Pnad-C'!$1:$1048576,$B$4,0)*100,"-")</f>
        <v>52.859169244766235</v>
      </c>
      <c r="H19" s="125">
        <f>IFERROR(VLOOKUP($B19&amp;"_"&amp;$C19&amp;"_"&amp;H$3,'Pnad-C'!$1:$1048576,$B$4,0)*100,"-")</f>
        <v>53.615021705627441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125">
        <f>IFERROR(VLOOKUP($B20&amp;"_"&amp;$C20&amp;"_"&amp;E$3,'Pnad-C'!$1:$1048576,$B$4,0)*100,"-")</f>
        <v>43.544942140579224</v>
      </c>
      <c r="F20" s="125">
        <f>IFERROR(VLOOKUP($B20&amp;"_"&amp;$C20&amp;"_"&amp;F$3,'Pnad-C'!$1:$1048576,$B$4,0)*100,"-")</f>
        <v>55.194872617721558</v>
      </c>
      <c r="G20" s="125">
        <f>IFERROR(VLOOKUP($B20&amp;"_"&amp;$C20&amp;"_"&amp;G$3,'Pnad-C'!$1:$1048576,$B$4,0)*100,"-")</f>
        <v>53.443026542663574</v>
      </c>
      <c r="H20" s="125">
        <f>IFERROR(VLOOKUP($B20&amp;"_"&amp;$C20&amp;"_"&amp;H$3,'Pnad-C'!$1:$1048576,$B$4,0)*100,"-")</f>
        <v>53.784257173538208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125">
        <f>IFERROR(VLOOKUP($B21&amp;"_"&amp;$C21&amp;"_"&amp;E$3,'Pnad-C'!$1:$1048576,$B$4,0)*100,"-")</f>
        <v>43.264526128768921</v>
      </c>
      <c r="F21" s="125">
        <f>IFERROR(VLOOKUP($B21&amp;"_"&amp;$C21&amp;"_"&amp;F$3,'Pnad-C'!$1:$1048576,$B$4,0)*100,"-")</f>
        <v>54.791373014450073</v>
      </c>
      <c r="G21" s="125">
        <f>IFERROR(VLOOKUP($B21&amp;"_"&amp;$C21&amp;"_"&amp;G$3,'Pnad-C'!$1:$1048576,$B$4,0)*100,"-")</f>
        <v>52.735120058059692</v>
      </c>
      <c r="H21" s="125">
        <f>IFERROR(VLOOKUP($B21&amp;"_"&amp;$C21&amp;"_"&amp;H$3,'Pnad-C'!$1:$1048576,$B$4,0)*100,"-")</f>
        <v>53.880351781845093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125">
        <f>IFERROR(VLOOKUP($B22&amp;"_"&amp;$C22&amp;"_"&amp;E$3,'Pnad-C'!$1:$1048576,$B$4,0)*100,"-")</f>
        <v>42.862007021903992</v>
      </c>
      <c r="F22" s="125">
        <f>IFERROR(VLOOKUP($B22&amp;"_"&amp;$C22&amp;"_"&amp;F$3,'Pnad-C'!$1:$1048576,$B$4,0)*100,"-")</f>
        <v>53.630936145782471</v>
      </c>
      <c r="G22" s="125">
        <f>IFERROR(VLOOKUP($B22&amp;"_"&amp;$C22&amp;"_"&amp;G$3,'Pnad-C'!$1:$1048576,$B$4,0)*100,"-")</f>
        <v>52.150171995162964</v>
      </c>
      <c r="H22" s="125">
        <f>IFERROR(VLOOKUP($B22&amp;"_"&amp;$C22&amp;"_"&amp;H$3,'Pnad-C'!$1:$1048576,$B$4,0)*100,"-")</f>
        <v>52.8705894947052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123">
        <f>IFERROR(VLOOKUP($B23&amp;"_"&amp;$C23&amp;"_"&amp;E$3,'Pnad-C'!$1:$1048576,$B$4,0)*100,"-")</f>
        <v>42.260640859603882</v>
      </c>
      <c r="F23" s="123">
        <f>IFERROR(VLOOKUP($B23&amp;"_"&amp;$C23&amp;"_"&amp;F$3,'Pnad-C'!$1:$1048576,$B$4,0)*100,"-")</f>
        <v>53.651565313339233</v>
      </c>
      <c r="G23" s="123">
        <f>IFERROR(VLOOKUP($B23&amp;"_"&amp;$C23&amp;"_"&amp;G$3,'Pnad-C'!$1:$1048576,$B$4,0)*100,"-")</f>
        <v>52.260571718215942</v>
      </c>
      <c r="H23" s="123">
        <f>IFERROR(VLOOKUP($B23&amp;"_"&amp;$C23&amp;"_"&amp;H$3,'Pnad-C'!$1:$1048576,$B$4,0)*100,"-")</f>
        <v>54.144155979156494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125">
        <f>IFERROR(VLOOKUP($B24&amp;"_"&amp;$C24&amp;"_"&amp;E$3,'Pnad-C'!$1:$1048576,$B$4,0)*100,"-")</f>
        <v>42.75936484336853</v>
      </c>
      <c r="F24" s="125">
        <f>IFERROR(VLOOKUP($B24&amp;"_"&amp;$C24&amp;"_"&amp;F$3,'Pnad-C'!$1:$1048576,$B$4,0)*100,"-")</f>
        <v>54.11989688873291</v>
      </c>
      <c r="G24" s="125">
        <f>IFERROR(VLOOKUP($B24&amp;"_"&amp;$C24&amp;"_"&amp;G$3,'Pnad-C'!$1:$1048576,$B$4,0)*100,"-")</f>
        <v>52.851277589797974</v>
      </c>
      <c r="H24" s="125">
        <f>IFERROR(VLOOKUP($B24&amp;"_"&amp;$C24&amp;"_"&amp;H$3,'Pnad-C'!$1:$1048576,$B$4,0)*100,"-")</f>
        <v>53.458541631698608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125">
        <f>IFERROR(VLOOKUP($B25&amp;"_"&amp;$C25&amp;"_"&amp;E$3,'Pnad-C'!$1:$1048576,$B$4,0)*100,"-")</f>
        <v>42.397069931030273</v>
      </c>
      <c r="F25" s="125">
        <f>IFERROR(VLOOKUP($B25&amp;"_"&amp;$C25&amp;"_"&amp;F$3,'Pnad-C'!$1:$1048576,$B$4,0)*100,"-")</f>
        <v>53.701895475387573</v>
      </c>
      <c r="G25" s="125">
        <f>IFERROR(VLOOKUP($B25&amp;"_"&amp;$C25&amp;"_"&amp;G$3,'Pnad-C'!$1:$1048576,$B$4,0)*100,"-")</f>
        <v>52.463728189468384</v>
      </c>
      <c r="H25" s="125">
        <f>IFERROR(VLOOKUP($B25&amp;"_"&amp;$C25&amp;"_"&amp;H$3,'Pnad-C'!$1:$1048576,$B$4,0)*100,"-")</f>
        <v>54.488849639892578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125">
        <f>IFERROR(VLOOKUP($B26&amp;"_"&amp;$C26&amp;"_"&amp;E$3,'Pnad-C'!$1:$1048576,$B$4,0)*100,"-")</f>
        <v>41.895246505737305</v>
      </c>
      <c r="F26" s="125">
        <f>IFERROR(VLOOKUP($B26&amp;"_"&amp;$C26&amp;"_"&amp;F$3,'Pnad-C'!$1:$1048576,$B$4,0)*100,"-")</f>
        <v>53.136104345321655</v>
      </c>
      <c r="G26" s="125">
        <f>IFERROR(VLOOKUP($B26&amp;"_"&amp;$C26&amp;"_"&amp;G$3,'Pnad-C'!$1:$1048576,$B$4,0)*100,"-")</f>
        <v>51.56136155128479</v>
      </c>
      <c r="H26" s="125">
        <f>IFERROR(VLOOKUP($B26&amp;"_"&amp;$C26&amp;"_"&amp;H$3,'Pnad-C'!$1:$1048576,$B$4,0)*100,"-")</f>
        <v>53.551030158996582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125">
        <f>IFERROR(VLOOKUP($B27&amp;"_"&amp;$C27&amp;"_"&amp;E$3,'Pnad-C'!$1:$1048576,$B$4,0)*100,"-")</f>
        <v>41.990882158279419</v>
      </c>
      <c r="F27" s="125">
        <f>IFERROR(VLOOKUP($B27&amp;"_"&amp;$C27&amp;"_"&amp;F$3,'Pnad-C'!$1:$1048576,$B$4,0)*100,"-")</f>
        <v>53.648364543914795</v>
      </c>
      <c r="G27" s="125">
        <f>IFERROR(VLOOKUP($B27&amp;"_"&amp;$C27&amp;"_"&amp;G$3,'Pnad-C'!$1:$1048576,$B$4,0)*100,"-")</f>
        <v>52.1659255027771</v>
      </c>
      <c r="H27" s="125">
        <f>IFERROR(VLOOKUP($B27&amp;"_"&amp;$C27&amp;"_"&amp;H$3,'Pnad-C'!$1:$1048576,$B$4,0)*100,"-")</f>
        <v>55.078202486038208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123">
        <f>IFERROR(VLOOKUP($B28&amp;"_"&amp;$C28&amp;"_"&amp;E$3,'Pnad-C'!$1:$1048576,$B$4,0)*100,"-")</f>
        <v>41.666156053543091</v>
      </c>
      <c r="F28" s="123">
        <f>IFERROR(VLOOKUP($B28&amp;"_"&amp;$C28&amp;"_"&amp;F$3,'Pnad-C'!$1:$1048576,$B$4,0)*100,"-")</f>
        <v>52.787023782730103</v>
      </c>
      <c r="G28" s="123">
        <f>IFERROR(VLOOKUP($B28&amp;"_"&amp;$C28&amp;"_"&amp;G$3,'Pnad-C'!$1:$1048576,$B$4,0)*100,"-")</f>
        <v>50.335335731506348</v>
      </c>
      <c r="H28" s="123">
        <f>IFERROR(VLOOKUP($B28&amp;"_"&amp;$C28&amp;"_"&amp;H$3,'Pnad-C'!$1:$1048576,$B$4,0)*100,"-")</f>
        <v>53.690457344055176</v>
      </c>
    </row>
    <row r="29" spans="1:8" s="100" customFormat="1" ht="15" customHeight="1" x14ac:dyDescent="0.25">
      <c r="A29" s="10"/>
      <c r="B29" s="10">
        <f>B28</f>
        <v>2016</v>
      </c>
      <c r="C29" s="152">
        <v>1</v>
      </c>
      <c r="D29" s="99" t="s">
        <v>3</v>
      </c>
      <c r="E29" s="125">
        <f>IFERROR(VLOOKUP($B29&amp;"_"&amp;$C29&amp;"_"&amp;E$3,'Pnad-C'!$1:$1048576,$B$4,0)*100,"-")</f>
        <v>41.877025365829468</v>
      </c>
      <c r="F29" s="125">
        <f>IFERROR(VLOOKUP($B29&amp;"_"&amp;$C29&amp;"_"&amp;F$3,'Pnad-C'!$1:$1048576,$B$4,0)*100,"-")</f>
        <v>53.087371587753296</v>
      </c>
      <c r="G29" s="125">
        <f>IFERROR(VLOOKUP($B29&amp;"_"&amp;$C29&amp;"_"&amp;G$3,'Pnad-C'!$1:$1048576,$B$4,0)*100,"-")</f>
        <v>51.120364665985107</v>
      </c>
      <c r="H29" s="125">
        <f>IFERROR(VLOOKUP($B29&amp;"_"&amp;$C29&amp;"_"&amp;H$3,'Pnad-C'!$1:$1048576,$B$4,0)*100,"-")</f>
        <v>54.897493124008179</v>
      </c>
    </row>
    <row r="30" spans="1:8" s="100" customFormat="1" ht="15" customHeight="1" thickBot="1" x14ac:dyDescent="0.3">
      <c r="A30" s="254"/>
      <c r="B30" s="254">
        <f>B29</f>
        <v>2016</v>
      </c>
      <c r="C30" s="152">
        <v>2</v>
      </c>
      <c r="D30" s="246" t="s">
        <v>4</v>
      </c>
      <c r="E30" s="125">
        <f>IFERROR(VLOOKUP($B30&amp;"_"&amp;$C30&amp;"_"&amp;E$3,'Pnad-C'!$1:$1048576,$B$4,0)*100,"-")</f>
        <v>41.455283761024475</v>
      </c>
      <c r="F30" s="125">
        <f>IFERROR(VLOOKUP($B30&amp;"_"&amp;$C30&amp;"_"&amp;F$3,'Pnad-C'!$1:$1048576,$B$4,0)*100,"-")</f>
        <v>52.486675977706909</v>
      </c>
      <c r="G30" s="125">
        <f>IFERROR(VLOOKUP($B30&amp;"_"&amp;$C30&amp;"_"&amp;G$3,'Pnad-C'!$1:$1048576,$B$4,0)*100,"-")</f>
        <v>49.550306797027588</v>
      </c>
      <c r="H30" s="125">
        <f>IFERROR(VLOOKUP($B30&amp;"_"&amp;$C30&amp;"_"&amp;H$3,'Pnad-C'!$1:$1048576,$B$4,0)*100,"-")</f>
        <v>52.48342752456665</v>
      </c>
    </row>
    <row r="31" spans="1:8" ht="15.75" thickTop="1" x14ac:dyDescent="0.25">
      <c r="D31" s="15" t="s">
        <v>778</v>
      </c>
      <c r="E31" s="17"/>
      <c r="F31" s="17"/>
      <c r="G31" s="17"/>
      <c r="H31" s="17"/>
    </row>
    <row r="32" spans="1:8" x14ac:dyDescent="0.25">
      <c r="D32" s="16" t="s">
        <v>2</v>
      </c>
    </row>
    <row r="33" spans="4:4" x14ac:dyDescent="0.25">
      <c r="D33" s="159" t="s">
        <v>434</v>
      </c>
    </row>
    <row r="34" spans="4:4" x14ac:dyDescent="0.25">
      <c r="D34" s="104" t="s">
        <v>779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workbookViewId="0">
      <pane ySplit="7" topLeftCell="A8" activePane="bottomLeft" state="frozen"/>
      <selection activeCell="D35" sqref="D35"/>
      <selection pane="bottomLeft" activeCell="A8" sqref="A8"/>
    </sheetView>
  </sheetViews>
  <sheetFormatPr defaultRowHeight="15" x14ac:dyDescent="0.25"/>
  <cols>
    <col min="1" max="2" width="3.7109375" style="153" customWidth="1"/>
    <col min="3" max="3" width="3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158" customFormat="1" ht="6" customHeight="1" x14ac:dyDescent="0.2">
      <c r="A3" s="144">
        <v>42</v>
      </c>
      <c r="B3" s="145"/>
      <c r="C3" s="146"/>
      <c r="D3" s="155"/>
      <c r="E3" s="156" t="s">
        <v>170</v>
      </c>
      <c r="F3" s="156" t="s">
        <v>171</v>
      </c>
      <c r="G3" s="156" t="s">
        <v>9</v>
      </c>
      <c r="H3" s="156" t="s">
        <v>172</v>
      </c>
      <c r="I3" s="157"/>
      <c r="J3" s="157"/>
      <c r="K3" s="157"/>
      <c r="L3" s="157"/>
      <c r="M3" s="157"/>
    </row>
    <row r="4" spans="1:13" s="20" customFormat="1" ht="7.5" customHeight="1" x14ac:dyDescent="0.2">
      <c r="A4" s="147" t="str">
        <f>VLOOKUP(A$3,'Indicadores do boletim'!$D:$P,12,0)</f>
        <v>emp_scarteira</v>
      </c>
      <c r="B4" s="145">
        <f>HLOOKUP($A$4,'Pnad-C'!$1:$1048576,2,0)</f>
        <v>219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57.75" customHeight="1" x14ac:dyDescent="0.25">
      <c r="A5" s="11"/>
      <c r="B5" s="148"/>
      <c r="C5" s="149"/>
      <c r="D5" s="416" t="str">
        <f>VLOOKUP(A3,'Indicadores do boletim'!$D:$N,3,0)&amp;" "&amp;VLOOKUP(A3,'Indicadores do boletim'!$D:$N,6,0)&amp;", "&amp;VLOOKUP(A3,'Indicadores do boletim'!$D:$N,7,0)</f>
        <v>Participação percentual dos empregados sem carteira na ocupação total: Brasil, Sudeste Metropolitano, Região Metropolitana do Rio de Janeiro e cidade do Rio de Janeiro, 2012 a 2016</v>
      </c>
      <c r="E5" s="416"/>
      <c r="F5" s="416"/>
      <c r="G5" s="416"/>
      <c r="H5" s="416"/>
      <c r="I5" s="10"/>
    </row>
    <row r="6" spans="1:13" s="12" customFormat="1" ht="19.5" customHeight="1" thickBot="1" x14ac:dyDescent="0.25">
      <c r="A6" s="11"/>
      <c r="B6" s="150"/>
      <c r="C6" s="149"/>
      <c r="D6" s="13"/>
      <c r="H6" s="103" t="s">
        <v>186</v>
      </c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123">
        <f>IFERROR(VLOOKUP($B8&amp;"_"&amp;$C8&amp;"_"&amp;E$3,'Pnad-C'!$1:$1048576,$B$4,0)*100,"-")</f>
        <v>19.474095106124878</v>
      </c>
      <c r="F8" s="123">
        <f>IFERROR(VLOOKUP($B8&amp;"_"&amp;$C8&amp;"_"&amp;F$3,'Pnad-C'!$1:$1048576,$B$4,0)*100,"-")</f>
        <v>15.105946362018585</v>
      </c>
      <c r="G8" s="123">
        <f>IFERROR(VLOOKUP($B8&amp;"_"&amp;$C8&amp;"_"&amp;G$3,'Pnad-C'!$1:$1048576,$B$4,0)*100,"-")</f>
        <v>15.0568887591362</v>
      </c>
      <c r="H8" s="123">
        <f>IFERROR(VLOOKUP($B8&amp;"_"&amp;$C8&amp;"_"&amp;H$3,'Pnad-C'!$1:$1048576,$B$4,0)*100,"-")</f>
        <v>13.281649351119995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125">
        <f>IFERROR(VLOOKUP($B9&amp;"_"&amp;$C9&amp;"_"&amp;E$3,'Pnad-C'!$1:$1048576,$B$4,0)*100,"-")</f>
        <v>19.555580615997314</v>
      </c>
      <c r="F9" s="125">
        <f>IFERROR(VLOOKUP($B9&amp;"_"&amp;$C9&amp;"_"&amp;F$3,'Pnad-C'!$1:$1048576,$B$4,0)*100,"-")</f>
        <v>15.440507233142853</v>
      </c>
      <c r="G9" s="125">
        <f>IFERROR(VLOOKUP($B9&amp;"_"&amp;$C9&amp;"_"&amp;G$3,'Pnad-C'!$1:$1048576,$B$4,0)*100,"-")</f>
        <v>16.194169223308563</v>
      </c>
      <c r="H9" s="125">
        <f>IFERROR(VLOOKUP($B9&amp;"_"&amp;$C9&amp;"_"&amp;H$3,'Pnad-C'!$1:$1048576,$B$4,0)*100,"-")</f>
        <v>14.020170271396637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125">
        <f>IFERROR(VLOOKUP($B10&amp;"_"&amp;$C10&amp;"_"&amp;E$3,'Pnad-C'!$1:$1048576,$B$4,0)*100,"-")</f>
        <v>19.501973688602448</v>
      </c>
      <c r="F10" s="125">
        <f>IFERROR(VLOOKUP($B10&amp;"_"&amp;$C10&amp;"_"&amp;F$3,'Pnad-C'!$1:$1048576,$B$4,0)*100,"-")</f>
        <v>15.199629962444305</v>
      </c>
      <c r="G10" s="125">
        <f>IFERROR(VLOOKUP($B10&amp;"_"&amp;$C10&amp;"_"&amp;G$3,'Pnad-C'!$1:$1048576,$B$4,0)*100,"-")</f>
        <v>15.10225385427475</v>
      </c>
      <c r="H10" s="125">
        <f>IFERROR(VLOOKUP($B10&amp;"_"&amp;$C10&amp;"_"&amp;H$3,'Pnad-C'!$1:$1048576,$B$4,0)*100,"-")</f>
        <v>12.887105345726013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125">
        <f>IFERROR(VLOOKUP($B11&amp;"_"&amp;$C11&amp;"_"&amp;E$3,'Pnad-C'!$1:$1048576,$B$4,0)*100,"-")</f>
        <v>19.66368556022644</v>
      </c>
      <c r="F11" s="125">
        <f>IFERROR(VLOOKUP($B11&amp;"_"&amp;$C11&amp;"_"&amp;F$3,'Pnad-C'!$1:$1048576,$B$4,0)*100,"-")</f>
        <v>15.091584622859955</v>
      </c>
      <c r="G11" s="125">
        <f>IFERROR(VLOOKUP($B11&amp;"_"&amp;$C11&amp;"_"&amp;G$3,'Pnad-C'!$1:$1048576,$B$4,0)*100,"-")</f>
        <v>14.671997725963593</v>
      </c>
      <c r="H11" s="125">
        <f>IFERROR(VLOOKUP($B11&amp;"_"&amp;$C11&amp;"_"&amp;H$3,'Pnad-C'!$1:$1048576,$B$4,0)*100,"-")</f>
        <v>12.997791171073914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125">
        <f>IFERROR(VLOOKUP($B12&amp;"_"&amp;$C12&amp;"_"&amp;E$3,'Pnad-C'!$1:$1048576,$B$4,0)*100,"-")</f>
        <v>19.175137579441071</v>
      </c>
      <c r="F12" s="125">
        <f>IFERROR(VLOOKUP($B12&amp;"_"&amp;$C12&amp;"_"&amp;F$3,'Pnad-C'!$1:$1048576,$B$4,0)*100,"-")</f>
        <v>14.692062139511108</v>
      </c>
      <c r="G12" s="125">
        <f>IFERROR(VLOOKUP($B12&amp;"_"&amp;$C12&amp;"_"&amp;G$3,'Pnad-C'!$1:$1048576,$B$4,0)*100,"-")</f>
        <v>14.259135723114014</v>
      </c>
      <c r="H12" s="125">
        <f>IFERROR(VLOOKUP($B12&amp;"_"&amp;$C12&amp;"_"&amp;H$3,'Pnad-C'!$1:$1048576,$B$4,0)*100,"-")</f>
        <v>13.221529126167297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123">
        <f>IFERROR(VLOOKUP($B13&amp;"_"&amp;$C13&amp;"_"&amp;E$3,'Pnad-C'!$1:$1048576,$B$4,0)*100,"-")</f>
        <v>18.866769969463348</v>
      </c>
      <c r="F13" s="123">
        <f>IFERROR(VLOOKUP($B13&amp;"_"&amp;$C13&amp;"_"&amp;F$3,'Pnad-C'!$1:$1048576,$B$4,0)*100,"-")</f>
        <v>14.514060318470001</v>
      </c>
      <c r="G13" s="123">
        <f>IFERROR(VLOOKUP($B13&amp;"_"&amp;$C13&amp;"_"&amp;G$3,'Pnad-C'!$1:$1048576,$B$4,0)*100,"-")</f>
        <v>14.277690649032593</v>
      </c>
      <c r="H13" s="123">
        <f>IFERROR(VLOOKUP($B13&amp;"_"&amp;$C13&amp;"_"&amp;H$3,'Pnad-C'!$1:$1048576,$B$4,0)*100,"-")</f>
        <v>13.02979588508606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125">
        <f>IFERROR(VLOOKUP($B14&amp;"_"&amp;$C14&amp;"_"&amp;E$3,'Pnad-C'!$1:$1048576,$B$4,0)*100,"-")</f>
        <v>18.925940990447998</v>
      </c>
      <c r="F14" s="125">
        <f>IFERROR(VLOOKUP($B14&amp;"_"&amp;$C14&amp;"_"&amp;F$3,'Pnad-C'!$1:$1048576,$B$4,0)*100,"-")</f>
        <v>14.655299484729767</v>
      </c>
      <c r="G14" s="125">
        <f>IFERROR(VLOOKUP($B14&amp;"_"&amp;$C14&amp;"_"&amp;G$3,'Pnad-C'!$1:$1048576,$B$4,0)*100,"-")</f>
        <v>14.583659172058105</v>
      </c>
      <c r="H14" s="125">
        <f>IFERROR(VLOOKUP($B14&amp;"_"&amp;$C14&amp;"_"&amp;H$3,'Pnad-C'!$1:$1048576,$B$4,0)*100,"-")</f>
        <v>13.798132538795471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125">
        <f>IFERROR(VLOOKUP($B15&amp;"_"&amp;$C15&amp;"_"&amp;E$3,'Pnad-C'!$1:$1048576,$B$4,0)*100,"-")</f>
        <v>18.947021663188934</v>
      </c>
      <c r="F15" s="125">
        <f>IFERROR(VLOOKUP($B15&amp;"_"&amp;$C15&amp;"_"&amp;F$3,'Pnad-C'!$1:$1048576,$B$4,0)*100,"-")</f>
        <v>14.77859765291214</v>
      </c>
      <c r="G15" s="125">
        <f>IFERROR(VLOOKUP($B15&amp;"_"&amp;$C15&amp;"_"&amp;G$3,'Pnad-C'!$1:$1048576,$B$4,0)*100,"-")</f>
        <v>14.782428741455078</v>
      </c>
      <c r="H15" s="125">
        <f>IFERROR(VLOOKUP($B15&amp;"_"&amp;$C15&amp;"_"&amp;H$3,'Pnad-C'!$1:$1048576,$B$4,0)*100,"-")</f>
        <v>13.668061792850494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125">
        <f>IFERROR(VLOOKUP($B16&amp;"_"&amp;$C16&amp;"_"&amp;E$3,'Pnad-C'!$1:$1048576,$B$4,0)*100,"-")</f>
        <v>18.989616632461548</v>
      </c>
      <c r="F16" s="125">
        <f>IFERROR(VLOOKUP($B16&amp;"_"&amp;$C16&amp;"_"&amp;F$3,'Pnad-C'!$1:$1048576,$B$4,0)*100,"-")</f>
        <v>14.616492390632629</v>
      </c>
      <c r="G16" s="125">
        <f>IFERROR(VLOOKUP($B16&amp;"_"&amp;$C16&amp;"_"&amp;G$3,'Pnad-C'!$1:$1048576,$B$4,0)*100,"-")</f>
        <v>14.047317206859589</v>
      </c>
      <c r="H16" s="125">
        <f>IFERROR(VLOOKUP($B16&amp;"_"&amp;$C16&amp;"_"&amp;H$3,'Pnad-C'!$1:$1048576,$B$4,0)*100,"-")</f>
        <v>12.905232608318329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125">
        <f>IFERROR(VLOOKUP($B17&amp;"_"&amp;$C17&amp;"_"&amp;E$3,'Pnad-C'!$1:$1048576,$B$4,0)*100,"-")</f>
        <v>18.604500591754913</v>
      </c>
      <c r="F17" s="125">
        <f>IFERROR(VLOOKUP($B17&amp;"_"&amp;$C17&amp;"_"&amp;F$3,'Pnad-C'!$1:$1048576,$B$4,0)*100,"-")</f>
        <v>14.005850255489349</v>
      </c>
      <c r="G17" s="125">
        <f>IFERROR(VLOOKUP($B17&amp;"_"&amp;$C17&amp;"_"&amp;G$3,'Pnad-C'!$1:$1048576,$B$4,0)*100,"-")</f>
        <v>13.697360455989838</v>
      </c>
      <c r="H17" s="125">
        <f>IFERROR(VLOOKUP($B17&amp;"_"&amp;$C17&amp;"_"&amp;H$3,'Pnad-C'!$1:$1048576,$B$4,0)*100,"-")</f>
        <v>11.747758090496063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123">
        <f>IFERROR(VLOOKUP($B18&amp;"_"&amp;$C18&amp;"_"&amp;E$3,'Pnad-C'!$1:$1048576,$B$4,0)*100,"-")</f>
        <v>18.114335834980011</v>
      </c>
      <c r="F18" s="123">
        <f>IFERROR(VLOOKUP($B18&amp;"_"&amp;$C18&amp;"_"&amp;F$3,'Pnad-C'!$1:$1048576,$B$4,0)*100,"-")</f>
        <v>13.465020060539246</v>
      </c>
      <c r="G18" s="123">
        <f>IFERROR(VLOOKUP($B18&amp;"_"&amp;$C18&amp;"_"&amp;G$3,'Pnad-C'!$1:$1048576,$B$4,0)*100,"-")</f>
        <v>12.545166909694672</v>
      </c>
      <c r="H18" s="123">
        <f>IFERROR(VLOOKUP($B18&amp;"_"&amp;$C18&amp;"_"&amp;H$3,'Pnad-C'!$1:$1048576,$B$4,0)*100,"-")</f>
        <v>10.071611404418945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125">
        <f>IFERROR(VLOOKUP($B19&amp;"_"&amp;$C19&amp;"_"&amp;E$3,'Pnad-C'!$1:$1048576,$B$4,0)*100,"-")</f>
        <v>18.198239803314209</v>
      </c>
      <c r="F19" s="125">
        <f>IFERROR(VLOOKUP($B19&amp;"_"&amp;$C19&amp;"_"&amp;F$3,'Pnad-C'!$1:$1048576,$B$4,0)*100,"-")</f>
        <v>13.553959131240845</v>
      </c>
      <c r="G19" s="125">
        <f>IFERROR(VLOOKUP($B19&amp;"_"&amp;$C19&amp;"_"&amp;G$3,'Pnad-C'!$1:$1048576,$B$4,0)*100,"-")</f>
        <v>13.175798952579498</v>
      </c>
      <c r="H19" s="125">
        <f>IFERROR(VLOOKUP($B19&amp;"_"&amp;$C19&amp;"_"&amp;H$3,'Pnad-C'!$1:$1048576,$B$4,0)*100,"-")</f>
        <v>10.657272487878799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125">
        <f>IFERROR(VLOOKUP($B20&amp;"_"&amp;$C20&amp;"_"&amp;E$3,'Pnad-C'!$1:$1048576,$B$4,0)*100,"-")</f>
        <v>18.080009520053864</v>
      </c>
      <c r="F20" s="125">
        <f>IFERROR(VLOOKUP($B20&amp;"_"&amp;$C20&amp;"_"&amp;F$3,'Pnad-C'!$1:$1048576,$B$4,0)*100,"-")</f>
        <v>13.563235104084015</v>
      </c>
      <c r="G20" s="125">
        <f>IFERROR(VLOOKUP($B20&amp;"_"&amp;$C20&amp;"_"&amp;G$3,'Pnad-C'!$1:$1048576,$B$4,0)*100,"-")</f>
        <v>12.571603059768677</v>
      </c>
      <c r="H20" s="125">
        <f>IFERROR(VLOOKUP($B20&amp;"_"&amp;$C20&amp;"_"&amp;H$3,'Pnad-C'!$1:$1048576,$B$4,0)*100,"-")</f>
        <v>10.251913964748383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125">
        <f>IFERROR(VLOOKUP($B21&amp;"_"&amp;$C21&amp;"_"&amp;E$3,'Pnad-C'!$1:$1048576,$B$4,0)*100,"-")</f>
        <v>18.034972250461578</v>
      </c>
      <c r="F21" s="125">
        <f>IFERROR(VLOOKUP($B21&amp;"_"&amp;$C21&amp;"_"&amp;F$3,'Pnad-C'!$1:$1048576,$B$4,0)*100,"-")</f>
        <v>12.95127272605896</v>
      </c>
      <c r="G21" s="125">
        <f>IFERROR(VLOOKUP($B21&amp;"_"&amp;$C21&amp;"_"&amp;G$3,'Pnad-C'!$1:$1048576,$B$4,0)*100,"-")</f>
        <v>12.009617686271667</v>
      </c>
      <c r="H21" s="125">
        <f>IFERROR(VLOOKUP($B21&amp;"_"&amp;$C21&amp;"_"&amp;H$3,'Pnad-C'!$1:$1048576,$B$4,0)*100,"-")</f>
        <v>9.4382934272289276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125">
        <f>IFERROR(VLOOKUP($B22&amp;"_"&amp;$C22&amp;"_"&amp;E$3,'Pnad-C'!$1:$1048576,$B$4,0)*100,"-")</f>
        <v>18.144121766090393</v>
      </c>
      <c r="F22" s="125">
        <f>IFERROR(VLOOKUP($B22&amp;"_"&amp;$C22&amp;"_"&amp;F$3,'Pnad-C'!$1:$1048576,$B$4,0)*100,"-")</f>
        <v>13.791610300540924</v>
      </c>
      <c r="G22" s="125">
        <f>IFERROR(VLOOKUP($B22&amp;"_"&amp;$C22&amp;"_"&amp;G$3,'Pnad-C'!$1:$1048576,$B$4,0)*100,"-")</f>
        <v>12.423647940158844</v>
      </c>
      <c r="H22" s="125">
        <f>IFERROR(VLOOKUP($B22&amp;"_"&amp;$C22&amp;"_"&amp;H$3,'Pnad-C'!$1:$1048576,$B$4,0)*100,"-")</f>
        <v>9.9389642477035522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123">
        <f>IFERROR(VLOOKUP($B23&amp;"_"&amp;$C23&amp;"_"&amp;E$3,'Pnad-C'!$1:$1048576,$B$4,0)*100,"-")</f>
        <v>17.849332094192505</v>
      </c>
      <c r="F23" s="123">
        <f>IFERROR(VLOOKUP($B23&amp;"_"&amp;$C23&amp;"_"&amp;F$3,'Pnad-C'!$1:$1048576,$B$4,0)*100,"-")</f>
        <v>13.610216975212097</v>
      </c>
      <c r="G23" s="123">
        <f>IFERROR(VLOOKUP($B23&amp;"_"&amp;$C23&amp;"_"&amp;G$3,'Pnad-C'!$1:$1048576,$B$4,0)*100,"-")</f>
        <v>12.324336171150208</v>
      </c>
      <c r="H23" s="123">
        <f>IFERROR(VLOOKUP($B23&amp;"_"&amp;$C23&amp;"_"&amp;H$3,'Pnad-C'!$1:$1048576,$B$4,0)*100,"-")</f>
        <v>9.5249846577644348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125">
        <f>IFERROR(VLOOKUP($B24&amp;"_"&amp;$C24&amp;"_"&amp;E$3,'Pnad-C'!$1:$1048576,$B$4,0)*100,"-")</f>
        <v>17.660973966121674</v>
      </c>
      <c r="F24" s="125">
        <f>IFERROR(VLOOKUP($B24&amp;"_"&amp;$C24&amp;"_"&amp;F$3,'Pnad-C'!$1:$1048576,$B$4,0)*100,"-")</f>
        <v>13.383321464061737</v>
      </c>
      <c r="G24" s="125">
        <f>IFERROR(VLOOKUP($B24&amp;"_"&amp;$C24&amp;"_"&amp;G$3,'Pnad-C'!$1:$1048576,$B$4,0)*100,"-")</f>
        <v>11.707454174757004</v>
      </c>
      <c r="H24" s="125">
        <f>IFERROR(VLOOKUP($B24&amp;"_"&amp;$C24&amp;"_"&amp;H$3,'Pnad-C'!$1:$1048576,$B$4,0)*100,"-")</f>
        <v>9.4066940248012543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125">
        <f>IFERROR(VLOOKUP($B25&amp;"_"&amp;$C25&amp;"_"&amp;E$3,'Pnad-C'!$1:$1048576,$B$4,0)*100,"-")</f>
        <v>17.799246311187744</v>
      </c>
      <c r="F25" s="125">
        <f>IFERROR(VLOOKUP($B25&amp;"_"&amp;$C25&amp;"_"&amp;F$3,'Pnad-C'!$1:$1048576,$B$4,0)*100,"-")</f>
        <v>13.778160512447357</v>
      </c>
      <c r="G25" s="125">
        <f>IFERROR(VLOOKUP($B25&amp;"_"&amp;$C25&amp;"_"&amp;G$3,'Pnad-C'!$1:$1048576,$B$4,0)*100,"-")</f>
        <v>12.40217536687851</v>
      </c>
      <c r="H25" s="125">
        <f>IFERROR(VLOOKUP($B25&amp;"_"&amp;$C25&amp;"_"&amp;H$3,'Pnad-C'!$1:$1048576,$B$4,0)*100,"-")</f>
        <v>9.724416583776474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125">
        <f>IFERROR(VLOOKUP($B26&amp;"_"&amp;$C26&amp;"_"&amp;E$3,'Pnad-C'!$1:$1048576,$B$4,0)*100,"-")</f>
        <v>18.067626655101776</v>
      </c>
      <c r="F26" s="125">
        <f>IFERROR(VLOOKUP($B26&amp;"_"&amp;$C26&amp;"_"&amp;F$3,'Pnad-C'!$1:$1048576,$B$4,0)*100,"-")</f>
        <v>14.005467295646667</v>
      </c>
      <c r="G26" s="125">
        <f>IFERROR(VLOOKUP($B26&amp;"_"&amp;$C26&amp;"_"&amp;G$3,'Pnad-C'!$1:$1048576,$B$4,0)*100,"-")</f>
        <v>12.854941189289093</v>
      </c>
      <c r="H26" s="125">
        <f>IFERROR(VLOOKUP($B26&amp;"_"&amp;$C26&amp;"_"&amp;H$3,'Pnad-C'!$1:$1048576,$B$4,0)*100,"-")</f>
        <v>10.04355177283287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125">
        <f>IFERROR(VLOOKUP($B27&amp;"_"&amp;$C27&amp;"_"&amp;E$3,'Pnad-C'!$1:$1048576,$B$4,0)*100,"-")</f>
        <v>17.869481444358826</v>
      </c>
      <c r="F27" s="125">
        <f>IFERROR(VLOOKUP($B27&amp;"_"&amp;$C27&amp;"_"&amp;F$3,'Pnad-C'!$1:$1048576,$B$4,0)*100,"-")</f>
        <v>13.273918628692627</v>
      </c>
      <c r="G27" s="125">
        <f>IFERROR(VLOOKUP($B27&amp;"_"&amp;$C27&amp;"_"&amp;G$3,'Pnad-C'!$1:$1048576,$B$4,0)*100,"-")</f>
        <v>12.332775443792343</v>
      </c>
      <c r="H27" s="125">
        <f>IFERROR(VLOOKUP($B27&amp;"_"&amp;$C27&amp;"_"&amp;H$3,'Pnad-C'!$1:$1048576,$B$4,0)*100,"-")</f>
        <v>8.9252769947052002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123">
        <f>IFERROR(VLOOKUP($B28&amp;"_"&amp;$C28&amp;"_"&amp;E$3,'Pnad-C'!$1:$1048576,$B$4,0)*100,"-")</f>
        <v>17.781110107898712</v>
      </c>
      <c r="F28" s="123">
        <f>IFERROR(VLOOKUP($B28&amp;"_"&amp;$C28&amp;"_"&amp;F$3,'Pnad-C'!$1:$1048576,$B$4,0)*100,"-")</f>
        <v>13.343510031700134</v>
      </c>
      <c r="G28" s="123">
        <f>IFERROR(VLOOKUP($B28&amp;"_"&amp;$C28&amp;"_"&amp;G$3,'Pnad-C'!$1:$1048576,$B$4,0)*100,"-")</f>
        <v>12.640491127967834</v>
      </c>
      <c r="H28" s="123">
        <f>IFERROR(VLOOKUP($B28&amp;"_"&amp;$C28&amp;"_"&amp;H$3,'Pnad-C'!$1:$1048576,$B$4,0)*100,"-")</f>
        <v>9.0171396732330322</v>
      </c>
    </row>
    <row r="29" spans="1:8" s="100" customFormat="1" ht="15" customHeight="1" x14ac:dyDescent="0.25">
      <c r="A29" s="10"/>
      <c r="B29" s="10">
        <f>B28</f>
        <v>2016</v>
      </c>
      <c r="C29" s="152">
        <v>1</v>
      </c>
      <c r="D29" s="99" t="s">
        <v>3</v>
      </c>
      <c r="E29" s="125">
        <f>IFERROR(VLOOKUP($B29&amp;"_"&amp;$C29&amp;"_"&amp;E$3,'Pnad-C'!$1:$1048576,$B$4,0)*100,"-")</f>
        <v>17.405429482460022</v>
      </c>
      <c r="F29" s="125">
        <f>IFERROR(VLOOKUP($B29&amp;"_"&amp;$C29&amp;"_"&amp;F$3,'Pnad-C'!$1:$1048576,$B$4,0)*100,"-")</f>
        <v>13.128846883773804</v>
      </c>
      <c r="G29" s="125">
        <f>IFERROR(VLOOKUP($B29&amp;"_"&amp;$C29&amp;"_"&amp;G$3,'Pnad-C'!$1:$1048576,$B$4,0)*100,"-")</f>
        <v>12.387208640575409</v>
      </c>
      <c r="H29" s="125">
        <f>IFERROR(VLOOKUP($B29&amp;"_"&amp;$C29&amp;"_"&amp;H$3,'Pnad-C'!$1:$1048576,$B$4,0)*100,"-")</f>
        <v>8.7722226977348328</v>
      </c>
    </row>
    <row r="30" spans="1:8" s="100" customFormat="1" ht="15" customHeight="1" thickBot="1" x14ac:dyDescent="0.3">
      <c r="A30" s="254"/>
      <c r="B30" s="254">
        <f>B29</f>
        <v>2016</v>
      </c>
      <c r="C30" s="152">
        <v>2</v>
      </c>
      <c r="D30" s="246" t="s">
        <v>4</v>
      </c>
      <c r="E30" s="125">
        <f>IFERROR(VLOOKUP($B30&amp;"_"&amp;$C30&amp;"_"&amp;E$3,'Pnad-C'!$1:$1048576,$B$4,0)*100,"-")</f>
        <v>18.156790733337402</v>
      </c>
      <c r="F30" s="125">
        <f>IFERROR(VLOOKUP($B30&amp;"_"&amp;$C30&amp;"_"&amp;F$3,'Pnad-C'!$1:$1048576,$B$4,0)*100,"-")</f>
        <v>13.558174669742584</v>
      </c>
      <c r="G30" s="125">
        <f>IFERROR(VLOOKUP($B30&amp;"_"&amp;$C30&amp;"_"&amp;G$3,'Pnad-C'!$1:$1048576,$B$4,0)*100,"-")</f>
        <v>12.893775105476379</v>
      </c>
      <c r="H30" s="125">
        <f>IFERROR(VLOOKUP($B30&amp;"_"&amp;$C30&amp;"_"&amp;H$3,'Pnad-C'!$1:$1048576,$B$4,0)*100,"-")</f>
        <v>9.2620566487312317</v>
      </c>
    </row>
    <row r="31" spans="1:8" ht="15.75" thickTop="1" x14ac:dyDescent="0.25">
      <c r="D31" s="15" t="s">
        <v>778</v>
      </c>
      <c r="E31" s="17"/>
      <c r="F31" s="17"/>
      <c r="G31" s="17"/>
      <c r="H31" s="17"/>
    </row>
    <row r="32" spans="1:8" x14ac:dyDescent="0.25">
      <c r="D32" s="16" t="s">
        <v>2</v>
      </c>
    </row>
    <row r="33" spans="4:4" x14ac:dyDescent="0.25">
      <c r="D33" s="159" t="s">
        <v>434</v>
      </c>
    </row>
    <row r="34" spans="4:4" x14ac:dyDescent="0.25">
      <c r="D34" s="104" t="s">
        <v>779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workbookViewId="0">
      <pane ySplit="7" topLeftCell="A8" activePane="bottomLeft" state="frozen"/>
      <selection activeCell="D35" sqref="D35"/>
      <selection pane="bottomLeft" activeCell="C30" sqref="C30"/>
    </sheetView>
  </sheetViews>
  <sheetFormatPr defaultRowHeight="15" x14ac:dyDescent="0.25"/>
  <cols>
    <col min="1" max="3" width="2.140625" style="153" customWidth="1"/>
    <col min="4" max="4" width="23.28515625" customWidth="1"/>
    <col min="5" max="9" width="17.42578125" customWidth="1"/>
    <col min="10" max="10" width="18.140625" customWidth="1"/>
  </cols>
  <sheetData>
    <row r="1" spans="1:10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</row>
    <row r="2" spans="1:10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</row>
    <row r="3" spans="1:10" s="165" customFormat="1" ht="10.5" customHeight="1" x14ac:dyDescent="0.25">
      <c r="A3" s="161">
        <v>5</v>
      </c>
      <c r="B3" s="162"/>
      <c r="C3" s="163"/>
      <c r="D3" s="164"/>
      <c r="E3" s="163" t="s">
        <v>201</v>
      </c>
      <c r="F3" s="163" t="s">
        <v>247</v>
      </c>
      <c r="G3" s="163" t="s">
        <v>203</v>
      </c>
      <c r="H3" s="163" t="s">
        <v>204</v>
      </c>
      <c r="I3" s="163" t="s">
        <v>205</v>
      </c>
      <c r="J3" s="163" t="s">
        <v>248</v>
      </c>
    </row>
    <row r="4" spans="1:10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75</v>
      </c>
      <c r="F4" s="163">
        <f>HLOOKUP(F$3,'Pnad-C'!$1:$1048576,2,0)</f>
        <v>76</v>
      </c>
      <c r="G4" s="163">
        <f>HLOOKUP(G$3,'Pnad-C'!$1:$1048576,2,0)</f>
        <v>77</v>
      </c>
      <c r="H4" s="163">
        <f>HLOOKUP(H$3,'Pnad-C'!$1:$1048576,2,0)</f>
        <v>78</v>
      </c>
      <c r="I4" s="163">
        <f>HLOOKUP(I$3,'Pnad-C'!$1:$1048576,2,0)</f>
        <v>79</v>
      </c>
      <c r="J4" s="163">
        <f>HLOOKUP(J$3,'Pnad-C'!$1:$1048576,2,0)</f>
        <v>80</v>
      </c>
    </row>
    <row r="5" spans="1:10" s="12" customFormat="1" ht="43.5" customHeight="1" x14ac:dyDescent="0.25">
      <c r="A5" s="11"/>
      <c r="B5" s="148"/>
      <c r="C5" s="138"/>
      <c r="D5" s="416" t="str">
        <f>VLOOKUP(A3,'Indicadores do boletim'!$D:$N,3,0)</f>
        <v>Distribuição percentual da população economicamente ativa (PEA) por anos de estudo: Região Metropolitana do Rio de Janeiro, 2012 a 2016</v>
      </c>
      <c r="E5" s="416"/>
      <c r="F5" s="416"/>
      <c r="G5" s="416"/>
      <c r="H5" s="416"/>
      <c r="I5" s="416"/>
      <c r="J5" s="416"/>
    </row>
    <row r="6" spans="1:10" s="12" customFormat="1" ht="14.25" customHeight="1" thickBot="1" x14ac:dyDescent="0.3">
      <c r="A6" s="11"/>
      <c r="B6" s="150"/>
      <c r="C6" s="138"/>
      <c r="D6" s="13"/>
      <c r="E6" s="14"/>
      <c r="J6" s="102" t="s">
        <v>186</v>
      </c>
    </row>
    <row r="7" spans="1:10" s="11" customFormat="1" ht="23.25" customHeight="1" thickTop="1" x14ac:dyDescent="0.25">
      <c r="A7" s="138"/>
      <c r="B7" s="151"/>
      <c r="C7" s="138"/>
      <c r="D7" s="96" t="s">
        <v>0</v>
      </c>
      <c r="E7" s="97" t="s">
        <v>196</v>
      </c>
      <c r="F7" s="97" t="s">
        <v>202</v>
      </c>
      <c r="G7" s="97" t="s">
        <v>197</v>
      </c>
      <c r="H7" s="97" t="s">
        <v>198</v>
      </c>
      <c r="I7" s="97" t="s">
        <v>199</v>
      </c>
      <c r="J7" s="97" t="s">
        <v>200</v>
      </c>
    </row>
    <row r="8" spans="1:10" ht="15.75" x14ac:dyDescent="0.25">
      <c r="B8" s="10">
        <f>D8</f>
        <v>2012</v>
      </c>
      <c r="C8" s="152">
        <v>0</v>
      </c>
      <c r="D8" s="98">
        <v>2012</v>
      </c>
      <c r="E8" s="117">
        <f>IFERROR(VLOOKUP($B8&amp;"_"&amp;$C8&amp;"_"&amp;$A$4,'Pnad-C'!$1:$1048576,E$4,0)*100,"-")</f>
        <v>2.3808034136891365</v>
      </c>
      <c r="F8" s="117">
        <f>IFERROR(VLOOKUP($B8&amp;"_"&amp;$C8&amp;"_"&amp;$A$4,'Pnad-C'!$1:$1048576,F$4,0)*100,"-")</f>
        <v>19.932258129119873</v>
      </c>
      <c r="G8" s="117">
        <f>IFERROR(VLOOKUP($B8&amp;"_"&amp;$C8&amp;"_"&amp;$A$4,'Pnad-C'!$1:$1048576,G$4,0)*100,"-")</f>
        <v>13.286313414573669</v>
      </c>
      <c r="H8" s="117">
        <f>IFERROR(VLOOKUP($B8&amp;"_"&amp;$C8&amp;"_"&amp;$A$4,'Pnad-C'!$1:$1048576,H$4,0)*100,"-")</f>
        <v>6.2090344727039337</v>
      </c>
      <c r="I8" s="117">
        <f>IFERROR(VLOOKUP($B8&amp;"_"&amp;$C8&amp;"_"&amp;$A$4,'Pnad-C'!$1:$1048576,I$4,0)*100,"-")</f>
        <v>34.763577580451965</v>
      </c>
      <c r="J8" s="117">
        <f>IFERROR(VLOOKUP($B8&amp;"_"&amp;$C8&amp;"_"&amp;$A$4,'Pnad-C'!$1:$1048576,J$4,0)*100,"-")</f>
        <v>23.428010940551758</v>
      </c>
    </row>
    <row r="9" spans="1:10" ht="15.75" x14ac:dyDescent="0.25">
      <c r="B9" s="10">
        <f>B8</f>
        <v>2012</v>
      </c>
      <c r="C9" s="152">
        <v>1</v>
      </c>
      <c r="D9" s="99" t="s">
        <v>3</v>
      </c>
      <c r="E9" s="118">
        <f>IFERROR(VLOOKUP($B9&amp;"_"&amp;$C9&amp;"_"&amp;$A$4,'Pnad-C'!$1:$1048576,E$4,0)*100,"-")</f>
        <v>2.3649727925658226</v>
      </c>
      <c r="F9" s="118">
        <f>IFERROR(VLOOKUP($B9&amp;"_"&amp;$C9&amp;"_"&amp;$A$4,'Pnad-C'!$1:$1048576,F$4,0)*100,"-")</f>
        <v>19.890290498733521</v>
      </c>
      <c r="G9" s="118">
        <f>IFERROR(VLOOKUP($B9&amp;"_"&amp;$C9&amp;"_"&amp;$A$4,'Pnad-C'!$1:$1048576,G$4,0)*100,"-")</f>
        <v>12.567956745624542</v>
      </c>
      <c r="H9" s="118">
        <f>IFERROR(VLOOKUP($B9&amp;"_"&amp;$C9&amp;"_"&amp;$A$4,'Pnad-C'!$1:$1048576,H$4,0)*100,"-")</f>
        <v>6.7228913307189941</v>
      </c>
      <c r="I9" s="118">
        <f>IFERROR(VLOOKUP($B9&amp;"_"&amp;$C9&amp;"_"&amp;$A$4,'Pnad-C'!$1:$1048576,I$4,0)*100,"-")</f>
        <v>34.637722373008728</v>
      </c>
      <c r="J9" s="118">
        <f>IFERROR(VLOOKUP($B9&amp;"_"&amp;$C9&amp;"_"&amp;$A$4,'Pnad-C'!$1:$1048576,J$4,0)*100,"-")</f>
        <v>23.816165328025818</v>
      </c>
    </row>
    <row r="10" spans="1:10" ht="15.75" x14ac:dyDescent="0.25">
      <c r="B10" s="10">
        <f t="shared" ref="B10:B12" si="0">B9</f>
        <v>2012</v>
      </c>
      <c r="C10" s="152">
        <v>2</v>
      </c>
      <c r="D10" s="99" t="s">
        <v>4</v>
      </c>
      <c r="E10" s="118">
        <f>IFERROR(VLOOKUP($B10&amp;"_"&amp;$C10&amp;"_"&amp;$A$4,'Pnad-C'!$1:$1048576,E$4,0)*100,"-")</f>
        <v>2.3869888857007027</v>
      </c>
      <c r="F10" s="118">
        <f>IFERROR(VLOOKUP($B10&amp;"_"&amp;$C10&amp;"_"&amp;$A$4,'Pnad-C'!$1:$1048576,F$4,0)*100,"-")</f>
        <v>19.706337153911591</v>
      </c>
      <c r="G10" s="118">
        <f>IFERROR(VLOOKUP($B10&amp;"_"&amp;$C10&amp;"_"&amp;$A$4,'Pnad-C'!$1:$1048576,G$4,0)*100,"-")</f>
        <v>13.099247217178345</v>
      </c>
      <c r="H10" s="118">
        <f>IFERROR(VLOOKUP($B10&amp;"_"&amp;$C10&amp;"_"&amp;$A$4,'Pnad-C'!$1:$1048576,H$4,0)*100,"-")</f>
        <v>6.5618924796581268</v>
      </c>
      <c r="I10" s="118">
        <f>IFERROR(VLOOKUP($B10&amp;"_"&amp;$C10&amp;"_"&amp;$A$4,'Pnad-C'!$1:$1048576,I$4,0)*100,"-")</f>
        <v>34.660300612449646</v>
      </c>
      <c r="J10" s="118">
        <f>IFERROR(VLOOKUP($B10&amp;"_"&amp;$C10&amp;"_"&amp;$A$4,'Pnad-C'!$1:$1048576,J$4,0)*100,"-")</f>
        <v>23.585233092308044</v>
      </c>
    </row>
    <row r="11" spans="1:10" ht="15.75" x14ac:dyDescent="0.25">
      <c r="B11" s="10">
        <f t="shared" si="0"/>
        <v>2012</v>
      </c>
      <c r="C11" s="152">
        <v>3</v>
      </c>
      <c r="D11" s="99" t="s">
        <v>5</v>
      </c>
      <c r="E11" s="118">
        <f>IFERROR(VLOOKUP($B11&amp;"_"&amp;$C11&amp;"_"&amp;$A$4,'Pnad-C'!$1:$1048576,E$4,0)*100,"-")</f>
        <v>2.3649763315916061</v>
      </c>
      <c r="F11" s="118">
        <f>IFERROR(VLOOKUP($B11&amp;"_"&amp;$C11&amp;"_"&amp;$A$4,'Pnad-C'!$1:$1048576,F$4,0)*100,"-")</f>
        <v>20.189070701599121</v>
      </c>
      <c r="G11" s="118">
        <f>IFERROR(VLOOKUP($B11&amp;"_"&amp;$C11&amp;"_"&amp;$A$4,'Pnad-C'!$1:$1048576,G$4,0)*100,"-")</f>
        <v>13.536372780799866</v>
      </c>
      <c r="H11" s="118">
        <f>IFERROR(VLOOKUP($B11&amp;"_"&amp;$C11&amp;"_"&amp;$A$4,'Pnad-C'!$1:$1048576,H$4,0)*100,"-")</f>
        <v>5.8723103255033493</v>
      </c>
      <c r="I11" s="118">
        <f>IFERROR(VLOOKUP($B11&amp;"_"&amp;$C11&amp;"_"&amp;$A$4,'Pnad-C'!$1:$1048576,I$4,0)*100,"-")</f>
        <v>34.661340713500977</v>
      </c>
      <c r="J11" s="118">
        <f>IFERROR(VLOOKUP($B11&amp;"_"&amp;$C11&amp;"_"&amp;$A$4,'Pnad-C'!$1:$1048576,J$4,0)*100,"-")</f>
        <v>23.375928401947021</v>
      </c>
    </row>
    <row r="12" spans="1:10" ht="15.75" x14ac:dyDescent="0.25">
      <c r="B12" s="10">
        <f t="shared" si="0"/>
        <v>2012</v>
      </c>
      <c r="C12" s="152">
        <v>4</v>
      </c>
      <c r="D12" s="99" t="s">
        <v>6</v>
      </c>
      <c r="E12" s="118">
        <f>IFERROR(VLOOKUP($B12&amp;"_"&amp;$C12&amp;"_"&amp;$A$4,'Pnad-C'!$1:$1048576,E$4,0)*100,"-")</f>
        <v>2.4062756448984146</v>
      </c>
      <c r="F12" s="118">
        <f>IFERROR(VLOOKUP($B12&amp;"_"&amp;$C12&amp;"_"&amp;$A$4,'Pnad-C'!$1:$1048576,F$4,0)*100,"-")</f>
        <v>19.94333416223526</v>
      </c>
      <c r="G12" s="118">
        <f>IFERROR(VLOOKUP($B12&amp;"_"&amp;$C12&amp;"_"&amp;$A$4,'Pnad-C'!$1:$1048576,G$4,0)*100,"-")</f>
        <v>13.941676914691925</v>
      </c>
      <c r="H12" s="118">
        <f>IFERROR(VLOOKUP($B12&amp;"_"&amp;$C12&amp;"_"&amp;$A$4,'Pnad-C'!$1:$1048576,H$4,0)*100,"-")</f>
        <v>5.6790437549352646</v>
      </c>
      <c r="I12" s="118">
        <f>IFERROR(VLOOKUP($B12&amp;"_"&amp;$C12&amp;"_"&amp;$A$4,'Pnad-C'!$1:$1048576,I$4,0)*100,"-")</f>
        <v>35.094946622848511</v>
      </c>
      <c r="J12" s="118">
        <f>IFERROR(VLOOKUP($B12&amp;"_"&amp;$C12&amp;"_"&amp;$A$4,'Pnad-C'!$1:$1048576,J$4,0)*100,"-")</f>
        <v>22.934719920158386</v>
      </c>
    </row>
    <row r="13" spans="1:10" ht="15.75" x14ac:dyDescent="0.25">
      <c r="B13" s="10">
        <f>D13</f>
        <v>2013</v>
      </c>
      <c r="C13" s="152">
        <v>0</v>
      </c>
      <c r="D13" s="98">
        <v>2013</v>
      </c>
      <c r="E13" s="117">
        <f>IFERROR(VLOOKUP($B13&amp;"_"&amp;$C13&amp;"_"&amp;$A$4,'Pnad-C'!$1:$1048576,E$4,0)*100,"-")</f>
        <v>2.443583682179451</v>
      </c>
      <c r="F13" s="117">
        <f>IFERROR(VLOOKUP($B13&amp;"_"&amp;$C13&amp;"_"&amp;$A$4,'Pnad-C'!$1:$1048576,F$4,0)*100,"-")</f>
        <v>18.893693387508392</v>
      </c>
      <c r="G13" s="117">
        <f>IFERROR(VLOOKUP($B13&amp;"_"&amp;$C13&amp;"_"&amp;$A$4,'Pnad-C'!$1:$1048576,G$4,0)*100,"-")</f>
        <v>13.252341747283936</v>
      </c>
      <c r="H13" s="117">
        <f>IFERROR(VLOOKUP($B13&amp;"_"&amp;$C13&amp;"_"&amp;$A$4,'Pnad-C'!$1:$1048576,H$4,0)*100,"-")</f>
        <v>5.701030045747757</v>
      </c>
      <c r="I13" s="117">
        <f>IFERROR(VLOOKUP($B13&amp;"_"&amp;$C13&amp;"_"&amp;$A$4,'Pnad-C'!$1:$1048576,I$4,0)*100,"-")</f>
        <v>36.492496728897095</v>
      </c>
      <c r="J13" s="117">
        <f>IFERROR(VLOOKUP($B13&amp;"_"&amp;$C13&amp;"_"&amp;$A$4,'Pnad-C'!$1:$1048576,J$4,0)*100,"-")</f>
        <v>23.21685403585434</v>
      </c>
    </row>
    <row r="14" spans="1:10" ht="15.75" x14ac:dyDescent="0.25">
      <c r="B14" s="10">
        <f>B13</f>
        <v>2013</v>
      </c>
      <c r="C14" s="152">
        <v>1</v>
      </c>
      <c r="D14" s="99" t="s">
        <v>3</v>
      </c>
      <c r="E14" s="118">
        <f>IFERROR(VLOOKUP($B14&amp;"_"&amp;$C14&amp;"_"&amp;$A$4,'Pnad-C'!$1:$1048576,E$4,0)*100,"-")</f>
        <v>2.7187718078494072</v>
      </c>
      <c r="F14" s="118">
        <f>IFERROR(VLOOKUP($B14&amp;"_"&amp;$C14&amp;"_"&amp;$A$4,'Pnad-C'!$1:$1048576,F$4,0)*100,"-")</f>
        <v>18.898510932922363</v>
      </c>
      <c r="G14" s="118">
        <f>IFERROR(VLOOKUP($B14&amp;"_"&amp;$C14&amp;"_"&amp;$A$4,'Pnad-C'!$1:$1048576,G$4,0)*100,"-")</f>
        <v>13.558594882488251</v>
      </c>
      <c r="H14" s="118">
        <f>IFERROR(VLOOKUP($B14&amp;"_"&amp;$C14&amp;"_"&amp;$A$4,'Pnad-C'!$1:$1048576,H$4,0)*100,"-")</f>
        <v>5.4694760590791702</v>
      </c>
      <c r="I14" s="118">
        <f>IFERROR(VLOOKUP($B14&amp;"_"&amp;$C14&amp;"_"&amp;$A$4,'Pnad-C'!$1:$1048576,I$4,0)*100,"-")</f>
        <v>36.249229311943054</v>
      </c>
      <c r="J14" s="118">
        <f>IFERROR(VLOOKUP($B14&amp;"_"&amp;$C14&amp;"_"&amp;$A$4,'Pnad-C'!$1:$1048576,J$4,0)*100,"-")</f>
        <v>23.10541570186615</v>
      </c>
    </row>
    <row r="15" spans="1:10" ht="15.75" x14ac:dyDescent="0.25">
      <c r="B15" s="10">
        <f t="shared" ref="B15:B17" si="1">B14</f>
        <v>2013</v>
      </c>
      <c r="C15" s="152">
        <v>2</v>
      </c>
      <c r="D15" s="99" t="s">
        <v>4</v>
      </c>
      <c r="E15" s="118">
        <f>IFERROR(VLOOKUP($B15&amp;"_"&amp;$C15&amp;"_"&amp;$A$4,'Pnad-C'!$1:$1048576,E$4,0)*100,"-")</f>
        <v>2.3610120639204979</v>
      </c>
      <c r="F15" s="118">
        <f>IFERROR(VLOOKUP($B15&amp;"_"&amp;$C15&amp;"_"&amp;$A$4,'Pnad-C'!$1:$1048576,F$4,0)*100,"-")</f>
        <v>19.289113581180573</v>
      </c>
      <c r="G15" s="118">
        <f>IFERROR(VLOOKUP($B15&amp;"_"&amp;$C15&amp;"_"&amp;$A$4,'Pnad-C'!$1:$1048576,G$4,0)*100,"-")</f>
        <v>13.408882915973663</v>
      </c>
      <c r="H15" s="118">
        <f>IFERROR(VLOOKUP($B15&amp;"_"&amp;$C15&amp;"_"&amp;$A$4,'Pnad-C'!$1:$1048576,H$4,0)*100,"-")</f>
        <v>5.8113224804401398</v>
      </c>
      <c r="I15" s="118">
        <f>IFERROR(VLOOKUP($B15&amp;"_"&amp;$C15&amp;"_"&amp;$A$4,'Pnad-C'!$1:$1048576,I$4,0)*100,"-")</f>
        <v>36.623546481132507</v>
      </c>
      <c r="J15" s="118">
        <f>IFERROR(VLOOKUP($B15&amp;"_"&amp;$C15&amp;"_"&amp;$A$4,'Pnad-C'!$1:$1048576,J$4,0)*100,"-")</f>
        <v>22.506123781204224</v>
      </c>
    </row>
    <row r="16" spans="1:10" ht="15.75" x14ac:dyDescent="0.25">
      <c r="B16" s="10">
        <f t="shared" si="1"/>
        <v>2013</v>
      </c>
      <c r="C16" s="152">
        <v>3</v>
      </c>
      <c r="D16" s="99" t="s">
        <v>5</v>
      </c>
      <c r="E16" s="118">
        <f>IFERROR(VLOOKUP($B16&amp;"_"&amp;$C16&amp;"_"&amp;$A$4,'Pnad-C'!$1:$1048576,E$4,0)*100,"-")</f>
        <v>2.2872118279337883</v>
      </c>
      <c r="F16" s="118">
        <f>IFERROR(VLOOKUP($B16&amp;"_"&amp;$C16&amp;"_"&amp;$A$4,'Pnad-C'!$1:$1048576,F$4,0)*100,"-")</f>
        <v>18.823474645614624</v>
      </c>
      <c r="G16" s="118">
        <f>IFERROR(VLOOKUP($B16&amp;"_"&amp;$C16&amp;"_"&amp;$A$4,'Pnad-C'!$1:$1048576,G$4,0)*100,"-")</f>
        <v>13.032412528991699</v>
      </c>
      <c r="H16" s="118">
        <f>IFERROR(VLOOKUP($B16&amp;"_"&amp;$C16&amp;"_"&amp;$A$4,'Pnad-C'!$1:$1048576,H$4,0)*100,"-")</f>
        <v>5.9759009629487991</v>
      </c>
      <c r="I16" s="118">
        <f>IFERROR(VLOOKUP($B16&amp;"_"&amp;$C16&amp;"_"&amp;$A$4,'Pnad-C'!$1:$1048576,I$4,0)*100,"-")</f>
        <v>36.711990833282471</v>
      </c>
      <c r="J16" s="118">
        <f>IFERROR(VLOOKUP($B16&amp;"_"&amp;$C16&amp;"_"&amp;$A$4,'Pnad-C'!$1:$1048576,J$4,0)*100,"-")</f>
        <v>23.169009387493134</v>
      </c>
    </row>
    <row r="17" spans="1:10" ht="15.75" x14ac:dyDescent="0.25">
      <c r="B17" s="10">
        <f t="shared" si="1"/>
        <v>2013</v>
      </c>
      <c r="C17" s="152">
        <v>4</v>
      </c>
      <c r="D17" s="99" t="s">
        <v>6</v>
      </c>
      <c r="E17" s="118">
        <f>IFERROR(VLOOKUP($B17&amp;"_"&amp;$C17&amp;"_"&amp;$A$4,'Pnad-C'!$1:$1048576,E$4,0)*100,"-")</f>
        <v>2.4073394015431404</v>
      </c>
      <c r="F17" s="118">
        <f>IFERROR(VLOOKUP($B17&amp;"_"&amp;$C17&amp;"_"&amp;$A$4,'Pnad-C'!$1:$1048576,F$4,0)*100,"-")</f>
        <v>18.56367439031601</v>
      </c>
      <c r="G17" s="118">
        <f>IFERROR(VLOOKUP($B17&amp;"_"&amp;$C17&amp;"_"&amp;$A$4,'Pnad-C'!$1:$1048576,G$4,0)*100,"-")</f>
        <v>13.00947368144989</v>
      </c>
      <c r="H17" s="118">
        <f>IFERROR(VLOOKUP($B17&amp;"_"&amp;$C17&amp;"_"&amp;$A$4,'Pnad-C'!$1:$1048576,H$4,0)*100,"-")</f>
        <v>5.5474206805229187</v>
      </c>
      <c r="I17" s="118">
        <f>IFERROR(VLOOKUP($B17&amp;"_"&amp;$C17&amp;"_"&amp;$A$4,'Pnad-C'!$1:$1048576,I$4,0)*100,"-")</f>
        <v>36.385226249694824</v>
      </c>
      <c r="J17" s="118">
        <f>IFERROR(VLOOKUP($B17&amp;"_"&amp;$C17&amp;"_"&amp;$A$4,'Pnad-C'!$1:$1048576,J$4,0)*100,"-")</f>
        <v>24.086867272853851</v>
      </c>
    </row>
    <row r="18" spans="1:10" ht="15.75" x14ac:dyDescent="0.25">
      <c r="B18" s="10">
        <f>D18</f>
        <v>2014</v>
      </c>
      <c r="C18" s="152">
        <v>0</v>
      </c>
      <c r="D18" s="98">
        <v>2014</v>
      </c>
      <c r="E18" s="117">
        <f>IFERROR(VLOOKUP($B18&amp;"_"&amp;$C18&amp;"_"&amp;$A$4,'Pnad-C'!$1:$1048576,E$4,0)*100,"-")</f>
        <v>1.9542338326573372</v>
      </c>
      <c r="F18" s="117">
        <f>IFERROR(VLOOKUP($B18&amp;"_"&amp;$C18&amp;"_"&amp;$A$4,'Pnad-C'!$1:$1048576,F$4,0)*100,"-")</f>
        <v>17.120024561882019</v>
      </c>
      <c r="G18" s="117">
        <f>IFERROR(VLOOKUP($B18&amp;"_"&amp;$C18&amp;"_"&amp;$A$4,'Pnad-C'!$1:$1048576,G$4,0)*100,"-")</f>
        <v>13.466544449329376</v>
      </c>
      <c r="H18" s="117">
        <f>IFERROR(VLOOKUP($B18&amp;"_"&amp;$C18&amp;"_"&amp;$A$4,'Pnad-C'!$1:$1048576,H$4,0)*100,"-")</f>
        <v>5.6061305105686188</v>
      </c>
      <c r="I18" s="117">
        <f>IFERROR(VLOOKUP($B18&amp;"_"&amp;$C18&amp;"_"&amp;$A$4,'Pnad-C'!$1:$1048576,I$4,0)*100,"-")</f>
        <v>37.675967812538147</v>
      </c>
      <c r="J18" s="117">
        <f>IFERROR(VLOOKUP($B18&amp;"_"&amp;$C18&amp;"_"&amp;$A$4,'Pnad-C'!$1:$1048576,J$4,0)*100,"-")</f>
        <v>24.177098274230957</v>
      </c>
    </row>
    <row r="19" spans="1:10" ht="15.75" x14ac:dyDescent="0.25">
      <c r="B19" s="10">
        <f>B18</f>
        <v>2014</v>
      </c>
      <c r="C19" s="152">
        <v>1</v>
      </c>
      <c r="D19" s="99" t="s">
        <v>3</v>
      </c>
      <c r="E19" s="118">
        <f>IFERROR(VLOOKUP($B19&amp;"_"&amp;$C19&amp;"_"&amp;$A$4,'Pnad-C'!$1:$1048576,E$4,0)*100,"-")</f>
        <v>1.8474020063877106</v>
      </c>
      <c r="F19" s="118">
        <f>IFERROR(VLOOKUP($B19&amp;"_"&amp;$C19&amp;"_"&amp;$A$4,'Pnad-C'!$1:$1048576,F$4,0)*100,"-")</f>
        <v>17.652586102485657</v>
      </c>
      <c r="G19" s="118">
        <f>IFERROR(VLOOKUP($B19&amp;"_"&amp;$C19&amp;"_"&amp;$A$4,'Pnad-C'!$1:$1048576,G$4,0)*100,"-")</f>
        <v>13.186508417129517</v>
      </c>
      <c r="H19" s="118">
        <f>IFERROR(VLOOKUP($B19&amp;"_"&amp;$C19&amp;"_"&amp;$A$4,'Pnad-C'!$1:$1048576,H$4,0)*100,"-")</f>
        <v>5.9363968670368195</v>
      </c>
      <c r="I19" s="118">
        <f>IFERROR(VLOOKUP($B19&amp;"_"&amp;$C19&amp;"_"&amp;$A$4,'Pnad-C'!$1:$1048576,I$4,0)*100,"-")</f>
        <v>37.449595332145691</v>
      </c>
      <c r="J19" s="118">
        <f>IFERROR(VLOOKUP($B19&amp;"_"&amp;$C19&amp;"_"&amp;$A$4,'Pnad-C'!$1:$1048576,J$4,0)*100,"-")</f>
        <v>23.927511274814606</v>
      </c>
    </row>
    <row r="20" spans="1:10" ht="15.75" x14ac:dyDescent="0.25">
      <c r="B20" s="10">
        <f t="shared" ref="B20:B22" si="2">B19</f>
        <v>2014</v>
      </c>
      <c r="C20" s="152">
        <v>2</v>
      </c>
      <c r="D20" s="99" t="s">
        <v>4</v>
      </c>
      <c r="E20" s="118">
        <f>IFERROR(VLOOKUP($B20&amp;"_"&amp;$C20&amp;"_"&amp;$A$4,'Pnad-C'!$1:$1048576,E$4,0)*100,"-")</f>
        <v>2.1291490644216537</v>
      </c>
      <c r="F20" s="118">
        <f>IFERROR(VLOOKUP($B20&amp;"_"&amp;$C20&amp;"_"&amp;$A$4,'Pnad-C'!$1:$1048576,F$4,0)*100,"-")</f>
        <v>17.392715811729431</v>
      </c>
      <c r="G20" s="118">
        <f>IFERROR(VLOOKUP($B20&amp;"_"&amp;$C20&amp;"_"&amp;$A$4,'Pnad-C'!$1:$1048576,G$4,0)*100,"-")</f>
        <v>13.728372752666473</v>
      </c>
      <c r="H20" s="118">
        <f>IFERROR(VLOOKUP($B20&amp;"_"&amp;$C20&amp;"_"&amp;$A$4,'Pnad-C'!$1:$1048576,H$4,0)*100,"-")</f>
        <v>5.5831234902143478</v>
      </c>
      <c r="I20" s="118">
        <f>IFERROR(VLOOKUP($B20&amp;"_"&amp;$C20&amp;"_"&amp;$A$4,'Pnad-C'!$1:$1048576,I$4,0)*100,"-")</f>
        <v>37.72607147693634</v>
      </c>
      <c r="J20" s="118">
        <f>IFERROR(VLOOKUP($B20&amp;"_"&amp;$C20&amp;"_"&amp;$A$4,'Pnad-C'!$1:$1048576,J$4,0)*100,"-")</f>
        <v>23.440568149089813</v>
      </c>
    </row>
    <row r="21" spans="1:10" ht="15.75" x14ac:dyDescent="0.25">
      <c r="B21" s="10">
        <f t="shared" si="2"/>
        <v>2014</v>
      </c>
      <c r="C21" s="152">
        <v>3</v>
      </c>
      <c r="D21" s="99" t="s">
        <v>5</v>
      </c>
      <c r="E21" s="118">
        <f>IFERROR(VLOOKUP($B21&amp;"_"&amp;$C21&amp;"_"&amp;$A$4,'Pnad-C'!$1:$1048576,E$4,0)*100,"-")</f>
        <v>1.8498972058296204</v>
      </c>
      <c r="F21" s="118">
        <f>IFERROR(VLOOKUP($B21&amp;"_"&amp;$C21&amp;"_"&amp;$A$4,'Pnad-C'!$1:$1048576,F$4,0)*100,"-")</f>
        <v>17.235834896564484</v>
      </c>
      <c r="G21" s="118">
        <f>IFERROR(VLOOKUP($B21&amp;"_"&amp;$C21&amp;"_"&amp;$A$4,'Pnad-C'!$1:$1048576,G$4,0)*100,"-")</f>
        <v>13.459388911724091</v>
      </c>
      <c r="H21" s="118">
        <f>IFERROR(VLOOKUP($B21&amp;"_"&amp;$C21&amp;"_"&amp;$A$4,'Pnad-C'!$1:$1048576,H$4,0)*100,"-")</f>
        <v>5.495154857635498</v>
      </c>
      <c r="I21" s="118">
        <f>IFERROR(VLOOKUP($B21&amp;"_"&amp;$C21&amp;"_"&amp;$A$4,'Pnad-C'!$1:$1048576,I$4,0)*100,"-")</f>
        <v>37.601327896118164</v>
      </c>
      <c r="J21" s="118">
        <f>IFERROR(VLOOKUP($B21&amp;"_"&amp;$C21&amp;"_"&amp;$A$4,'Pnad-C'!$1:$1048576,J$4,0)*100,"-")</f>
        <v>24.358396232128143</v>
      </c>
    </row>
    <row r="22" spans="1:10" ht="15.75" x14ac:dyDescent="0.25">
      <c r="B22" s="10">
        <f t="shared" si="2"/>
        <v>2014</v>
      </c>
      <c r="C22" s="152">
        <v>4</v>
      </c>
      <c r="D22" s="99" t="s">
        <v>6</v>
      </c>
      <c r="E22" s="118">
        <f>IFERROR(VLOOKUP($B22&amp;"_"&amp;$C22&amp;"_"&amp;$A$4,'Pnad-C'!$1:$1048576,E$4,0)*100,"-")</f>
        <v>1.990487240254879</v>
      </c>
      <c r="F22" s="118">
        <f>IFERROR(VLOOKUP($B22&amp;"_"&amp;$C22&amp;"_"&amp;$A$4,'Pnad-C'!$1:$1048576,F$4,0)*100,"-")</f>
        <v>16.198962926864624</v>
      </c>
      <c r="G22" s="118">
        <f>IFERROR(VLOOKUP($B22&amp;"_"&amp;$C22&amp;"_"&amp;$A$4,'Pnad-C'!$1:$1048576,G$4,0)*100,"-")</f>
        <v>13.491906225681305</v>
      </c>
      <c r="H22" s="118">
        <f>IFERROR(VLOOKUP($B22&amp;"_"&amp;$C22&amp;"_"&amp;$A$4,'Pnad-C'!$1:$1048576,H$4,0)*100,"-")</f>
        <v>5.4098475724458694</v>
      </c>
      <c r="I22" s="118">
        <f>IFERROR(VLOOKUP($B22&amp;"_"&amp;$C22&amp;"_"&amp;$A$4,'Pnad-C'!$1:$1048576,I$4,0)*100,"-")</f>
        <v>37.926876544952393</v>
      </c>
      <c r="J22" s="118">
        <f>IFERROR(VLOOKUP($B22&amp;"_"&amp;$C22&amp;"_"&amp;$A$4,'Pnad-C'!$1:$1048576,J$4,0)*100,"-")</f>
        <v>24.981918931007385</v>
      </c>
    </row>
    <row r="23" spans="1:10" ht="15.75" x14ac:dyDescent="0.25">
      <c r="B23" s="10">
        <f>D23</f>
        <v>2015</v>
      </c>
      <c r="C23" s="152">
        <v>0</v>
      </c>
      <c r="D23" s="98">
        <v>2015</v>
      </c>
      <c r="E23" s="117">
        <f>IFERROR(VLOOKUP($B23&amp;"_"&amp;$C23&amp;"_"&amp;$A$4,'Pnad-C'!$1:$1048576,E$4,0)*100,"-")</f>
        <v>2.8524430468678474</v>
      </c>
      <c r="F23" s="117">
        <f>IFERROR(VLOOKUP($B23&amp;"_"&amp;$C23&amp;"_"&amp;$A$4,'Pnad-C'!$1:$1048576,F$4,0)*100,"-")</f>
        <v>15.151986479759216</v>
      </c>
      <c r="G23" s="117">
        <f>IFERROR(VLOOKUP($B23&amp;"_"&amp;$C23&amp;"_"&amp;$A$4,'Pnad-C'!$1:$1048576,G$4,0)*100,"-")</f>
        <v>12.744280695915222</v>
      </c>
      <c r="H23" s="117">
        <f>IFERROR(VLOOKUP($B23&amp;"_"&amp;$C23&amp;"_"&amp;$A$4,'Pnad-C'!$1:$1048576,H$4,0)*100,"-")</f>
        <v>5.0711341202259064</v>
      </c>
      <c r="I23" s="117">
        <f>IFERROR(VLOOKUP($B23&amp;"_"&amp;$C23&amp;"_"&amp;$A$4,'Pnad-C'!$1:$1048576,I$4,0)*100,"-")</f>
        <v>38.477081060409546</v>
      </c>
      <c r="J23" s="117">
        <f>IFERROR(VLOOKUP($B23&amp;"_"&amp;$C23&amp;"_"&amp;$A$4,'Pnad-C'!$1:$1048576,J$4,0)*100,"-")</f>
        <v>25.703078508377075</v>
      </c>
    </row>
    <row r="24" spans="1:10" ht="15.75" x14ac:dyDescent="0.25">
      <c r="B24" s="10">
        <f>B23</f>
        <v>2015</v>
      </c>
      <c r="C24" s="152">
        <v>1</v>
      </c>
      <c r="D24" s="99" t="s">
        <v>3</v>
      </c>
      <c r="E24" s="118">
        <f>IFERROR(VLOOKUP($B24&amp;"_"&amp;$C24&amp;"_"&amp;$A$4,'Pnad-C'!$1:$1048576,E$4,0)*100,"-")</f>
        <v>2.2015074267983437</v>
      </c>
      <c r="F24" s="118">
        <f>IFERROR(VLOOKUP($B24&amp;"_"&amp;$C24&amp;"_"&amp;$A$4,'Pnad-C'!$1:$1048576,F$4,0)*100,"-")</f>
        <v>15.489235520362854</v>
      </c>
      <c r="G24" s="118">
        <f>IFERROR(VLOOKUP($B24&amp;"_"&amp;$C24&amp;"_"&amp;$A$4,'Pnad-C'!$1:$1048576,G$4,0)*100,"-")</f>
        <v>13.917100429534912</v>
      </c>
      <c r="H24" s="118">
        <f>IFERROR(VLOOKUP($B24&amp;"_"&amp;$C24&amp;"_"&amp;$A$4,'Pnad-C'!$1:$1048576,H$4,0)*100,"-")</f>
        <v>5.1291942596435547</v>
      </c>
      <c r="I24" s="118">
        <f>IFERROR(VLOOKUP($B24&amp;"_"&amp;$C24&amp;"_"&amp;$A$4,'Pnad-C'!$1:$1048576,I$4,0)*100,"-")</f>
        <v>37.912440299987793</v>
      </c>
      <c r="J24" s="118">
        <f>IFERROR(VLOOKUP($B24&amp;"_"&amp;$C24&amp;"_"&amp;$A$4,'Pnad-C'!$1:$1048576,J$4,0)*100,"-")</f>
        <v>25.350522994995117</v>
      </c>
    </row>
    <row r="25" spans="1:10" ht="15.75" x14ac:dyDescent="0.25">
      <c r="B25" s="10">
        <f t="shared" ref="B25:B27" si="3">B24</f>
        <v>2015</v>
      </c>
      <c r="C25" s="152">
        <v>2</v>
      </c>
      <c r="D25" s="99" t="s">
        <v>4</v>
      </c>
      <c r="E25" s="118">
        <f>IFERROR(VLOOKUP($B25&amp;"_"&amp;$C25&amp;"_"&amp;$A$4,'Pnad-C'!$1:$1048576,E$4,0)*100,"-")</f>
        <v>1.6981778666377068</v>
      </c>
      <c r="F25" s="118">
        <f>IFERROR(VLOOKUP($B25&amp;"_"&amp;$C25&amp;"_"&amp;$A$4,'Pnad-C'!$1:$1048576,F$4,0)*100,"-")</f>
        <v>15.980996191501617</v>
      </c>
      <c r="G25" s="118">
        <f>IFERROR(VLOOKUP($B25&amp;"_"&amp;$C25&amp;"_"&amp;$A$4,'Pnad-C'!$1:$1048576,G$4,0)*100,"-")</f>
        <v>12.916547060012817</v>
      </c>
      <c r="H25" s="118">
        <f>IFERROR(VLOOKUP($B25&amp;"_"&amp;$C25&amp;"_"&amp;$A$4,'Pnad-C'!$1:$1048576,H$4,0)*100,"-")</f>
        <v>5.2128046751022339</v>
      </c>
      <c r="I25" s="118">
        <f>IFERROR(VLOOKUP($B25&amp;"_"&amp;$C25&amp;"_"&amp;$A$4,'Pnad-C'!$1:$1048576,I$4,0)*100,"-")</f>
        <v>38.276505470275879</v>
      </c>
      <c r="J25" s="118">
        <f>IFERROR(VLOOKUP($B25&amp;"_"&amp;$C25&amp;"_"&amp;$A$4,'Pnad-C'!$1:$1048576,J$4,0)*100,"-")</f>
        <v>25.91497004032135</v>
      </c>
    </row>
    <row r="26" spans="1:10" ht="15.75" x14ac:dyDescent="0.25">
      <c r="B26" s="10">
        <f t="shared" si="3"/>
        <v>2015</v>
      </c>
      <c r="C26" s="152">
        <v>3</v>
      </c>
      <c r="D26" s="99" t="s">
        <v>5</v>
      </c>
      <c r="E26" s="118">
        <f>IFERROR(VLOOKUP($B26&amp;"_"&amp;$C26&amp;"_"&amp;$A$4,'Pnad-C'!$1:$1048576,E$4,0)*100,"-")</f>
        <v>1.8624015152454376</v>
      </c>
      <c r="F26" s="118">
        <f>IFERROR(VLOOKUP($B26&amp;"_"&amp;$C26&amp;"_"&amp;$A$4,'Pnad-C'!$1:$1048576,F$4,0)*100,"-")</f>
        <v>15.500611066818237</v>
      </c>
      <c r="G26" s="118">
        <f>IFERROR(VLOOKUP($B26&amp;"_"&amp;$C26&amp;"_"&amp;$A$4,'Pnad-C'!$1:$1048576,G$4,0)*100,"-")</f>
        <v>12.805619835853577</v>
      </c>
      <c r="H26" s="118">
        <f>IFERROR(VLOOKUP($B26&amp;"_"&amp;$C26&amp;"_"&amp;$A$4,'Pnad-C'!$1:$1048576,H$4,0)*100,"-")</f>
        <v>5.1374159753322601</v>
      </c>
      <c r="I26" s="118">
        <f>IFERROR(VLOOKUP($B26&amp;"_"&amp;$C26&amp;"_"&amp;$A$4,'Pnad-C'!$1:$1048576,I$4,0)*100,"-")</f>
        <v>38.230863213539124</v>
      </c>
      <c r="J26" s="118">
        <f>IFERROR(VLOOKUP($B26&amp;"_"&amp;$C26&amp;"_"&amp;$A$4,'Pnad-C'!$1:$1048576,J$4,0)*100,"-")</f>
        <v>26.463088393211365</v>
      </c>
    </row>
    <row r="27" spans="1:10" ht="15.75" x14ac:dyDescent="0.25">
      <c r="B27" s="10">
        <f t="shared" si="3"/>
        <v>2015</v>
      </c>
      <c r="C27" s="152">
        <v>4</v>
      </c>
      <c r="D27" s="99" t="s">
        <v>6</v>
      </c>
      <c r="E27" s="118">
        <f>IFERROR(VLOOKUP($B27&amp;"_"&amp;$C27&amp;"_"&amp;$A$4,'Pnad-C'!$1:$1048576,E$4,0)*100,"-")</f>
        <v>5.6476853787899017</v>
      </c>
      <c r="F27" s="118">
        <f>IFERROR(VLOOKUP($B27&amp;"_"&amp;$C27&amp;"_"&amp;$A$4,'Pnad-C'!$1:$1048576,F$4,0)*100,"-")</f>
        <v>13.637101650238037</v>
      </c>
      <c r="G27" s="118">
        <f>IFERROR(VLOOKUP($B27&amp;"_"&amp;$C27&amp;"_"&amp;$A$4,'Pnad-C'!$1:$1048576,G$4,0)*100,"-")</f>
        <v>11.337854713201523</v>
      </c>
      <c r="H27" s="118">
        <f>IFERROR(VLOOKUP($B27&amp;"_"&amp;$C27&amp;"_"&amp;$A$4,'Pnad-C'!$1:$1048576,H$4,0)*100,"-")</f>
        <v>4.8051215708255768</v>
      </c>
      <c r="I27" s="118">
        <f>IFERROR(VLOOKUP($B27&amp;"_"&amp;$C27&amp;"_"&amp;$A$4,'Pnad-C'!$1:$1048576,I$4,0)*100,"-")</f>
        <v>39.488509297370911</v>
      </c>
      <c r="J27" s="118">
        <f>IFERROR(VLOOKUP($B27&amp;"_"&amp;$C27&amp;"_"&amp;$A$4,'Pnad-C'!$1:$1048576,J$4,0)*100,"-")</f>
        <v>25.083726644515991</v>
      </c>
    </row>
    <row r="28" spans="1:10" ht="15.75" x14ac:dyDescent="0.25">
      <c r="B28" s="10">
        <f>D28</f>
        <v>2016</v>
      </c>
      <c r="C28" s="152">
        <v>0</v>
      </c>
      <c r="D28" s="98">
        <v>2016</v>
      </c>
      <c r="E28" s="117">
        <f>IFERROR(VLOOKUP($B28&amp;"_"&amp;$C28&amp;"_"&amp;$A$4,'Pnad-C'!$1:$1048576,E$4,0)*100,"-")</f>
        <v>4.9610968679189682</v>
      </c>
      <c r="F28" s="117">
        <f>IFERROR(VLOOKUP($B28&amp;"_"&amp;$C28&amp;"_"&amp;$A$4,'Pnad-C'!$1:$1048576,F$4,0)*100,"-")</f>
        <v>14.268884062767029</v>
      </c>
      <c r="G28" s="117">
        <f>IFERROR(VLOOKUP($B28&amp;"_"&amp;$C28&amp;"_"&amp;$A$4,'Pnad-C'!$1:$1048576,G$4,0)*100,"-")</f>
        <v>11.5394227206707</v>
      </c>
      <c r="H28" s="117">
        <f>IFERROR(VLOOKUP($B28&amp;"_"&amp;$C28&amp;"_"&amp;$A$4,'Pnad-C'!$1:$1048576,H$4,0)*100,"-")</f>
        <v>4.6126239001750946</v>
      </c>
      <c r="I28" s="117">
        <f>IFERROR(VLOOKUP($B28&amp;"_"&amp;$C28&amp;"_"&amp;$A$4,'Pnad-C'!$1:$1048576,I$4,0)*100,"-")</f>
        <v>38.581240177154541</v>
      </c>
      <c r="J28" s="117">
        <f>IFERROR(VLOOKUP($B28&amp;"_"&amp;$C28&amp;"_"&amp;$A$4,'Pnad-C'!$1:$1048576,J$4,0)*100,"-")</f>
        <v>26.036733388900757</v>
      </c>
    </row>
    <row r="29" spans="1:10" ht="15.75" x14ac:dyDescent="0.25">
      <c r="B29" s="10">
        <f>B28</f>
        <v>2016</v>
      </c>
      <c r="C29" s="152">
        <v>1</v>
      </c>
      <c r="D29" s="99" t="s">
        <v>3</v>
      </c>
      <c r="E29" s="118">
        <f>IFERROR(VLOOKUP($B29&amp;"_"&amp;$C29&amp;"_"&amp;$A$4,'Pnad-C'!$1:$1048576,E$4,0)*100,"-")</f>
        <v>4.9844399094581604</v>
      </c>
      <c r="F29" s="118">
        <f>IFERROR(VLOOKUP($B29&amp;"_"&amp;$C29&amp;"_"&amp;$A$4,'Pnad-C'!$1:$1048576,F$4,0)*100,"-")</f>
        <v>13.737329840660095</v>
      </c>
      <c r="G29" s="118">
        <f>IFERROR(VLOOKUP($B29&amp;"_"&amp;$C29&amp;"_"&amp;$A$4,'Pnad-C'!$1:$1048576,G$4,0)*100,"-")</f>
        <v>11.476011574268341</v>
      </c>
      <c r="H29" s="118">
        <f>IFERROR(VLOOKUP($B29&amp;"_"&amp;$C29&amp;"_"&amp;$A$4,'Pnad-C'!$1:$1048576,H$4,0)*100,"-")</f>
        <v>4.3664723634719849</v>
      </c>
      <c r="I29" s="118">
        <f>IFERROR(VLOOKUP($B29&amp;"_"&amp;$C29&amp;"_"&amp;$A$4,'Pnad-C'!$1:$1048576,I$4,0)*100,"-")</f>
        <v>39.014133810997009</v>
      </c>
      <c r="J29" s="118">
        <f>IFERROR(VLOOKUP($B29&amp;"_"&amp;$C29&amp;"_"&amp;$A$4,'Pnad-C'!$1:$1048576,J$4,0)*100,"-")</f>
        <v>26.421612501144409</v>
      </c>
    </row>
    <row r="30" spans="1:10" s="232" customFormat="1" ht="16.5" thickBot="1" x14ac:dyDescent="0.3">
      <c r="A30" s="268"/>
      <c r="B30" s="254">
        <v>2016</v>
      </c>
      <c r="C30" s="152">
        <v>2</v>
      </c>
      <c r="D30" s="246" t="s">
        <v>4</v>
      </c>
      <c r="E30" s="118">
        <f>IFERROR(VLOOKUP($B30&amp;"_"&amp;$C30&amp;"_"&amp;$A$4,'Pnad-C'!$1:$1048576,E$4,0)*100,"-")</f>
        <v>4.937753826379776</v>
      </c>
      <c r="F30" s="118">
        <f>IFERROR(VLOOKUP($B30&amp;"_"&amp;$C30&amp;"_"&amp;$A$4,'Pnad-C'!$1:$1048576,F$4,0)*100,"-")</f>
        <v>14.800438284873962</v>
      </c>
      <c r="G30" s="118">
        <f>IFERROR(VLOOKUP($B30&amp;"_"&amp;$C30&amp;"_"&amp;$A$4,'Pnad-C'!$1:$1048576,G$4,0)*100,"-")</f>
        <v>11.602833867073059</v>
      </c>
      <c r="H30" s="118">
        <f>IFERROR(VLOOKUP($B30&amp;"_"&amp;$C30&amp;"_"&amp;$A$4,'Pnad-C'!$1:$1048576,H$4,0)*100,"-")</f>
        <v>4.8587758094072342</v>
      </c>
      <c r="I30" s="118">
        <f>IFERROR(VLOOKUP($B30&amp;"_"&amp;$C30&amp;"_"&amp;$A$4,'Pnad-C'!$1:$1048576,I$4,0)*100,"-")</f>
        <v>38.148343563079834</v>
      </c>
      <c r="J30" s="118">
        <f>IFERROR(VLOOKUP($B30&amp;"_"&amp;$C30&amp;"_"&amp;$A$4,'Pnad-C'!$1:$1048576,J$4,0)*100,"-")</f>
        <v>25.651857256889343</v>
      </c>
    </row>
    <row r="31" spans="1:10" ht="15" customHeight="1" thickTop="1" x14ac:dyDescent="0.25">
      <c r="C31" s="154"/>
      <c r="D31" s="15" t="s">
        <v>778</v>
      </c>
      <c r="E31" s="15"/>
      <c r="F31" s="15"/>
      <c r="G31" s="15"/>
      <c r="H31" s="126"/>
      <c r="I31" s="126"/>
      <c r="J31" s="126"/>
    </row>
    <row r="32" spans="1:10" x14ac:dyDescent="0.25">
      <c r="C32" s="154"/>
      <c r="D32" s="16" t="s">
        <v>2</v>
      </c>
    </row>
    <row r="33" spans="3:4" x14ac:dyDescent="0.25">
      <c r="C33" s="154"/>
      <c r="D33" s="159" t="s">
        <v>434</v>
      </c>
    </row>
    <row r="34" spans="3:4" x14ac:dyDescent="0.25">
      <c r="C34" s="154"/>
      <c r="D34" s="104" t="s">
        <v>780</v>
      </c>
    </row>
  </sheetData>
  <mergeCells count="1">
    <mergeCell ref="D5:J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workbookViewId="0">
      <pane ySplit="7" topLeftCell="A8" activePane="bottomLeft" state="frozen"/>
      <selection activeCell="D35" sqref="D35"/>
      <selection pane="bottomLeft" activeCell="A8" sqref="A8"/>
    </sheetView>
  </sheetViews>
  <sheetFormatPr defaultRowHeight="15" x14ac:dyDescent="0.25"/>
  <cols>
    <col min="1" max="2" width="3.7109375" style="153" customWidth="1"/>
    <col min="3" max="3" width="3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158" customFormat="1" ht="6" customHeight="1" x14ac:dyDescent="0.2">
      <c r="A3" s="144">
        <v>43</v>
      </c>
      <c r="B3" s="145"/>
      <c r="C3" s="146"/>
      <c r="D3" s="155"/>
      <c r="E3" s="156" t="s">
        <v>170</v>
      </c>
      <c r="F3" s="156" t="s">
        <v>171</v>
      </c>
      <c r="G3" s="156" t="s">
        <v>9</v>
      </c>
      <c r="H3" s="156" t="s">
        <v>172</v>
      </c>
      <c r="I3" s="157"/>
      <c r="J3" s="157"/>
      <c r="K3" s="157"/>
      <c r="L3" s="157"/>
      <c r="M3" s="157"/>
    </row>
    <row r="4" spans="1:13" s="20" customFormat="1" ht="7.5" customHeight="1" x14ac:dyDescent="0.2">
      <c r="A4" s="147" t="str">
        <f>VLOOKUP(A$3,'Indicadores do boletim'!$D:$P,12,0)</f>
        <v>ocup_prop</v>
      </c>
      <c r="B4" s="145">
        <f>HLOOKUP($A$4,'Pnad-C'!$1:$1048576,2,0)</f>
        <v>220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54.75" customHeight="1" x14ac:dyDescent="0.25">
      <c r="A5" s="11"/>
      <c r="B5" s="148"/>
      <c r="C5" s="149"/>
      <c r="D5" s="416" t="str">
        <f>VLOOKUP(A3,'Indicadores do boletim'!$D:$N,3,0)&amp;" "&amp;VLOOKUP(A3,'Indicadores do boletim'!$D:$N,6,0)&amp;", "&amp;VLOOKUP(A3,'Indicadores do boletim'!$D:$N,7,0)</f>
        <v>Participação percentual dos ocupados por conta própria na ocupação total: Brasil, Sudeste Metropolitano, Região Metropolitana do Rio de Janeiro e cidade do Rio de Janeiro, 2012 a 2016</v>
      </c>
      <c r="E5" s="416"/>
      <c r="F5" s="416"/>
      <c r="G5" s="416"/>
      <c r="H5" s="416"/>
      <c r="I5" s="10"/>
    </row>
    <row r="6" spans="1:13" s="12" customFormat="1" ht="11.25" customHeight="1" thickBot="1" x14ac:dyDescent="0.25">
      <c r="A6" s="11"/>
      <c r="B6" s="150"/>
      <c r="C6" s="149"/>
      <c r="D6" s="13"/>
      <c r="H6" s="103" t="s">
        <v>186</v>
      </c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123">
        <f>IFERROR(VLOOKUP($B8&amp;"_"&amp;$C8&amp;"_"&amp;E$3,'Pnad-C'!$1:$1048576,$B$4,0)*100,"-")</f>
        <v>22.851315140724182</v>
      </c>
      <c r="F8" s="123">
        <f>IFERROR(VLOOKUP($B8&amp;"_"&amp;$C8&amp;"_"&amp;F$3,'Pnad-C'!$1:$1048576,$B$4,0)*100,"-")</f>
        <v>18.586216866970062</v>
      </c>
      <c r="G8" s="123">
        <f>IFERROR(VLOOKUP($B8&amp;"_"&amp;$C8&amp;"_"&amp;G$3,'Pnad-C'!$1:$1048576,$B$4,0)*100,"-")</f>
        <v>21.03835791349411</v>
      </c>
      <c r="H8" s="123">
        <f>IFERROR(VLOOKUP($B8&amp;"_"&amp;$C8&amp;"_"&amp;H$3,'Pnad-C'!$1:$1048576,$B$4,0)*100,"-")</f>
        <v>20.68295031785965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125">
        <f>IFERROR(VLOOKUP($B9&amp;"_"&amp;$C9&amp;"_"&amp;E$3,'Pnad-C'!$1:$1048576,$B$4,0)*100,"-")</f>
        <v>23.389908671379089</v>
      </c>
      <c r="F9" s="125">
        <f>IFERROR(VLOOKUP($B9&amp;"_"&amp;$C9&amp;"_"&amp;F$3,'Pnad-C'!$1:$1048576,$B$4,0)*100,"-")</f>
        <v>19.145503640174866</v>
      </c>
      <c r="G9" s="125">
        <f>IFERROR(VLOOKUP($B9&amp;"_"&amp;$C9&amp;"_"&amp;G$3,'Pnad-C'!$1:$1048576,$B$4,0)*100,"-")</f>
        <v>20.647689700126648</v>
      </c>
      <c r="H9" s="125">
        <f>IFERROR(VLOOKUP($B9&amp;"_"&amp;$C9&amp;"_"&amp;H$3,'Pnad-C'!$1:$1048576,$B$4,0)*100,"-")</f>
        <v>20.564037561416626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125">
        <f>IFERROR(VLOOKUP($B10&amp;"_"&amp;$C10&amp;"_"&amp;E$3,'Pnad-C'!$1:$1048576,$B$4,0)*100,"-")</f>
        <v>22.699527442455292</v>
      </c>
      <c r="F10" s="125">
        <f>IFERROR(VLOOKUP($B10&amp;"_"&amp;$C10&amp;"_"&amp;F$3,'Pnad-C'!$1:$1048576,$B$4,0)*100,"-")</f>
        <v>18.588975071907043</v>
      </c>
      <c r="G10" s="125">
        <f>IFERROR(VLOOKUP($B10&amp;"_"&amp;$C10&amp;"_"&amp;G$3,'Pnad-C'!$1:$1048576,$B$4,0)*100,"-")</f>
        <v>20.680679380893707</v>
      </c>
      <c r="H10" s="125">
        <f>IFERROR(VLOOKUP($B10&amp;"_"&amp;$C10&amp;"_"&amp;H$3,'Pnad-C'!$1:$1048576,$B$4,0)*100,"-")</f>
        <v>20.99418044090271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125">
        <f>IFERROR(VLOOKUP($B11&amp;"_"&amp;$C11&amp;"_"&amp;E$3,'Pnad-C'!$1:$1048576,$B$4,0)*100,"-")</f>
        <v>22.487993538379669</v>
      </c>
      <c r="F11" s="125">
        <f>IFERROR(VLOOKUP($B11&amp;"_"&amp;$C11&amp;"_"&amp;F$3,'Pnad-C'!$1:$1048576,$B$4,0)*100,"-")</f>
        <v>18.243461847305298</v>
      </c>
      <c r="G11" s="125">
        <f>IFERROR(VLOOKUP($B11&amp;"_"&amp;$C11&amp;"_"&amp;G$3,'Pnad-C'!$1:$1048576,$B$4,0)*100,"-")</f>
        <v>21.674199402332306</v>
      </c>
      <c r="H11" s="125">
        <f>IFERROR(VLOOKUP($B11&amp;"_"&amp;$C11&amp;"_"&amp;H$3,'Pnad-C'!$1:$1048576,$B$4,0)*100,"-")</f>
        <v>21.146175265312195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125">
        <f>IFERROR(VLOOKUP($B12&amp;"_"&amp;$C12&amp;"_"&amp;E$3,'Pnad-C'!$1:$1048576,$B$4,0)*100,"-")</f>
        <v>22.827829420566559</v>
      </c>
      <c r="F12" s="125">
        <f>IFERROR(VLOOKUP($B12&amp;"_"&amp;$C12&amp;"_"&amp;F$3,'Pnad-C'!$1:$1048576,$B$4,0)*100,"-")</f>
        <v>18.366925418376923</v>
      </c>
      <c r="G12" s="125">
        <f>IFERROR(VLOOKUP($B12&amp;"_"&amp;$C12&amp;"_"&amp;G$3,'Pnad-C'!$1:$1048576,$B$4,0)*100,"-")</f>
        <v>21.15086168050766</v>
      </c>
      <c r="H12" s="125">
        <f>IFERROR(VLOOKUP($B12&amp;"_"&amp;$C12&amp;"_"&amp;H$3,'Pnad-C'!$1:$1048576,$B$4,0)*100,"-")</f>
        <v>20.027406513690948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123">
        <f>IFERROR(VLOOKUP($B13&amp;"_"&amp;$C13&amp;"_"&amp;E$3,'Pnad-C'!$1:$1048576,$B$4,0)*100,"-")</f>
        <v>23.023322224617004</v>
      </c>
      <c r="F13" s="123">
        <f>IFERROR(VLOOKUP($B13&amp;"_"&amp;$C13&amp;"_"&amp;F$3,'Pnad-C'!$1:$1048576,$B$4,0)*100,"-")</f>
        <v>18.510317802429199</v>
      </c>
      <c r="G13" s="123">
        <f>IFERROR(VLOOKUP($B13&amp;"_"&amp;$C13&amp;"_"&amp;G$3,'Pnad-C'!$1:$1048576,$B$4,0)*100,"-")</f>
        <v>21.219171583652496</v>
      </c>
      <c r="H13" s="123">
        <f>IFERROR(VLOOKUP($B13&amp;"_"&amp;$C13&amp;"_"&amp;H$3,'Pnad-C'!$1:$1048576,$B$4,0)*100,"-")</f>
        <v>20.266610383987427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125">
        <f>IFERROR(VLOOKUP($B14&amp;"_"&amp;$C14&amp;"_"&amp;E$3,'Pnad-C'!$1:$1048576,$B$4,0)*100,"-")</f>
        <v>22.937028110027313</v>
      </c>
      <c r="F14" s="125">
        <f>IFERROR(VLOOKUP($B14&amp;"_"&amp;$C14&amp;"_"&amp;F$3,'Pnad-C'!$1:$1048576,$B$4,0)*100,"-")</f>
        <v>18.184471130371094</v>
      </c>
      <c r="G14" s="125">
        <f>IFERROR(VLOOKUP($B14&amp;"_"&amp;$C14&amp;"_"&amp;G$3,'Pnad-C'!$1:$1048576,$B$4,0)*100,"-")</f>
        <v>21.111290156841278</v>
      </c>
      <c r="H14" s="125">
        <f>IFERROR(VLOOKUP($B14&amp;"_"&amp;$C14&amp;"_"&amp;H$3,'Pnad-C'!$1:$1048576,$B$4,0)*100,"-")</f>
        <v>20.064999163150787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125">
        <f>IFERROR(VLOOKUP($B15&amp;"_"&amp;$C15&amp;"_"&amp;E$3,'Pnad-C'!$1:$1048576,$B$4,0)*100,"-")</f>
        <v>23.007950186729431</v>
      </c>
      <c r="F15" s="125">
        <f>IFERROR(VLOOKUP($B15&amp;"_"&amp;$C15&amp;"_"&amp;F$3,'Pnad-C'!$1:$1048576,$B$4,0)*100,"-")</f>
        <v>18.444198369979858</v>
      </c>
      <c r="G15" s="125">
        <f>IFERROR(VLOOKUP($B15&amp;"_"&amp;$C15&amp;"_"&amp;G$3,'Pnad-C'!$1:$1048576,$B$4,0)*100,"-")</f>
        <v>21.397309005260468</v>
      </c>
      <c r="H15" s="125">
        <f>IFERROR(VLOOKUP($B15&amp;"_"&amp;$C15&amp;"_"&amp;H$3,'Pnad-C'!$1:$1048576,$B$4,0)*100,"-")</f>
        <v>20.17795592546463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125">
        <f>IFERROR(VLOOKUP($B16&amp;"_"&amp;$C16&amp;"_"&amp;E$3,'Pnad-C'!$1:$1048576,$B$4,0)*100,"-")</f>
        <v>22.97884076833725</v>
      </c>
      <c r="F16" s="125">
        <f>IFERROR(VLOOKUP($B16&amp;"_"&amp;$C16&amp;"_"&amp;F$3,'Pnad-C'!$1:$1048576,$B$4,0)*100,"-")</f>
        <v>18.790364265441895</v>
      </c>
      <c r="G16" s="125">
        <f>IFERROR(VLOOKUP($B16&amp;"_"&amp;$C16&amp;"_"&amp;G$3,'Pnad-C'!$1:$1048576,$B$4,0)*100,"-")</f>
        <v>21.481406688690186</v>
      </c>
      <c r="H16" s="125">
        <f>IFERROR(VLOOKUP($B16&amp;"_"&amp;$C16&amp;"_"&amp;H$3,'Pnad-C'!$1:$1048576,$B$4,0)*100,"-")</f>
        <v>20.529848337173462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125">
        <f>IFERROR(VLOOKUP($B17&amp;"_"&amp;$C17&amp;"_"&amp;E$3,'Pnad-C'!$1:$1048576,$B$4,0)*100,"-")</f>
        <v>23.169471323490143</v>
      </c>
      <c r="F17" s="125">
        <f>IFERROR(VLOOKUP($B17&amp;"_"&amp;$C17&amp;"_"&amp;F$3,'Pnad-C'!$1:$1048576,$B$4,0)*100,"-")</f>
        <v>18.622240424156189</v>
      </c>
      <c r="G17" s="125">
        <f>IFERROR(VLOOKUP($B17&amp;"_"&amp;$C17&amp;"_"&amp;G$3,'Pnad-C'!$1:$1048576,$B$4,0)*100,"-")</f>
        <v>20.886680483818054</v>
      </c>
      <c r="H17" s="125">
        <f>IFERROR(VLOOKUP($B17&amp;"_"&amp;$C17&amp;"_"&amp;H$3,'Pnad-C'!$1:$1048576,$B$4,0)*100,"-")</f>
        <v>20.293641090393066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123">
        <f>IFERROR(VLOOKUP($B18&amp;"_"&amp;$C18&amp;"_"&amp;E$3,'Pnad-C'!$1:$1048576,$B$4,0)*100,"-")</f>
        <v>23.127990961074829</v>
      </c>
      <c r="F18" s="123">
        <f>IFERROR(VLOOKUP($B18&amp;"_"&amp;$C18&amp;"_"&amp;F$3,'Pnad-C'!$1:$1048576,$B$4,0)*100,"-")</f>
        <v>19.025400280952454</v>
      </c>
      <c r="G18" s="123">
        <f>IFERROR(VLOOKUP($B18&amp;"_"&amp;$C18&amp;"_"&amp;G$3,'Pnad-C'!$1:$1048576,$B$4,0)*100,"-")</f>
        <v>21.562466025352478</v>
      </c>
      <c r="H18" s="123">
        <f>IFERROR(VLOOKUP($B18&amp;"_"&amp;$C18&amp;"_"&amp;H$3,'Pnad-C'!$1:$1048576,$B$4,0)*100,"-")</f>
        <v>20.583537220954895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125">
        <f>IFERROR(VLOOKUP($B19&amp;"_"&amp;$C19&amp;"_"&amp;E$3,'Pnad-C'!$1:$1048576,$B$4,0)*100,"-")</f>
        <v>22.909305989742279</v>
      </c>
      <c r="F19" s="125">
        <f>IFERROR(VLOOKUP($B19&amp;"_"&amp;$C19&amp;"_"&amp;F$3,'Pnad-C'!$1:$1048576,$B$4,0)*100,"-")</f>
        <v>18.482318520545959</v>
      </c>
      <c r="G19" s="125">
        <f>IFERROR(VLOOKUP($B19&amp;"_"&amp;$C19&amp;"_"&amp;G$3,'Pnad-C'!$1:$1048576,$B$4,0)*100,"-")</f>
        <v>21.057364344596863</v>
      </c>
      <c r="H19" s="125">
        <f>IFERROR(VLOOKUP($B19&amp;"_"&amp;$C19&amp;"_"&amp;H$3,'Pnad-C'!$1:$1048576,$B$4,0)*100,"-")</f>
        <v>20.16865462064743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125">
        <f>IFERROR(VLOOKUP($B20&amp;"_"&amp;$C20&amp;"_"&amp;E$3,'Pnad-C'!$1:$1048576,$B$4,0)*100,"-")</f>
        <v>22.896845638751984</v>
      </c>
      <c r="F20" s="125">
        <f>IFERROR(VLOOKUP($B20&amp;"_"&amp;$C20&amp;"_"&amp;F$3,'Pnad-C'!$1:$1048576,$B$4,0)*100,"-")</f>
        <v>18.645972013473511</v>
      </c>
      <c r="G20" s="125">
        <f>IFERROR(VLOOKUP($B20&amp;"_"&amp;$C20&amp;"_"&amp;G$3,'Pnad-C'!$1:$1048576,$B$4,0)*100,"-")</f>
        <v>21.168592572212219</v>
      </c>
      <c r="H20" s="125">
        <f>IFERROR(VLOOKUP($B20&amp;"_"&amp;$C20&amp;"_"&amp;H$3,'Pnad-C'!$1:$1048576,$B$4,0)*100,"-")</f>
        <v>20.352782309055328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125">
        <f>IFERROR(VLOOKUP($B21&amp;"_"&amp;$C21&amp;"_"&amp;E$3,'Pnad-C'!$1:$1048576,$B$4,0)*100,"-")</f>
        <v>23.271280527114868</v>
      </c>
      <c r="F21" s="125">
        <f>IFERROR(VLOOKUP($B21&amp;"_"&amp;$C21&amp;"_"&amp;F$3,'Pnad-C'!$1:$1048576,$B$4,0)*100,"-")</f>
        <v>19.62248831987381</v>
      </c>
      <c r="G21" s="125">
        <f>IFERROR(VLOOKUP($B21&amp;"_"&amp;$C21&amp;"_"&amp;G$3,'Pnad-C'!$1:$1048576,$B$4,0)*100,"-")</f>
        <v>22.330230474472046</v>
      </c>
      <c r="H21" s="125">
        <f>IFERROR(VLOOKUP($B21&amp;"_"&amp;$C21&amp;"_"&amp;H$3,'Pnad-C'!$1:$1048576,$B$4,0)*100,"-")</f>
        <v>21.015189588069916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125">
        <f>IFERROR(VLOOKUP($B22&amp;"_"&amp;$C22&amp;"_"&amp;E$3,'Pnad-C'!$1:$1048576,$B$4,0)*100,"-")</f>
        <v>23.434528708457947</v>
      </c>
      <c r="F22" s="125">
        <f>IFERROR(VLOOKUP($B22&amp;"_"&amp;$C22&amp;"_"&amp;F$3,'Pnad-C'!$1:$1048576,$B$4,0)*100,"-")</f>
        <v>19.350820779800415</v>
      </c>
      <c r="G22" s="125">
        <f>IFERROR(VLOOKUP($B22&amp;"_"&amp;$C22&amp;"_"&amp;G$3,'Pnad-C'!$1:$1048576,$B$4,0)*100,"-")</f>
        <v>21.693675220012665</v>
      </c>
      <c r="H22" s="125">
        <f>IFERROR(VLOOKUP($B22&amp;"_"&amp;$C22&amp;"_"&amp;H$3,'Pnad-C'!$1:$1048576,$B$4,0)*100,"-")</f>
        <v>20.797523856163025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123">
        <f>IFERROR(VLOOKUP($B23&amp;"_"&amp;$C23&amp;"_"&amp;E$3,'Pnad-C'!$1:$1048576,$B$4,0)*100,"-")</f>
        <v>24.14274662733078</v>
      </c>
      <c r="F23" s="123">
        <f>IFERROR(VLOOKUP($B23&amp;"_"&amp;$C23&amp;"_"&amp;F$3,'Pnad-C'!$1:$1048576,$B$4,0)*100,"-")</f>
        <v>19.983319938182831</v>
      </c>
      <c r="G23" s="123">
        <f>IFERROR(VLOOKUP($B23&amp;"_"&amp;$C23&amp;"_"&amp;G$3,'Pnad-C'!$1:$1048576,$B$4,0)*100,"-")</f>
        <v>22.296027839183807</v>
      </c>
      <c r="H23" s="123">
        <f>IFERROR(VLOOKUP($B23&amp;"_"&amp;$C23&amp;"_"&amp;H$3,'Pnad-C'!$1:$1048576,$B$4,0)*100,"-")</f>
        <v>21.084247529506683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125">
        <f>IFERROR(VLOOKUP($B24&amp;"_"&amp;$C24&amp;"_"&amp;E$3,'Pnad-C'!$1:$1048576,$B$4,0)*100,"-")</f>
        <v>23.660732805728912</v>
      </c>
      <c r="F24" s="125">
        <f>IFERROR(VLOOKUP($B24&amp;"_"&amp;$C24&amp;"_"&amp;F$3,'Pnad-C'!$1:$1048576,$B$4,0)*100,"-")</f>
        <v>19.735637307167053</v>
      </c>
      <c r="G24" s="125">
        <f>IFERROR(VLOOKUP($B24&amp;"_"&amp;$C24&amp;"_"&amp;G$3,'Pnad-C'!$1:$1048576,$B$4,0)*100,"-")</f>
        <v>22.112981975078583</v>
      </c>
      <c r="H24" s="125">
        <f>IFERROR(VLOOKUP($B24&amp;"_"&amp;$C24&amp;"_"&amp;H$3,'Pnad-C'!$1:$1048576,$B$4,0)*100,"-")</f>
        <v>21.30252867937088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125">
        <f>IFERROR(VLOOKUP($B25&amp;"_"&amp;$C25&amp;"_"&amp;E$3,'Pnad-C'!$1:$1048576,$B$4,0)*100,"-")</f>
        <v>23.929691314697266</v>
      </c>
      <c r="F25" s="125">
        <f>IFERROR(VLOOKUP($B25&amp;"_"&amp;$C25&amp;"_"&amp;F$3,'Pnad-C'!$1:$1048576,$B$4,0)*100,"-")</f>
        <v>19.729645550251007</v>
      </c>
      <c r="G25" s="125">
        <f>IFERROR(VLOOKUP($B25&amp;"_"&amp;$C25&amp;"_"&amp;G$3,'Pnad-C'!$1:$1048576,$B$4,0)*100,"-")</f>
        <v>22.097732126712799</v>
      </c>
      <c r="H25" s="125">
        <f>IFERROR(VLOOKUP($B25&amp;"_"&amp;$C25&amp;"_"&amp;H$3,'Pnad-C'!$1:$1048576,$B$4,0)*100,"-")</f>
        <v>20.787693560123444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125">
        <f>IFERROR(VLOOKUP($B26&amp;"_"&amp;$C26&amp;"_"&amp;E$3,'Pnad-C'!$1:$1048576,$B$4,0)*100,"-")</f>
        <v>24.14175271987915</v>
      </c>
      <c r="F26" s="125">
        <f>IFERROR(VLOOKUP($B26&amp;"_"&amp;$C26&amp;"_"&amp;F$3,'Pnad-C'!$1:$1048576,$B$4,0)*100,"-")</f>
        <v>19.691061973571777</v>
      </c>
      <c r="G26" s="125">
        <f>IFERROR(VLOOKUP($B26&amp;"_"&amp;$C26&amp;"_"&amp;G$3,'Pnad-C'!$1:$1048576,$B$4,0)*100,"-")</f>
        <v>22.192241251468658</v>
      </c>
      <c r="H26" s="125">
        <f>IFERROR(VLOOKUP($B26&amp;"_"&amp;$C26&amp;"_"&amp;H$3,'Pnad-C'!$1:$1048576,$B$4,0)*100,"-")</f>
        <v>20.746491849422455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125">
        <f>IFERROR(VLOOKUP($B27&amp;"_"&amp;$C27&amp;"_"&amp;E$3,'Pnad-C'!$1:$1048576,$B$4,0)*100,"-")</f>
        <v>24.838811159133911</v>
      </c>
      <c r="F27" s="125">
        <f>IFERROR(VLOOKUP($B27&amp;"_"&amp;$C27&amp;"_"&amp;F$3,'Pnad-C'!$1:$1048576,$B$4,0)*100,"-")</f>
        <v>20.776934921741486</v>
      </c>
      <c r="G27" s="125">
        <f>IFERROR(VLOOKUP($B27&amp;"_"&amp;$C27&amp;"_"&amp;G$3,'Pnad-C'!$1:$1048576,$B$4,0)*100,"-")</f>
        <v>22.781157493591309</v>
      </c>
      <c r="H27" s="125">
        <f>IFERROR(VLOOKUP($B27&amp;"_"&amp;$C27&amp;"_"&amp;H$3,'Pnad-C'!$1:$1048576,$B$4,0)*100,"-")</f>
        <v>21.500276029109955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123">
        <f>IFERROR(VLOOKUP($B28&amp;"_"&amp;$C28&amp;"_"&amp;E$3,'Pnad-C'!$1:$1048576,$B$4,0)*100,"-")</f>
        <v>25.413864850997925</v>
      </c>
      <c r="F28" s="123">
        <f>IFERROR(VLOOKUP($B28&amp;"_"&amp;$C28&amp;"_"&amp;F$3,'Pnad-C'!$1:$1048576,$B$4,0)*100,"-")</f>
        <v>21.493406593799591</v>
      </c>
      <c r="G28" s="123">
        <f>IFERROR(VLOOKUP($B28&amp;"_"&amp;$C28&amp;"_"&amp;G$3,'Pnad-C'!$1:$1048576,$B$4,0)*100,"-")</f>
        <v>23.95634800195694</v>
      </c>
      <c r="H28" s="123">
        <f>IFERROR(VLOOKUP($B28&amp;"_"&amp;$C28&amp;"_"&amp;H$3,'Pnad-C'!$1:$1048576,$B$4,0)*100,"-")</f>
        <v>22.333253920078278</v>
      </c>
    </row>
    <row r="29" spans="1:8" s="100" customFormat="1" ht="15" customHeight="1" x14ac:dyDescent="0.25">
      <c r="A29" s="10"/>
      <c r="B29" s="10">
        <f>B28</f>
        <v>2016</v>
      </c>
      <c r="C29" s="152">
        <v>1</v>
      </c>
      <c r="D29" s="99" t="s">
        <v>3</v>
      </c>
      <c r="E29" s="125">
        <f>IFERROR(VLOOKUP($B29&amp;"_"&amp;$C29&amp;"_"&amp;E$3,'Pnad-C'!$1:$1048576,$B$4,0)*100,"-")</f>
        <v>25.581195950508118</v>
      </c>
      <c r="F29" s="125">
        <f>IFERROR(VLOOKUP($B29&amp;"_"&amp;$C29&amp;"_"&amp;F$3,'Pnad-C'!$1:$1048576,$B$4,0)*100,"-")</f>
        <v>21.60957008600235</v>
      </c>
      <c r="G29" s="125">
        <f>IFERROR(VLOOKUP($B29&amp;"_"&amp;$C29&amp;"_"&amp;G$3,'Pnad-C'!$1:$1048576,$B$4,0)*100,"-")</f>
        <v>23.608119785785675</v>
      </c>
      <c r="H29" s="125">
        <f>IFERROR(VLOOKUP($B29&amp;"_"&amp;$C29&amp;"_"&amp;H$3,'Pnad-C'!$1:$1048576,$B$4,0)*100,"-")</f>
        <v>21.62550687789917</v>
      </c>
    </row>
    <row r="30" spans="1:8" s="100" customFormat="1" ht="15" customHeight="1" thickBot="1" x14ac:dyDescent="0.3">
      <c r="A30" s="254"/>
      <c r="B30" s="254">
        <f>B29</f>
        <v>2016</v>
      </c>
      <c r="C30" s="152">
        <v>2</v>
      </c>
      <c r="D30" s="246" t="s">
        <v>4</v>
      </c>
      <c r="E30" s="125">
        <f>IFERROR(VLOOKUP($B30&amp;"_"&amp;$C30&amp;"_"&amp;E$3,'Pnad-C'!$1:$1048576,$B$4,0)*100,"-")</f>
        <v>25.246533751487732</v>
      </c>
      <c r="F30" s="125">
        <f>IFERROR(VLOOKUP($B30&amp;"_"&amp;$C30&amp;"_"&amp;F$3,'Pnad-C'!$1:$1048576,$B$4,0)*100,"-")</f>
        <v>21.377243101596832</v>
      </c>
      <c r="G30" s="125">
        <f>IFERROR(VLOOKUP($B30&amp;"_"&amp;$C30&amp;"_"&amp;G$3,'Pnad-C'!$1:$1048576,$B$4,0)*100,"-")</f>
        <v>24.304576218128204</v>
      </c>
      <c r="H30" s="125">
        <f>IFERROR(VLOOKUP($B30&amp;"_"&amp;$C30&amp;"_"&amp;H$3,'Pnad-C'!$1:$1048576,$B$4,0)*100,"-")</f>
        <v>23.041000962257385</v>
      </c>
    </row>
    <row r="31" spans="1:8" ht="15.75" thickTop="1" x14ac:dyDescent="0.25">
      <c r="D31" s="15" t="s">
        <v>778</v>
      </c>
      <c r="E31" s="17"/>
      <c r="F31" s="17"/>
      <c r="G31" s="17"/>
      <c r="H31" s="17"/>
    </row>
    <row r="32" spans="1:8" x14ac:dyDescent="0.25">
      <c r="D32" s="16" t="s">
        <v>2</v>
      </c>
    </row>
    <row r="33" spans="4:4" x14ac:dyDescent="0.25">
      <c r="D33" s="159" t="s">
        <v>434</v>
      </c>
    </row>
    <row r="34" spans="4:4" x14ac:dyDescent="0.25">
      <c r="D34" s="104" t="s">
        <v>779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workbookViewId="0">
      <pane ySplit="7" topLeftCell="A8" activePane="bottomLeft" state="frozen"/>
      <selection activeCell="D35" sqref="D35"/>
      <selection pane="bottomLeft" activeCell="A8" sqref="A8"/>
    </sheetView>
  </sheetViews>
  <sheetFormatPr defaultRowHeight="15" x14ac:dyDescent="0.25"/>
  <cols>
    <col min="1" max="2" width="3.7109375" style="153" customWidth="1"/>
    <col min="3" max="3" width="3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158" customFormat="1" ht="6" customHeight="1" x14ac:dyDescent="0.2">
      <c r="A3" s="144">
        <v>44</v>
      </c>
      <c r="B3" s="145"/>
      <c r="C3" s="146"/>
      <c r="D3" s="155"/>
      <c r="E3" s="156" t="s">
        <v>170</v>
      </c>
      <c r="F3" s="156" t="s">
        <v>171</v>
      </c>
      <c r="G3" s="156" t="s">
        <v>9</v>
      </c>
      <c r="H3" s="156" t="s">
        <v>172</v>
      </c>
      <c r="I3" s="157"/>
      <c r="J3" s="157"/>
      <c r="K3" s="157"/>
      <c r="L3" s="157"/>
      <c r="M3" s="157"/>
    </row>
    <row r="4" spans="1:13" s="20" customFormat="1" ht="7.5" customHeight="1" x14ac:dyDescent="0.2">
      <c r="A4" s="147" t="s">
        <v>381</v>
      </c>
      <c r="B4" s="145">
        <f>HLOOKUP($A$4,'Pnad-C'!$1:$1048576,2,0)</f>
        <v>221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61.5" customHeight="1" x14ac:dyDescent="0.2">
      <c r="A5" s="147" t="s">
        <v>382</v>
      </c>
      <c r="B5" s="145">
        <f>HLOOKUP($A$5,'Pnad-C'!$1:$1048576,2,0)</f>
        <v>222</v>
      </c>
      <c r="C5" s="149"/>
      <c r="D5" s="416" t="str">
        <f>VLOOKUP(A3,'Indicadores do boletim'!$D:$N,3,0)&amp;" "&amp;VLOOKUP(A3,'Indicadores do boletim'!$D:$N,6,0)&amp;", "&amp;VLOOKUP(A3,'Indicadores do boletim'!$D:$N,7,0)</f>
        <v>Diferença percentual entre o rendimento do trabalho de empregados com carteira e empregados sem carteira: Brasil, Sudeste Metropolitano, Região Metropolitana do Rio de Janeiro e cidade do Rio de Janeiro, 2012 a 2016</v>
      </c>
      <c r="E5" s="416"/>
      <c r="F5" s="416"/>
      <c r="G5" s="416"/>
      <c r="H5" s="416"/>
      <c r="I5" s="10"/>
    </row>
    <row r="6" spans="1:13" s="12" customFormat="1" ht="12" customHeight="1" thickBot="1" x14ac:dyDescent="0.25">
      <c r="A6" s="11"/>
      <c r="B6" s="150"/>
      <c r="C6" s="149"/>
      <c r="D6" s="13"/>
      <c r="H6" s="103" t="s">
        <v>186</v>
      </c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123">
        <f>IFERROR(((VLOOKUP($B8&amp;"_"&amp;$C8&amp;"_"&amp;E$3,'Pnad-C'!$1:$1048576,$B$4,0)/VLOOKUP($B8&amp;"_"&amp;$C8&amp;"_"&amp;E$3,'Pnad-C'!$1:$1048576,$B$5,0))-1)*100,"-")</f>
        <v>75.647026678681485</v>
      </c>
      <c r="F8" s="123">
        <f>IFERROR(((VLOOKUP($B8&amp;"_"&amp;$C8&amp;"_"&amp;F$3,'Pnad-C'!$1:$1048576,$B$4,0)/VLOOKUP($B8&amp;"_"&amp;$C8&amp;"_"&amp;F$3,'Pnad-C'!$1:$1048576,$B$5,0))-1)*100,"-")</f>
        <v>46.030701206703981</v>
      </c>
      <c r="G8" s="123">
        <f>IFERROR(((VLOOKUP($B8&amp;"_"&amp;$C8&amp;"_"&amp;G$3,'Pnad-C'!$1:$1048576,$B$4,0)/VLOOKUP($B8&amp;"_"&amp;$C8&amp;"_"&amp;G$3,'Pnad-C'!$1:$1048576,$B$5,0))-1)*100,"-")</f>
        <v>56.931192711571434</v>
      </c>
      <c r="H8" s="123">
        <f>IFERROR(((VLOOKUP($B8&amp;"_"&amp;$C8&amp;"_"&amp;H$3,'Pnad-C'!$1:$1048576,$B$4,0)/VLOOKUP($B8&amp;"_"&amp;$C8&amp;"_"&amp;H$3,'Pnad-C'!$1:$1048576,$B$5,0))-1)*100,"-")</f>
        <v>62.617182477082437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125">
        <f>IFERROR(((VLOOKUP($B9&amp;"_"&amp;$C9&amp;"_"&amp;E$3,'Pnad-C'!$1:$1048576,$B$4,0)/VLOOKUP($B9&amp;"_"&amp;$C9&amp;"_"&amp;E$3,'Pnad-C'!$1:$1048576,$B$5,0))-1)*100,"-")</f>
        <v>69.918473860007495</v>
      </c>
      <c r="F9" s="125">
        <f>IFERROR(((VLOOKUP($B9&amp;"_"&amp;$C9&amp;"_"&amp;F$3,'Pnad-C'!$1:$1048576,$B$4,0)/VLOOKUP($B9&amp;"_"&amp;$C9&amp;"_"&amp;F$3,'Pnad-C'!$1:$1048576,$B$5,0))-1)*100,"-")</f>
        <v>35.672233872451045</v>
      </c>
      <c r="G9" s="125">
        <f>IFERROR(((VLOOKUP($B9&amp;"_"&amp;$C9&amp;"_"&amp;G$3,'Pnad-C'!$1:$1048576,$B$4,0)/VLOOKUP($B9&amp;"_"&amp;$C9&amp;"_"&amp;G$3,'Pnad-C'!$1:$1048576,$B$5,0))-1)*100,"-")</f>
        <v>54.842647672466491</v>
      </c>
      <c r="H9" s="125">
        <f>IFERROR(((VLOOKUP($B9&amp;"_"&amp;$C9&amp;"_"&amp;H$3,'Pnad-C'!$1:$1048576,$B$4,0)/VLOOKUP($B9&amp;"_"&amp;$C9&amp;"_"&amp;H$3,'Pnad-C'!$1:$1048576,$B$5,0))-1)*100,"-")</f>
        <v>52.979079732161715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125">
        <f>IFERROR(((VLOOKUP($B10&amp;"_"&amp;$C10&amp;"_"&amp;E$3,'Pnad-C'!$1:$1048576,$B$4,0)/VLOOKUP($B10&amp;"_"&amp;$C10&amp;"_"&amp;E$3,'Pnad-C'!$1:$1048576,$B$5,0))-1)*100,"-")</f>
        <v>77.117780701976301</v>
      </c>
      <c r="F10" s="125">
        <f>IFERROR(((VLOOKUP($B10&amp;"_"&amp;$C10&amp;"_"&amp;F$3,'Pnad-C'!$1:$1048576,$B$4,0)/VLOOKUP($B10&amp;"_"&amp;$C10&amp;"_"&amp;F$3,'Pnad-C'!$1:$1048576,$B$5,0))-1)*100,"-")</f>
        <v>55.215987680777886</v>
      </c>
      <c r="G10" s="125">
        <f>IFERROR(((VLOOKUP($B10&amp;"_"&amp;$C10&amp;"_"&amp;G$3,'Pnad-C'!$1:$1048576,$B$4,0)/VLOOKUP($B10&amp;"_"&amp;$C10&amp;"_"&amp;G$3,'Pnad-C'!$1:$1048576,$B$5,0))-1)*100,"-")</f>
        <v>59.797593770499425</v>
      </c>
      <c r="H10" s="125">
        <f>IFERROR(((VLOOKUP($B10&amp;"_"&amp;$C10&amp;"_"&amp;H$3,'Pnad-C'!$1:$1048576,$B$4,0)/VLOOKUP($B10&amp;"_"&amp;$C10&amp;"_"&amp;H$3,'Pnad-C'!$1:$1048576,$B$5,0))-1)*100,"-")</f>
        <v>67.61269262861876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125">
        <f>IFERROR(((VLOOKUP($B11&amp;"_"&amp;$C11&amp;"_"&amp;E$3,'Pnad-C'!$1:$1048576,$B$4,0)/VLOOKUP($B11&amp;"_"&amp;$C11&amp;"_"&amp;E$3,'Pnad-C'!$1:$1048576,$B$5,0))-1)*100,"-")</f>
        <v>75.237521402837686</v>
      </c>
      <c r="F11" s="125">
        <f>IFERROR(((VLOOKUP($B11&amp;"_"&amp;$C11&amp;"_"&amp;F$3,'Pnad-C'!$1:$1048576,$B$4,0)/VLOOKUP($B11&amp;"_"&amp;$C11&amp;"_"&amp;F$3,'Pnad-C'!$1:$1048576,$B$5,0))-1)*100,"-")</f>
        <v>45.398360212263711</v>
      </c>
      <c r="G11" s="125">
        <f>IFERROR(((VLOOKUP($B11&amp;"_"&amp;$C11&amp;"_"&amp;G$3,'Pnad-C'!$1:$1048576,$B$4,0)/VLOOKUP($B11&amp;"_"&amp;$C11&amp;"_"&amp;G$3,'Pnad-C'!$1:$1048576,$B$5,0))-1)*100,"-")</f>
        <v>58.906754631627869</v>
      </c>
      <c r="H11" s="125">
        <f>IFERROR(((VLOOKUP($B11&amp;"_"&amp;$C11&amp;"_"&amp;H$3,'Pnad-C'!$1:$1048576,$B$4,0)/VLOOKUP($B11&amp;"_"&amp;$C11&amp;"_"&amp;H$3,'Pnad-C'!$1:$1048576,$B$5,0))-1)*100,"-")</f>
        <v>66.464454849817784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125">
        <f>IFERROR(((VLOOKUP($B12&amp;"_"&amp;$C12&amp;"_"&amp;E$3,'Pnad-C'!$1:$1048576,$B$4,0)/VLOOKUP($B12&amp;"_"&amp;$C12&amp;"_"&amp;E$3,'Pnad-C'!$1:$1048576,$B$5,0))-1)*100,"-")</f>
        <v>80.591636225928681</v>
      </c>
      <c r="F12" s="125">
        <f>IFERROR(((VLOOKUP($B12&amp;"_"&amp;$C12&amp;"_"&amp;F$3,'Pnad-C'!$1:$1048576,$B$4,0)/VLOOKUP($B12&amp;"_"&amp;$C12&amp;"_"&amp;F$3,'Pnad-C'!$1:$1048576,$B$5,0))-1)*100,"-")</f>
        <v>48.933084291081983</v>
      </c>
      <c r="G12" s="125">
        <f>IFERROR(((VLOOKUP($B12&amp;"_"&amp;$C12&amp;"_"&amp;G$3,'Pnad-C'!$1:$1048576,$B$4,0)/VLOOKUP($B12&amp;"_"&amp;$C12&amp;"_"&amp;G$3,'Pnad-C'!$1:$1048576,$B$5,0))-1)*100,"-")</f>
        <v>54.190952923664135</v>
      </c>
      <c r="H12" s="125">
        <f>IFERROR(((VLOOKUP($B12&amp;"_"&amp;$C12&amp;"_"&amp;H$3,'Pnad-C'!$1:$1048576,$B$4,0)/VLOOKUP($B12&amp;"_"&amp;$C12&amp;"_"&amp;H$3,'Pnad-C'!$1:$1048576,$B$5,0))-1)*100,"-")</f>
        <v>64.632376846790436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123">
        <f>IFERROR(((VLOOKUP($B13&amp;"_"&amp;$C13&amp;"_"&amp;E$3,'Pnad-C'!$1:$1048576,$B$4,0)/VLOOKUP($B13&amp;"_"&amp;$C13&amp;"_"&amp;E$3,'Pnad-C'!$1:$1048576,$B$5,0))-1)*100,"-")</f>
        <v>73.270560789555958</v>
      </c>
      <c r="F13" s="123">
        <f>IFERROR(((VLOOKUP($B13&amp;"_"&amp;$C13&amp;"_"&amp;F$3,'Pnad-C'!$1:$1048576,$B$4,0)/VLOOKUP($B13&amp;"_"&amp;$C13&amp;"_"&amp;F$3,'Pnad-C'!$1:$1048576,$B$5,0))-1)*100,"-")</f>
        <v>42.75259751785778</v>
      </c>
      <c r="G13" s="123">
        <f>IFERROR(((VLOOKUP($B13&amp;"_"&amp;$C13&amp;"_"&amp;G$3,'Pnad-C'!$1:$1048576,$B$4,0)/VLOOKUP($B13&amp;"_"&amp;$C13&amp;"_"&amp;G$3,'Pnad-C'!$1:$1048576,$B$5,0))-1)*100,"-")</f>
        <v>51.088394530580203</v>
      </c>
      <c r="H13" s="123">
        <f>IFERROR(((VLOOKUP($B13&amp;"_"&amp;$C13&amp;"_"&amp;H$3,'Pnad-C'!$1:$1048576,$B$4,0)/VLOOKUP($B13&amp;"_"&amp;$C13&amp;"_"&amp;H$3,'Pnad-C'!$1:$1048576,$B$5,0))-1)*100,"-")</f>
        <v>54.054208083556745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125">
        <f>IFERROR(((VLOOKUP($B14&amp;"_"&amp;$C14&amp;"_"&amp;E$3,'Pnad-C'!$1:$1048576,$B$4,0)/VLOOKUP($B14&amp;"_"&amp;$C14&amp;"_"&amp;E$3,'Pnad-C'!$1:$1048576,$B$5,0))-1)*100,"-")</f>
        <v>75.943703470679964</v>
      </c>
      <c r="F14" s="125">
        <f>IFERROR(((VLOOKUP($B14&amp;"_"&amp;$C14&amp;"_"&amp;F$3,'Pnad-C'!$1:$1048576,$B$4,0)/VLOOKUP($B14&amp;"_"&amp;$C14&amp;"_"&amp;F$3,'Pnad-C'!$1:$1048576,$B$5,0))-1)*100,"-")</f>
        <v>41.390831304892338</v>
      </c>
      <c r="G14" s="125">
        <f>IFERROR(((VLOOKUP($B14&amp;"_"&amp;$C14&amp;"_"&amp;G$3,'Pnad-C'!$1:$1048576,$B$4,0)/VLOOKUP($B14&amp;"_"&amp;$C14&amp;"_"&amp;G$3,'Pnad-C'!$1:$1048576,$B$5,0))-1)*100,"-")</f>
        <v>46.110303088206869</v>
      </c>
      <c r="H14" s="125">
        <f>IFERROR(((VLOOKUP($B14&amp;"_"&amp;$C14&amp;"_"&amp;H$3,'Pnad-C'!$1:$1048576,$B$4,0)/VLOOKUP($B14&amp;"_"&amp;$C14&amp;"_"&amp;H$3,'Pnad-C'!$1:$1048576,$B$5,0))-1)*100,"-")</f>
        <v>52.513313549577646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125">
        <f>IFERROR(((VLOOKUP($B15&amp;"_"&amp;$C15&amp;"_"&amp;E$3,'Pnad-C'!$1:$1048576,$B$4,0)/VLOOKUP($B15&amp;"_"&amp;$C15&amp;"_"&amp;E$3,'Pnad-C'!$1:$1048576,$B$5,0))-1)*100,"-")</f>
        <v>72.095468201333432</v>
      </c>
      <c r="F15" s="125">
        <f>IFERROR(((VLOOKUP($B15&amp;"_"&amp;$C15&amp;"_"&amp;F$3,'Pnad-C'!$1:$1048576,$B$4,0)/VLOOKUP($B15&amp;"_"&amp;$C15&amp;"_"&amp;F$3,'Pnad-C'!$1:$1048576,$B$5,0))-1)*100,"-")</f>
        <v>41.095413851029107</v>
      </c>
      <c r="G15" s="125">
        <f>IFERROR(((VLOOKUP($B15&amp;"_"&amp;$C15&amp;"_"&amp;G$3,'Pnad-C'!$1:$1048576,$B$4,0)/VLOOKUP($B15&amp;"_"&amp;$C15&amp;"_"&amp;G$3,'Pnad-C'!$1:$1048576,$B$5,0))-1)*100,"-")</f>
        <v>57.588754190986037</v>
      </c>
      <c r="H15" s="125">
        <f>IFERROR(((VLOOKUP($B15&amp;"_"&amp;$C15&amp;"_"&amp;H$3,'Pnad-C'!$1:$1048576,$B$4,0)/VLOOKUP($B15&amp;"_"&amp;$C15&amp;"_"&amp;H$3,'Pnad-C'!$1:$1048576,$B$5,0))-1)*100,"-")</f>
        <v>68.993914336605442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125">
        <f>IFERROR(((VLOOKUP($B16&amp;"_"&amp;$C16&amp;"_"&amp;E$3,'Pnad-C'!$1:$1048576,$B$4,0)/VLOOKUP($B16&amp;"_"&amp;$C16&amp;"_"&amp;E$3,'Pnad-C'!$1:$1048576,$B$5,0))-1)*100,"-")</f>
        <v>72.389918575335386</v>
      </c>
      <c r="F16" s="125">
        <f>IFERROR(((VLOOKUP($B16&amp;"_"&amp;$C16&amp;"_"&amp;F$3,'Pnad-C'!$1:$1048576,$B$4,0)/VLOOKUP($B16&amp;"_"&amp;$C16&amp;"_"&amp;F$3,'Pnad-C'!$1:$1048576,$B$5,0))-1)*100,"-")</f>
        <v>44.441054927144833</v>
      </c>
      <c r="G16" s="125">
        <f>IFERROR(((VLOOKUP($B16&amp;"_"&amp;$C16&amp;"_"&amp;G$3,'Pnad-C'!$1:$1048576,$B$4,0)/VLOOKUP($B16&amp;"_"&amp;$C16&amp;"_"&amp;G$3,'Pnad-C'!$1:$1048576,$B$5,0))-1)*100,"-")</f>
        <v>49.156483313509035</v>
      </c>
      <c r="H16" s="125">
        <f>IFERROR(((VLOOKUP($B16&amp;"_"&amp;$C16&amp;"_"&amp;H$3,'Pnad-C'!$1:$1048576,$B$4,0)/VLOOKUP($B16&amp;"_"&amp;$C16&amp;"_"&amp;H$3,'Pnad-C'!$1:$1048576,$B$5,0))-1)*100,"-")</f>
        <v>46.539556755052544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125">
        <f>IFERROR(((VLOOKUP($B17&amp;"_"&amp;$C17&amp;"_"&amp;E$3,'Pnad-C'!$1:$1048576,$B$4,0)/VLOOKUP($B17&amp;"_"&amp;$C17&amp;"_"&amp;E$3,'Pnad-C'!$1:$1048576,$B$5,0))-1)*100,"-")</f>
        <v>72.7456055453315</v>
      </c>
      <c r="F17" s="125">
        <f>IFERROR(((VLOOKUP($B17&amp;"_"&amp;$C17&amp;"_"&amp;F$3,'Pnad-C'!$1:$1048576,$B$4,0)/VLOOKUP($B17&amp;"_"&amp;$C17&amp;"_"&amp;F$3,'Pnad-C'!$1:$1048576,$B$5,0))-1)*100,"-")</f>
        <v>44.094285367956033</v>
      </c>
      <c r="G17" s="125">
        <f>IFERROR(((VLOOKUP($B17&amp;"_"&amp;$C17&amp;"_"&amp;G$3,'Pnad-C'!$1:$1048576,$B$4,0)/VLOOKUP($B17&amp;"_"&amp;$C17&amp;"_"&amp;G$3,'Pnad-C'!$1:$1048576,$B$5,0))-1)*100,"-")</f>
        <v>51.846993499686221</v>
      </c>
      <c r="H17" s="125">
        <f>IFERROR(((VLOOKUP($B17&amp;"_"&amp;$C17&amp;"_"&amp;H$3,'Pnad-C'!$1:$1048576,$B$4,0)/VLOOKUP($B17&amp;"_"&amp;$C17&amp;"_"&amp;H$3,'Pnad-C'!$1:$1048576,$B$5,0))-1)*100,"-")</f>
        <v>49.911266570135851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123">
        <f>IFERROR(((VLOOKUP($B18&amp;"_"&amp;$C18&amp;"_"&amp;E$3,'Pnad-C'!$1:$1048576,$B$4,0)/VLOOKUP($B18&amp;"_"&amp;$C18&amp;"_"&amp;E$3,'Pnad-C'!$1:$1048576,$B$5,0))-1)*100,"-")</f>
        <v>71.924773732709042</v>
      </c>
      <c r="F18" s="123">
        <f>IFERROR(((VLOOKUP($B18&amp;"_"&amp;$C18&amp;"_"&amp;F$3,'Pnad-C'!$1:$1048576,$B$4,0)/VLOOKUP($B18&amp;"_"&amp;$C18&amp;"_"&amp;F$3,'Pnad-C'!$1:$1048576,$B$5,0))-1)*100,"-")</f>
        <v>49.05804651109873</v>
      </c>
      <c r="G18" s="123">
        <f>IFERROR(((VLOOKUP($B18&amp;"_"&amp;$C18&amp;"_"&amp;G$3,'Pnad-C'!$1:$1048576,$B$4,0)/VLOOKUP($B18&amp;"_"&amp;$C18&amp;"_"&amp;G$3,'Pnad-C'!$1:$1048576,$B$5,0))-1)*100,"-")</f>
        <v>59.377798047612494</v>
      </c>
      <c r="H18" s="123">
        <f>IFERROR(((VLOOKUP($B18&amp;"_"&amp;$C18&amp;"_"&amp;H$3,'Pnad-C'!$1:$1048576,$B$4,0)/VLOOKUP($B18&amp;"_"&amp;$C18&amp;"_"&amp;H$3,'Pnad-C'!$1:$1048576,$B$5,0))-1)*100,"-")</f>
        <v>63.993573129526915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125">
        <f>IFERROR(((VLOOKUP($B19&amp;"_"&amp;$C19&amp;"_"&amp;E$3,'Pnad-C'!$1:$1048576,$B$4,0)/VLOOKUP($B19&amp;"_"&amp;$C19&amp;"_"&amp;E$3,'Pnad-C'!$1:$1048576,$B$5,0))-1)*100,"-")</f>
        <v>71.701314156393266</v>
      </c>
      <c r="F19" s="125">
        <f>IFERROR(((VLOOKUP($B19&amp;"_"&amp;$C19&amp;"_"&amp;F$3,'Pnad-C'!$1:$1048576,$B$4,0)/VLOOKUP($B19&amp;"_"&amp;$C19&amp;"_"&amp;F$3,'Pnad-C'!$1:$1048576,$B$5,0))-1)*100,"-")</f>
        <v>44.620592761269108</v>
      </c>
      <c r="G19" s="125">
        <f>IFERROR(((VLOOKUP($B19&amp;"_"&amp;$C19&amp;"_"&amp;G$3,'Pnad-C'!$1:$1048576,$B$4,0)/VLOOKUP($B19&amp;"_"&amp;$C19&amp;"_"&amp;G$3,'Pnad-C'!$1:$1048576,$B$5,0))-1)*100,"-")</f>
        <v>55.730556192982107</v>
      </c>
      <c r="H19" s="125">
        <f>IFERROR(((VLOOKUP($B19&amp;"_"&amp;$C19&amp;"_"&amp;H$3,'Pnad-C'!$1:$1048576,$B$4,0)/VLOOKUP($B19&amp;"_"&amp;$C19&amp;"_"&amp;H$3,'Pnad-C'!$1:$1048576,$B$5,0))-1)*100,"-")</f>
        <v>52.457361991828023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125">
        <f>IFERROR(((VLOOKUP($B20&amp;"_"&amp;$C20&amp;"_"&amp;E$3,'Pnad-C'!$1:$1048576,$B$4,0)/VLOOKUP($B20&amp;"_"&amp;$C20&amp;"_"&amp;E$3,'Pnad-C'!$1:$1048576,$B$5,0))-1)*100,"-")</f>
        <v>71.062495425761412</v>
      </c>
      <c r="F20" s="125">
        <f>IFERROR(((VLOOKUP($B20&amp;"_"&amp;$C20&amp;"_"&amp;F$3,'Pnad-C'!$1:$1048576,$B$4,0)/VLOOKUP($B20&amp;"_"&amp;$C20&amp;"_"&amp;F$3,'Pnad-C'!$1:$1048576,$B$5,0))-1)*100,"-")</f>
        <v>51.004277833619895</v>
      </c>
      <c r="G20" s="125">
        <f>IFERROR(((VLOOKUP($B20&amp;"_"&amp;$C20&amp;"_"&amp;G$3,'Pnad-C'!$1:$1048576,$B$4,0)/VLOOKUP($B20&amp;"_"&amp;$C20&amp;"_"&amp;G$3,'Pnad-C'!$1:$1048576,$B$5,0))-1)*100,"-")</f>
        <v>61.823542284999668</v>
      </c>
      <c r="H20" s="125">
        <f>IFERROR(((VLOOKUP($B20&amp;"_"&amp;$C20&amp;"_"&amp;H$3,'Pnad-C'!$1:$1048576,$B$4,0)/VLOOKUP($B20&amp;"_"&amp;$C20&amp;"_"&amp;H$3,'Pnad-C'!$1:$1048576,$B$5,0))-1)*100,"-")</f>
        <v>64.315278276826589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125">
        <f>IFERROR(((VLOOKUP($B21&amp;"_"&amp;$C21&amp;"_"&amp;E$3,'Pnad-C'!$1:$1048576,$B$4,0)/VLOOKUP($B21&amp;"_"&amp;$C21&amp;"_"&amp;E$3,'Pnad-C'!$1:$1048576,$B$5,0))-1)*100,"-")</f>
        <v>73.57752583693356</v>
      </c>
      <c r="F21" s="125">
        <f>IFERROR(((VLOOKUP($B21&amp;"_"&amp;$C21&amp;"_"&amp;F$3,'Pnad-C'!$1:$1048576,$B$4,0)/VLOOKUP($B21&amp;"_"&amp;$C21&amp;"_"&amp;F$3,'Pnad-C'!$1:$1048576,$B$5,0))-1)*100,"-")</f>
        <v>55.686325528964709</v>
      </c>
      <c r="G21" s="125">
        <f>IFERROR(((VLOOKUP($B21&amp;"_"&amp;$C21&amp;"_"&amp;G$3,'Pnad-C'!$1:$1048576,$B$4,0)/VLOOKUP($B21&amp;"_"&amp;$C21&amp;"_"&amp;G$3,'Pnad-C'!$1:$1048576,$B$5,0))-1)*100,"-")</f>
        <v>59.232600627735941</v>
      </c>
      <c r="H21" s="125">
        <f>IFERROR(((VLOOKUP($B21&amp;"_"&amp;$C21&amp;"_"&amp;H$3,'Pnad-C'!$1:$1048576,$B$4,0)/VLOOKUP($B21&amp;"_"&amp;$C21&amp;"_"&amp;H$3,'Pnad-C'!$1:$1048576,$B$5,0))-1)*100,"-")</f>
        <v>67.669558314105657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125">
        <f>IFERROR(((VLOOKUP($B22&amp;"_"&amp;$C22&amp;"_"&amp;E$3,'Pnad-C'!$1:$1048576,$B$4,0)/VLOOKUP($B22&amp;"_"&amp;$C22&amp;"_"&amp;E$3,'Pnad-C'!$1:$1048576,$B$5,0))-1)*100,"-")</f>
        <v>71.384308972590787</v>
      </c>
      <c r="F22" s="125">
        <f>IFERROR(((VLOOKUP($B22&amp;"_"&amp;$C22&amp;"_"&amp;F$3,'Pnad-C'!$1:$1048576,$B$4,0)/VLOOKUP($B22&amp;"_"&amp;$C22&amp;"_"&amp;F$3,'Pnad-C'!$1:$1048576,$B$5,0))-1)*100,"-")</f>
        <v>45.329467949866256</v>
      </c>
      <c r="G22" s="125">
        <f>IFERROR(((VLOOKUP($B22&amp;"_"&amp;$C22&amp;"_"&amp;G$3,'Pnad-C'!$1:$1048576,$B$4,0)/VLOOKUP($B22&amp;"_"&amp;$C22&amp;"_"&amp;G$3,'Pnad-C'!$1:$1048576,$B$5,0))-1)*100,"-")</f>
        <v>61.107170471330917</v>
      </c>
      <c r="H22" s="125">
        <f>IFERROR(((VLOOKUP($B22&amp;"_"&amp;$C22&amp;"_"&amp;H$3,'Pnad-C'!$1:$1048576,$B$4,0)/VLOOKUP($B22&amp;"_"&amp;$C22&amp;"_"&amp;H$3,'Pnad-C'!$1:$1048576,$B$5,0))-1)*100,"-")</f>
        <v>74.611045540694732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123">
        <f>IFERROR(((VLOOKUP($B23&amp;"_"&amp;$C23&amp;"_"&amp;E$3,'Pnad-C'!$1:$1048576,$B$4,0)/VLOOKUP($B23&amp;"_"&amp;$C23&amp;"_"&amp;E$3,'Pnad-C'!$1:$1048576,$B$5,0))-1)*100,"-")</f>
        <v>74.356184438405506</v>
      </c>
      <c r="F23" s="123">
        <f>IFERROR(((VLOOKUP($B23&amp;"_"&amp;$C23&amp;"_"&amp;F$3,'Pnad-C'!$1:$1048576,$B$4,0)/VLOOKUP($B23&amp;"_"&amp;$C23&amp;"_"&amp;F$3,'Pnad-C'!$1:$1048576,$B$5,0))-1)*100,"-")</f>
        <v>52.074860064093272</v>
      </c>
      <c r="G23" s="123">
        <f>IFERROR(((VLOOKUP($B23&amp;"_"&amp;$C23&amp;"_"&amp;G$3,'Pnad-C'!$1:$1048576,$B$4,0)/VLOOKUP($B23&amp;"_"&amp;$C23&amp;"_"&amp;G$3,'Pnad-C'!$1:$1048576,$B$5,0))-1)*100,"-")</f>
        <v>63.958858325961579</v>
      </c>
      <c r="H23" s="123">
        <f>IFERROR(((VLOOKUP($B23&amp;"_"&amp;$C23&amp;"_"&amp;H$3,'Pnad-C'!$1:$1048576,$B$4,0)/VLOOKUP($B23&amp;"_"&amp;$C23&amp;"_"&amp;H$3,'Pnad-C'!$1:$1048576,$B$5,0))-1)*100,"-")</f>
        <v>68.292678407024326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125">
        <f>IFERROR(((VLOOKUP($B24&amp;"_"&amp;$C24&amp;"_"&amp;E$3,'Pnad-C'!$1:$1048576,$B$4,0)/VLOOKUP($B24&amp;"_"&amp;$C24&amp;"_"&amp;E$3,'Pnad-C'!$1:$1048576,$B$5,0))-1)*100,"-")</f>
        <v>73.79708606687187</v>
      </c>
      <c r="F24" s="125">
        <f>IFERROR(((VLOOKUP($B24&amp;"_"&amp;$C24&amp;"_"&amp;F$3,'Pnad-C'!$1:$1048576,$B$4,0)/VLOOKUP($B24&amp;"_"&amp;$C24&amp;"_"&amp;F$3,'Pnad-C'!$1:$1048576,$B$5,0))-1)*100,"-")</f>
        <v>51.319291982947689</v>
      </c>
      <c r="G24" s="125">
        <f>IFERROR(((VLOOKUP($B24&amp;"_"&amp;$C24&amp;"_"&amp;G$3,'Pnad-C'!$1:$1048576,$B$4,0)/VLOOKUP($B24&amp;"_"&amp;$C24&amp;"_"&amp;G$3,'Pnad-C'!$1:$1048576,$B$5,0))-1)*100,"-")</f>
        <v>58.002918126870128</v>
      </c>
      <c r="H24" s="125">
        <f>IFERROR(((VLOOKUP($B24&amp;"_"&amp;$C24&amp;"_"&amp;H$3,'Pnad-C'!$1:$1048576,$B$4,0)/VLOOKUP($B24&amp;"_"&amp;$C24&amp;"_"&amp;H$3,'Pnad-C'!$1:$1048576,$B$5,0))-1)*100,"-")</f>
        <v>66.530214954376405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125">
        <f>IFERROR(((VLOOKUP($B25&amp;"_"&amp;$C25&amp;"_"&amp;E$3,'Pnad-C'!$1:$1048576,$B$4,0)/VLOOKUP($B25&amp;"_"&amp;$C25&amp;"_"&amp;E$3,'Pnad-C'!$1:$1048576,$B$5,0))-1)*100,"-")</f>
        <v>79.853934190025527</v>
      </c>
      <c r="F25" s="125">
        <f>IFERROR(((VLOOKUP($B25&amp;"_"&amp;$C25&amp;"_"&amp;F$3,'Pnad-C'!$1:$1048576,$B$4,0)/VLOOKUP($B25&amp;"_"&amp;$C25&amp;"_"&amp;F$3,'Pnad-C'!$1:$1048576,$B$5,0))-1)*100,"-")</f>
        <v>63.346583316084427</v>
      </c>
      <c r="G25" s="125">
        <f>IFERROR(((VLOOKUP($B25&amp;"_"&amp;$C25&amp;"_"&amp;G$3,'Pnad-C'!$1:$1048576,$B$4,0)/VLOOKUP($B25&amp;"_"&amp;$C25&amp;"_"&amp;G$3,'Pnad-C'!$1:$1048576,$B$5,0))-1)*100,"-")</f>
        <v>66.431464682264647</v>
      </c>
      <c r="H25" s="125">
        <f>IFERROR(((VLOOKUP($B25&amp;"_"&amp;$C25&amp;"_"&amp;H$3,'Pnad-C'!$1:$1048576,$B$4,0)/VLOOKUP($B25&amp;"_"&amp;$C25&amp;"_"&amp;H$3,'Pnad-C'!$1:$1048576,$B$5,0))-1)*100,"-")</f>
        <v>74.196387930278078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125">
        <f>IFERROR(((VLOOKUP($B26&amp;"_"&amp;$C26&amp;"_"&amp;E$3,'Pnad-C'!$1:$1048576,$B$4,0)/VLOOKUP($B26&amp;"_"&amp;$C26&amp;"_"&amp;E$3,'Pnad-C'!$1:$1048576,$B$5,0))-1)*100,"-")</f>
        <v>74.439723645042633</v>
      </c>
      <c r="F26" s="125">
        <f>IFERROR(((VLOOKUP($B26&amp;"_"&amp;$C26&amp;"_"&amp;F$3,'Pnad-C'!$1:$1048576,$B$4,0)/VLOOKUP($B26&amp;"_"&amp;$C26&amp;"_"&amp;F$3,'Pnad-C'!$1:$1048576,$B$5,0))-1)*100,"-")</f>
        <v>48.737778302334192</v>
      </c>
      <c r="G26" s="125">
        <f>IFERROR(((VLOOKUP($B26&amp;"_"&amp;$C26&amp;"_"&amp;G$3,'Pnad-C'!$1:$1048576,$B$4,0)/VLOOKUP($B26&amp;"_"&amp;$C26&amp;"_"&amp;G$3,'Pnad-C'!$1:$1048576,$B$5,0))-1)*100,"-")</f>
        <v>69.484858519440792</v>
      </c>
      <c r="H26" s="125">
        <f>IFERROR(((VLOOKUP($B26&amp;"_"&amp;$C26&amp;"_"&amp;H$3,'Pnad-C'!$1:$1048576,$B$4,0)/VLOOKUP($B26&amp;"_"&amp;$C26&amp;"_"&amp;H$3,'Pnad-C'!$1:$1048576,$B$5,0))-1)*100,"-")</f>
        <v>72.950372473715589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125">
        <f>IFERROR(((VLOOKUP($B27&amp;"_"&amp;$C27&amp;"_"&amp;E$3,'Pnad-C'!$1:$1048576,$B$4,0)/VLOOKUP($B27&amp;"_"&amp;$C27&amp;"_"&amp;E$3,'Pnad-C'!$1:$1048576,$B$5,0))-1)*100,"-")</f>
        <v>69.503965031744514</v>
      </c>
      <c r="F27" s="125">
        <f>IFERROR(((VLOOKUP($B27&amp;"_"&amp;$C27&amp;"_"&amp;F$3,'Pnad-C'!$1:$1048576,$B$4,0)/VLOOKUP($B27&amp;"_"&amp;$C27&amp;"_"&amp;F$3,'Pnad-C'!$1:$1048576,$B$5,0))-1)*100,"-")</f>
        <v>45.705942376844511</v>
      </c>
      <c r="G27" s="125">
        <f>IFERROR(((VLOOKUP($B27&amp;"_"&amp;$C27&amp;"_"&amp;G$3,'Pnad-C'!$1:$1048576,$B$4,0)/VLOOKUP($B27&amp;"_"&amp;$C27&amp;"_"&amp;G$3,'Pnad-C'!$1:$1048576,$B$5,0))-1)*100,"-")</f>
        <v>62.05814466579762</v>
      </c>
      <c r="H27" s="125">
        <f>IFERROR(((VLOOKUP($B27&amp;"_"&amp;$C27&amp;"_"&amp;H$3,'Pnad-C'!$1:$1048576,$B$4,0)/VLOOKUP($B27&amp;"_"&amp;$C27&amp;"_"&amp;H$3,'Pnad-C'!$1:$1048576,$B$5,0))-1)*100,"-")</f>
        <v>60.14297754388167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123">
        <f>IFERROR(((VLOOKUP($B28&amp;"_"&amp;$C28&amp;"_"&amp;E$3,'Pnad-C'!$1:$1048576,$B$4,0)/VLOOKUP($B28&amp;"_"&amp;$C28&amp;"_"&amp;E$3,'Pnad-C'!$1:$1048576,$B$5,0))-1)*100,"-")</f>
        <v>71.760394334843085</v>
      </c>
      <c r="F28" s="123">
        <f>IFERROR(((VLOOKUP($B28&amp;"_"&amp;$C28&amp;"_"&amp;F$3,'Pnad-C'!$1:$1048576,$B$4,0)/VLOOKUP($B28&amp;"_"&amp;$C28&amp;"_"&amp;F$3,'Pnad-C'!$1:$1048576,$B$5,0))-1)*100,"-")</f>
        <v>54.290409450522681</v>
      </c>
      <c r="G28" s="123">
        <f>IFERROR(((VLOOKUP($B28&amp;"_"&amp;$C28&amp;"_"&amp;G$3,'Pnad-C'!$1:$1048576,$B$4,0)/VLOOKUP($B28&amp;"_"&amp;$C28&amp;"_"&amp;G$3,'Pnad-C'!$1:$1048576,$B$5,0))-1)*100,"-")</f>
        <v>76.542618203482121</v>
      </c>
      <c r="H28" s="123">
        <f>IFERROR(((VLOOKUP($B28&amp;"_"&amp;$C28&amp;"_"&amp;H$3,'Pnad-C'!$1:$1048576,$B$4,0)/VLOOKUP($B28&amp;"_"&amp;$C28&amp;"_"&amp;H$3,'Pnad-C'!$1:$1048576,$B$5,0))-1)*100,"-")</f>
        <v>80.601863640671638</v>
      </c>
    </row>
    <row r="29" spans="1:8" s="100" customFormat="1" ht="15" customHeight="1" x14ac:dyDescent="0.25">
      <c r="A29" s="10"/>
      <c r="B29" s="10">
        <f>B28</f>
        <v>2016</v>
      </c>
      <c r="C29" s="152">
        <v>1</v>
      </c>
      <c r="D29" s="99" t="s">
        <v>3</v>
      </c>
      <c r="E29" s="125">
        <f>IFERROR(((VLOOKUP($B29&amp;"_"&amp;$C29&amp;"_"&amp;E$3,'Pnad-C'!$1:$1048576,$B$4,0)/VLOOKUP($B29&amp;"_"&amp;$C29&amp;"_"&amp;E$3,'Pnad-C'!$1:$1048576,$B$5,0))-1)*100,"-")</f>
        <v>76.517897258743361</v>
      </c>
      <c r="F29" s="125">
        <f>IFERROR(((VLOOKUP($B29&amp;"_"&amp;$C29&amp;"_"&amp;F$3,'Pnad-C'!$1:$1048576,$B$4,0)/VLOOKUP($B29&amp;"_"&amp;$C29&amp;"_"&amp;F$3,'Pnad-C'!$1:$1048576,$B$5,0))-1)*100,"-")</f>
        <v>70.320035662359885</v>
      </c>
      <c r="G29" s="125">
        <f>IFERROR(((VLOOKUP($B29&amp;"_"&amp;$C29&amp;"_"&amp;G$3,'Pnad-C'!$1:$1048576,$B$4,0)/VLOOKUP($B29&amp;"_"&amp;$C29&amp;"_"&amp;G$3,'Pnad-C'!$1:$1048576,$B$5,0))-1)*100,"-")</f>
        <v>75.571628751499119</v>
      </c>
      <c r="H29" s="125">
        <f>IFERROR(((VLOOKUP($B29&amp;"_"&amp;$C29&amp;"_"&amp;H$3,'Pnad-C'!$1:$1048576,$B$4,0)/VLOOKUP($B29&amp;"_"&amp;$C29&amp;"_"&amp;H$3,'Pnad-C'!$1:$1048576,$B$5,0))-1)*100,"-")</f>
        <v>76.875596838227111</v>
      </c>
    </row>
    <row r="30" spans="1:8" s="100" customFormat="1" ht="15" customHeight="1" thickBot="1" x14ac:dyDescent="0.3">
      <c r="A30" s="254"/>
      <c r="B30" s="254">
        <f>B29</f>
        <v>2016</v>
      </c>
      <c r="C30" s="152">
        <v>2</v>
      </c>
      <c r="D30" s="246" t="s">
        <v>4</v>
      </c>
      <c r="E30" s="125">
        <f>IFERROR(((VLOOKUP($B30&amp;"_"&amp;$C30&amp;"_"&amp;E$3,'Pnad-C'!$1:$1048576,$B$4,0)/VLOOKUP($B30&amp;"_"&amp;$C30&amp;"_"&amp;E$3,'Pnad-C'!$1:$1048576,$B$5,0))-1)*100,"-")</f>
        <v>67.14909242972702</v>
      </c>
      <c r="F30" s="125">
        <f>IFERROR(((VLOOKUP($B30&amp;"_"&amp;$C30&amp;"_"&amp;F$3,'Pnad-C'!$1:$1048576,$B$4,0)/VLOOKUP($B30&amp;"_"&amp;$C30&amp;"_"&amp;F$3,'Pnad-C'!$1:$1048576,$B$5,0))-1)*100,"-")</f>
        <v>40.114478734030797</v>
      </c>
      <c r="G30" s="125">
        <f>IFERROR(((VLOOKUP($B30&amp;"_"&amp;$C30&amp;"_"&amp;G$3,'Pnad-C'!$1:$1048576,$B$4,0)/VLOOKUP($B30&amp;"_"&amp;$C30&amp;"_"&amp;G$3,'Pnad-C'!$1:$1048576,$B$5,0))-1)*100,"-")</f>
        <v>77.550800448647152</v>
      </c>
      <c r="H30" s="125">
        <f>IFERROR(((VLOOKUP($B30&amp;"_"&amp;$C30&amp;"_"&amp;H$3,'Pnad-C'!$1:$1048576,$B$4,0)/VLOOKUP($B30&amp;"_"&amp;$C30&amp;"_"&amp;H$3,'Pnad-C'!$1:$1048576,$B$5,0))-1)*100,"-")</f>
        <v>84.609479221833723</v>
      </c>
    </row>
    <row r="31" spans="1:8" ht="15.75" thickTop="1" x14ac:dyDescent="0.25">
      <c r="D31" s="15" t="s">
        <v>778</v>
      </c>
      <c r="E31" s="17"/>
      <c r="F31" s="17"/>
      <c r="G31" s="17"/>
      <c r="H31" s="17"/>
    </row>
    <row r="32" spans="1:8" x14ac:dyDescent="0.25">
      <c r="D32" s="16" t="s">
        <v>2</v>
      </c>
    </row>
    <row r="33" spans="4:4" x14ac:dyDescent="0.25">
      <c r="D33" s="159" t="s">
        <v>434</v>
      </c>
    </row>
    <row r="34" spans="4:4" x14ac:dyDescent="0.25">
      <c r="D34" s="104" t="s">
        <v>779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showGridLines="0" workbookViewId="0">
      <pane ySplit="7" topLeftCell="A8" activePane="bottomLeft" state="frozen"/>
      <selection activeCell="D35" sqref="D35"/>
      <selection pane="bottomLeft" activeCell="A8" sqref="A8"/>
    </sheetView>
  </sheetViews>
  <sheetFormatPr defaultRowHeight="15" x14ac:dyDescent="0.25"/>
  <cols>
    <col min="1" max="2" width="3.7109375" style="153" customWidth="1"/>
    <col min="3" max="3" width="3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158" customFormat="1" ht="6" customHeight="1" x14ac:dyDescent="0.2">
      <c r="A3" s="144">
        <v>45</v>
      </c>
      <c r="B3" s="145"/>
      <c r="C3" s="146"/>
      <c r="D3" s="155"/>
      <c r="E3" s="156" t="s">
        <v>170</v>
      </c>
      <c r="F3" s="156" t="s">
        <v>171</v>
      </c>
      <c r="G3" s="156" t="s">
        <v>9</v>
      </c>
      <c r="H3" s="156" t="s">
        <v>172</v>
      </c>
      <c r="I3" s="157"/>
      <c r="J3" s="157"/>
      <c r="K3" s="157"/>
      <c r="L3" s="157"/>
      <c r="M3" s="157"/>
    </row>
    <row r="4" spans="1:13" s="20" customFormat="1" ht="7.5" customHeight="1" x14ac:dyDescent="0.2">
      <c r="A4" s="147" t="s">
        <v>381</v>
      </c>
      <c r="B4" s="145">
        <f>HLOOKUP($A$4,'Pnad-C'!$1:$1048576,2,0)</f>
        <v>221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57.75" customHeight="1" x14ac:dyDescent="0.2">
      <c r="A5" s="147" t="s">
        <v>383</v>
      </c>
      <c r="B5" s="145">
        <f>HLOOKUP($A$5,'Pnad-C'!$1:$1048576,2,0)</f>
        <v>223</v>
      </c>
      <c r="C5" s="149"/>
      <c r="D5" s="416" t="str">
        <f>VLOOKUP(A3,'Indicadores do boletim'!$D:$N,3,0)&amp;" "&amp;VLOOKUP(A3,'Indicadores do boletim'!$D:$N,6,0)&amp;", "&amp;VLOOKUP(A3,'Indicadores do boletim'!$D:$N,7,0)</f>
        <v>Diferença percentual entre o rendimento do trabalho de empregados com carteira e trabalhadores por conta própria: Brasil, Sudeste Metropolitano, Região Metropolitana do Rio de Janeiro e cidade do Rio de Janeiro, 2012 a 2016</v>
      </c>
      <c r="E5" s="416"/>
      <c r="F5" s="416"/>
      <c r="G5" s="416"/>
      <c r="H5" s="416"/>
      <c r="I5" s="10"/>
    </row>
    <row r="6" spans="1:13" s="12" customFormat="1" ht="19.5" customHeight="1" thickBot="1" x14ac:dyDescent="0.25">
      <c r="A6" s="11"/>
      <c r="B6" s="150"/>
      <c r="C6" s="149"/>
      <c r="D6" s="13"/>
      <c r="H6" s="103" t="s">
        <v>186</v>
      </c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123">
        <f>IFERROR(((VLOOKUP($B8&amp;"_"&amp;$C8&amp;"_"&amp;E$3,'Pnad-C'!$1:$1048576,$B$4,0)/VLOOKUP($B8&amp;"_"&amp;$C8&amp;"_"&amp;E$3,'Pnad-C'!$1:$1048576,$B$5,0))-1)*100,"-")</f>
        <v>22.868769300122892</v>
      </c>
      <c r="F8" s="123">
        <f>IFERROR(((VLOOKUP($B8&amp;"_"&amp;$C8&amp;"_"&amp;F$3,'Pnad-C'!$1:$1048576,$B$4,0)/VLOOKUP($B8&amp;"_"&amp;$C8&amp;"_"&amp;F$3,'Pnad-C'!$1:$1048576,$B$5,0))-1)*100,"-")</f>
        <v>4.0626904026575206</v>
      </c>
      <c r="G8" s="123">
        <f>IFERROR(((VLOOKUP($B8&amp;"_"&amp;$C8&amp;"_"&amp;G$3,'Pnad-C'!$1:$1048576,$B$4,0)/VLOOKUP($B8&amp;"_"&amp;$C8&amp;"_"&amp;G$3,'Pnad-C'!$1:$1048576,$B$5,0))-1)*100,"-")</f>
        <v>5.8009552556969712</v>
      </c>
      <c r="H8" s="123">
        <f>IFERROR(((VLOOKUP($B8&amp;"_"&amp;$C8&amp;"_"&amp;H$3,'Pnad-C'!$1:$1048576,$B$4,0)/VLOOKUP($B8&amp;"_"&amp;$C8&amp;"_"&amp;H$3,'Pnad-C'!$1:$1048576,$B$5,0))-1)*100,"-")</f>
        <v>4.9857184623445683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125">
        <f>IFERROR(((VLOOKUP($B9&amp;"_"&amp;$C9&amp;"_"&amp;E$3,'Pnad-C'!$1:$1048576,$B$4,0)/VLOOKUP($B9&amp;"_"&amp;$C9&amp;"_"&amp;E$3,'Pnad-C'!$1:$1048576,$B$5,0))-1)*100,"-")</f>
        <v>22.421644090319791</v>
      </c>
      <c r="F9" s="125">
        <f>IFERROR(((VLOOKUP($B9&amp;"_"&amp;$C9&amp;"_"&amp;F$3,'Pnad-C'!$1:$1048576,$B$4,0)/VLOOKUP($B9&amp;"_"&amp;$C9&amp;"_"&amp;F$3,'Pnad-C'!$1:$1048576,$B$5,0))-1)*100,"-")</f>
        <v>0.6836497108252404</v>
      </c>
      <c r="G9" s="125">
        <f>IFERROR(((VLOOKUP($B9&amp;"_"&amp;$C9&amp;"_"&amp;G$3,'Pnad-C'!$1:$1048576,$B$4,0)/VLOOKUP($B9&amp;"_"&amp;$C9&amp;"_"&amp;G$3,'Pnad-C'!$1:$1048576,$B$5,0))-1)*100,"-")</f>
        <v>5.4878199658985105</v>
      </c>
      <c r="H9" s="125">
        <f>IFERROR(((VLOOKUP($B9&amp;"_"&amp;$C9&amp;"_"&amp;H$3,'Pnad-C'!$1:$1048576,$B$4,0)/VLOOKUP($B9&amp;"_"&amp;$C9&amp;"_"&amp;H$3,'Pnad-C'!$1:$1048576,$B$5,0))-1)*100,"-")</f>
        <v>7.3425648615649486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125">
        <f>IFERROR(((VLOOKUP($B10&amp;"_"&amp;$C10&amp;"_"&amp;E$3,'Pnad-C'!$1:$1048576,$B$4,0)/VLOOKUP($B10&amp;"_"&amp;$C10&amp;"_"&amp;E$3,'Pnad-C'!$1:$1048576,$B$5,0))-1)*100,"-")</f>
        <v>26.174639912933095</v>
      </c>
      <c r="F10" s="125">
        <f>IFERROR(((VLOOKUP($B10&amp;"_"&amp;$C10&amp;"_"&amp;F$3,'Pnad-C'!$1:$1048576,$B$4,0)/VLOOKUP($B10&amp;"_"&amp;$C10&amp;"_"&amp;F$3,'Pnad-C'!$1:$1048576,$B$5,0))-1)*100,"-")</f>
        <v>10.454095236921601</v>
      </c>
      <c r="G10" s="125">
        <f>IFERROR(((VLOOKUP($B10&amp;"_"&amp;$C10&amp;"_"&amp;G$3,'Pnad-C'!$1:$1048576,$B$4,0)/VLOOKUP($B10&amp;"_"&amp;$C10&amp;"_"&amp;G$3,'Pnad-C'!$1:$1048576,$B$5,0))-1)*100,"-")</f>
        <v>6.2161861907686466</v>
      </c>
      <c r="H10" s="125">
        <f>IFERROR(((VLOOKUP($B10&amp;"_"&amp;$C10&amp;"_"&amp;H$3,'Pnad-C'!$1:$1048576,$B$4,0)/VLOOKUP($B10&amp;"_"&amp;$C10&amp;"_"&amp;H$3,'Pnad-C'!$1:$1048576,$B$5,0))-1)*100,"-")</f>
        <v>7.2719448621570093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125">
        <f>IFERROR(((VLOOKUP($B11&amp;"_"&amp;$C11&amp;"_"&amp;E$3,'Pnad-C'!$1:$1048576,$B$4,0)/VLOOKUP($B11&amp;"_"&amp;$C11&amp;"_"&amp;E$3,'Pnad-C'!$1:$1048576,$B$5,0))-1)*100,"-")</f>
        <v>22.169322177543549</v>
      </c>
      <c r="F11" s="125">
        <f>IFERROR(((VLOOKUP($B11&amp;"_"&amp;$C11&amp;"_"&amp;F$3,'Pnad-C'!$1:$1048576,$B$4,0)/VLOOKUP($B11&amp;"_"&amp;$C11&amp;"_"&amp;F$3,'Pnad-C'!$1:$1048576,$B$5,0))-1)*100,"-")</f>
        <v>6.2465282377708098</v>
      </c>
      <c r="G11" s="125">
        <f>IFERROR(((VLOOKUP($B11&amp;"_"&amp;$C11&amp;"_"&amp;G$3,'Pnad-C'!$1:$1048576,$B$4,0)/VLOOKUP($B11&amp;"_"&amp;$C11&amp;"_"&amp;G$3,'Pnad-C'!$1:$1048576,$B$5,0))-1)*100,"-")</f>
        <v>6.3491607671225969</v>
      </c>
      <c r="H11" s="125">
        <f>IFERROR(((VLOOKUP($B11&amp;"_"&amp;$C11&amp;"_"&amp;H$3,'Pnad-C'!$1:$1048576,$B$4,0)/VLOOKUP($B11&amp;"_"&amp;$C11&amp;"_"&amp;H$3,'Pnad-C'!$1:$1048576,$B$5,0))-1)*100,"-")</f>
        <v>3.3918757473659245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125">
        <f>IFERROR(((VLOOKUP($B12&amp;"_"&amp;$C12&amp;"_"&amp;E$3,'Pnad-C'!$1:$1048576,$B$4,0)/VLOOKUP($B12&amp;"_"&amp;$C12&amp;"_"&amp;E$3,'Pnad-C'!$1:$1048576,$B$5,0))-1)*100,"-")</f>
        <v>20.829900215787724</v>
      </c>
      <c r="F12" s="125">
        <f>IFERROR(((VLOOKUP($B12&amp;"_"&amp;$C12&amp;"_"&amp;F$3,'Pnad-C'!$1:$1048576,$B$4,0)/VLOOKUP($B12&amp;"_"&amp;$C12&amp;"_"&amp;F$3,'Pnad-C'!$1:$1048576,$B$5,0))-1)*100,"-")</f>
        <v>-0.54151526690739971</v>
      </c>
      <c r="G12" s="125">
        <f>IFERROR(((VLOOKUP($B12&amp;"_"&amp;$C12&amp;"_"&amp;G$3,'Pnad-C'!$1:$1048576,$B$4,0)/VLOOKUP($B12&amp;"_"&amp;$C12&amp;"_"&amp;G$3,'Pnad-C'!$1:$1048576,$B$5,0))-1)*100,"-")</f>
        <v>5.1290123191463532</v>
      </c>
      <c r="H12" s="125">
        <f>IFERROR(((VLOOKUP($B12&amp;"_"&amp;$C12&amp;"_"&amp;H$3,'Pnad-C'!$1:$1048576,$B$4,0)/VLOOKUP($B12&amp;"_"&amp;$C12&amp;"_"&amp;H$3,'Pnad-C'!$1:$1048576,$B$5,0))-1)*100,"-")</f>
        <v>1.7662248548405701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123">
        <f>IFERROR(((VLOOKUP($B13&amp;"_"&amp;$C13&amp;"_"&amp;E$3,'Pnad-C'!$1:$1048576,$B$4,0)/VLOOKUP($B13&amp;"_"&amp;$C13&amp;"_"&amp;E$3,'Pnad-C'!$1:$1048576,$B$5,0))-1)*100,"-")</f>
        <v>20.759192779881317</v>
      </c>
      <c r="F13" s="123">
        <f>IFERROR(((VLOOKUP($B13&amp;"_"&amp;$C13&amp;"_"&amp;F$3,'Pnad-C'!$1:$1048576,$B$4,0)/VLOOKUP($B13&amp;"_"&amp;$C13&amp;"_"&amp;F$3,'Pnad-C'!$1:$1048576,$B$5,0))-1)*100,"-")</f>
        <v>0.14922908309258354</v>
      </c>
      <c r="G13" s="123">
        <f>IFERROR(((VLOOKUP($B13&amp;"_"&amp;$C13&amp;"_"&amp;G$3,'Pnad-C'!$1:$1048576,$B$4,0)/VLOOKUP($B13&amp;"_"&amp;$C13&amp;"_"&amp;G$3,'Pnad-C'!$1:$1048576,$B$5,0))-1)*100,"-")</f>
        <v>0.93282077410579145</v>
      </c>
      <c r="H13" s="123">
        <f>IFERROR(((VLOOKUP($B13&amp;"_"&amp;$C13&amp;"_"&amp;H$3,'Pnad-C'!$1:$1048576,$B$4,0)/VLOOKUP($B13&amp;"_"&amp;$C13&amp;"_"&amp;H$3,'Pnad-C'!$1:$1048576,$B$5,0))-1)*100,"-")</f>
        <v>-5.4288602703730593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125">
        <f>IFERROR(((VLOOKUP($B14&amp;"_"&amp;$C14&amp;"_"&amp;E$3,'Pnad-C'!$1:$1048576,$B$4,0)/VLOOKUP($B14&amp;"_"&amp;$C14&amp;"_"&amp;E$3,'Pnad-C'!$1:$1048576,$B$5,0))-1)*100,"-")</f>
        <v>20.237080318858382</v>
      </c>
      <c r="F14" s="125">
        <f>IFERROR(((VLOOKUP($B14&amp;"_"&amp;$C14&amp;"_"&amp;F$3,'Pnad-C'!$1:$1048576,$B$4,0)/VLOOKUP($B14&amp;"_"&amp;$C14&amp;"_"&amp;F$3,'Pnad-C'!$1:$1048576,$B$5,0))-1)*100,"-")</f>
        <v>1.0281821065674324</v>
      </c>
      <c r="G14" s="125">
        <f>IFERROR(((VLOOKUP($B14&amp;"_"&amp;$C14&amp;"_"&amp;G$3,'Pnad-C'!$1:$1048576,$B$4,0)/VLOOKUP($B14&amp;"_"&amp;$C14&amp;"_"&amp;G$3,'Pnad-C'!$1:$1048576,$B$5,0))-1)*100,"-")</f>
        <v>3.2267590189820616</v>
      </c>
      <c r="H14" s="125">
        <f>IFERROR(((VLOOKUP($B14&amp;"_"&amp;$C14&amp;"_"&amp;H$3,'Pnad-C'!$1:$1048576,$B$4,0)/VLOOKUP($B14&amp;"_"&amp;$C14&amp;"_"&amp;H$3,'Pnad-C'!$1:$1048576,$B$5,0))-1)*100,"-")</f>
        <v>-2.532182138634187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125">
        <f>IFERROR(((VLOOKUP($B15&amp;"_"&amp;$C15&amp;"_"&amp;E$3,'Pnad-C'!$1:$1048576,$B$4,0)/VLOOKUP($B15&amp;"_"&amp;$C15&amp;"_"&amp;E$3,'Pnad-C'!$1:$1048576,$B$5,0))-1)*100,"-")</f>
        <v>21.782739845587805</v>
      </c>
      <c r="F15" s="125">
        <f>IFERROR(((VLOOKUP($B15&amp;"_"&amp;$C15&amp;"_"&amp;F$3,'Pnad-C'!$1:$1048576,$B$4,0)/VLOOKUP($B15&amp;"_"&amp;$C15&amp;"_"&amp;F$3,'Pnad-C'!$1:$1048576,$B$5,0))-1)*100,"-")</f>
        <v>0.70700871697404466</v>
      </c>
      <c r="G15" s="125">
        <f>IFERROR(((VLOOKUP($B15&amp;"_"&amp;$C15&amp;"_"&amp;G$3,'Pnad-C'!$1:$1048576,$B$4,0)/VLOOKUP($B15&amp;"_"&amp;$C15&amp;"_"&amp;G$3,'Pnad-C'!$1:$1048576,$B$5,0))-1)*100,"-")</f>
        <v>4.0014553282220922</v>
      </c>
      <c r="H15" s="125">
        <f>IFERROR(((VLOOKUP($B15&amp;"_"&amp;$C15&amp;"_"&amp;H$3,'Pnad-C'!$1:$1048576,$B$4,0)/VLOOKUP($B15&amp;"_"&amp;$C15&amp;"_"&amp;H$3,'Pnad-C'!$1:$1048576,$B$5,0))-1)*100,"-")</f>
        <v>-0.62408761514882727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125">
        <f>IFERROR(((VLOOKUP($B16&amp;"_"&amp;$C16&amp;"_"&amp;E$3,'Pnad-C'!$1:$1048576,$B$4,0)/VLOOKUP($B16&amp;"_"&amp;$C16&amp;"_"&amp;E$3,'Pnad-C'!$1:$1048576,$B$5,0))-1)*100,"-")</f>
        <v>19.035643845042994</v>
      </c>
      <c r="F16" s="125">
        <f>IFERROR(((VLOOKUP($B16&amp;"_"&amp;$C16&amp;"_"&amp;F$3,'Pnad-C'!$1:$1048576,$B$4,0)/VLOOKUP($B16&amp;"_"&amp;$C16&amp;"_"&amp;F$3,'Pnad-C'!$1:$1048576,$B$5,0))-1)*100,"-")</f>
        <v>-1.6783506334414389</v>
      </c>
      <c r="G16" s="125">
        <f>IFERROR(((VLOOKUP($B16&amp;"_"&amp;$C16&amp;"_"&amp;G$3,'Pnad-C'!$1:$1048576,$B$4,0)/VLOOKUP($B16&amp;"_"&amp;$C16&amp;"_"&amp;G$3,'Pnad-C'!$1:$1048576,$B$5,0))-1)*100,"-")</f>
        <v>1.7996775402520759</v>
      </c>
      <c r="H16" s="125">
        <f>IFERROR(((VLOOKUP($B16&amp;"_"&amp;$C16&amp;"_"&amp;H$3,'Pnad-C'!$1:$1048576,$B$4,0)/VLOOKUP($B16&amp;"_"&amp;$C16&amp;"_"&amp;H$3,'Pnad-C'!$1:$1048576,$B$5,0))-1)*100,"-")</f>
        <v>-3.9962545459481746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125">
        <f>IFERROR(((VLOOKUP($B17&amp;"_"&amp;$C17&amp;"_"&amp;E$3,'Pnad-C'!$1:$1048576,$B$4,0)/VLOOKUP($B17&amp;"_"&amp;$C17&amp;"_"&amp;E$3,'Pnad-C'!$1:$1048576,$B$5,0))-1)*100,"-")</f>
        <v>22.02639408809668</v>
      </c>
      <c r="F17" s="125">
        <f>IFERROR(((VLOOKUP($B17&amp;"_"&amp;$C17&amp;"_"&amp;F$3,'Pnad-C'!$1:$1048576,$B$4,0)/VLOOKUP($B17&amp;"_"&amp;$C17&amp;"_"&amp;F$3,'Pnad-C'!$1:$1048576,$B$5,0))-1)*100,"-")</f>
        <v>0.62186580904062261</v>
      </c>
      <c r="G17" s="125">
        <f>IFERROR(((VLOOKUP($B17&amp;"_"&amp;$C17&amp;"_"&amp;G$3,'Pnad-C'!$1:$1048576,$B$4,0)/VLOOKUP($B17&amp;"_"&amp;$C17&amp;"_"&amp;G$3,'Pnad-C'!$1:$1048576,$B$5,0))-1)*100,"-")</f>
        <v>-4.6269989293645448</v>
      </c>
      <c r="H17" s="125">
        <f>IFERROR(((VLOOKUP($B17&amp;"_"&amp;$C17&amp;"_"&amp;H$3,'Pnad-C'!$1:$1048576,$B$4,0)/VLOOKUP($B17&amp;"_"&amp;$C17&amp;"_"&amp;H$3,'Pnad-C'!$1:$1048576,$B$5,0))-1)*100,"-")</f>
        <v>-13.376629588668287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123">
        <f>IFERROR(((VLOOKUP($B18&amp;"_"&amp;$C18&amp;"_"&amp;E$3,'Pnad-C'!$1:$1048576,$B$4,0)/VLOOKUP($B18&amp;"_"&amp;$C18&amp;"_"&amp;E$3,'Pnad-C'!$1:$1048576,$B$5,0))-1)*100,"-")</f>
        <v>19.580049108812347</v>
      </c>
      <c r="F18" s="123">
        <f>IFERROR(((VLOOKUP($B18&amp;"_"&amp;$C18&amp;"_"&amp;F$3,'Pnad-C'!$1:$1048576,$B$4,0)/VLOOKUP($B18&amp;"_"&amp;$C18&amp;"_"&amp;F$3,'Pnad-C'!$1:$1048576,$B$5,0))-1)*100,"-")</f>
        <v>2.6971063579620758</v>
      </c>
      <c r="G18" s="123">
        <f>IFERROR(((VLOOKUP($B18&amp;"_"&amp;$C18&amp;"_"&amp;G$3,'Pnad-C'!$1:$1048576,$B$4,0)/VLOOKUP($B18&amp;"_"&amp;$C18&amp;"_"&amp;G$3,'Pnad-C'!$1:$1048576,$B$5,0))-1)*100,"-")</f>
        <v>5.1933366594658414</v>
      </c>
      <c r="H18" s="123">
        <f>IFERROR(((VLOOKUP($B18&amp;"_"&amp;$C18&amp;"_"&amp;H$3,'Pnad-C'!$1:$1048576,$B$4,0)/VLOOKUP($B18&amp;"_"&amp;$C18&amp;"_"&amp;H$3,'Pnad-C'!$1:$1048576,$B$5,0))-1)*100,"-")</f>
        <v>3.2810180157603064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125">
        <f>IFERROR(((VLOOKUP($B19&amp;"_"&amp;$C19&amp;"_"&amp;E$3,'Pnad-C'!$1:$1048576,$B$4,0)/VLOOKUP($B19&amp;"_"&amp;$C19&amp;"_"&amp;E$3,'Pnad-C'!$1:$1048576,$B$5,0))-1)*100,"-")</f>
        <v>17.8969889857987</v>
      </c>
      <c r="F19" s="125">
        <f>IFERROR(((VLOOKUP($B19&amp;"_"&amp;$C19&amp;"_"&amp;F$3,'Pnad-C'!$1:$1048576,$B$4,0)/VLOOKUP($B19&amp;"_"&amp;$C19&amp;"_"&amp;F$3,'Pnad-C'!$1:$1048576,$B$5,0))-1)*100,"-")</f>
        <v>-1.8943975960579951</v>
      </c>
      <c r="G19" s="125">
        <f>IFERROR(((VLOOKUP($B19&amp;"_"&amp;$C19&amp;"_"&amp;G$3,'Pnad-C'!$1:$1048576,$B$4,0)/VLOOKUP($B19&amp;"_"&amp;$C19&amp;"_"&amp;G$3,'Pnad-C'!$1:$1048576,$B$5,0))-1)*100,"-")</f>
        <v>-0.98742893163543677</v>
      </c>
      <c r="H19" s="125">
        <f>IFERROR(((VLOOKUP($B19&amp;"_"&amp;$C19&amp;"_"&amp;H$3,'Pnad-C'!$1:$1048576,$B$4,0)/VLOOKUP($B19&amp;"_"&amp;$C19&amp;"_"&amp;H$3,'Pnad-C'!$1:$1048576,$B$5,0))-1)*100,"-")</f>
        <v>-6.26523989999348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125">
        <f>IFERROR(((VLOOKUP($B20&amp;"_"&amp;$C20&amp;"_"&amp;E$3,'Pnad-C'!$1:$1048576,$B$4,0)/VLOOKUP($B20&amp;"_"&amp;$C20&amp;"_"&amp;E$3,'Pnad-C'!$1:$1048576,$B$5,0))-1)*100,"-")</f>
        <v>21.198198143975322</v>
      </c>
      <c r="F20" s="125">
        <f>IFERROR(((VLOOKUP($B20&amp;"_"&amp;$C20&amp;"_"&amp;F$3,'Pnad-C'!$1:$1048576,$B$4,0)/VLOOKUP($B20&amp;"_"&amp;$C20&amp;"_"&amp;F$3,'Pnad-C'!$1:$1048576,$B$5,0))-1)*100,"-")</f>
        <v>7.4324897608279983</v>
      </c>
      <c r="G20" s="125">
        <f>IFERROR(((VLOOKUP($B20&amp;"_"&amp;$C20&amp;"_"&amp;G$3,'Pnad-C'!$1:$1048576,$B$4,0)/VLOOKUP($B20&amp;"_"&amp;$C20&amp;"_"&amp;G$3,'Pnad-C'!$1:$1048576,$B$5,0))-1)*100,"-")</f>
        <v>8.3073882101101901</v>
      </c>
      <c r="H20" s="125">
        <f>IFERROR(((VLOOKUP($B20&amp;"_"&amp;$C20&amp;"_"&amp;H$3,'Pnad-C'!$1:$1048576,$B$4,0)/VLOOKUP($B20&amp;"_"&amp;$C20&amp;"_"&amp;H$3,'Pnad-C'!$1:$1048576,$B$5,0))-1)*100,"-")</f>
        <v>6.7812285528866978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125">
        <f>IFERROR(((VLOOKUP($B21&amp;"_"&amp;$C21&amp;"_"&amp;E$3,'Pnad-C'!$1:$1048576,$B$4,0)/VLOOKUP($B21&amp;"_"&amp;$C21&amp;"_"&amp;E$3,'Pnad-C'!$1:$1048576,$B$5,0))-1)*100,"-")</f>
        <v>21.408639763625171</v>
      </c>
      <c r="F21" s="125">
        <f>IFERROR(((VLOOKUP($B21&amp;"_"&amp;$C21&amp;"_"&amp;F$3,'Pnad-C'!$1:$1048576,$B$4,0)/VLOOKUP($B21&amp;"_"&amp;$C21&amp;"_"&amp;F$3,'Pnad-C'!$1:$1048576,$B$5,0))-1)*100,"-")</f>
        <v>6.3165923557096271</v>
      </c>
      <c r="G21" s="125">
        <f>IFERROR(((VLOOKUP($B21&amp;"_"&amp;$C21&amp;"_"&amp;G$3,'Pnad-C'!$1:$1048576,$B$4,0)/VLOOKUP($B21&amp;"_"&amp;$C21&amp;"_"&amp;G$3,'Pnad-C'!$1:$1048576,$B$5,0))-1)*100,"-")</f>
        <v>8.2566346434021387</v>
      </c>
      <c r="H21" s="125">
        <f>IFERROR(((VLOOKUP($B21&amp;"_"&amp;$C21&amp;"_"&amp;H$3,'Pnad-C'!$1:$1048576,$B$4,0)/VLOOKUP($B21&amp;"_"&amp;$C21&amp;"_"&amp;H$3,'Pnad-C'!$1:$1048576,$B$5,0))-1)*100,"-")</f>
        <v>9.857808204365659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125">
        <f>IFERROR(((VLOOKUP($B22&amp;"_"&amp;$C22&amp;"_"&amp;E$3,'Pnad-C'!$1:$1048576,$B$4,0)/VLOOKUP($B22&amp;"_"&amp;$C22&amp;"_"&amp;E$3,'Pnad-C'!$1:$1048576,$B$5,0))-1)*100,"-")</f>
        <v>17.938892218081914</v>
      </c>
      <c r="F22" s="125">
        <f>IFERROR(((VLOOKUP($B22&amp;"_"&amp;$C22&amp;"_"&amp;F$3,'Pnad-C'!$1:$1048576,$B$4,0)/VLOOKUP($B22&amp;"_"&amp;$C22&amp;"_"&amp;F$3,'Pnad-C'!$1:$1048576,$B$5,0))-1)*100,"-")</f>
        <v>-0.52172206329401671</v>
      </c>
      <c r="G22" s="125">
        <f>IFERROR(((VLOOKUP($B22&amp;"_"&amp;$C22&amp;"_"&amp;G$3,'Pnad-C'!$1:$1048576,$B$4,0)/VLOOKUP($B22&amp;"_"&amp;$C22&amp;"_"&amp;G$3,'Pnad-C'!$1:$1048576,$B$5,0))-1)*100,"-")</f>
        <v>6.343170537805376</v>
      </c>
      <c r="H22" s="125">
        <f>IFERROR(((VLOOKUP($B22&amp;"_"&amp;$C22&amp;"_"&amp;H$3,'Pnad-C'!$1:$1048576,$B$4,0)/VLOOKUP($B22&amp;"_"&amp;$C22&amp;"_"&amp;H$3,'Pnad-C'!$1:$1048576,$B$5,0))-1)*100,"-")</f>
        <v>5.3883863394627696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123">
        <f>IFERROR(((VLOOKUP($B23&amp;"_"&amp;$C23&amp;"_"&amp;E$3,'Pnad-C'!$1:$1048576,$B$4,0)/VLOOKUP($B23&amp;"_"&amp;$C23&amp;"_"&amp;E$3,'Pnad-C'!$1:$1048576,$B$5,0))-1)*100,"-")</f>
        <v>24.037530314825052</v>
      </c>
      <c r="F23" s="123">
        <f>IFERROR(((VLOOKUP($B23&amp;"_"&amp;$C23&amp;"_"&amp;F$3,'Pnad-C'!$1:$1048576,$B$4,0)/VLOOKUP($B23&amp;"_"&amp;$C23&amp;"_"&amp;F$3,'Pnad-C'!$1:$1048576,$B$5,0))-1)*100,"-")</f>
        <v>7.1059367774081839</v>
      </c>
      <c r="G23" s="123">
        <f>IFERROR(((VLOOKUP($B23&amp;"_"&amp;$C23&amp;"_"&amp;G$3,'Pnad-C'!$1:$1048576,$B$4,0)/VLOOKUP($B23&amp;"_"&amp;$C23&amp;"_"&amp;G$3,'Pnad-C'!$1:$1048576,$B$5,0))-1)*100,"-")</f>
        <v>11.53015147088794</v>
      </c>
      <c r="H23" s="123">
        <f>IFERROR(((VLOOKUP($B23&amp;"_"&amp;$C23&amp;"_"&amp;H$3,'Pnad-C'!$1:$1048576,$B$4,0)/VLOOKUP($B23&amp;"_"&amp;$C23&amp;"_"&amp;H$3,'Pnad-C'!$1:$1048576,$B$5,0))-1)*100,"-")</f>
        <v>10.085440171768534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125">
        <f>IFERROR(((VLOOKUP($B24&amp;"_"&amp;$C24&amp;"_"&amp;E$3,'Pnad-C'!$1:$1048576,$B$4,0)/VLOOKUP($B24&amp;"_"&amp;$C24&amp;"_"&amp;E$3,'Pnad-C'!$1:$1048576,$B$5,0))-1)*100,"-")</f>
        <v>21.700024199860657</v>
      </c>
      <c r="F24" s="125">
        <f>IFERROR(((VLOOKUP($B24&amp;"_"&amp;$C24&amp;"_"&amp;F$3,'Pnad-C'!$1:$1048576,$B$4,0)/VLOOKUP($B24&amp;"_"&amp;$C24&amp;"_"&amp;F$3,'Pnad-C'!$1:$1048576,$B$5,0))-1)*100,"-")</f>
        <v>5.2018829237155062</v>
      </c>
      <c r="G24" s="125">
        <f>IFERROR(((VLOOKUP($B24&amp;"_"&amp;$C24&amp;"_"&amp;G$3,'Pnad-C'!$1:$1048576,$B$4,0)/VLOOKUP($B24&amp;"_"&amp;$C24&amp;"_"&amp;G$3,'Pnad-C'!$1:$1048576,$B$5,0))-1)*100,"-")</f>
        <v>9.7532824113710994</v>
      </c>
      <c r="H24" s="125">
        <f>IFERROR(((VLOOKUP($B24&amp;"_"&amp;$C24&amp;"_"&amp;H$3,'Pnad-C'!$1:$1048576,$B$4,0)/VLOOKUP($B24&amp;"_"&amp;$C24&amp;"_"&amp;H$3,'Pnad-C'!$1:$1048576,$B$5,0))-1)*100,"-")</f>
        <v>10.802558086718639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125">
        <f>IFERROR(((VLOOKUP($B25&amp;"_"&amp;$C25&amp;"_"&amp;E$3,'Pnad-C'!$1:$1048576,$B$4,0)/VLOOKUP($B25&amp;"_"&amp;$C25&amp;"_"&amp;E$3,'Pnad-C'!$1:$1048576,$B$5,0))-1)*100,"-")</f>
        <v>23.777121587692829</v>
      </c>
      <c r="F25" s="125">
        <f>IFERROR(((VLOOKUP($B25&amp;"_"&amp;$C25&amp;"_"&amp;F$3,'Pnad-C'!$1:$1048576,$B$4,0)/VLOOKUP($B25&amp;"_"&amp;$C25&amp;"_"&amp;F$3,'Pnad-C'!$1:$1048576,$B$5,0))-1)*100,"-")</f>
        <v>6.0894254695440297</v>
      </c>
      <c r="G25" s="125">
        <f>IFERROR(((VLOOKUP($B25&amp;"_"&amp;$C25&amp;"_"&amp;G$3,'Pnad-C'!$1:$1048576,$B$4,0)/VLOOKUP($B25&amp;"_"&amp;$C25&amp;"_"&amp;G$3,'Pnad-C'!$1:$1048576,$B$5,0))-1)*100,"-")</f>
        <v>11.437923924302741</v>
      </c>
      <c r="H25" s="125">
        <f>IFERROR(((VLOOKUP($B25&amp;"_"&amp;$C25&amp;"_"&amp;H$3,'Pnad-C'!$1:$1048576,$B$4,0)/VLOOKUP($B25&amp;"_"&amp;$C25&amp;"_"&amp;H$3,'Pnad-C'!$1:$1048576,$B$5,0))-1)*100,"-")</f>
        <v>12.666117684516976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125">
        <f>IFERROR(((VLOOKUP($B26&amp;"_"&amp;$C26&amp;"_"&amp;E$3,'Pnad-C'!$1:$1048576,$B$4,0)/VLOOKUP($B26&amp;"_"&amp;$C26&amp;"_"&amp;E$3,'Pnad-C'!$1:$1048576,$B$5,0))-1)*100,"-")</f>
        <v>27.21730371198996</v>
      </c>
      <c r="F26" s="125">
        <f>IFERROR(((VLOOKUP($B26&amp;"_"&amp;$C26&amp;"_"&amp;F$3,'Pnad-C'!$1:$1048576,$B$4,0)/VLOOKUP($B26&amp;"_"&amp;$C26&amp;"_"&amp;F$3,'Pnad-C'!$1:$1048576,$B$5,0))-1)*100,"-")</f>
        <v>11.147262771420552</v>
      </c>
      <c r="G26" s="125">
        <f>IFERROR(((VLOOKUP($B26&amp;"_"&amp;$C26&amp;"_"&amp;G$3,'Pnad-C'!$1:$1048576,$B$4,0)/VLOOKUP($B26&amp;"_"&amp;$C26&amp;"_"&amp;G$3,'Pnad-C'!$1:$1048576,$B$5,0))-1)*100,"-")</f>
        <v>16.438439861041054</v>
      </c>
      <c r="H26" s="125">
        <f>IFERROR(((VLOOKUP($B26&amp;"_"&amp;$C26&amp;"_"&amp;H$3,'Pnad-C'!$1:$1048576,$B$4,0)/VLOOKUP($B26&amp;"_"&amp;$C26&amp;"_"&amp;H$3,'Pnad-C'!$1:$1048576,$B$5,0))-1)*100,"-")</f>
        <v>12.823994144559103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125">
        <f>IFERROR(((VLOOKUP($B27&amp;"_"&amp;$C27&amp;"_"&amp;E$3,'Pnad-C'!$1:$1048576,$B$4,0)/VLOOKUP($B27&amp;"_"&amp;$C27&amp;"_"&amp;E$3,'Pnad-C'!$1:$1048576,$B$5,0))-1)*100,"-")</f>
        <v>23.609518508565298</v>
      </c>
      <c r="F27" s="125">
        <f>IFERROR(((VLOOKUP($B27&amp;"_"&amp;$C27&amp;"_"&amp;F$3,'Pnad-C'!$1:$1048576,$B$4,0)/VLOOKUP($B27&amp;"_"&amp;$C27&amp;"_"&amp;F$3,'Pnad-C'!$1:$1048576,$B$5,0))-1)*100,"-")</f>
        <v>6.1875097983259852</v>
      </c>
      <c r="G27" s="125">
        <f>IFERROR(((VLOOKUP($B27&amp;"_"&amp;$C27&amp;"_"&amp;G$3,'Pnad-C'!$1:$1048576,$B$4,0)/VLOOKUP($B27&amp;"_"&amp;$C27&amp;"_"&amp;G$3,'Pnad-C'!$1:$1048576,$B$5,0))-1)*100,"-")</f>
        <v>8.6178098521825675</v>
      </c>
      <c r="H27" s="125">
        <f>IFERROR(((VLOOKUP($B27&amp;"_"&amp;$C27&amp;"_"&amp;H$3,'Pnad-C'!$1:$1048576,$B$4,0)/VLOOKUP($B27&amp;"_"&amp;$C27&amp;"_"&amp;H$3,'Pnad-C'!$1:$1048576,$B$5,0))-1)*100,"-")</f>
        <v>4.4977658681867982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123">
        <f>IFERROR(((VLOOKUP($B28&amp;"_"&amp;$C28&amp;"_"&amp;E$3,'Pnad-C'!$1:$1048576,$B$4,0)/VLOOKUP($B28&amp;"_"&amp;$C28&amp;"_"&amp;E$3,'Pnad-C'!$1:$1048576,$B$5,0))-1)*100,"-")</f>
        <v>24.738807270874339</v>
      </c>
      <c r="F28" s="123">
        <f>IFERROR(((VLOOKUP($B28&amp;"_"&amp;$C28&amp;"_"&amp;F$3,'Pnad-C'!$1:$1048576,$B$4,0)/VLOOKUP($B28&amp;"_"&amp;$C28&amp;"_"&amp;F$3,'Pnad-C'!$1:$1048576,$B$5,0))-1)*100,"-")</f>
        <v>4.1122427847958276</v>
      </c>
      <c r="G28" s="123">
        <f>IFERROR(((VLOOKUP($B28&amp;"_"&amp;$C28&amp;"_"&amp;G$3,'Pnad-C'!$1:$1048576,$B$4,0)/VLOOKUP($B28&amp;"_"&amp;$C28&amp;"_"&amp;G$3,'Pnad-C'!$1:$1048576,$B$5,0))-1)*100,"-")</f>
        <v>8.8981736504827538</v>
      </c>
      <c r="H28" s="123">
        <f>IFERROR(((VLOOKUP($B28&amp;"_"&amp;$C28&amp;"_"&amp;H$3,'Pnad-C'!$1:$1048576,$B$4,0)/VLOOKUP($B28&amp;"_"&amp;$C28&amp;"_"&amp;H$3,'Pnad-C'!$1:$1048576,$B$5,0))-1)*100,"-")</f>
        <v>3.1747349727990537</v>
      </c>
    </row>
    <row r="29" spans="1:8" s="100" customFormat="1" ht="15" customHeight="1" x14ac:dyDescent="0.25">
      <c r="A29" s="10"/>
      <c r="B29" s="10">
        <f>B28</f>
        <v>2016</v>
      </c>
      <c r="C29" s="152">
        <v>1</v>
      </c>
      <c r="D29" s="99" t="s">
        <v>3</v>
      </c>
      <c r="E29" s="125">
        <f>IFERROR(((VLOOKUP($B29&amp;"_"&amp;$C29&amp;"_"&amp;E$3,'Pnad-C'!$1:$1048576,$B$4,0)/VLOOKUP($B29&amp;"_"&amp;$C29&amp;"_"&amp;E$3,'Pnad-C'!$1:$1048576,$B$5,0))-1)*100,"-")</f>
        <v>24.696130412959771</v>
      </c>
      <c r="F29" s="125">
        <f>IFERROR(((VLOOKUP($B29&amp;"_"&amp;$C29&amp;"_"&amp;F$3,'Pnad-C'!$1:$1048576,$B$4,0)/VLOOKUP($B29&amp;"_"&amp;$C29&amp;"_"&amp;F$3,'Pnad-C'!$1:$1048576,$B$5,0))-1)*100,"-")</f>
        <v>8.5826342009414525</v>
      </c>
      <c r="G29" s="125">
        <f>IFERROR(((VLOOKUP($B29&amp;"_"&amp;$C29&amp;"_"&amp;G$3,'Pnad-C'!$1:$1048576,$B$4,0)/VLOOKUP($B29&amp;"_"&amp;$C29&amp;"_"&amp;G$3,'Pnad-C'!$1:$1048576,$B$5,0))-1)*100,"-")</f>
        <v>12.495102206065379</v>
      </c>
      <c r="H29" s="125">
        <f>IFERROR(((VLOOKUP($B29&amp;"_"&amp;$C29&amp;"_"&amp;H$3,'Pnad-C'!$1:$1048576,$B$4,0)/VLOOKUP($B29&amp;"_"&amp;$C29&amp;"_"&amp;H$3,'Pnad-C'!$1:$1048576,$B$5,0))-1)*100,"-")</f>
        <v>6.3846086630279908</v>
      </c>
    </row>
    <row r="30" spans="1:8" s="100" customFormat="1" ht="15" customHeight="1" thickBot="1" x14ac:dyDescent="0.3">
      <c r="A30" s="254"/>
      <c r="B30" s="254">
        <f>B29</f>
        <v>2016</v>
      </c>
      <c r="C30" s="152">
        <v>2</v>
      </c>
      <c r="D30" s="246" t="s">
        <v>4</v>
      </c>
      <c r="E30" s="125">
        <f>IFERROR(((VLOOKUP($B30&amp;"_"&amp;$C30&amp;"_"&amp;E$3,'Pnad-C'!$1:$1048576,$B$4,0)/VLOOKUP($B30&amp;"_"&amp;$C30&amp;"_"&amp;E$3,'Pnad-C'!$1:$1048576,$B$5,0))-1)*100,"-")</f>
        <v>24.782529519077244</v>
      </c>
      <c r="F30" s="125">
        <f>IFERROR(((VLOOKUP($B30&amp;"_"&amp;$C30&amp;"_"&amp;F$3,'Pnad-C'!$1:$1048576,$B$4,0)/VLOOKUP($B30&amp;"_"&amp;$C30&amp;"_"&amp;F$3,'Pnad-C'!$1:$1048576,$B$5,0))-1)*100,"-")</f>
        <v>-0.30032242497498585</v>
      </c>
      <c r="G30" s="125">
        <f>IFERROR(((VLOOKUP($B30&amp;"_"&amp;$C30&amp;"_"&amp;G$3,'Pnad-C'!$1:$1048576,$B$4,0)/VLOOKUP($B30&amp;"_"&amp;$C30&amp;"_"&amp;G$3,'Pnad-C'!$1:$1048576,$B$5,0))-1)*100,"-")</f>
        <v>5.4368018998210088</v>
      </c>
      <c r="H30" s="125">
        <f>IFERROR(((VLOOKUP($B30&amp;"_"&amp;$C30&amp;"_"&amp;H$3,'Pnad-C'!$1:$1048576,$B$4,0)/VLOOKUP($B30&amp;"_"&amp;$C30&amp;"_"&amp;H$3,'Pnad-C'!$1:$1048576,$B$5,0))-1)*100,"-")</f>
        <v>6.3642363682525627E-2</v>
      </c>
    </row>
    <row r="31" spans="1:8" ht="15.75" thickTop="1" x14ac:dyDescent="0.25">
      <c r="D31" s="15" t="s">
        <v>778</v>
      </c>
      <c r="E31" s="17"/>
      <c r="F31" s="17"/>
      <c r="G31" s="17"/>
      <c r="H31" s="17"/>
    </row>
    <row r="32" spans="1:8" x14ac:dyDescent="0.25">
      <c r="D32" s="16" t="s">
        <v>2</v>
      </c>
      <c r="H32" s="339"/>
    </row>
    <row r="33" spans="4:11" x14ac:dyDescent="0.25">
      <c r="D33" s="159" t="s">
        <v>434</v>
      </c>
      <c r="F33" s="339"/>
      <c r="H33" s="339"/>
      <c r="I33" s="399"/>
      <c r="J33" s="399"/>
      <c r="K33" s="399"/>
    </row>
    <row r="34" spans="4:11" x14ac:dyDescent="0.25">
      <c r="D34" s="104" t="s">
        <v>779</v>
      </c>
      <c r="F34" s="339"/>
      <c r="H34" s="339"/>
    </row>
    <row r="35" spans="4:11" x14ac:dyDescent="0.25">
      <c r="H35" s="339"/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workbookViewId="0">
      <pane ySplit="7" topLeftCell="A8" activePane="bottomLeft" state="frozen"/>
      <selection activeCell="D35" sqref="D35"/>
      <selection pane="bottomLeft" activeCell="A8" sqref="A8"/>
    </sheetView>
  </sheetViews>
  <sheetFormatPr defaultRowHeight="15" x14ac:dyDescent="0.25"/>
  <cols>
    <col min="1" max="1" width="3.140625" style="153" customWidth="1"/>
    <col min="2" max="2" width="4.140625" style="153" customWidth="1"/>
    <col min="3" max="3" width="4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20" customFormat="1" ht="14.25" customHeight="1" x14ac:dyDescent="0.2">
      <c r="A3" s="144" t="s">
        <v>112</v>
      </c>
      <c r="B3" s="145"/>
      <c r="C3" s="146"/>
      <c r="D3" s="19"/>
      <c r="E3" s="156" t="s">
        <v>170</v>
      </c>
      <c r="F3" s="156" t="s">
        <v>171</v>
      </c>
      <c r="G3" s="156" t="s">
        <v>9</v>
      </c>
      <c r="H3" s="156" t="s">
        <v>605</v>
      </c>
      <c r="I3" s="18"/>
      <c r="J3" s="18"/>
      <c r="K3" s="18"/>
      <c r="L3" s="18"/>
      <c r="M3" s="18"/>
    </row>
    <row r="4" spans="1:13" s="20" customFormat="1" ht="10.5" customHeight="1" x14ac:dyDescent="0.2">
      <c r="A4" s="147" t="str">
        <f>VLOOKUP(A$3,'Indicadores do boletim'!$D:$P,12,0)</f>
        <v>gini_hom</v>
      </c>
      <c r="B4" s="145">
        <f>HLOOKUP($A$4,Gini!$1:$1048576,2,0)</f>
        <v>5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56.25" customHeight="1" x14ac:dyDescent="0.25">
      <c r="A5" s="11"/>
      <c r="B5" s="148"/>
      <c r="C5" s="149"/>
      <c r="D5" s="416" t="str">
        <f>VLOOKUP(A3,'Indicadores do boletim'!$D:$N,3,0)&amp;": "&amp;VLOOKUP(A3,'Indicadores do boletim'!$D:$N,6,0)</f>
        <v>Desigualdade da renda do trabalho entre os ocupados de 14 anos ou mais (Gini) segundo sexo (masculino): Brasil, Sudeste Metropolitano, Região Metropolitana do Rio de Janeiro e cidade do Rio de Janeiro</v>
      </c>
      <c r="E5" s="416"/>
      <c r="F5" s="416"/>
      <c r="G5" s="416"/>
      <c r="H5" s="416"/>
      <c r="I5" s="10"/>
    </row>
    <row r="6" spans="1:13" s="12" customFormat="1" ht="11.25" customHeight="1" thickBot="1" x14ac:dyDescent="0.25">
      <c r="A6" s="11"/>
      <c r="B6" s="150"/>
      <c r="C6" s="149"/>
      <c r="D6" s="13"/>
      <c r="H6" s="103"/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213">
        <f>IFERROR(VLOOKUP($B8&amp;"_"&amp;$C8&amp;"_"&amp;E$3,Gini!$1:$1048576, $B$4,0), "-")</f>
        <v>0.49802877809036439</v>
      </c>
      <c r="F8" s="213">
        <f>IFERROR(VLOOKUP($B8&amp;"_"&amp;$C8&amp;"_"&amp;F$3,Gini!$1:$1048576, $B$4,0), "-")</f>
        <v>0.47771231233069722</v>
      </c>
      <c r="G8" s="213">
        <f>IFERROR(VLOOKUP($B8&amp;"_"&amp;$C8&amp;"_"&amp;G$3,Gini!$1:$1048576, $B$4,0), "-")</f>
        <v>0.45586265152870054</v>
      </c>
      <c r="H8" s="213">
        <f>IFERROR(VLOOKUP($B8&amp;"_"&amp;$C8&amp;"_"&amp;H$3,Gini!$1:$1048576, $B$4,0), "-")</f>
        <v>0.49215498273719782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214">
        <f>IFERROR(VLOOKUP($B9&amp;"_"&amp;$C9&amp;"_"&amp;E$3,Gini!$1:$1048576, $B$4,0), "-")</f>
        <v>0.50391941246687433</v>
      </c>
      <c r="F9" s="214">
        <f>IFERROR(VLOOKUP($B9&amp;"_"&amp;$C9&amp;"_"&amp;F$3,Gini!$1:$1048576, $B$4,0), "-")</f>
        <v>0.47954966699055468</v>
      </c>
      <c r="G9" s="214">
        <f>IFERROR(VLOOKUP($B9&amp;"_"&amp;$C9&amp;"_"&amp;G$3,Gini!$1:$1048576, $B$4,0), "-")</f>
        <v>0.46010076934987409</v>
      </c>
      <c r="H9" s="214">
        <f>IFERROR(VLOOKUP($B9&amp;"_"&amp;$C9&amp;"_"&amp;H$3,Gini!$1:$1048576, $B$4,0), "-")</f>
        <v>0.4962269543532794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214">
        <f>IFERROR(VLOOKUP($B10&amp;"_"&amp;$C10&amp;"_"&amp;E$3,Gini!$1:$1048576, $B$4,0), "-")</f>
        <v>0.49841291970031432</v>
      </c>
      <c r="F10" s="214">
        <f>IFERROR(VLOOKUP($B10&amp;"_"&amp;$C10&amp;"_"&amp;F$3,Gini!$1:$1048576, $B$4,0), "-")</f>
        <v>0.47862616919835993</v>
      </c>
      <c r="G10" s="214">
        <f>IFERROR(VLOOKUP($B10&amp;"_"&amp;$C10&amp;"_"&amp;G$3,Gini!$1:$1048576, $B$4,0), "-")</f>
        <v>0.46028917718340079</v>
      </c>
      <c r="H10" s="214">
        <f>IFERROR(VLOOKUP($B10&amp;"_"&amp;$C10&amp;"_"&amp;H$3,Gini!$1:$1048576, $B$4,0), "-")</f>
        <v>0.49695757205353225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214">
        <f>IFERROR(VLOOKUP($B11&amp;"_"&amp;$C11&amp;"_"&amp;E$3,Gini!$1:$1048576, $B$4,0), "-")</f>
        <v>0.49690552319837894</v>
      </c>
      <c r="F11" s="214">
        <f>IFERROR(VLOOKUP($B11&amp;"_"&amp;$C11&amp;"_"&amp;F$3,Gini!$1:$1048576, $B$4,0), "-")</f>
        <v>0.47858953957532435</v>
      </c>
      <c r="G11" s="214">
        <f>IFERROR(VLOOKUP($B11&amp;"_"&amp;$C11&amp;"_"&amp;G$3,Gini!$1:$1048576, $B$4,0), "-")</f>
        <v>0.45289000600302287</v>
      </c>
      <c r="H11" s="214">
        <f>IFERROR(VLOOKUP($B11&amp;"_"&amp;$C11&amp;"_"&amp;H$3,Gini!$1:$1048576, $B$4,0), "-")</f>
        <v>0.48640179245780746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214">
        <f>IFERROR(VLOOKUP($B12&amp;"_"&amp;$C12&amp;"_"&amp;E$3,Gini!$1:$1048576, $B$4,0), "-")</f>
        <v>0.49287725699588991</v>
      </c>
      <c r="F12" s="214">
        <f>IFERROR(VLOOKUP($B12&amp;"_"&amp;$C12&amp;"_"&amp;F$3,Gini!$1:$1048576, $B$4,0), "-")</f>
        <v>0.47408387355854986</v>
      </c>
      <c r="G12" s="214">
        <f>IFERROR(VLOOKUP($B12&amp;"_"&amp;$C12&amp;"_"&amp;G$3,Gini!$1:$1048576, $B$4,0), "-")</f>
        <v>0.45017065357850455</v>
      </c>
      <c r="H12" s="214">
        <f>IFERROR(VLOOKUP($B12&amp;"_"&amp;$C12&amp;"_"&amp;H$3,Gini!$1:$1048576, $B$4,0), "-")</f>
        <v>0.48903361208417218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213">
        <f>IFERROR(VLOOKUP($B13&amp;"_"&amp;$C13&amp;"_"&amp;E$3,Gini!$1:$1048576, $B$4,0), "-")</f>
        <v>0.49381418424137374</v>
      </c>
      <c r="F13" s="213">
        <f>IFERROR(VLOOKUP($B13&amp;"_"&amp;$C13&amp;"_"&amp;F$3,Gini!$1:$1048576, $B$4,0), "-")</f>
        <v>0.47482449513596081</v>
      </c>
      <c r="G13" s="213">
        <f>IFERROR(VLOOKUP($B13&amp;"_"&amp;$C13&amp;"_"&amp;G$3,Gini!$1:$1048576, $B$4,0), "-")</f>
        <v>0.45594457114250542</v>
      </c>
      <c r="H13" s="213">
        <f>IFERROR(VLOOKUP($B13&amp;"_"&amp;$C13&amp;"_"&amp;H$3,Gini!$1:$1048576, $B$4,0), "-")</f>
        <v>0.49864931547438573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214">
        <f>IFERROR(VLOOKUP($B14&amp;"_"&amp;$C14&amp;"_"&amp;E$3,Gini!$1:$1048576, $B$4,0), "-")</f>
        <v>0.49471382685657056</v>
      </c>
      <c r="F14" s="214">
        <f>IFERROR(VLOOKUP($B14&amp;"_"&amp;$C14&amp;"_"&amp;F$3,Gini!$1:$1048576, $B$4,0), "-")</f>
        <v>0.47229743726324697</v>
      </c>
      <c r="G14" s="214">
        <f>IFERROR(VLOOKUP($B14&amp;"_"&amp;$C14&amp;"_"&amp;G$3,Gini!$1:$1048576, $B$4,0), "-")</f>
        <v>0.4558967837477213</v>
      </c>
      <c r="H14" s="214">
        <f>IFERROR(VLOOKUP($B14&amp;"_"&amp;$C14&amp;"_"&amp;H$3,Gini!$1:$1048576, $B$4,0), "-")</f>
        <v>0.49841582045639943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214">
        <f>IFERROR(VLOOKUP($B15&amp;"_"&amp;$C15&amp;"_"&amp;E$3,Gini!$1:$1048576, $B$4,0), "-")</f>
        <v>0.49634621771473403</v>
      </c>
      <c r="F15" s="214">
        <f>IFERROR(VLOOKUP($B15&amp;"_"&amp;$C15&amp;"_"&amp;F$3,Gini!$1:$1048576, $B$4,0), "-")</f>
        <v>0.47800479664814094</v>
      </c>
      <c r="G15" s="214">
        <f>IFERROR(VLOOKUP($B15&amp;"_"&amp;$C15&amp;"_"&amp;G$3,Gini!$1:$1048576, $B$4,0), "-")</f>
        <v>0.45564551566048339</v>
      </c>
      <c r="H15" s="214">
        <f>IFERROR(VLOOKUP($B15&amp;"_"&amp;$C15&amp;"_"&amp;H$3,Gini!$1:$1048576, $B$4,0), "-")</f>
        <v>0.50854422985560799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214">
        <f>IFERROR(VLOOKUP($B16&amp;"_"&amp;$C16&amp;"_"&amp;E$3,Gini!$1:$1048576, $B$4,0), "-")</f>
        <v>0.49177797487053343</v>
      </c>
      <c r="F16" s="214">
        <f>IFERROR(VLOOKUP($B16&amp;"_"&amp;$C16&amp;"_"&amp;F$3,Gini!$1:$1048576, $B$4,0), "-")</f>
        <v>0.47632489320852928</v>
      </c>
      <c r="G16" s="214">
        <f>IFERROR(VLOOKUP($B16&amp;"_"&amp;$C16&amp;"_"&amp;G$3,Gini!$1:$1048576, $B$4,0), "-")</f>
        <v>0.45779992046084067</v>
      </c>
      <c r="H16" s="214">
        <f>IFERROR(VLOOKUP($B16&amp;"_"&amp;$C16&amp;"_"&amp;H$3,Gini!$1:$1048576, $B$4,0), "-")</f>
        <v>0.499133935736083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214">
        <f>IFERROR(VLOOKUP($B17&amp;"_"&amp;$C17&amp;"_"&amp;E$3,Gini!$1:$1048576, $B$4,0), "-")</f>
        <v>0.4924187175236569</v>
      </c>
      <c r="F17" s="214">
        <f>IFERROR(VLOOKUP($B17&amp;"_"&amp;$C17&amp;"_"&amp;F$3,Gini!$1:$1048576, $B$4,0), "-")</f>
        <v>0.47267085342392601</v>
      </c>
      <c r="G17" s="214">
        <f>IFERROR(VLOOKUP($B17&amp;"_"&amp;$C17&amp;"_"&amp;G$3,Gini!$1:$1048576, $B$4,0), "-")</f>
        <v>0.45443606470097642</v>
      </c>
      <c r="H17" s="214">
        <f>IFERROR(VLOOKUP($B17&amp;"_"&amp;$C17&amp;"_"&amp;H$3,Gini!$1:$1048576, $B$4,0), "-")</f>
        <v>0.48850327584945241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213">
        <f>IFERROR(VLOOKUP($B18&amp;"_"&amp;$C18&amp;"_"&amp;E$3,Gini!$1:$1048576, $B$4,0), "-")</f>
        <v>0.49207694377983513</v>
      </c>
      <c r="F18" s="213">
        <f>IFERROR(VLOOKUP($B18&amp;"_"&amp;$C18&amp;"_"&amp;F$3,Gini!$1:$1048576, $B$4,0), "-")</f>
        <v>0.48637402011235475</v>
      </c>
      <c r="G18" s="213">
        <f>IFERROR(VLOOKUP($B18&amp;"_"&amp;$C18&amp;"_"&amp;G$3,Gini!$1:$1048576, $B$4,0), "-")</f>
        <v>0.4698314455987101</v>
      </c>
      <c r="H18" s="213">
        <f>IFERROR(VLOOKUP($B18&amp;"_"&amp;$C18&amp;"_"&amp;H$3,Gini!$1:$1048576, $B$4,0), "-")</f>
        <v>0.51139631521496121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214">
        <f>IFERROR(VLOOKUP($B19&amp;"_"&amp;$C19&amp;"_"&amp;E$3,Gini!$1:$1048576, $B$4,0), "-")</f>
        <v>0.48976935410339562</v>
      </c>
      <c r="F19" s="214">
        <f>IFERROR(VLOOKUP($B19&amp;"_"&amp;$C19&amp;"_"&amp;F$3,Gini!$1:$1048576, $B$4,0), "-")</f>
        <v>0.47484862461902794</v>
      </c>
      <c r="G19" s="214">
        <f>IFERROR(VLOOKUP($B19&amp;"_"&amp;$C19&amp;"_"&amp;G$3,Gini!$1:$1048576, $B$4,0), "-")</f>
        <v>0.45215254872489369</v>
      </c>
      <c r="H19" s="214">
        <f>IFERROR(VLOOKUP($B19&amp;"_"&amp;$C19&amp;"_"&amp;H$3,Gini!$1:$1048576, $B$4,0), "-")</f>
        <v>0.48992221273483838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214">
        <f>IFERROR(VLOOKUP($B20&amp;"_"&amp;$C20&amp;"_"&amp;E$3,Gini!$1:$1048576, $B$4,0), "-")</f>
        <v>0.49410768563047225</v>
      </c>
      <c r="F20" s="214">
        <f>IFERROR(VLOOKUP($B20&amp;"_"&amp;$C20&amp;"_"&amp;F$3,Gini!$1:$1048576, $B$4,0), "-")</f>
        <v>0.48423720719027669</v>
      </c>
      <c r="G20" s="214">
        <f>IFERROR(VLOOKUP($B20&amp;"_"&amp;$C20&amp;"_"&amp;G$3,Gini!$1:$1048576, $B$4,0), "-")</f>
        <v>0.47580482588332984</v>
      </c>
      <c r="H20" s="214">
        <f>IFERROR(VLOOKUP($B20&amp;"_"&amp;$C20&amp;"_"&amp;H$3,Gini!$1:$1048576, $B$4,0), "-")</f>
        <v>0.51833942896267338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214">
        <f>IFERROR(VLOOKUP($B21&amp;"_"&amp;$C21&amp;"_"&amp;E$3,Gini!$1:$1048576, $B$4,0), "-")</f>
        <v>0.49714740354355258</v>
      </c>
      <c r="F21" s="214">
        <f>IFERROR(VLOOKUP($B21&amp;"_"&amp;$C21&amp;"_"&amp;F$3,Gini!$1:$1048576, $B$4,0), "-")</f>
        <v>0.50591677557822456</v>
      </c>
      <c r="G21" s="214">
        <f>IFERROR(VLOOKUP($B21&amp;"_"&amp;$C21&amp;"_"&amp;G$3,Gini!$1:$1048576, $B$4,0), "-")</f>
        <v>0.49597700093174679</v>
      </c>
      <c r="H21" s="214">
        <f>IFERROR(VLOOKUP($B21&amp;"_"&amp;$C21&amp;"_"&amp;H$3,Gini!$1:$1048576, $B$4,0), "-")</f>
        <v>0.53878415512602884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214">
        <f>IFERROR(VLOOKUP($B22&amp;"_"&amp;$C22&amp;"_"&amp;E$3,Gini!$1:$1048576, $B$4,0), "-")</f>
        <v>0.48728333184192002</v>
      </c>
      <c r="F22" s="214">
        <f>IFERROR(VLOOKUP($B22&amp;"_"&amp;$C22&amp;"_"&amp;F$3,Gini!$1:$1048576, $B$4,0), "-")</f>
        <v>0.48049347306188966</v>
      </c>
      <c r="G22" s="214">
        <f>IFERROR(VLOOKUP($B22&amp;"_"&amp;$C22&amp;"_"&amp;G$3,Gini!$1:$1048576, $B$4,0), "-")</f>
        <v>0.45539140685487023</v>
      </c>
      <c r="H22" s="214">
        <f>IFERROR(VLOOKUP($B22&amp;"_"&amp;$C22&amp;"_"&amp;H$3,Gini!$1:$1048576, $B$4,0), "-")</f>
        <v>0.49853946403630411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213">
        <f>IFERROR(VLOOKUP($B23&amp;"_"&amp;$C23&amp;"_"&amp;E$3,Gini!$1:$1048576, $B$4,0), "-")</f>
        <v>0.48645775314341827</v>
      </c>
      <c r="F23" s="213">
        <f>IFERROR(VLOOKUP($B23&amp;"_"&amp;$C23&amp;"_"&amp;F$3,Gini!$1:$1048576, $B$4,0), "-")</f>
        <v>0.47918495623985102</v>
      </c>
      <c r="G23" s="213">
        <f>IFERROR(VLOOKUP($B23&amp;"_"&amp;$C23&amp;"_"&amp;G$3,Gini!$1:$1048576, $B$4,0), "-")</f>
        <v>0.4461399022536171</v>
      </c>
      <c r="H23" s="213">
        <f>IFERROR(VLOOKUP($B23&amp;"_"&amp;$C23&amp;"_"&amp;H$3,Gini!$1:$1048576, $B$4,0), "-")</f>
        <v>0.47344211545655679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214">
        <f>IFERROR(VLOOKUP($B24&amp;"_"&amp;$C24&amp;"_"&amp;E$3,Gini!$1:$1048576, $B$4,0), "-")</f>
        <v>0.48560766997626631</v>
      </c>
      <c r="F24" s="214">
        <f>IFERROR(VLOOKUP($B24&amp;"_"&amp;$C24&amp;"_"&amp;F$3,Gini!$1:$1048576, $B$4,0), "-")</f>
        <v>0.4707591121343534</v>
      </c>
      <c r="G24" s="214">
        <f>IFERROR(VLOOKUP($B24&amp;"_"&amp;$C24&amp;"_"&amp;G$3,Gini!$1:$1048576, $B$4,0), "-")</f>
        <v>0.43827420585736876</v>
      </c>
      <c r="H24" s="214">
        <f>IFERROR(VLOOKUP($B24&amp;"_"&amp;$C24&amp;"_"&amp;H$3,Gini!$1:$1048576, $B$4,0), "-")</f>
        <v>0.47132808276211824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214">
        <f>IFERROR(VLOOKUP($B25&amp;"_"&amp;$C25&amp;"_"&amp;E$3,Gini!$1:$1048576, $B$4,0), "-")</f>
        <v>0.48764454241221805</v>
      </c>
      <c r="F25" s="214">
        <f>IFERROR(VLOOKUP($B25&amp;"_"&amp;$C25&amp;"_"&amp;F$3,Gini!$1:$1048576, $B$4,0), "-")</f>
        <v>0.48796643174254478</v>
      </c>
      <c r="G25" s="214">
        <f>IFERROR(VLOOKUP($B25&amp;"_"&amp;$C25&amp;"_"&amp;G$3,Gini!$1:$1048576, $B$4,0), "-")</f>
        <v>0.44941615762935383</v>
      </c>
      <c r="H25" s="214">
        <f>IFERROR(VLOOKUP($B25&amp;"_"&amp;$C25&amp;"_"&amp;H$3,Gini!$1:$1048576, $B$4,0), "-")</f>
        <v>0.47635733685816317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214">
        <f>IFERROR(VLOOKUP($B26&amp;"_"&amp;$C26&amp;"_"&amp;E$3,Gini!$1:$1048576, $B$4,0), "-")</f>
        <v>0.48589547631002661</v>
      </c>
      <c r="F26" s="214">
        <f>IFERROR(VLOOKUP($B26&amp;"_"&amp;$C26&amp;"_"&amp;F$3,Gini!$1:$1048576, $B$4,0), "-")</f>
        <v>0.47946673290239195</v>
      </c>
      <c r="G26" s="214">
        <f>IFERROR(VLOOKUP($B26&amp;"_"&amp;$C26&amp;"_"&amp;G$3,Gini!$1:$1048576, $B$4,0), "-")</f>
        <v>0.44812872150478539</v>
      </c>
      <c r="H26" s="214">
        <f>IFERROR(VLOOKUP($B26&amp;"_"&amp;$C26&amp;"_"&amp;H$3,Gini!$1:$1048576, $B$4,0), "-")</f>
        <v>0.47339815564647347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214">
        <f>IFERROR(VLOOKUP($B27&amp;"_"&amp;$C27&amp;"_"&amp;E$3,Gini!$1:$1048576, $B$4,0), "-")</f>
        <v>0.48668332387516211</v>
      </c>
      <c r="F27" s="214">
        <f>IFERROR(VLOOKUP($B27&amp;"_"&amp;$C27&amp;"_"&amp;F$3,Gini!$1:$1048576, $B$4,0), "-")</f>
        <v>0.47854754818011397</v>
      </c>
      <c r="G27" s="214">
        <f>IFERROR(VLOOKUP($B27&amp;"_"&amp;$C27&amp;"_"&amp;G$3,Gini!$1:$1048576, $B$4,0), "-")</f>
        <v>0.44874052402296055</v>
      </c>
      <c r="H27" s="214">
        <f>IFERROR(VLOOKUP($B27&amp;"_"&amp;$C27&amp;"_"&amp;H$3,Gini!$1:$1048576, $B$4,0), "-")</f>
        <v>0.47268488655947222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213">
        <f>IFERROR(VLOOKUP($B28&amp;"_"&amp;$C28&amp;"_"&amp;E$3,Gini!$1:$1048576, $B$4,0), "-")</f>
        <v>0.4858768645936693</v>
      </c>
      <c r="F28" s="213">
        <f>IFERROR(VLOOKUP($B28&amp;"_"&amp;$C28&amp;"_"&amp;F$3,Gini!$1:$1048576, $B$4,0), "-")</f>
        <v>0.46986601028866276</v>
      </c>
      <c r="G28" s="213">
        <f>IFERROR(VLOOKUP($B28&amp;"_"&amp;$C28&amp;"_"&amp;G$3,Gini!$1:$1048576, $B$4,0), "-")</f>
        <v>0.44700598771310984</v>
      </c>
      <c r="H28" s="213">
        <f>IFERROR(VLOOKUP($B28&amp;"_"&amp;$C28&amp;"_"&amp;H$3,Gini!$1:$1048576, $B$4,0), "-")</f>
        <v>0.47232654831144943</v>
      </c>
    </row>
    <row r="29" spans="1:8" s="100" customFormat="1" ht="15" customHeight="1" x14ac:dyDescent="0.25">
      <c r="A29" s="10"/>
      <c r="B29" s="10">
        <f>B28</f>
        <v>2016</v>
      </c>
      <c r="C29" s="152">
        <v>1</v>
      </c>
      <c r="D29" s="99" t="s">
        <v>3</v>
      </c>
      <c r="E29" s="214">
        <f>IFERROR(VLOOKUP($B29&amp;"_"&amp;$C29&amp;"_"&amp;E$3,Gini!$1:$1048576, $B$4,0), "-")</f>
        <v>0.48625054986732069</v>
      </c>
      <c r="F29" s="214">
        <f>IFERROR(VLOOKUP($B29&amp;"_"&amp;$C29&amp;"_"&amp;F$3,Gini!$1:$1048576, $B$4,0), "-")</f>
        <v>0.47247578392417555</v>
      </c>
      <c r="G29" s="214">
        <f>IFERROR(VLOOKUP($B29&amp;"_"&amp;$C29&amp;"_"&amp;G$3,Gini!$1:$1048576, $B$4,0), "-")</f>
        <v>0.44427651666736273</v>
      </c>
      <c r="H29" s="214">
        <f>IFERROR(VLOOKUP($B29&amp;"_"&amp;$C29&amp;"_"&amp;H$3,Gini!$1:$1048576, $B$4,0), "-")</f>
        <v>0.47169056104800594</v>
      </c>
    </row>
    <row r="30" spans="1:8" s="100" customFormat="1" ht="15" customHeight="1" thickBot="1" x14ac:dyDescent="0.3">
      <c r="A30" s="254"/>
      <c r="B30" s="254">
        <f>B29</f>
        <v>2016</v>
      </c>
      <c r="C30" s="152">
        <v>2</v>
      </c>
      <c r="D30" s="246" t="s">
        <v>4</v>
      </c>
      <c r="E30" s="214">
        <f>IFERROR(VLOOKUP($B30&amp;"_"&amp;$C30&amp;"_"&amp;E$3,Gini!$1:$1048576, $B$4,0), "-")</f>
        <v>0.48550317932001785</v>
      </c>
      <c r="F30" s="214">
        <f>IFERROR(VLOOKUP($B30&amp;"_"&amp;$C30&amp;"_"&amp;F$3,Gini!$1:$1048576, $B$4,0), "-")</f>
        <v>0.46725623665314997</v>
      </c>
      <c r="G30" s="214">
        <f>IFERROR(VLOOKUP($B30&amp;"_"&amp;$C30&amp;"_"&amp;G$3,Gini!$1:$1048576, $B$4,0), "-")</f>
        <v>0.4497354587588569</v>
      </c>
      <c r="H30" s="214">
        <f>IFERROR(VLOOKUP($B30&amp;"_"&amp;$C30&amp;"_"&amp;H$3,Gini!$1:$1048576, $B$4,0), "-")</f>
        <v>0.47296253557489293</v>
      </c>
    </row>
    <row r="31" spans="1:8" ht="15.75" thickTop="1" x14ac:dyDescent="0.25">
      <c r="D31" s="15" t="s">
        <v>778</v>
      </c>
      <c r="E31" s="17"/>
      <c r="F31" s="17"/>
      <c r="G31" s="17"/>
      <c r="H31" s="17"/>
    </row>
    <row r="32" spans="1:8" x14ac:dyDescent="0.25">
      <c r="D32" s="16" t="s">
        <v>2</v>
      </c>
    </row>
    <row r="33" spans="4:5" x14ac:dyDescent="0.25">
      <c r="D33" s="159" t="s">
        <v>434</v>
      </c>
      <c r="E33" s="212"/>
    </row>
    <row r="34" spans="4:5" x14ac:dyDescent="0.25">
      <c r="D34" s="104" t="s">
        <v>779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workbookViewId="0">
      <pane ySplit="7" topLeftCell="A8" activePane="bottomLeft" state="frozen"/>
      <selection activeCell="D35" sqref="D35"/>
      <selection pane="bottomLeft" activeCell="A8" sqref="A8"/>
    </sheetView>
  </sheetViews>
  <sheetFormatPr defaultRowHeight="15" x14ac:dyDescent="0.25"/>
  <cols>
    <col min="1" max="1" width="3.140625" style="153" customWidth="1"/>
    <col min="2" max="2" width="4.140625" style="153" customWidth="1"/>
    <col min="3" max="3" width="4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20" customFormat="1" ht="14.25" customHeight="1" x14ac:dyDescent="0.2">
      <c r="A3" s="144" t="s">
        <v>111</v>
      </c>
      <c r="B3" s="145"/>
      <c r="C3" s="146"/>
      <c r="D3" s="19"/>
      <c r="E3" s="156" t="s">
        <v>170</v>
      </c>
      <c r="F3" s="156" t="s">
        <v>171</v>
      </c>
      <c r="G3" s="156" t="s">
        <v>9</v>
      </c>
      <c r="H3" s="156" t="s">
        <v>605</v>
      </c>
      <c r="I3" s="18"/>
      <c r="J3" s="18"/>
      <c r="K3" s="18"/>
      <c r="L3" s="18"/>
      <c r="M3" s="18"/>
    </row>
    <row r="4" spans="1:13" s="20" customFormat="1" ht="6.75" customHeight="1" x14ac:dyDescent="0.2">
      <c r="A4" s="147" t="str">
        <f>VLOOKUP(A$3,'Indicadores do boletim'!$D:$P,12,0)</f>
        <v>gini_mul</v>
      </c>
      <c r="B4" s="145">
        <f>HLOOKUP($A$4,Gini!$1:$1048576,2,0)</f>
        <v>6</v>
      </c>
      <c r="C4" s="146"/>
      <c r="D4" s="19"/>
      <c r="E4" s="157"/>
      <c r="F4" s="157"/>
      <c r="G4" s="157"/>
      <c r="H4" s="157"/>
      <c r="I4" s="21"/>
      <c r="J4" s="21"/>
      <c r="K4" s="21"/>
      <c r="L4" s="21"/>
      <c r="M4" s="21"/>
    </row>
    <row r="5" spans="1:13" s="12" customFormat="1" ht="54" customHeight="1" x14ac:dyDescent="0.25">
      <c r="A5" s="11"/>
      <c r="B5" s="148"/>
      <c r="C5" s="149"/>
      <c r="D5" s="416" t="str">
        <f>VLOOKUP(A3,'Indicadores do boletim'!$D:$N,3,0)&amp;": "&amp;VLOOKUP(A3,'Indicadores do boletim'!$D:$N,6,0)</f>
        <v>Desigualdade da renda do trabalho entre os ocupados de 14 anos ou mais (Gini) segundo sexo (feminino): Brasil, Sudeste Metropolitano, Região Metropolitana do Rio de Janeiro e cidade do Rio de Janeiro</v>
      </c>
      <c r="E5" s="416"/>
      <c r="F5" s="416"/>
      <c r="G5" s="416"/>
      <c r="H5" s="416"/>
      <c r="I5" s="10"/>
    </row>
    <row r="6" spans="1:13" s="12" customFormat="1" ht="10.5" customHeight="1" thickBot="1" x14ac:dyDescent="0.25">
      <c r="A6" s="11"/>
      <c r="B6" s="150"/>
      <c r="C6" s="149"/>
      <c r="D6" s="13"/>
      <c r="H6" s="103"/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213">
        <f>IFERROR(VLOOKUP($B8&amp;"_"&amp;$C8&amp;"_"&amp;E$3,Gini!$1:$1048576, $B$4,0), "-")</f>
        <v>0.47601722695055232</v>
      </c>
      <c r="F8" s="213">
        <f>IFERROR(VLOOKUP($B8&amp;"_"&amp;$C8&amp;"_"&amp;F$3,Gini!$1:$1048576, $B$4,0), "-")</f>
        <v>0.45543961352695161</v>
      </c>
      <c r="G8" s="213">
        <f>IFERROR(VLOOKUP($B8&amp;"_"&amp;$C8&amp;"_"&amp;G$3,Gini!$1:$1048576, $B$4,0), "-")</f>
        <v>0.44179512070381805</v>
      </c>
      <c r="H8" s="213">
        <f>IFERROR(VLOOKUP($B8&amp;"_"&amp;$C8&amp;"_"&amp;H$3,Gini!$1:$1048576, $B$4,0), "-")</f>
        <v>0.47903832955166714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214">
        <f>IFERROR(VLOOKUP($B9&amp;"_"&amp;$C9&amp;"_"&amp;E$3,Gini!$1:$1048576, $B$4,0), "-")</f>
        <v>0.48148248622482626</v>
      </c>
      <c r="F9" s="214">
        <f>IFERROR(VLOOKUP($B9&amp;"_"&amp;$C9&amp;"_"&amp;F$3,Gini!$1:$1048576, $B$4,0), "-")</f>
        <v>0.46189805129547351</v>
      </c>
      <c r="G9" s="214">
        <f>IFERROR(VLOOKUP($B9&amp;"_"&amp;$C9&amp;"_"&amp;G$3,Gini!$1:$1048576, $B$4,0), "-")</f>
        <v>0.44949999191141837</v>
      </c>
      <c r="H9" s="214">
        <f>IFERROR(VLOOKUP($B9&amp;"_"&amp;$C9&amp;"_"&amp;H$3,Gini!$1:$1048576, $B$4,0), "-")</f>
        <v>0.49088206198287399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214">
        <f>IFERROR(VLOOKUP($B10&amp;"_"&amp;$C10&amp;"_"&amp;E$3,Gini!$1:$1048576, $B$4,0), "-")</f>
        <v>0.47502216889072324</v>
      </c>
      <c r="F10" s="214">
        <f>IFERROR(VLOOKUP($B10&amp;"_"&amp;$C10&amp;"_"&amp;F$3,Gini!$1:$1048576, $B$4,0), "-")</f>
        <v>0.46249704760113364</v>
      </c>
      <c r="G10" s="214">
        <f>IFERROR(VLOOKUP($B10&amp;"_"&amp;$C10&amp;"_"&amp;G$3,Gini!$1:$1048576, $B$4,0), "-")</f>
        <v>0.45178716943642611</v>
      </c>
      <c r="H10" s="214">
        <f>IFERROR(VLOOKUP($B10&amp;"_"&amp;$C10&amp;"_"&amp;H$3,Gini!$1:$1048576, $B$4,0), "-")</f>
        <v>0.48941606678987831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214">
        <f>IFERROR(VLOOKUP($B11&amp;"_"&amp;$C11&amp;"_"&amp;E$3,Gini!$1:$1048576, $B$4,0), "-")</f>
        <v>0.47417503256249577</v>
      </c>
      <c r="F11" s="214">
        <f>IFERROR(VLOOKUP($B11&amp;"_"&amp;$C11&amp;"_"&amp;F$3,Gini!$1:$1048576, $B$4,0), "-")</f>
        <v>0.45176696929276344</v>
      </c>
      <c r="G11" s="214">
        <f>IFERROR(VLOOKUP($B11&amp;"_"&amp;$C11&amp;"_"&amp;G$3,Gini!$1:$1048576, $B$4,0), "-")</f>
        <v>0.44557772665747003</v>
      </c>
      <c r="H11" s="214">
        <f>IFERROR(VLOOKUP($B11&amp;"_"&amp;$C11&amp;"_"&amp;H$3,Gini!$1:$1048576, $B$4,0), "-")</f>
        <v>0.48246598822909142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214">
        <f>IFERROR(VLOOKUP($B12&amp;"_"&amp;$C12&amp;"_"&amp;E$3,Gini!$1:$1048576, $B$4,0), "-")</f>
        <v>0.4733892201241639</v>
      </c>
      <c r="F12" s="214">
        <f>IFERROR(VLOOKUP($B12&amp;"_"&amp;$C12&amp;"_"&amp;F$3,Gini!$1:$1048576, $B$4,0), "-")</f>
        <v>0.44559638591843581</v>
      </c>
      <c r="G12" s="214">
        <f>IFERROR(VLOOKUP($B12&amp;"_"&amp;$C12&amp;"_"&amp;G$3,Gini!$1:$1048576, $B$4,0), "-")</f>
        <v>0.42031559480995762</v>
      </c>
      <c r="H12" s="214">
        <f>IFERROR(VLOOKUP($B12&amp;"_"&amp;$C12&amp;"_"&amp;H$3,Gini!$1:$1048576, $B$4,0), "-")</f>
        <v>0.4533892012048249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213">
        <f>IFERROR(VLOOKUP($B13&amp;"_"&amp;$C13&amp;"_"&amp;E$3,Gini!$1:$1048576, $B$4,0), "-")</f>
        <v>0.47085654175033415</v>
      </c>
      <c r="F13" s="213">
        <f>IFERROR(VLOOKUP($B13&amp;"_"&amp;$C13&amp;"_"&amp;F$3,Gini!$1:$1048576, $B$4,0), "-")</f>
        <v>0.45327757391541756</v>
      </c>
      <c r="G13" s="213">
        <f>IFERROR(VLOOKUP($B13&amp;"_"&amp;$C13&amp;"_"&amp;G$3,Gini!$1:$1048576, $B$4,0), "-")</f>
        <v>0.43528862937487933</v>
      </c>
      <c r="H13" s="213">
        <f>IFERROR(VLOOKUP($B13&amp;"_"&amp;$C13&amp;"_"&amp;H$3,Gini!$1:$1048576, $B$4,0), "-")</f>
        <v>0.46881400693413938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214">
        <f>IFERROR(VLOOKUP($B14&amp;"_"&amp;$C14&amp;"_"&amp;E$3,Gini!$1:$1048576, $B$4,0), "-")</f>
        <v>0.47112807323830402</v>
      </c>
      <c r="F14" s="214">
        <f>IFERROR(VLOOKUP($B14&amp;"_"&amp;$C14&amp;"_"&amp;F$3,Gini!$1:$1048576, $B$4,0), "-")</f>
        <v>0.45055637385093378</v>
      </c>
      <c r="G14" s="214">
        <f>IFERROR(VLOOKUP($B14&amp;"_"&amp;$C14&amp;"_"&amp;G$3,Gini!$1:$1048576, $B$4,0), "-")</f>
        <v>0.43226165726346261</v>
      </c>
      <c r="H14" s="214">
        <f>IFERROR(VLOOKUP($B14&amp;"_"&amp;$C14&amp;"_"&amp;H$3,Gini!$1:$1048576, $B$4,0), "-")</f>
        <v>0.46801363047007577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214">
        <f>IFERROR(VLOOKUP($B15&amp;"_"&amp;$C15&amp;"_"&amp;E$3,Gini!$1:$1048576, $B$4,0), "-")</f>
        <v>0.46964001611626621</v>
      </c>
      <c r="F15" s="214">
        <f>IFERROR(VLOOKUP($B15&amp;"_"&amp;$C15&amp;"_"&amp;F$3,Gini!$1:$1048576, $B$4,0), "-")</f>
        <v>0.44665477292295075</v>
      </c>
      <c r="G15" s="214">
        <f>IFERROR(VLOOKUP($B15&amp;"_"&amp;$C15&amp;"_"&amp;G$3,Gini!$1:$1048576, $B$4,0), "-")</f>
        <v>0.42278020040879699</v>
      </c>
      <c r="H15" s="214">
        <f>IFERROR(VLOOKUP($B15&amp;"_"&amp;$C15&amp;"_"&amp;H$3,Gini!$1:$1048576, $B$4,0), "-")</f>
        <v>0.45975511527716867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214">
        <f>IFERROR(VLOOKUP($B16&amp;"_"&amp;$C16&amp;"_"&amp;E$3,Gini!$1:$1048576, $B$4,0), "-")</f>
        <v>0.47363413662739162</v>
      </c>
      <c r="F16" s="214">
        <f>IFERROR(VLOOKUP($B16&amp;"_"&amp;$C16&amp;"_"&amp;F$3,Gini!$1:$1048576, $B$4,0), "-")</f>
        <v>0.46260774734352428</v>
      </c>
      <c r="G16" s="214">
        <f>IFERROR(VLOOKUP($B16&amp;"_"&amp;$C16&amp;"_"&amp;G$3,Gini!$1:$1048576, $B$4,0), "-")</f>
        <v>0.45228641500354461</v>
      </c>
      <c r="H16" s="214">
        <f>IFERROR(VLOOKUP($B16&amp;"_"&amp;$C16&amp;"_"&amp;H$3,Gini!$1:$1048576, $B$4,0), "-")</f>
        <v>0.48480742843236324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214">
        <f>IFERROR(VLOOKUP($B17&amp;"_"&amp;$C17&amp;"_"&amp;E$3,Gini!$1:$1048576, $B$4,0), "-")</f>
        <v>0.46902394101937456</v>
      </c>
      <c r="F17" s="214">
        <f>IFERROR(VLOOKUP($B17&amp;"_"&amp;$C17&amp;"_"&amp;F$3,Gini!$1:$1048576, $B$4,0), "-")</f>
        <v>0.45329140154426167</v>
      </c>
      <c r="G17" s="214">
        <f>IFERROR(VLOOKUP($B17&amp;"_"&amp;$C17&amp;"_"&amp;G$3,Gini!$1:$1048576, $B$4,0), "-")</f>
        <v>0.43382624482371313</v>
      </c>
      <c r="H17" s="214">
        <f>IFERROR(VLOOKUP($B17&amp;"_"&amp;$C17&amp;"_"&amp;H$3,Gini!$1:$1048576, $B$4,0), "-")</f>
        <v>0.46267985355694979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213">
        <f>IFERROR(VLOOKUP($B18&amp;"_"&amp;$C18&amp;"_"&amp;E$3,Gini!$1:$1048576, $B$4,0), "-")</f>
        <v>0.4712290254590078</v>
      </c>
      <c r="F18" s="213">
        <f>IFERROR(VLOOKUP($B18&amp;"_"&amp;$C18&amp;"_"&amp;F$3,Gini!$1:$1048576, $B$4,0), "-")</f>
        <v>0.47172547022648564</v>
      </c>
      <c r="G18" s="213">
        <f>IFERROR(VLOOKUP($B18&amp;"_"&amp;$C18&amp;"_"&amp;G$3,Gini!$1:$1048576, $B$4,0), "-")</f>
        <v>0.47406338244824353</v>
      </c>
      <c r="H18" s="213">
        <f>IFERROR(VLOOKUP($B18&amp;"_"&amp;$C18&amp;"_"&amp;H$3,Gini!$1:$1048576, $B$4,0), "-")</f>
        <v>0.5114155595243316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214">
        <f>IFERROR(VLOOKUP($B19&amp;"_"&amp;$C19&amp;"_"&amp;E$3,Gini!$1:$1048576, $B$4,0), "-")</f>
        <v>0.46737301328463987</v>
      </c>
      <c r="F19" s="214">
        <f>IFERROR(VLOOKUP($B19&amp;"_"&amp;$C19&amp;"_"&amp;F$3,Gini!$1:$1048576, $B$4,0), "-")</f>
        <v>0.45610846804450722</v>
      </c>
      <c r="G19" s="214">
        <f>IFERROR(VLOOKUP($B19&amp;"_"&amp;$C19&amp;"_"&amp;G$3,Gini!$1:$1048576, $B$4,0), "-")</f>
        <v>0.44263913321207654</v>
      </c>
      <c r="H19" s="214">
        <f>IFERROR(VLOOKUP($B19&amp;"_"&amp;$C19&amp;"_"&amp;H$3,Gini!$1:$1048576, $B$4,0), "-")</f>
        <v>0.47451185540567781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214">
        <f>IFERROR(VLOOKUP($B20&amp;"_"&amp;$C20&amp;"_"&amp;E$3,Gini!$1:$1048576, $B$4,0), "-")</f>
        <v>0.47146680007037567</v>
      </c>
      <c r="F20" s="214">
        <f>IFERROR(VLOOKUP($B20&amp;"_"&amp;$C20&amp;"_"&amp;F$3,Gini!$1:$1048576, $B$4,0), "-")</f>
        <v>0.47254023446125337</v>
      </c>
      <c r="G20" s="214">
        <f>IFERROR(VLOOKUP($B20&amp;"_"&amp;$C20&amp;"_"&amp;G$3,Gini!$1:$1048576, $B$4,0), "-")</f>
        <v>0.47261267185676653</v>
      </c>
      <c r="H20" s="214">
        <f>IFERROR(VLOOKUP($B20&amp;"_"&amp;$C20&amp;"_"&amp;H$3,Gini!$1:$1048576, $B$4,0), "-")</f>
        <v>0.50807627257964771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214">
        <f>IFERROR(VLOOKUP($B21&amp;"_"&amp;$C21&amp;"_"&amp;E$3,Gini!$1:$1048576, $B$4,0), "-")</f>
        <v>0.47603241796810375</v>
      </c>
      <c r="F21" s="214">
        <f>IFERROR(VLOOKUP($B21&amp;"_"&amp;$C21&amp;"_"&amp;F$3,Gini!$1:$1048576, $B$4,0), "-")</f>
        <v>0.4879088039556907</v>
      </c>
      <c r="G21" s="214">
        <f>IFERROR(VLOOKUP($B21&amp;"_"&amp;$C21&amp;"_"&amp;G$3,Gini!$1:$1048576, $B$4,0), "-")</f>
        <v>0.50433298811563176</v>
      </c>
      <c r="H21" s="214">
        <f>IFERROR(VLOOKUP($B21&amp;"_"&amp;$C21&amp;"_"&amp;H$3,Gini!$1:$1048576, $B$4,0), "-")</f>
        <v>0.54349791886351162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214">
        <f>IFERROR(VLOOKUP($B22&amp;"_"&amp;$C22&amp;"_"&amp;E$3,Gini!$1:$1048576, $B$4,0), "-")</f>
        <v>0.47004387051291197</v>
      </c>
      <c r="F22" s="214">
        <f>IFERROR(VLOOKUP($B22&amp;"_"&amp;$C22&amp;"_"&amp;F$3,Gini!$1:$1048576, $B$4,0), "-")</f>
        <v>0.47034437444449129</v>
      </c>
      <c r="G22" s="214">
        <f>IFERROR(VLOOKUP($B22&amp;"_"&amp;$C22&amp;"_"&amp;G$3,Gini!$1:$1048576, $B$4,0), "-")</f>
        <v>0.47666873660849929</v>
      </c>
      <c r="H22" s="214">
        <f>IFERROR(VLOOKUP($B22&amp;"_"&amp;$C22&amp;"_"&amp;H$3,Gini!$1:$1048576, $B$4,0), "-")</f>
        <v>0.51957619124848908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213">
        <f>IFERROR(VLOOKUP($B23&amp;"_"&amp;$C23&amp;"_"&amp;E$3,Gini!$1:$1048576, $B$4,0), "-")</f>
        <v>0.46663753913311384</v>
      </c>
      <c r="F23" s="213">
        <f>IFERROR(VLOOKUP($B23&amp;"_"&amp;$C23&amp;"_"&amp;F$3,Gini!$1:$1048576, $B$4,0), "-")</f>
        <v>0.46659700284867101</v>
      </c>
      <c r="G23" s="213">
        <f>IFERROR(VLOOKUP($B23&amp;"_"&amp;$C23&amp;"_"&amp;G$3,Gini!$1:$1048576, $B$4,0), "-")</f>
        <v>0.44832068738283021</v>
      </c>
      <c r="H23" s="213">
        <f>IFERROR(VLOOKUP($B23&amp;"_"&amp;$C23&amp;"_"&amp;H$3,Gini!$1:$1048576, $B$4,0), "-")</f>
        <v>0.47243853512964656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214">
        <f>IFERROR(VLOOKUP($B24&amp;"_"&amp;$C24&amp;"_"&amp;E$3,Gini!$1:$1048576, $B$4,0), "-")</f>
        <v>0.46500453081178628</v>
      </c>
      <c r="F24" s="214">
        <f>IFERROR(VLOOKUP($B24&amp;"_"&amp;$C24&amp;"_"&amp;F$3,Gini!$1:$1048576, $B$4,0), "-")</f>
        <v>0.46374902404026885</v>
      </c>
      <c r="G24" s="214">
        <f>IFERROR(VLOOKUP($B24&amp;"_"&amp;$C24&amp;"_"&amp;G$3,Gini!$1:$1048576, $B$4,0), "-")</f>
        <v>0.44410796516835777</v>
      </c>
      <c r="H24" s="214">
        <f>IFERROR(VLOOKUP($B24&amp;"_"&amp;$C24&amp;"_"&amp;H$3,Gini!$1:$1048576, $B$4,0), "-")</f>
        <v>0.47584244796464709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214">
        <f>IFERROR(VLOOKUP($B25&amp;"_"&amp;$C25&amp;"_"&amp;E$3,Gini!$1:$1048576, $B$4,0), "-")</f>
        <v>0.46552517663157389</v>
      </c>
      <c r="F25" s="214">
        <f>IFERROR(VLOOKUP($B25&amp;"_"&amp;$C25&amp;"_"&amp;F$3,Gini!$1:$1048576, $B$4,0), "-")</f>
        <v>0.46429758432547125</v>
      </c>
      <c r="G25" s="214">
        <f>IFERROR(VLOOKUP($B25&amp;"_"&amp;$C25&amp;"_"&amp;G$3,Gini!$1:$1048576, $B$4,0), "-")</f>
        <v>0.4497175009714327</v>
      </c>
      <c r="H25" s="214">
        <f>IFERROR(VLOOKUP($B25&amp;"_"&amp;$C25&amp;"_"&amp;H$3,Gini!$1:$1048576, $B$4,0), "-")</f>
        <v>0.4793638060805071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214">
        <f>IFERROR(VLOOKUP($B26&amp;"_"&amp;$C26&amp;"_"&amp;E$3,Gini!$1:$1048576, $B$4,0), "-")</f>
        <v>0.46821817480213629</v>
      </c>
      <c r="F26" s="214">
        <f>IFERROR(VLOOKUP($B26&amp;"_"&amp;$C26&amp;"_"&amp;F$3,Gini!$1:$1048576, $B$4,0), "-")</f>
        <v>0.46753668717604213</v>
      </c>
      <c r="G26" s="214">
        <f>IFERROR(VLOOKUP($B26&amp;"_"&amp;$C26&amp;"_"&amp;G$3,Gini!$1:$1048576, $B$4,0), "-")</f>
        <v>0.45276446118661046</v>
      </c>
      <c r="H26" s="214">
        <f>IFERROR(VLOOKUP($B26&amp;"_"&amp;$C26&amp;"_"&amp;H$3,Gini!$1:$1048576, $B$4,0), "-")</f>
        <v>0.47247461159112369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214">
        <f>IFERROR(VLOOKUP($B27&amp;"_"&amp;$C27&amp;"_"&amp;E$3,Gini!$1:$1048576, $B$4,0), "-")</f>
        <v>0.46780227428695903</v>
      </c>
      <c r="F27" s="214">
        <f>IFERROR(VLOOKUP($B27&amp;"_"&amp;$C27&amp;"_"&amp;F$3,Gini!$1:$1048576, $B$4,0), "-")</f>
        <v>0.47080471585290184</v>
      </c>
      <c r="G27" s="214">
        <f>IFERROR(VLOOKUP($B27&amp;"_"&amp;$C27&amp;"_"&amp;G$3,Gini!$1:$1048576, $B$4,0), "-")</f>
        <v>0.44669282220491996</v>
      </c>
      <c r="H27" s="214">
        <f>IFERROR(VLOOKUP($B27&amp;"_"&amp;$C27&amp;"_"&amp;H$3,Gini!$1:$1048576, $B$4,0), "-")</f>
        <v>0.46207327488230832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213">
        <f>IFERROR(VLOOKUP($B28&amp;"_"&amp;$C28&amp;"_"&amp;E$3,Gini!$1:$1048576, $B$4,0), "-")</f>
        <v>0.46208605648667422</v>
      </c>
      <c r="F28" s="213">
        <f>IFERROR(VLOOKUP($B28&amp;"_"&amp;$C28&amp;"_"&amp;F$3,Gini!$1:$1048576, $B$4,0), "-")</f>
        <v>0.46099892159132655</v>
      </c>
      <c r="G28" s="213">
        <f>IFERROR(VLOOKUP($B28&amp;"_"&amp;$C28&amp;"_"&amp;G$3,Gini!$1:$1048576, $B$4,0), "-")</f>
        <v>0.44791212794105695</v>
      </c>
      <c r="H28" s="213">
        <f>IFERROR(VLOOKUP($B28&amp;"_"&amp;$C28&amp;"_"&amp;H$3,Gini!$1:$1048576, $B$4,0), "-")</f>
        <v>0.4652454300778725</v>
      </c>
    </row>
    <row r="29" spans="1:8" s="100" customFormat="1" ht="15" customHeight="1" x14ac:dyDescent="0.25">
      <c r="A29" s="10"/>
      <c r="B29" s="10">
        <f>B28</f>
        <v>2016</v>
      </c>
      <c r="C29" s="152">
        <v>1</v>
      </c>
      <c r="D29" s="99" t="s">
        <v>3</v>
      </c>
      <c r="E29" s="214">
        <f>IFERROR(VLOOKUP($B29&amp;"_"&amp;$C29&amp;"_"&amp;E$3,Gini!$1:$1048576, $B$4,0), "-")</f>
        <v>0.46095144030263846</v>
      </c>
      <c r="F29" s="214">
        <f>IFERROR(VLOOKUP($B29&amp;"_"&amp;$C29&amp;"_"&amp;F$3,Gini!$1:$1048576, $B$4,0), "-")</f>
        <v>0.46213958214218293</v>
      </c>
      <c r="G29" s="214">
        <f>IFERROR(VLOOKUP($B29&amp;"_"&amp;$C29&amp;"_"&amp;G$3,Gini!$1:$1048576, $B$4,0), "-")</f>
        <v>0.4481435980631831</v>
      </c>
      <c r="H29" s="214">
        <f>IFERROR(VLOOKUP($B29&amp;"_"&amp;$C29&amp;"_"&amp;H$3,Gini!$1:$1048576, $B$4,0), "-")</f>
        <v>0.46556431874874793</v>
      </c>
    </row>
    <row r="30" spans="1:8" s="100" customFormat="1" ht="15" customHeight="1" thickBot="1" x14ac:dyDescent="0.3">
      <c r="A30" s="254"/>
      <c r="B30" s="254">
        <f>B29</f>
        <v>2016</v>
      </c>
      <c r="C30" s="152">
        <v>2</v>
      </c>
      <c r="D30" s="246" t="s">
        <v>4</v>
      </c>
      <c r="E30" s="214">
        <f>IFERROR(VLOOKUP($B30&amp;"_"&amp;$C30&amp;"_"&amp;E$3,Gini!$1:$1048576, $B$4,0), "-")</f>
        <v>0.46322067267071004</v>
      </c>
      <c r="F30" s="214">
        <f>IFERROR(VLOOKUP($B30&amp;"_"&amp;$C30&amp;"_"&amp;F$3,Gini!$1:$1048576, $B$4,0), "-")</f>
        <v>0.45985826104047017</v>
      </c>
      <c r="G30" s="214">
        <f>IFERROR(VLOOKUP($B30&amp;"_"&amp;$C30&amp;"_"&amp;G$3,Gini!$1:$1048576, $B$4,0), "-")</f>
        <v>0.44768065781893085</v>
      </c>
      <c r="H30" s="214">
        <f>IFERROR(VLOOKUP($B30&amp;"_"&amp;$C30&amp;"_"&amp;H$3,Gini!$1:$1048576, $B$4,0), "-")</f>
        <v>0.46492654140699707</v>
      </c>
    </row>
    <row r="31" spans="1:8" ht="15.75" thickTop="1" x14ac:dyDescent="0.25">
      <c r="D31" s="15" t="s">
        <v>778</v>
      </c>
      <c r="E31" s="17"/>
      <c r="F31" s="17"/>
      <c r="G31" s="17"/>
      <c r="H31" s="17"/>
    </row>
    <row r="32" spans="1:8" x14ac:dyDescent="0.25">
      <c r="D32" s="16" t="s">
        <v>2</v>
      </c>
    </row>
    <row r="33" spans="4:4" x14ac:dyDescent="0.25">
      <c r="D33" s="159" t="s">
        <v>434</v>
      </c>
    </row>
    <row r="34" spans="4:4" x14ac:dyDescent="0.25">
      <c r="D34" s="104" t="s">
        <v>779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workbookViewId="0">
      <pane ySplit="7" topLeftCell="A8" activePane="bottomLeft" state="frozen"/>
      <selection activeCell="D35" sqref="D35"/>
      <selection pane="bottomLeft" activeCell="A8" sqref="A8"/>
    </sheetView>
  </sheetViews>
  <sheetFormatPr defaultRowHeight="15" x14ac:dyDescent="0.25"/>
  <cols>
    <col min="1" max="1" width="3.140625" style="153" customWidth="1"/>
    <col min="2" max="2" width="4.140625" style="153" customWidth="1"/>
    <col min="3" max="3" width="4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20" customFormat="1" ht="14.25" customHeight="1" x14ac:dyDescent="0.2">
      <c r="A3" s="144">
        <v>56</v>
      </c>
      <c r="B3" s="145"/>
      <c r="C3" s="146"/>
      <c r="D3" s="19"/>
      <c r="E3" s="156" t="s">
        <v>170</v>
      </c>
      <c r="F3" s="156" t="s">
        <v>171</v>
      </c>
      <c r="G3" s="156" t="s">
        <v>9</v>
      </c>
      <c r="H3" s="156" t="s">
        <v>605</v>
      </c>
      <c r="I3" s="18"/>
      <c r="J3" s="18"/>
      <c r="K3" s="18"/>
      <c r="L3" s="18"/>
      <c r="M3" s="18"/>
    </row>
    <row r="4" spans="1:13" s="20" customFormat="1" ht="6" customHeight="1" x14ac:dyDescent="0.2">
      <c r="A4" s="147" t="str">
        <f>VLOOKUP(A$3,'Indicadores do boletim'!$D:$P,12,0)</f>
        <v>gini</v>
      </c>
      <c r="B4" s="145">
        <f>HLOOKUP($A$4,Gini!$1:$1048576,2,0)</f>
        <v>7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54" customHeight="1" x14ac:dyDescent="0.25">
      <c r="A5" s="11"/>
      <c r="B5" s="148"/>
      <c r="C5" s="149"/>
      <c r="D5" s="416" t="str">
        <f>VLOOKUP(A3,'Indicadores do boletim'!$D:$N,3,0)&amp;": "&amp;VLOOKUP(A3,'Indicadores do boletim'!$D:$N,6,0)</f>
        <v>Desigualdade da renda do trabalho entre os ocupados de 14 anos ou mais (Gini): Brasil, Sudeste Metropolitano, Região Metropolitana do Rio de Janeiro e cidade do Rio de Janeiro</v>
      </c>
      <c r="E5" s="416"/>
      <c r="F5" s="416"/>
      <c r="G5" s="416"/>
      <c r="H5" s="416"/>
      <c r="I5" s="10"/>
    </row>
    <row r="6" spans="1:13" s="12" customFormat="1" ht="9" customHeight="1" thickBot="1" x14ac:dyDescent="0.25">
      <c r="A6" s="11"/>
      <c r="B6" s="150"/>
      <c r="C6" s="149"/>
      <c r="D6" s="13"/>
      <c r="H6" s="103"/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213">
        <f>IFERROR(VLOOKUP($B8&amp;"_"&amp;$C8&amp;"_"&amp;E$3,Gini!$1:$1048576, $B$4,0), "-")</f>
        <v>0.52917362845105465</v>
      </c>
      <c r="F8" s="213">
        <f>IFERROR(VLOOKUP($B8&amp;"_"&amp;$C8&amp;"_"&amp;F$3,Gini!$1:$1048576, $B$4,0), "-")</f>
        <v>0.48570991799924035</v>
      </c>
      <c r="G8" s="213">
        <f>IFERROR(VLOOKUP($B8&amp;"_"&amp;$C8&amp;"_"&amp;G$3,Gini!$1:$1048576, $B$4,0), "-")</f>
        <v>0.4648231044748628</v>
      </c>
      <c r="H8" s="213">
        <f>IFERROR(VLOOKUP($B8&amp;"_"&amp;$C8&amp;"_"&amp;H$3,Gini!$1:$1048576, $B$4,0), "-")</f>
        <v>0.49927602733906795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215">
        <f>IFERROR(VLOOKUP($B9&amp;"_"&amp;$C9&amp;"_"&amp;E$3,Gini!$1:$1048576, $B$4,0), "-")</f>
        <v>0.53155297985995853</v>
      </c>
      <c r="F9" s="215">
        <f>IFERROR(VLOOKUP($B9&amp;"_"&amp;$C9&amp;"_"&amp;F$3,Gini!$1:$1048576, $B$4,0), "-")</f>
        <v>0.48856687658955655</v>
      </c>
      <c r="G9" s="215">
        <f>IFERROR(VLOOKUP($B9&amp;"_"&amp;$C9&amp;"_"&amp;G$3,Gini!$1:$1048576, $B$4,0), "-")</f>
        <v>0.47059828200276077</v>
      </c>
      <c r="H9" s="215">
        <f>IFERROR(VLOOKUP($B9&amp;"_"&amp;$C9&amp;"_"&amp;H$3,Gini!$1:$1048576, $B$4,0), "-")</f>
        <v>0.5068567552751988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215">
        <f>IFERROR(VLOOKUP($B10&amp;"_"&amp;$C10&amp;"_"&amp;E$3,Gini!$1:$1048576, $B$4,0), "-")</f>
        <v>0.53023127332496467</v>
      </c>
      <c r="F10" s="215">
        <f>IFERROR(VLOOKUP($B10&amp;"_"&amp;$C10&amp;"_"&amp;F$3,Gini!$1:$1048576, $B$4,0), "-")</f>
        <v>0.48841684583136113</v>
      </c>
      <c r="G10" s="215">
        <f>IFERROR(VLOOKUP($B10&amp;"_"&amp;$C10&amp;"_"&amp;G$3,Gini!$1:$1048576, $B$4,0), "-")</f>
        <v>0.4710518637342192</v>
      </c>
      <c r="H10" s="215">
        <f>IFERROR(VLOOKUP($B10&amp;"_"&amp;$C10&amp;"_"&amp;H$3,Gini!$1:$1048576, $B$4,0), "-")</f>
        <v>0.50652497762007709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215">
        <f>IFERROR(VLOOKUP($B11&amp;"_"&amp;$C11&amp;"_"&amp;E$3,Gini!$1:$1048576, $B$4,0), "-")</f>
        <v>0.52934625428594118</v>
      </c>
      <c r="F11" s="215">
        <f>IFERROR(VLOOKUP($B11&amp;"_"&amp;$C11&amp;"_"&amp;F$3,Gini!$1:$1048576, $B$4,0), "-")</f>
        <v>0.48522857860249036</v>
      </c>
      <c r="G11" s="215">
        <f>IFERROR(VLOOKUP($B11&amp;"_"&amp;$C11&amp;"_"&amp;G$3,Gini!$1:$1048576, $B$4,0), "-")</f>
        <v>0.46295608780415298</v>
      </c>
      <c r="H11" s="215">
        <f>IFERROR(VLOOKUP($B11&amp;"_"&amp;$C11&amp;"_"&amp;H$3,Gini!$1:$1048576, $B$4,0), "-")</f>
        <v>0.4941062684621581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215">
        <f>IFERROR(VLOOKUP($B12&amp;"_"&amp;$C12&amp;"_"&amp;E$3,Gini!$1:$1048576, $B$4,0), "-")</f>
        <v>0.52556400633335443</v>
      </c>
      <c r="F12" s="215">
        <f>IFERROR(VLOOKUP($B12&amp;"_"&amp;$C12&amp;"_"&amp;F$3,Gini!$1:$1048576, $B$4,0), "-")</f>
        <v>0.48062737097355329</v>
      </c>
      <c r="G12" s="215">
        <f>IFERROR(VLOOKUP($B12&amp;"_"&amp;$C12&amp;"_"&amp;G$3,Gini!$1:$1048576, $B$4,0), "-")</f>
        <v>0.45468618435831837</v>
      </c>
      <c r="H12" s="215">
        <f>IFERROR(VLOOKUP($B12&amp;"_"&amp;$C12&amp;"_"&amp;H$3,Gini!$1:$1048576, $B$4,0), "-")</f>
        <v>0.48961610799883759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213">
        <f>IFERROR(VLOOKUP($B13&amp;"_"&amp;$C13&amp;"_"&amp;E$3,Gini!$1:$1048576, $B$4,0), "-")</f>
        <v>0.52459955747059084</v>
      </c>
      <c r="F13" s="213">
        <f>IFERROR(VLOOKUP($B13&amp;"_"&amp;$C13&amp;"_"&amp;F$3,Gini!$1:$1048576, $B$4,0), "-")</f>
        <v>0.48321570784969886</v>
      </c>
      <c r="G13" s="213">
        <f>IFERROR(VLOOKUP($B13&amp;"_"&amp;$C13&amp;"_"&amp;G$3,Gini!$1:$1048576, $B$4,0), "-")</f>
        <v>0.46193239890309334</v>
      </c>
      <c r="H13" s="213">
        <f>IFERROR(VLOOKUP($B13&amp;"_"&amp;$C13&amp;"_"&amp;H$3,Gini!$1:$1048576, $B$4,0), "-")</f>
        <v>0.4996256088470501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215">
        <f>IFERROR(VLOOKUP($B14&amp;"_"&amp;$C14&amp;"_"&amp;E$3,Gini!$1:$1048576, $B$4,0), "-")</f>
        <v>0.52585100877042668</v>
      </c>
      <c r="F14" s="215">
        <f>IFERROR(VLOOKUP($B14&amp;"_"&amp;$C14&amp;"_"&amp;F$3,Gini!$1:$1048576, $B$4,0), "-")</f>
        <v>0.48172961793298674</v>
      </c>
      <c r="G14" s="215">
        <f>IFERROR(VLOOKUP($B14&amp;"_"&amp;$C14&amp;"_"&amp;G$3,Gini!$1:$1048576, $B$4,0), "-")</f>
        <v>0.46153483715887805</v>
      </c>
      <c r="H14" s="215">
        <f>IFERROR(VLOOKUP($B14&amp;"_"&amp;$C14&amp;"_"&amp;H$3,Gini!$1:$1048576, $B$4,0), "-")</f>
        <v>0.50049414506263135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215">
        <f>IFERROR(VLOOKUP($B15&amp;"_"&amp;$C15&amp;"_"&amp;E$3,Gini!$1:$1048576, $B$4,0), "-")</f>
        <v>0.52641052956112777</v>
      </c>
      <c r="F15" s="215">
        <f>IFERROR(VLOOKUP($B15&amp;"_"&amp;$C15&amp;"_"&amp;F$3,Gini!$1:$1048576, $B$4,0), "-")</f>
        <v>0.4829677639994685</v>
      </c>
      <c r="G15" s="215">
        <f>IFERROR(VLOOKUP($B15&amp;"_"&amp;$C15&amp;"_"&amp;G$3,Gini!$1:$1048576, $B$4,0), "-")</f>
        <v>0.45749808568908673</v>
      </c>
      <c r="H15" s="215">
        <f>IFERROR(VLOOKUP($B15&amp;"_"&amp;$C15&amp;"_"&amp;H$3,Gini!$1:$1048576, $B$4,0), "-")</f>
        <v>0.5028104675397812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215">
        <f>IFERROR(VLOOKUP($B16&amp;"_"&amp;$C16&amp;"_"&amp;E$3,Gini!$1:$1048576, $B$4,0), "-")</f>
        <v>0.52365468171871454</v>
      </c>
      <c r="F16" s="215">
        <f>IFERROR(VLOOKUP($B16&amp;"_"&amp;$C16&amp;"_"&amp;F$3,Gini!$1:$1048576, $B$4,0), "-")</f>
        <v>0.48698295401282882</v>
      </c>
      <c r="G16" s="215">
        <f>IFERROR(VLOOKUP($B16&amp;"_"&amp;$C16&amp;"_"&amp;G$3,Gini!$1:$1048576, $B$4,0), "-")</f>
        <v>0.46829773259239704</v>
      </c>
      <c r="H16" s="215">
        <f>IFERROR(VLOOKUP($B16&amp;"_"&amp;$C16&amp;"_"&amp;H$3,Gini!$1:$1048576, $B$4,0), "-")</f>
        <v>0.50413131346813234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215">
        <f>IFERROR(VLOOKUP($B17&amp;"_"&amp;$C17&amp;"_"&amp;E$3,Gini!$1:$1048576, $B$4,0), "-")</f>
        <v>0.52248200983209447</v>
      </c>
      <c r="F17" s="215">
        <f>IFERROR(VLOOKUP($B17&amp;"_"&amp;$C17&amp;"_"&amp;F$3,Gini!$1:$1048576, $B$4,0), "-")</f>
        <v>0.48118249545351149</v>
      </c>
      <c r="G17" s="215">
        <f>IFERROR(VLOOKUP($B17&amp;"_"&amp;$C17&amp;"_"&amp;G$3,Gini!$1:$1048576, $B$4,0), "-")</f>
        <v>0.46039894017201172</v>
      </c>
      <c r="H17" s="215">
        <f>IFERROR(VLOOKUP($B17&amp;"_"&amp;$C17&amp;"_"&amp;H$3,Gini!$1:$1048576, $B$4,0), "-")</f>
        <v>0.4910665093176555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213">
        <f>IFERROR(VLOOKUP($B18&amp;"_"&amp;$C18&amp;"_"&amp;E$3,Gini!$1:$1048576, $B$4,0), "-")</f>
        <v>0.5218023007857131</v>
      </c>
      <c r="F18" s="213">
        <f>IFERROR(VLOOKUP($B18&amp;"_"&amp;$C18&amp;"_"&amp;F$3,Gini!$1:$1048576, $B$4,0), "-")</f>
        <v>0.49569509861076422</v>
      </c>
      <c r="G18" s="213">
        <f>IFERROR(VLOOKUP($B18&amp;"_"&amp;$C18&amp;"_"&amp;G$3,Gini!$1:$1048576, $B$4,0), "-")</f>
        <v>0.48303874516317835</v>
      </c>
      <c r="H18" s="213">
        <f>IFERROR(VLOOKUP($B18&amp;"_"&amp;$C18&amp;"_"&amp;H$3,Gini!$1:$1048576, $B$4,0), "-")</f>
        <v>0.52173914566498447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215">
        <f>IFERROR(VLOOKUP($B19&amp;"_"&amp;$C19&amp;"_"&amp;E$3,Gini!$1:$1048576, $B$4,0), "-")</f>
        <v>0.52031423800329568</v>
      </c>
      <c r="F19" s="215">
        <f>IFERROR(VLOOKUP($B19&amp;"_"&amp;$C19&amp;"_"&amp;F$3,Gini!$1:$1048576, $B$4,0), "-")</f>
        <v>0.48412204449629054</v>
      </c>
      <c r="G19" s="215">
        <f>IFERROR(VLOOKUP($B19&amp;"_"&amp;$C19&amp;"_"&amp;G$3,Gini!$1:$1048576, $B$4,0), "-")</f>
        <v>0.46194881317123815</v>
      </c>
      <c r="H19" s="215">
        <f>IFERROR(VLOOKUP($B19&amp;"_"&amp;$C19&amp;"_"&amp;H$3,Gini!$1:$1048576, $B$4,0), "-")</f>
        <v>0.49535307983318422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215">
        <f>IFERROR(VLOOKUP($B20&amp;"_"&amp;$C20&amp;"_"&amp;E$3,Gini!$1:$1048576, $B$4,0), "-")</f>
        <v>0.52325643252663723</v>
      </c>
      <c r="F20" s="215">
        <f>IFERROR(VLOOKUP($B20&amp;"_"&amp;$C20&amp;"_"&amp;F$3,Gini!$1:$1048576, $B$4,0), "-")</f>
        <v>0.49415482517521725</v>
      </c>
      <c r="G20" s="215">
        <f>IFERROR(VLOOKUP($B20&amp;"_"&amp;$C20&amp;"_"&amp;G$3,Gini!$1:$1048576, $B$4,0), "-")</f>
        <v>0.48528042006435562</v>
      </c>
      <c r="H20" s="215">
        <f>IFERROR(VLOOKUP($B20&amp;"_"&amp;$C20&amp;"_"&amp;H$3,Gini!$1:$1048576, $B$4,0), "-")</f>
        <v>0.52372598204221787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215">
        <f>IFERROR(VLOOKUP($B21&amp;"_"&amp;$C21&amp;"_"&amp;E$3,Gini!$1:$1048576, $B$4,0), "-")</f>
        <v>0.52620009492181297</v>
      </c>
      <c r="F21" s="215">
        <f>IFERROR(VLOOKUP($B21&amp;"_"&amp;$C21&amp;"_"&amp;F$3,Gini!$1:$1048576, $B$4,0), "-")</f>
        <v>0.51353083744136885</v>
      </c>
      <c r="G21" s="215">
        <f>IFERROR(VLOOKUP($B21&amp;"_"&amp;$C21&amp;"_"&amp;G$3,Gini!$1:$1048576, $B$4,0), "-")</f>
        <v>0.5099698610184854</v>
      </c>
      <c r="H21" s="215">
        <f>IFERROR(VLOOKUP($B21&amp;"_"&amp;$C21&amp;"_"&amp;H$3,Gini!$1:$1048576, $B$4,0), "-")</f>
        <v>0.55027943936258583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215">
        <f>IFERROR(VLOOKUP($B22&amp;"_"&amp;$C22&amp;"_"&amp;E$3,Gini!$1:$1048576, $B$4,0), "-")</f>
        <v>0.51743843769110665</v>
      </c>
      <c r="F22" s="215">
        <f>IFERROR(VLOOKUP($B22&amp;"_"&amp;$C22&amp;"_"&amp;F$3,Gini!$1:$1048576, $B$4,0), "-")</f>
        <v>0.49097268733018007</v>
      </c>
      <c r="G22" s="215">
        <f>IFERROR(VLOOKUP($B22&amp;"_"&amp;$C22&amp;"_"&amp;G$3,Gini!$1:$1048576, $B$4,0), "-")</f>
        <v>0.47495588639863423</v>
      </c>
      <c r="H22" s="215">
        <f>IFERROR(VLOOKUP($B22&amp;"_"&amp;$C22&amp;"_"&amp;H$3,Gini!$1:$1048576, $B$4,0), "-")</f>
        <v>0.51759808142194985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213">
        <f>IFERROR(VLOOKUP($B23&amp;"_"&amp;$C23&amp;"_"&amp;E$3,Gini!$1:$1048576, $B$4,0), "-")</f>
        <v>0.51505807042867635</v>
      </c>
      <c r="F23" s="213">
        <f>IFERROR(VLOOKUP($B23&amp;"_"&amp;$C23&amp;"_"&amp;F$3,Gini!$1:$1048576, $B$4,0), "-")</f>
        <v>0.4893381471202578</v>
      </c>
      <c r="G23" s="213">
        <f>IFERROR(VLOOKUP($B23&amp;"_"&amp;$C23&amp;"_"&amp;G$3,Gini!$1:$1048576, $B$4,0), "-")</f>
        <v>0.45933873037460582</v>
      </c>
      <c r="H23" s="213">
        <f>IFERROR(VLOOKUP($B23&amp;"_"&amp;$C23&amp;"_"&amp;H$3,Gini!$1:$1048576, $B$4,0), "-")</f>
        <v>0.48355810594700183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215">
        <f>IFERROR(VLOOKUP($B24&amp;"_"&amp;$C24&amp;"_"&amp;E$3,Gini!$1:$1048576, $B$4,0), "-")</f>
        <v>0.51558391737889497</v>
      </c>
      <c r="F24" s="215">
        <f>IFERROR(VLOOKUP($B24&amp;"_"&amp;$C24&amp;"_"&amp;F$3,Gini!$1:$1048576, $B$4,0), "-")</f>
        <v>0.48204932351330415</v>
      </c>
      <c r="G24" s="215">
        <f>IFERROR(VLOOKUP($B24&amp;"_"&amp;$C24&amp;"_"&amp;G$3,Gini!$1:$1048576, $B$4,0), "-")</f>
        <v>0.45270952063302239</v>
      </c>
      <c r="H24" s="215">
        <f>IFERROR(VLOOKUP($B24&amp;"_"&amp;$C24&amp;"_"&amp;H$3,Gini!$1:$1048576, $B$4,0), "-")</f>
        <v>0.48455360136690767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215">
        <f>IFERROR(VLOOKUP($B25&amp;"_"&amp;$C25&amp;"_"&amp;E$3,Gini!$1:$1048576, $B$4,0), "-")</f>
        <v>0.51676142895132526</v>
      </c>
      <c r="F25" s="215">
        <f>IFERROR(VLOOKUP($B25&amp;"_"&amp;$C25&amp;"_"&amp;F$3,Gini!$1:$1048576, $B$4,0), "-")</f>
        <v>0.49411623768046525</v>
      </c>
      <c r="G25" s="215">
        <f>IFERROR(VLOOKUP($B25&amp;"_"&amp;$C25&amp;"_"&amp;G$3,Gini!$1:$1048576, $B$4,0), "-")</f>
        <v>0.46234834893132593</v>
      </c>
      <c r="H25" s="215">
        <f>IFERROR(VLOOKUP($B25&amp;"_"&amp;$C25&amp;"_"&amp;H$3,Gini!$1:$1048576, $B$4,0), "-")</f>
        <v>0.48916846948134518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215">
        <f>IFERROR(VLOOKUP($B26&amp;"_"&amp;$C26&amp;"_"&amp;E$3,Gini!$1:$1048576, $B$4,0), "-")</f>
        <v>0.51571424862036008</v>
      </c>
      <c r="F26" s="215">
        <f>IFERROR(VLOOKUP($B26&amp;"_"&amp;$C26&amp;"_"&amp;F$3,Gini!$1:$1048576, $B$4,0), "-")</f>
        <v>0.49025267480319434</v>
      </c>
      <c r="G26" s="215">
        <f>IFERROR(VLOOKUP($B26&amp;"_"&amp;$C26&amp;"_"&amp;G$3,Gini!$1:$1048576, $B$4,0), "-")</f>
        <v>0.46293815156406187</v>
      </c>
      <c r="H26" s="215">
        <f>IFERROR(VLOOKUP($B26&amp;"_"&amp;$C26&amp;"_"&amp;H$3,Gini!$1:$1048576, $B$4,0), "-")</f>
        <v>0.48328151648390888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215">
        <f>IFERROR(VLOOKUP($B27&amp;"_"&amp;$C27&amp;"_"&amp;E$3,Gini!$1:$1048576, $B$4,0), "-")</f>
        <v>0.5121726867641252</v>
      </c>
      <c r="F27" s="215">
        <f>IFERROR(VLOOKUP($B27&amp;"_"&amp;$C27&amp;"_"&amp;F$3,Gini!$1:$1048576, $B$4,0), "-")</f>
        <v>0.49093435248406758</v>
      </c>
      <c r="G27" s="215">
        <f>IFERROR(VLOOKUP($B27&amp;"_"&amp;$C27&amp;"_"&amp;G$3,Gini!$1:$1048576, $B$4,0), "-")</f>
        <v>0.45935890037001303</v>
      </c>
      <c r="H27" s="215">
        <f>IFERROR(VLOOKUP($B27&amp;"_"&amp;$C27&amp;"_"&amp;H$3,Gini!$1:$1048576, $B$4,0), "-")</f>
        <v>0.47722883645584557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213">
        <f>IFERROR(VLOOKUP($B28&amp;"_"&amp;$C28&amp;"_"&amp;E$3,Gini!$1:$1048576, $B$4,0), "-")</f>
        <v>0.50818172233214665</v>
      </c>
      <c r="F28" s="213">
        <f>IFERROR(VLOOKUP($B28&amp;"_"&amp;$C28&amp;"_"&amp;F$3,Gini!$1:$1048576, $B$4,0), "-")</f>
        <v>0.48205955831896513</v>
      </c>
      <c r="G28" s="213">
        <f>IFERROR(VLOOKUP($B28&amp;"_"&amp;$C28&amp;"_"&amp;G$3,Gini!$1:$1048576, $B$4,0), "-")</f>
        <v>0.45899774853242148</v>
      </c>
      <c r="H28" s="213">
        <f>IFERROR(VLOOKUP($B28&amp;"_"&amp;$C28&amp;"_"&amp;H$3,Gini!$1:$1048576, $B$4,0), "-")</f>
        <v>0.47851131438184336</v>
      </c>
    </row>
    <row r="29" spans="1:8" s="100" customFormat="1" ht="15" customHeight="1" x14ac:dyDescent="0.25">
      <c r="A29" s="10"/>
      <c r="B29" s="10">
        <f>B28</f>
        <v>2016</v>
      </c>
      <c r="C29" s="152">
        <v>1</v>
      </c>
      <c r="D29" s="99" t="s">
        <v>3</v>
      </c>
      <c r="E29" s="215">
        <f>IFERROR(VLOOKUP($B29&amp;"_"&amp;$C29&amp;"_"&amp;E$3,Gini!$1:$1048576, $B$4,0), "-")</f>
        <v>0.50915194128022756</v>
      </c>
      <c r="F29" s="215">
        <f>IFERROR(VLOOKUP($B29&amp;"_"&amp;$C29&amp;"_"&amp;F$3,Gini!$1:$1048576, $B$4,0), "-")</f>
        <v>0.4836801914296921</v>
      </c>
      <c r="G29" s="215">
        <f>IFERROR(VLOOKUP($B29&amp;"_"&amp;$C29&amp;"_"&amp;G$3,Gini!$1:$1048576, $B$4,0), "-")</f>
        <v>0.45666820961170457</v>
      </c>
      <c r="H29" s="215">
        <f>IFERROR(VLOOKUP($B29&amp;"_"&amp;$C29&amp;"_"&amp;H$3,Gini!$1:$1048576, $B$4,0), "-")</f>
        <v>0.47685817353691579</v>
      </c>
    </row>
    <row r="30" spans="1:8" s="100" customFormat="1" ht="15" customHeight="1" thickBot="1" x14ac:dyDescent="0.3">
      <c r="A30" s="254"/>
      <c r="B30" s="254">
        <f>B29</f>
        <v>2016</v>
      </c>
      <c r="C30" s="152">
        <v>2</v>
      </c>
      <c r="D30" s="246" t="s">
        <v>4</v>
      </c>
      <c r="E30" s="215">
        <f>IFERROR(VLOOKUP($B30&amp;"_"&amp;$C30&amp;"_"&amp;E$3,Gini!$1:$1048576, $B$4,0), "-")</f>
        <v>0.50721150338406573</v>
      </c>
      <c r="F30" s="215">
        <f>IFERROR(VLOOKUP($B30&amp;"_"&amp;$C30&amp;"_"&amp;F$3,Gini!$1:$1048576, $B$4,0), "-")</f>
        <v>0.48043892520823817</v>
      </c>
      <c r="G30" s="215">
        <f>IFERROR(VLOOKUP($B30&amp;"_"&amp;$C30&amp;"_"&amp;G$3,Gini!$1:$1048576, $B$4,0), "-")</f>
        <v>0.46132728745313839</v>
      </c>
      <c r="H30" s="215">
        <f>IFERROR(VLOOKUP($B30&amp;"_"&amp;$C30&amp;"_"&amp;H$3,Gini!$1:$1048576, $B$4,0), "-")</f>
        <v>0.48016445522677093</v>
      </c>
    </row>
    <row r="31" spans="1:8" ht="15.75" thickTop="1" x14ac:dyDescent="0.25">
      <c r="D31" s="15" t="s">
        <v>778</v>
      </c>
      <c r="E31" s="17"/>
      <c r="F31" s="17"/>
      <c r="G31" s="17"/>
      <c r="H31" s="17"/>
    </row>
    <row r="32" spans="1:8" x14ac:dyDescent="0.25">
      <c r="D32" s="16" t="s">
        <v>2</v>
      </c>
    </row>
    <row r="33" spans="4:4" x14ac:dyDescent="0.25">
      <c r="D33" s="159" t="s">
        <v>434</v>
      </c>
    </row>
    <row r="34" spans="4:4" x14ac:dyDescent="0.25">
      <c r="D34" s="104" t="s">
        <v>779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workbookViewId="0">
      <pane ySplit="7" topLeftCell="A8" activePane="bottomLeft" state="frozen"/>
      <selection activeCell="D35" sqref="D35"/>
      <selection pane="bottomLeft" activeCell="D5" sqref="D5:H5"/>
    </sheetView>
  </sheetViews>
  <sheetFormatPr defaultRowHeight="15" x14ac:dyDescent="0.25"/>
  <cols>
    <col min="1" max="1" width="3.85546875" style="153" customWidth="1"/>
    <col min="2" max="2" width="4.140625" style="153" customWidth="1"/>
    <col min="3" max="3" width="4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20" customFormat="1" ht="14.25" customHeight="1" x14ac:dyDescent="0.2">
      <c r="A3" s="144">
        <v>58</v>
      </c>
      <c r="B3" s="145"/>
      <c r="C3" s="146"/>
      <c r="D3" s="155"/>
      <c r="E3" s="156" t="s">
        <v>170</v>
      </c>
      <c r="F3" s="156" t="s">
        <v>171</v>
      </c>
      <c r="G3" s="156" t="s">
        <v>9</v>
      </c>
      <c r="H3" s="156" t="s">
        <v>605</v>
      </c>
      <c r="I3" s="18"/>
      <c r="J3" s="18"/>
      <c r="K3" s="18"/>
      <c r="L3" s="18"/>
      <c r="M3" s="18"/>
    </row>
    <row r="4" spans="1:13" s="20" customFormat="1" ht="6" customHeight="1" x14ac:dyDescent="0.2">
      <c r="A4" s="147" t="str">
        <f>VLOOKUP(A$3,'Indicadores do boletim'!$D:$P,12,0)</f>
        <v>gini_fp</v>
      </c>
      <c r="B4" s="145">
        <f>HLOOKUP($A$4,Gini!$1:$1048576,2,0)</f>
        <v>8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55.5" customHeight="1" x14ac:dyDescent="0.25">
      <c r="A5" s="11"/>
      <c r="B5" s="148"/>
      <c r="C5" s="149"/>
      <c r="D5" s="416" t="str">
        <f>VLOOKUP(A3,'Indicadores do boletim'!$D:$N,3,0)&amp;": "&amp;VLOOKUP(A3,'Indicadores do boletim'!$D:$N,6,0)</f>
        <v>Desigualdade da renda  do trabalho entre os ocupados funcionários públicos (Gini): Brasil, Sudeste Metropolitano, Região Metropolitana do Rio de Janeiro e cidade do Rio de Janeiro</v>
      </c>
      <c r="E5" s="416"/>
      <c r="F5" s="416"/>
      <c r="G5" s="416"/>
      <c r="H5" s="416"/>
      <c r="I5" s="10"/>
    </row>
    <row r="6" spans="1:13" s="12" customFormat="1" ht="9.75" customHeight="1" thickBot="1" x14ac:dyDescent="0.25">
      <c r="A6" s="11"/>
      <c r="B6" s="150"/>
      <c r="C6" s="149"/>
      <c r="D6" s="13"/>
      <c r="H6" s="103"/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213">
        <f>IFERROR(VLOOKUP($B8&amp;"_"&amp;$C8&amp;"_"&amp;E$3,Gini!$1:$1048576, $B$4,0), "-")</f>
        <v>0.48080612375513743</v>
      </c>
      <c r="F8" s="213">
        <f>IFERROR(VLOOKUP($B8&amp;"_"&amp;$C8&amp;"_"&amp;F$3,Gini!$1:$1048576, $B$4,0), "-")</f>
        <v>0.51372433453105004</v>
      </c>
      <c r="G8" s="213">
        <f>IFERROR(VLOOKUP($B8&amp;"_"&amp;$C8&amp;"_"&amp;G$3,Gini!$1:$1048576, $B$4,0), "-")</f>
        <v>0.55702495996171375</v>
      </c>
      <c r="H8" s="213">
        <f>IFERROR(VLOOKUP($B8&amp;"_"&amp;$C8&amp;"_"&amp;H$3,Gini!$1:$1048576, $B$4,0), "-")</f>
        <v>0.5621047595731663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215">
        <f>IFERROR(VLOOKUP($B9&amp;"_"&amp;$C9&amp;"_"&amp;E$3,Gini!$1:$1048576, $B$4,0), "-")</f>
        <v>0.48525807199394061</v>
      </c>
      <c r="F9" s="215">
        <f>IFERROR(VLOOKUP($B9&amp;"_"&amp;$C9&amp;"_"&amp;F$3,Gini!$1:$1048576, $B$4,0), "-")</f>
        <v>0.52367863954378446</v>
      </c>
      <c r="G9" s="215">
        <f>IFERROR(VLOOKUP($B9&amp;"_"&amp;$C9&amp;"_"&amp;G$3,Gini!$1:$1048576, $B$4,0), "-")</f>
        <v>0.56382043557502726</v>
      </c>
      <c r="H9" s="215">
        <f>IFERROR(VLOOKUP($B9&amp;"_"&amp;$C9&amp;"_"&amp;H$3,Gini!$1:$1048576, $B$4,0), "-")</f>
        <v>0.54340888726294079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215">
        <f>IFERROR(VLOOKUP($B10&amp;"_"&amp;$C10&amp;"_"&amp;E$3,Gini!$1:$1048576, $B$4,0), "-")</f>
        <v>0.47933848199556478</v>
      </c>
      <c r="F10" s="215">
        <f>IFERROR(VLOOKUP($B10&amp;"_"&amp;$C10&amp;"_"&amp;F$3,Gini!$1:$1048576, $B$4,0), "-")</f>
        <v>0.51645364060913113</v>
      </c>
      <c r="G10" s="215">
        <f>IFERROR(VLOOKUP($B10&amp;"_"&amp;$C10&amp;"_"&amp;G$3,Gini!$1:$1048576, $B$4,0), "-")</f>
        <v>0.57610337240166754</v>
      </c>
      <c r="H10" s="215">
        <f>IFERROR(VLOOKUP($B10&amp;"_"&amp;$C10&amp;"_"&amp;H$3,Gini!$1:$1048576, $B$4,0), "-")</f>
        <v>0.59206988355485179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215">
        <f>IFERROR(VLOOKUP($B11&amp;"_"&amp;$C11&amp;"_"&amp;E$3,Gini!$1:$1048576, $B$4,0), "-")</f>
        <v>0.47617280927598643</v>
      </c>
      <c r="F11" s="215">
        <f>IFERROR(VLOOKUP($B11&amp;"_"&amp;$C11&amp;"_"&amp;F$3,Gini!$1:$1048576, $B$4,0), "-")</f>
        <v>0.52035565038341902</v>
      </c>
      <c r="G11" s="215">
        <f>IFERROR(VLOOKUP($B11&amp;"_"&amp;$C11&amp;"_"&amp;G$3,Gini!$1:$1048576, $B$4,0), "-")</f>
        <v>0.55562486704040237</v>
      </c>
      <c r="H11" s="215">
        <f>IFERROR(VLOOKUP($B11&amp;"_"&amp;$C11&amp;"_"&amp;H$3,Gini!$1:$1048576, $B$4,0), "-")</f>
        <v>0.55796510400463917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215">
        <f>IFERROR(VLOOKUP($B12&amp;"_"&amp;$C12&amp;"_"&amp;E$3,Gini!$1:$1048576, $B$4,0), "-")</f>
        <v>0.48245513175505789</v>
      </c>
      <c r="F12" s="215">
        <f>IFERROR(VLOOKUP($B12&amp;"_"&amp;$C12&amp;"_"&amp;F$3,Gini!$1:$1048576, $B$4,0), "-")</f>
        <v>0.49440940758786572</v>
      </c>
      <c r="G12" s="215">
        <f>IFERROR(VLOOKUP($B12&amp;"_"&amp;$C12&amp;"_"&amp;G$3,Gini!$1:$1048576, $B$4,0), "-")</f>
        <v>0.53255116482975773</v>
      </c>
      <c r="H12" s="215">
        <f>IFERROR(VLOOKUP($B12&amp;"_"&amp;$C12&amp;"_"&amp;H$3,Gini!$1:$1048576, $B$4,0), "-")</f>
        <v>0.55497516347023368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213">
        <f>IFERROR(VLOOKUP($B13&amp;"_"&amp;$C13&amp;"_"&amp;E$3,Gini!$1:$1048576, $B$4,0), "-")</f>
        <v>0.47471004805176525</v>
      </c>
      <c r="F13" s="213">
        <f>IFERROR(VLOOKUP($B13&amp;"_"&amp;$C13&amp;"_"&amp;F$3,Gini!$1:$1048576, $B$4,0), "-")</f>
        <v>0.50011251081370123</v>
      </c>
      <c r="G13" s="213">
        <f>IFERROR(VLOOKUP($B13&amp;"_"&amp;$C13&amp;"_"&amp;G$3,Gini!$1:$1048576, $B$4,0), "-")</f>
        <v>0.52385317661278707</v>
      </c>
      <c r="H13" s="213">
        <f>IFERROR(VLOOKUP($B13&amp;"_"&amp;$C13&amp;"_"&amp;H$3,Gini!$1:$1048576, $B$4,0), "-")</f>
        <v>0.53195724317115145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215">
        <f>IFERROR(VLOOKUP($B14&amp;"_"&amp;$C14&amp;"_"&amp;E$3,Gini!$1:$1048576, $B$4,0), "-")</f>
        <v>0.47864402254782434</v>
      </c>
      <c r="F14" s="215">
        <f>IFERROR(VLOOKUP($B14&amp;"_"&amp;$C14&amp;"_"&amp;F$3,Gini!$1:$1048576, $B$4,0), "-")</f>
        <v>0.50332452975769837</v>
      </c>
      <c r="G14" s="215">
        <f>IFERROR(VLOOKUP($B14&amp;"_"&amp;$C14&amp;"_"&amp;G$3,Gini!$1:$1048576, $B$4,0), "-")</f>
        <v>0.54593939213725728</v>
      </c>
      <c r="H14" s="215">
        <f>IFERROR(VLOOKUP($B14&amp;"_"&amp;$C14&amp;"_"&amp;H$3,Gini!$1:$1048576, $B$4,0), "-")</f>
        <v>0.54008070286486465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215">
        <f>IFERROR(VLOOKUP($B15&amp;"_"&amp;$C15&amp;"_"&amp;E$3,Gini!$1:$1048576, $B$4,0), "-")</f>
        <v>0.4836013385642049</v>
      </c>
      <c r="F15" s="215">
        <f>IFERROR(VLOOKUP($B15&amp;"_"&amp;$C15&amp;"_"&amp;F$3,Gini!$1:$1048576, $B$4,0), "-")</f>
        <v>0.49330750291474457</v>
      </c>
      <c r="G15" s="215">
        <f>IFERROR(VLOOKUP($B15&amp;"_"&amp;$C15&amp;"_"&amp;G$3,Gini!$1:$1048576, $B$4,0), "-")</f>
        <v>0.5332795734041863</v>
      </c>
      <c r="H15" s="215">
        <f>IFERROR(VLOOKUP($B15&amp;"_"&amp;$C15&amp;"_"&amp;H$3,Gini!$1:$1048576, $B$4,0), "-")</f>
        <v>0.56079351508560893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215">
        <f>IFERROR(VLOOKUP($B16&amp;"_"&amp;$C16&amp;"_"&amp;E$3,Gini!$1:$1048576, $B$4,0), "-")</f>
        <v>0.46971181543595997</v>
      </c>
      <c r="F16" s="215">
        <f>IFERROR(VLOOKUP($B16&amp;"_"&amp;$C16&amp;"_"&amp;F$3,Gini!$1:$1048576, $B$4,0), "-")</f>
        <v>0.50424070883937278</v>
      </c>
      <c r="G16" s="215">
        <f>IFERROR(VLOOKUP($B16&amp;"_"&amp;$C16&amp;"_"&amp;G$3,Gini!$1:$1048576, $B$4,0), "-")</f>
        <v>0.51115111664669355</v>
      </c>
      <c r="H16" s="215">
        <f>IFERROR(VLOOKUP($B16&amp;"_"&amp;$C16&amp;"_"&amp;H$3,Gini!$1:$1048576, $B$4,0), "-")</f>
        <v>0.50848896603429616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215">
        <f>IFERROR(VLOOKUP($B17&amp;"_"&amp;$C17&amp;"_"&amp;E$3,Gini!$1:$1048576, $B$4,0), "-")</f>
        <v>0.4668830156590717</v>
      </c>
      <c r="F17" s="215">
        <f>IFERROR(VLOOKUP($B17&amp;"_"&amp;$C17&amp;"_"&amp;F$3,Gini!$1:$1048576, $B$4,0), "-")</f>
        <v>0.49957730174298914</v>
      </c>
      <c r="G17" s="215">
        <f>IFERROR(VLOOKUP($B17&amp;"_"&amp;$C17&amp;"_"&amp;G$3,Gini!$1:$1048576, $B$4,0), "-")</f>
        <v>0.50504262426301116</v>
      </c>
      <c r="H17" s="215">
        <f>IFERROR(VLOOKUP($B17&amp;"_"&amp;$C17&amp;"_"&amp;H$3,Gini!$1:$1048576, $B$4,0), "-")</f>
        <v>0.51846578869983606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213">
        <f>IFERROR(VLOOKUP($B18&amp;"_"&amp;$C18&amp;"_"&amp;E$3,Gini!$1:$1048576, $B$4,0), "-")</f>
        <v>0.47097467707367885</v>
      </c>
      <c r="F18" s="213">
        <f>IFERROR(VLOOKUP($B18&amp;"_"&amp;$C18&amp;"_"&amp;F$3,Gini!$1:$1048576, $B$4,0), "-")</f>
        <v>0.50850306231976106</v>
      </c>
      <c r="G18" s="213">
        <f>IFERROR(VLOOKUP($B18&amp;"_"&amp;$C18&amp;"_"&amp;G$3,Gini!$1:$1048576, $B$4,0), "-")</f>
        <v>0.55271107535746899</v>
      </c>
      <c r="H18" s="213">
        <f>IFERROR(VLOOKUP($B18&amp;"_"&amp;$C18&amp;"_"&amp;H$3,Gini!$1:$1048576, $B$4,0), "-")</f>
        <v>0.58767473049757979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215">
        <f>IFERROR(VLOOKUP($B19&amp;"_"&amp;$C19&amp;"_"&amp;E$3,Gini!$1:$1048576, $B$4,0), "-")</f>
        <v>0.47191711683322085</v>
      </c>
      <c r="F19" s="215">
        <f>IFERROR(VLOOKUP($B19&amp;"_"&amp;$C19&amp;"_"&amp;F$3,Gini!$1:$1048576, $B$4,0), "-")</f>
        <v>0.50965866767346235</v>
      </c>
      <c r="G19" s="215">
        <f>IFERROR(VLOOKUP($B19&amp;"_"&amp;$C19&amp;"_"&amp;G$3,Gini!$1:$1048576, $B$4,0), "-")</f>
        <v>0.54718430263077766</v>
      </c>
      <c r="H19" s="215">
        <f>IFERROR(VLOOKUP($B19&amp;"_"&amp;$C19&amp;"_"&amp;H$3,Gini!$1:$1048576, $B$4,0), "-")</f>
        <v>0.5880040261641174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215">
        <f>IFERROR(VLOOKUP($B20&amp;"_"&amp;$C20&amp;"_"&amp;E$3,Gini!$1:$1048576, $B$4,0), "-")</f>
        <v>0.4687610875122698</v>
      </c>
      <c r="F20" s="215">
        <f>IFERROR(VLOOKUP($B20&amp;"_"&amp;$C20&amp;"_"&amp;F$3,Gini!$1:$1048576, $B$4,0), "-")</f>
        <v>0.51427857686803824</v>
      </c>
      <c r="G20" s="215">
        <f>IFERROR(VLOOKUP($B20&amp;"_"&amp;$C20&amp;"_"&amp;G$3,Gini!$1:$1048576, $B$4,0), "-")</f>
        <v>0.5532125041962217</v>
      </c>
      <c r="H20" s="215">
        <f>IFERROR(VLOOKUP($B20&amp;"_"&amp;$C20&amp;"_"&amp;H$3,Gini!$1:$1048576, $B$4,0), "-")</f>
        <v>0.54036470870630693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215">
        <f>IFERROR(VLOOKUP($B21&amp;"_"&amp;$C21&amp;"_"&amp;E$3,Gini!$1:$1048576, $B$4,0), "-")</f>
        <v>0.47566117251292267</v>
      </c>
      <c r="F21" s="215">
        <f>IFERROR(VLOOKUP($B21&amp;"_"&amp;$C21&amp;"_"&amp;F$3,Gini!$1:$1048576, $B$4,0), "-")</f>
        <v>0.52580357178481962</v>
      </c>
      <c r="G21" s="215">
        <f>IFERROR(VLOOKUP($B21&amp;"_"&amp;$C21&amp;"_"&amp;G$3,Gini!$1:$1048576, $B$4,0), "-")</f>
        <v>0.61290783714391184</v>
      </c>
      <c r="H21" s="215">
        <f>IFERROR(VLOOKUP($B21&amp;"_"&amp;$C21&amp;"_"&amp;H$3,Gini!$1:$1048576, $B$4,0), "-")</f>
        <v>0.67414028449913921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215">
        <f>IFERROR(VLOOKUP($B22&amp;"_"&amp;$C22&amp;"_"&amp;E$3,Gini!$1:$1048576, $B$4,0), "-")</f>
        <v>0.46755933143630207</v>
      </c>
      <c r="F22" s="215">
        <f>IFERROR(VLOOKUP($B22&amp;"_"&amp;$C22&amp;"_"&amp;F$3,Gini!$1:$1048576, $B$4,0), "-")</f>
        <v>0.48427143295272407</v>
      </c>
      <c r="G22" s="215">
        <f>IFERROR(VLOOKUP($B22&amp;"_"&amp;$C22&amp;"_"&amp;G$3,Gini!$1:$1048576, $B$4,0), "-")</f>
        <v>0.49753965745896467</v>
      </c>
      <c r="H22" s="215">
        <f>IFERROR(VLOOKUP($B22&amp;"_"&amp;$C22&amp;"_"&amp;H$3,Gini!$1:$1048576, $B$4,0), "-")</f>
        <v>0.54818990262075573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213">
        <f>IFERROR(VLOOKUP($B23&amp;"_"&amp;$C23&amp;"_"&amp;E$3,Gini!$1:$1048576, $B$4,0), "-")</f>
        <v>0.45995358455255669</v>
      </c>
      <c r="F23" s="213">
        <f>IFERROR(VLOOKUP($B23&amp;"_"&amp;$C23&amp;"_"&amp;F$3,Gini!$1:$1048576, $B$4,0), "-")</f>
        <v>0.48332125467432507</v>
      </c>
      <c r="G23" s="213">
        <f>IFERROR(VLOOKUP($B23&amp;"_"&amp;$C23&amp;"_"&amp;G$3,Gini!$1:$1048576, $B$4,0), "-")</f>
        <v>0.48436401350299663</v>
      </c>
      <c r="H23" s="213">
        <f>IFERROR(VLOOKUP($B23&amp;"_"&amp;$C23&amp;"_"&amp;H$3,Gini!$1:$1048576, $B$4,0), "-")</f>
        <v>0.51332746967322462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215">
        <f>IFERROR(VLOOKUP($B24&amp;"_"&amp;$C24&amp;"_"&amp;E$3,Gini!$1:$1048576, $B$4,0), "-")</f>
        <v>0.45933580869363605</v>
      </c>
      <c r="F24" s="215">
        <f>IFERROR(VLOOKUP($B24&amp;"_"&amp;$C24&amp;"_"&amp;F$3,Gini!$1:$1048576, $B$4,0), "-")</f>
        <v>0.47152654432304181</v>
      </c>
      <c r="G24" s="215">
        <f>IFERROR(VLOOKUP($B24&amp;"_"&amp;$C24&amp;"_"&amp;G$3,Gini!$1:$1048576, $B$4,0), "-")</f>
        <v>0.45057205395216304</v>
      </c>
      <c r="H24" s="215">
        <f>IFERROR(VLOOKUP($B24&amp;"_"&amp;$C24&amp;"_"&amp;H$3,Gini!$1:$1048576, $B$4,0), "-")</f>
        <v>0.47536866142897904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215">
        <f>IFERROR(VLOOKUP($B25&amp;"_"&amp;$C25&amp;"_"&amp;E$3,Gini!$1:$1048576, $B$4,0), "-")</f>
        <v>0.45531996173293909</v>
      </c>
      <c r="F25" s="215">
        <f>IFERROR(VLOOKUP($B25&amp;"_"&amp;$C25&amp;"_"&amp;F$3,Gini!$1:$1048576, $B$4,0), "-")</f>
        <v>0.46989340012934</v>
      </c>
      <c r="G25" s="215">
        <f>IFERROR(VLOOKUP($B25&amp;"_"&amp;$C25&amp;"_"&amp;G$3,Gini!$1:$1048576, $B$4,0), "-")</f>
        <v>0.4888558232519048</v>
      </c>
      <c r="H25" s="215">
        <f>IFERROR(VLOOKUP($B25&amp;"_"&amp;$C25&amp;"_"&amp;H$3,Gini!$1:$1048576, $B$4,0), "-")</f>
        <v>0.52683603967718629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215">
        <f>IFERROR(VLOOKUP($B26&amp;"_"&amp;$C26&amp;"_"&amp;E$3,Gini!$1:$1048576, $B$4,0), "-")</f>
        <v>0.45850622322074142</v>
      </c>
      <c r="F26" s="215">
        <f>IFERROR(VLOOKUP($B26&amp;"_"&amp;$C26&amp;"_"&amp;F$3,Gini!$1:$1048576, $B$4,0), "-")</f>
        <v>0.48063671391598239</v>
      </c>
      <c r="G26" s="215">
        <f>IFERROR(VLOOKUP($B26&amp;"_"&amp;$C26&amp;"_"&amp;G$3,Gini!$1:$1048576, $B$4,0), "-")</f>
        <v>0.48320179315532263</v>
      </c>
      <c r="H26" s="215">
        <f>IFERROR(VLOOKUP($B26&amp;"_"&amp;$C26&amp;"_"&amp;H$3,Gini!$1:$1048576, $B$4,0), "-")</f>
        <v>0.52952729907435314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215">
        <f>IFERROR(VLOOKUP($B27&amp;"_"&amp;$C27&amp;"_"&amp;E$3,Gini!$1:$1048576, $B$4,0), "-")</f>
        <v>0.46665234456291022</v>
      </c>
      <c r="F27" s="215">
        <f>IFERROR(VLOOKUP($B27&amp;"_"&amp;$C27&amp;"_"&amp;F$3,Gini!$1:$1048576, $B$4,0), "-")</f>
        <v>0.51122836032893604</v>
      </c>
      <c r="G27" s="215">
        <f>IFERROR(VLOOKUP($B27&amp;"_"&amp;$C27&amp;"_"&amp;G$3,Gini!$1:$1048576, $B$4,0), "-")</f>
        <v>0.51482638365259625</v>
      </c>
      <c r="H27" s="215">
        <f>IFERROR(VLOOKUP($B27&amp;"_"&amp;$C27&amp;"_"&amp;H$3,Gini!$1:$1048576, $B$4,0), "-")</f>
        <v>0.52157787851237991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213">
        <f>IFERROR(VLOOKUP($B28&amp;"_"&amp;$C28&amp;"_"&amp;E$3,Gini!$1:$1048576, $B$4,0), "-")</f>
        <v>0.45769178387035442</v>
      </c>
      <c r="F28" s="213">
        <f>IFERROR(VLOOKUP($B28&amp;"_"&amp;$C28&amp;"_"&amp;F$3,Gini!$1:$1048576, $B$4,0), "-")</f>
        <v>0.50527952635853579</v>
      </c>
      <c r="G28" s="213">
        <f>IFERROR(VLOOKUP($B28&amp;"_"&amp;$C28&amp;"_"&amp;G$3,Gini!$1:$1048576, $B$4,0), "-")</f>
        <v>0.50372663521917871</v>
      </c>
      <c r="H28" s="213">
        <f>IFERROR(VLOOKUP($B28&amp;"_"&amp;$C28&amp;"_"&amp;H$3,Gini!$1:$1048576, $B$4,0), "-")</f>
        <v>0.51485093693875994</v>
      </c>
    </row>
    <row r="29" spans="1:8" s="100" customFormat="1" ht="15" customHeight="1" x14ac:dyDescent="0.25">
      <c r="A29" s="10"/>
      <c r="B29" s="10">
        <f>B28</f>
        <v>2016</v>
      </c>
      <c r="C29" s="152">
        <v>1</v>
      </c>
      <c r="D29" s="99" t="s">
        <v>3</v>
      </c>
      <c r="E29" s="215">
        <f>IFERROR(VLOOKUP($B29&amp;"_"&amp;$C29&amp;"_"&amp;E$3,Gini!$1:$1048576, $B$4,0), "-")</f>
        <v>0.45849123502765465</v>
      </c>
      <c r="F29" s="215">
        <f>IFERROR(VLOOKUP($B29&amp;"_"&amp;$C29&amp;"_"&amp;F$3,Gini!$1:$1048576, $B$4,0), "-")</f>
        <v>0.50118462743643744</v>
      </c>
      <c r="G29" s="215">
        <f>IFERROR(VLOOKUP($B29&amp;"_"&amp;$C29&amp;"_"&amp;G$3,Gini!$1:$1048576, $B$4,0), "-")</f>
        <v>0.49036915476893672</v>
      </c>
      <c r="H29" s="215">
        <f>IFERROR(VLOOKUP($B29&amp;"_"&amp;$C29&amp;"_"&amp;H$3,Gini!$1:$1048576, $B$4,0), "-")</f>
        <v>0.5052159774958993</v>
      </c>
    </row>
    <row r="30" spans="1:8" s="100" customFormat="1" ht="15" customHeight="1" thickBot="1" x14ac:dyDescent="0.3">
      <c r="A30" s="254"/>
      <c r="B30" s="254">
        <f>B29</f>
        <v>2016</v>
      </c>
      <c r="C30" s="152">
        <v>2</v>
      </c>
      <c r="D30" s="246" t="s">
        <v>4</v>
      </c>
      <c r="E30" s="215">
        <f>IFERROR(VLOOKUP($B30&amp;"_"&amp;$C30&amp;"_"&amp;E$3,Gini!$1:$1048576, $B$4,0), "-")</f>
        <v>0.45689233271305418</v>
      </c>
      <c r="F30" s="215">
        <f>IFERROR(VLOOKUP($B30&amp;"_"&amp;$C30&amp;"_"&amp;F$3,Gini!$1:$1048576, $B$4,0), "-")</f>
        <v>0.50937442528063415</v>
      </c>
      <c r="G30" s="215">
        <f>IFERROR(VLOOKUP($B30&amp;"_"&amp;$C30&amp;"_"&amp;G$3,Gini!$1:$1048576, $B$4,0), "-")</f>
        <v>0.5170841156694207</v>
      </c>
      <c r="H30" s="215">
        <f>IFERROR(VLOOKUP($B30&amp;"_"&amp;$C30&amp;"_"&amp;H$3,Gini!$1:$1048576, $B$4,0), "-")</f>
        <v>0.52448589638162069</v>
      </c>
    </row>
    <row r="31" spans="1:8" ht="15.75" thickTop="1" x14ac:dyDescent="0.25">
      <c r="D31" s="15" t="s">
        <v>778</v>
      </c>
      <c r="E31" s="17"/>
      <c r="F31" s="17"/>
      <c r="G31" s="17"/>
      <c r="H31" s="17"/>
    </row>
    <row r="32" spans="1:8" x14ac:dyDescent="0.25">
      <c r="D32" s="16" t="s">
        <v>2</v>
      </c>
    </row>
    <row r="33" spans="4:4" x14ac:dyDescent="0.25">
      <c r="D33" s="159" t="s">
        <v>434</v>
      </c>
    </row>
    <row r="34" spans="4:4" x14ac:dyDescent="0.25">
      <c r="D34" s="104" t="s">
        <v>779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4" sqref="K24"/>
    </sheetView>
  </sheetViews>
  <sheetFormatPr defaultRowHeight="15" x14ac:dyDescent="0.25"/>
  <cols>
    <col min="3" max="3" width="11" bestFit="1" customWidth="1"/>
  </cols>
  <sheetData/>
  <pageMargins left="0.511811024" right="0.511811024" top="0.78740157499999996" bottom="0.78740157499999996" header="0.31496062000000002" footer="0.3149606200000000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56"/>
  <sheetViews>
    <sheetView showGridLines="0" zoomScale="70" zoomScaleNormal="70" workbookViewId="0">
      <pane ySplit="8" topLeftCell="A9" activePane="bottomLeft" state="frozen"/>
      <selection activeCell="P72" sqref="P72"/>
      <selection pane="bottomLeft" activeCell="P72" sqref="P72"/>
    </sheetView>
  </sheetViews>
  <sheetFormatPr defaultRowHeight="12.75" x14ac:dyDescent="0.25"/>
  <cols>
    <col min="1" max="1" width="5.5703125" style="23" customWidth="1"/>
    <col min="2" max="2" width="6.5703125" style="25" customWidth="1"/>
    <col min="3" max="3" width="23.140625" style="25" customWidth="1"/>
    <col min="4" max="4" width="6.42578125" style="25" customWidth="1"/>
    <col min="5" max="5" width="22.5703125" style="26" customWidth="1"/>
    <col min="6" max="6" width="32.140625" style="26" customWidth="1"/>
    <col min="7" max="7" width="21.85546875" style="26" customWidth="1"/>
    <col min="8" max="8" width="23.5703125" style="26" customWidth="1"/>
    <col min="9" max="9" width="17.28515625" style="26" customWidth="1"/>
    <col min="10" max="10" width="10.85546875" style="26" customWidth="1"/>
    <col min="11" max="11" width="11" style="25" customWidth="1"/>
    <col min="12" max="12" width="16.42578125" style="25" customWidth="1"/>
    <col min="13" max="13" width="12" style="25" customWidth="1"/>
    <col min="14" max="14" width="20.42578125" style="24" customWidth="1"/>
    <col min="15" max="16384" width="9.140625" style="23"/>
  </cols>
  <sheetData>
    <row r="1" spans="1:16" s="85" customFormat="1" ht="30" customHeight="1" x14ac:dyDescent="0.25">
      <c r="A1" s="89" t="s">
        <v>166</v>
      </c>
      <c r="B1" s="87"/>
      <c r="C1" s="87"/>
      <c r="D1" s="87"/>
      <c r="E1" s="88"/>
      <c r="F1" s="88"/>
      <c r="G1" s="88"/>
      <c r="H1" s="88"/>
      <c r="I1" s="88"/>
      <c r="J1" s="88"/>
      <c r="K1" s="87"/>
      <c r="L1" s="87"/>
      <c r="M1" s="87"/>
      <c r="N1" s="86"/>
    </row>
    <row r="2" spans="1:16" s="81" customFormat="1" ht="3.75" customHeight="1" x14ac:dyDescent="0.25">
      <c r="B2" s="83"/>
      <c r="C2" s="83"/>
      <c r="D2" s="83"/>
      <c r="E2" s="84"/>
      <c r="F2" s="84"/>
      <c r="G2" s="84"/>
      <c r="H2" s="84"/>
      <c r="I2" s="84"/>
      <c r="J2" s="84"/>
      <c r="K2" s="83"/>
      <c r="L2" s="83"/>
      <c r="M2" s="83"/>
      <c r="N2" s="82"/>
    </row>
    <row r="3" spans="1:16" ht="18.75" customHeight="1" x14ac:dyDescent="0.25"/>
    <row r="4" spans="1:16" ht="21" x14ac:dyDescent="0.25">
      <c r="B4" s="80" t="s">
        <v>165</v>
      </c>
    </row>
    <row r="5" spans="1:16" s="75" customFormat="1" ht="13.5" thickBot="1" x14ac:dyDescent="0.3">
      <c r="B5" s="77"/>
      <c r="C5" s="77"/>
      <c r="D5" s="79"/>
      <c r="E5" s="78"/>
      <c r="F5" s="78"/>
      <c r="G5" s="78"/>
      <c r="H5" s="78"/>
      <c r="I5" s="78"/>
      <c r="J5" s="78"/>
      <c r="K5" s="77"/>
      <c r="L5" s="77"/>
      <c r="M5" s="77"/>
      <c r="N5" s="76"/>
    </row>
    <row r="6" spans="1:16" ht="18.75" customHeight="1" thickTop="1" x14ac:dyDescent="0.25">
      <c r="B6" s="452" t="s">
        <v>164</v>
      </c>
      <c r="C6" s="452" t="s">
        <v>163</v>
      </c>
      <c r="D6" s="447" t="s">
        <v>162</v>
      </c>
      <c r="E6" s="74"/>
      <c r="F6" s="453" t="s">
        <v>161</v>
      </c>
      <c r="G6" s="452" t="s">
        <v>160</v>
      </c>
      <c r="H6" s="452"/>
      <c r="I6" s="452"/>
      <c r="J6" s="452"/>
      <c r="K6" s="452"/>
      <c r="L6" s="452"/>
      <c r="M6" s="452"/>
      <c r="N6" s="447" t="s">
        <v>159</v>
      </c>
    </row>
    <row r="7" spans="1:16" ht="66" customHeight="1" x14ac:dyDescent="0.25">
      <c r="B7" s="454"/>
      <c r="C7" s="454"/>
      <c r="D7" s="448"/>
      <c r="E7" s="73" t="s">
        <v>158</v>
      </c>
      <c r="F7" s="443"/>
      <c r="G7" s="443" t="s">
        <v>157</v>
      </c>
      <c r="H7" s="443" t="s">
        <v>156</v>
      </c>
      <c r="I7" s="443" t="s">
        <v>155</v>
      </c>
      <c r="J7" s="443" t="s">
        <v>154</v>
      </c>
      <c r="K7" s="443" t="s">
        <v>153</v>
      </c>
      <c r="L7" s="445" t="s">
        <v>152</v>
      </c>
      <c r="M7" s="450" t="s">
        <v>151</v>
      </c>
      <c r="N7" s="448"/>
    </row>
    <row r="8" spans="1:16" ht="12.75" customHeight="1" x14ac:dyDescent="0.25">
      <c r="B8" s="455"/>
      <c r="C8" s="455"/>
      <c r="D8" s="446"/>
      <c r="E8" s="72" t="s">
        <v>150</v>
      </c>
      <c r="F8" s="444"/>
      <c r="G8" s="444"/>
      <c r="H8" s="444"/>
      <c r="I8" s="444"/>
      <c r="J8" s="444"/>
      <c r="K8" s="444"/>
      <c r="L8" s="446"/>
      <c r="M8" s="451"/>
      <c r="N8" s="449"/>
    </row>
    <row r="9" spans="1:16" s="34" customFormat="1" ht="52.5" customHeight="1" x14ac:dyDescent="0.25">
      <c r="B9" s="71">
        <v>1</v>
      </c>
      <c r="C9" s="70" t="s">
        <v>147</v>
      </c>
      <c r="D9" s="90">
        <v>1</v>
      </c>
      <c r="E9" s="68">
        <v>1</v>
      </c>
      <c r="F9" s="69" t="s">
        <v>446</v>
      </c>
      <c r="G9" s="68" t="s">
        <v>89</v>
      </c>
      <c r="H9" s="66" t="s">
        <v>90</v>
      </c>
      <c r="I9" s="67" t="s">
        <v>441</v>
      </c>
      <c r="J9" s="66" t="s">
        <v>174</v>
      </c>
      <c r="K9" s="66" t="s">
        <v>667</v>
      </c>
      <c r="L9" s="65" t="s">
        <v>85</v>
      </c>
      <c r="M9" s="49">
        <v>1</v>
      </c>
      <c r="N9" s="50"/>
      <c r="O9" s="34" t="s">
        <v>372</v>
      </c>
      <c r="P9" s="34">
        <f>IF(OR(E9=1,E9=2),IF(B8&lt;&gt;B9,1,P8+1),"")</f>
        <v>1</v>
      </c>
    </row>
    <row r="10" spans="1:16" s="34" customFormat="1" ht="65.25" customHeight="1" x14ac:dyDescent="0.25">
      <c r="B10" s="59">
        <v>1</v>
      </c>
      <c r="C10" s="51" t="s">
        <v>147</v>
      </c>
      <c r="D10" s="91">
        <v>2</v>
      </c>
      <c r="E10" s="49">
        <v>1</v>
      </c>
      <c r="F10" s="56" t="s">
        <v>175</v>
      </c>
      <c r="G10" s="49" t="s">
        <v>89</v>
      </c>
      <c r="H10" s="49" t="s">
        <v>127</v>
      </c>
      <c r="I10" s="49" t="s">
        <v>169</v>
      </c>
      <c r="J10" s="49" t="s">
        <v>174</v>
      </c>
      <c r="K10" s="49" t="s">
        <v>667</v>
      </c>
      <c r="L10" s="50" t="s">
        <v>85</v>
      </c>
      <c r="M10" s="49">
        <v>1</v>
      </c>
      <c r="N10" s="50"/>
      <c r="P10" s="34">
        <f>IF(B9&lt;&gt;B10,1,P9+1)</f>
        <v>2</v>
      </c>
    </row>
    <row r="11" spans="1:16" s="34" customFormat="1" ht="51" x14ac:dyDescent="0.25">
      <c r="B11" s="59">
        <v>1</v>
      </c>
      <c r="C11" s="51" t="s">
        <v>147</v>
      </c>
      <c r="D11" s="92">
        <v>3</v>
      </c>
      <c r="E11" s="49">
        <v>3</v>
      </c>
      <c r="F11" s="51" t="s">
        <v>149</v>
      </c>
      <c r="G11" s="49" t="s">
        <v>89</v>
      </c>
      <c r="H11" s="49" t="s">
        <v>125</v>
      </c>
      <c r="I11" s="49" t="s">
        <v>169</v>
      </c>
      <c r="J11" s="49" t="s">
        <v>87</v>
      </c>
      <c r="K11" s="49" t="s">
        <v>86</v>
      </c>
      <c r="L11" s="50" t="s">
        <v>85</v>
      </c>
      <c r="M11" s="50">
        <v>1</v>
      </c>
      <c r="N11" s="50" t="s">
        <v>97</v>
      </c>
      <c r="P11" s="34">
        <f>IF(B10&lt;&gt;B11,1,P10+1)</f>
        <v>3</v>
      </c>
    </row>
    <row r="12" spans="1:16" s="34" customFormat="1" ht="66" customHeight="1" x14ac:dyDescent="0.25">
      <c r="B12" s="59">
        <v>1</v>
      </c>
      <c r="C12" s="51" t="s">
        <v>147</v>
      </c>
      <c r="D12" s="91">
        <v>4</v>
      </c>
      <c r="E12" s="49">
        <v>1</v>
      </c>
      <c r="F12" s="56" t="s">
        <v>176</v>
      </c>
      <c r="G12" s="49" t="s">
        <v>89</v>
      </c>
      <c r="H12" s="49" t="s">
        <v>148</v>
      </c>
      <c r="I12" s="49" t="s">
        <v>169</v>
      </c>
      <c r="J12" s="49" t="s">
        <v>174</v>
      </c>
      <c r="K12" s="49" t="s">
        <v>667</v>
      </c>
      <c r="L12" s="50" t="s">
        <v>85</v>
      </c>
      <c r="M12" s="50">
        <v>1</v>
      </c>
      <c r="N12" s="50"/>
      <c r="P12" s="34">
        <f>IF(B11&lt;&gt;B12,1,P11+1)</f>
        <v>4</v>
      </c>
    </row>
    <row r="13" spans="1:16" s="34" customFormat="1" ht="61.5" customHeight="1" x14ac:dyDescent="0.25">
      <c r="B13" s="59">
        <v>1</v>
      </c>
      <c r="C13" s="51" t="s">
        <v>147</v>
      </c>
      <c r="D13" s="91">
        <v>5</v>
      </c>
      <c r="E13" s="49">
        <v>1</v>
      </c>
      <c r="F13" s="56" t="s">
        <v>177</v>
      </c>
      <c r="G13" s="49" t="s">
        <v>89</v>
      </c>
      <c r="H13" s="49" t="s">
        <v>121</v>
      </c>
      <c r="I13" s="49" t="s">
        <v>169</v>
      </c>
      <c r="J13" s="49" t="s">
        <v>174</v>
      </c>
      <c r="K13" s="49" t="s">
        <v>667</v>
      </c>
      <c r="L13" s="50" t="s">
        <v>85</v>
      </c>
      <c r="M13" s="50">
        <v>1</v>
      </c>
      <c r="N13" s="50"/>
      <c r="P13" s="34">
        <f t="shared" ref="P13:P93" si="0">IF(B12&lt;&gt;B13,1,P12+1)</f>
        <v>5</v>
      </c>
    </row>
    <row r="14" spans="1:16" s="34" customFormat="1" ht="101.25" customHeight="1" x14ac:dyDescent="0.25">
      <c r="B14" s="59">
        <v>1</v>
      </c>
      <c r="C14" s="51" t="s">
        <v>147</v>
      </c>
      <c r="D14" s="93">
        <v>6</v>
      </c>
      <c r="E14" s="49">
        <v>1</v>
      </c>
      <c r="F14" s="61" t="s">
        <v>178</v>
      </c>
      <c r="G14" s="49" t="s">
        <v>89</v>
      </c>
      <c r="H14" s="49" t="s">
        <v>117</v>
      </c>
      <c r="I14" s="49" t="s">
        <v>169</v>
      </c>
      <c r="J14" s="49" t="s">
        <v>174</v>
      </c>
      <c r="K14" s="49" t="s">
        <v>667</v>
      </c>
      <c r="L14" s="50" t="s">
        <v>85</v>
      </c>
      <c r="M14" s="50">
        <v>1</v>
      </c>
      <c r="N14" s="50" t="s">
        <v>134</v>
      </c>
      <c r="P14" s="34">
        <f t="shared" si="0"/>
        <v>6</v>
      </c>
    </row>
    <row r="15" spans="1:16" s="34" customFormat="1" ht="89.25" x14ac:dyDescent="0.25">
      <c r="B15" s="59">
        <v>1</v>
      </c>
      <c r="C15" s="51" t="s">
        <v>147</v>
      </c>
      <c r="D15" s="91">
        <v>7</v>
      </c>
      <c r="E15" s="49">
        <v>1</v>
      </c>
      <c r="F15" s="56" t="s">
        <v>465</v>
      </c>
      <c r="G15" s="49" t="s">
        <v>89</v>
      </c>
      <c r="H15" s="49" t="s">
        <v>90</v>
      </c>
      <c r="I15" s="55" t="s">
        <v>441</v>
      </c>
      <c r="J15" s="49" t="s">
        <v>174</v>
      </c>
      <c r="K15" s="49" t="s">
        <v>667</v>
      </c>
      <c r="L15" s="50" t="s">
        <v>85</v>
      </c>
      <c r="M15" s="50">
        <v>1</v>
      </c>
      <c r="N15" s="50"/>
      <c r="O15" s="34" t="s">
        <v>234</v>
      </c>
      <c r="P15" s="34">
        <f t="shared" si="0"/>
        <v>7</v>
      </c>
    </row>
    <row r="16" spans="1:16" s="34" customFormat="1" ht="63.75" x14ac:dyDescent="0.25">
      <c r="B16" s="59">
        <v>1</v>
      </c>
      <c r="C16" s="51" t="s">
        <v>147</v>
      </c>
      <c r="D16" s="91">
        <v>8</v>
      </c>
      <c r="E16" s="49">
        <v>1</v>
      </c>
      <c r="F16" s="56" t="s">
        <v>407</v>
      </c>
      <c r="G16" s="49" t="s">
        <v>89</v>
      </c>
      <c r="H16" s="49" t="s">
        <v>144</v>
      </c>
      <c r="I16" s="49" t="s">
        <v>169</v>
      </c>
      <c r="J16" s="49" t="s">
        <v>174</v>
      </c>
      <c r="K16" s="49" t="s">
        <v>667</v>
      </c>
      <c r="L16" s="50" t="s">
        <v>85</v>
      </c>
      <c r="M16" s="50">
        <v>1</v>
      </c>
      <c r="N16" s="50"/>
      <c r="P16" s="34">
        <f t="shared" si="0"/>
        <v>8</v>
      </c>
    </row>
    <row r="17" spans="2:16" s="34" customFormat="1" ht="63.75" x14ac:dyDescent="0.25">
      <c r="B17" s="59">
        <v>1</v>
      </c>
      <c r="C17" s="51" t="s">
        <v>147</v>
      </c>
      <c r="D17" s="92">
        <v>9</v>
      </c>
      <c r="E17" s="49">
        <v>3</v>
      </c>
      <c r="F17" s="51" t="s">
        <v>408</v>
      </c>
      <c r="G17" s="49" t="s">
        <v>89</v>
      </c>
      <c r="H17" s="49" t="s">
        <v>143</v>
      </c>
      <c r="I17" s="49" t="s">
        <v>169</v>
      </c>
      <c r="J17" s="49" t="s">
        <v>87</v>
      </c>
      <c r="K17" s="49" t="s">
        <v>86</v>
      </c>
      <c r="L17" s="50" t="s">
        <v>85</v>
      </c>
      <c r="M17" s="50">
        <v>1</v>
      </c>
      <c r="N17" s="50" t="s">
        <v>97</v>
      </c>
      <c r="P17" s="34">
        <f t="shared" si="0"/>
        <v>9</v>
      </c>
    </row>
    <row r="18" spans="2:16" s="34" customFormat="1" ht="63.75" x14ac:dyDescent="0.25">
      <c r="B18" s="59">
        <v>1</v>
      </c>
      <c r="C18" s="51" t="s">
        <v>147</v>
      </c>
      <c r="D18" s="91">
        <v>10</v>
      </c>
      <c r="E18" s="49">
        <v>1</v>
      </c>
      <c r="F18" s="56" t="s">
        <v>409</v>
      </c>
      <c r="G18" s="49" t="s">
        <v>89</v>
      </c>
      <c r="H18" s="49" t="s">
        <v>142</v>
      </c>
      <c r="I18" s="49" t="s">
        <v>169</v>
      </c>
      <c r="J18" s="49" t="s">
        <v>174</v>
      </c>
      <c r="K18" s="49" t="s">
        <v>667</v>
      </c>
      <c r="L18" s="50" t="s">
        <v>85</v>
      </c>
      <c r="M18" s="50">
        <v>1</v>
      </c>
      <c r="N18" s="50"/>
      <c r="P18" s="34">
        <f t="shared" si="0"/>
        <v>10</v>
      </c>
    </row>
    <row r="19" spans="2:16" s="34" customFormat="1" ht="63.75" x14ac:dyDescent="0.25">
      <c r="B19" s="59">
        <v>1</v>
      </c>
      <c r="C19" s="51" t="s">
        <v>147</v>
      </c>
      <c r="D19" s="91">
        <v>11</v>
      </c>
      <c r="E19" s="49">
        <v>1</v>
      </c>
      <c r="F19" s="56" t="s">
        <v>410</v>
      </c>
      <c r="G19" s="49" t="s">
        <v>89</v>
      </c>
      <c r="H19" s="49" t="s">
        <v>141</v>
      </c>
      <c r="I19" s="49" t="s">
        <v>169</v>
      </c>
      <c r="J19" s="49" t="s">
        <v>174</v>
      </c>
      <c r="K19" s="49" t="s">
        <v>667</v>
      </c>
      <c r="L19" s="50" t="s">
        <v>85</v>
      </c>
      <c r="M19" s="50">
        <v>1</v>
      </c>
      <c r="N19" s="50"/>
      <c r="P19" s="34">
        <f t="shared" si="0"/>
        <v>11</v>
      </c>
    </row>
    <row r="20" spans="2:16" s="34" customFormat="1" ht="63.75" x14ac:dyDescent="0.25">
      <c r="B20" s="59">
        <v>1</v>
      </c>
      <c r="C20" s="51" t="s">
        <v>147</v>
      </c>
      <c r="D20" s="91">
        <v>12</v>
      </c>
      <c r="E20" s="49">
        <v>1</v>
      </c>
      <c r="F20" s="56" t="s">
        <v>411</v>
      </c>
      <c r="G20" s="49" t="s">
        <v>89</v>
      </c>
      <c r="H20" s="49" t="s">
        <v>146</v>
      </c>
      <c r="I20" s="49" t="s">
        <v>169</v>
      </c>
      <c r="J20" s="49" t="s">
        <v>174</v>
      </c>
      <c r="K20" s="49" t="s">
        <v>667</v>
      </c>
      <c r="L20" s="50" t="s">
        <v>85</v>
      </c>
      <c r="M20" s="50">
        <v>1</v>
      </c>
      <c r="N20" s="50"/>
      <c r="P20" s="34">
        <f t="shared" si="0"/>
        <v>12</v>
      </c>
    </row>
    <row r="21" spans="2:16" s="34" customFormat="1" ht="89.25" x14ac:dyDescent="0.25">
      <c r="B21" s="59">
        <v>1</v>
      </c>
      <c r="C21" s="51" t="s">
        <v>147</v>
      </c>
      <c r="D21" s="91">
        <v>100</v>
      </c>
      <c r="E21" s="49">
        <v>1</v>
      </c>
      <c r="F21" s="56" t="s">
        <v>599</v>
      </c>
      <c r="G21" s="49" t="s">
        <v>89</v>
      </c>
      <c r="H21" s="49" t="s">
        <v>600</v>
      </c>
      <c r="I21" s="49" t="s">
        <v>441</v>
      </c>
      <c r="J21" s="49" t="s">
        <v>174</v>
      </c>
      <c r="K21" s="49"/>
      <c r="L21" s="50" t="s">
        <v>85</v>
      </c>
      <c r="M21" s="50">
        <v>1</v>
      </c>
      <c r="N21" s="50"/>
      <c r="O21" s="34" t="s">
        <v>373</v>
      </c>
    </row>
    <row r="22" spans="2:16" s="34" customFormat="1" ht="48.75" customHeight="1" x14ac:dyDescent="0.25">
      <c r="B22" s="59">
        <v>1</v>
      </c>
      <c r="C22" s="51" t="s">
        <v>147</v>
      </c>
      <c r="D22" s="91" t="s">
        <v>646</v>
      </c>
      <c r="E22" s="49">
        <v>1</v>
      </c>
      <c r="F22" s="56" t="s">
        <v>652</v>
      </c>
      <c r="G22" s="49" t="s">
        <v>89</v>
      </c>
      <c r="H22" s="49" t="s">
        <v>123</v>
      </c>
      <c r="I22" s="49" t="s">
        <v>649</v>
      </c>
      <c r="J22" s="49" t="s">
        <v>650</v>
      </c>
      <c r="K22" s="49"/>
      <c r="L22" s="50" t="s">
        <v>85</v>
      </c>
      <c r="M22" s="50">
        <v>1</v>
      </c>
      <c r="N22" s="50"/>
    </row>
    <row r="23" spans="2:16" s="34" customFormat="1" ht="48.75" customHeight="1" x14ac:dyDescent="0.25">
      <c r="B23" s="59">
        <v>1</v>
      </c>
      <c r="C23" s="51" t="s">
        <v>147</v>
      </c>
      <c r="D23" s="91" t="s">
        <v>647</v>
      </c>
      <c r="E23" s="49">
        <v>1</v>
      </c>
      <c r="F23" s="56" t="s">
        <v>653</v>
      </c>
      <c r="G23" s="49" t="s">
        <v>89</v>
      </c>
      <c r="H23" s="49" t="s">
        <v>123</v>
      </c>
      <c r="I23" s="49" t="s">
        <v>649</v>
      </c>
      <c r="J23" s="49" t="s">
        <v>651</v>
      </c>
      <c r="K23" s="49"/>
      <c r="L23" s="50" t="s">
        <v>85</v>
      </c>
      <c r="M23" s="50">
        <v>1</v>
      </c>
      <c r="N23" s="50"/>
    </row>
    <row r="24" spans="2:16" s="34" customFormat="1" ht="89.25" x14ac:dyDescent="0.25">
      <c r="B24" s="59">
        <v>2</v>
      </c>
      <c r="C24" s="51" t="s">
        <v>145</v>
      </c>
      <c r="D24" s="91">
        <v>13</v>
      </c>
      <c r="E24" s="49">
        <v>1</v>
      </c>
      <c r="F24" s="56" t="s">
        <v>466</v>
      </c>
      <c r="G24" s="49" t="s">
        <v>89</v>
      </c>
      <c r="H24" s="49" t="s">
        <v>90</v>
      </c>
      <c r="I24" s="49" t="s">
        <v>441</v>
      </c>
      <c r="J24" s="49" t="s">
        <v>174</v>
      </c>
      <c r="K24" s="49" t="s">
        <v>667</v>
      </c>
      <c r="L24" s="50" t="s">
        <v>85</v>
      </c>
      <c r="M24" s="50">
        <v>1</v>
      </c>
      <c r="N24" s="50"/>
      <c r="O24" s="34" t="s">
        <v>374</v>
      </c>
      <c r="P24" s="34">
        <f>IF(B20&lt;&gt;B24,1,P20+1)</f>
        <v>1</v>
      </c>
    </row>
    <row r="25" spans="2:16" s="34" customFormat="1" ht="51" x14ac:dyDescent="0.25">
      <c r="B25" s="59">
        <v>2</v>
      </c>
      <c r="C25" s="51" t="s">
        <v>145</v>
      </c>
      <c r="D25" s="91">
        <v>14</v>
      </c>
      <c r="E25" s="49">
        <v>1</v>
      </c>
      <c r="F25" s="56" t="s">
        <v>412</v>
      </c>
      <c r="G25" s="49" t="s">
        <v>89</v>
      </c>
      <c r="H25" s="49" t="s">
        <v>127</v>
      </c>
      <c r="I25" s="49" t="s">
        <v>169</v>
      </c>
      <c r="J25" s="49" t="s">
        <v>174</v>
      </c>
      <c r="K25" s="49" t="s">
        <v>667</v>
      </c>
      <c r="L25" s="50" t="s">
        <v>85</v>
      </c>
      <c r="M25" s="50">
        <v>1</v>
      </c>
      <c r="N25" s="50"/>
      <c r="P25" s="34">
        <f t="shared" si="0"/>
        <v>2</v>
      </c>
    </row>
    <row r="26" spans="2:16" s="34" customFormat="1" ht="63" customHeight="1" x14ac:dyDescent="0.25">
      <c r="B26" s="59">
        <v>2</v>
      </c>
      <c r="C26" s="51" t="s">
        <v>145</v>
      </c>
      <c r="D26" s="92">
        <v>15</v>
      </c>
      <c r="E26" s="49">
        <v>3</v>
      </c>
      <c r="F26" s="51" t="s">
        <v>413</v>
      </c>
      <c r="G26" s="49" t="s">
        <v>89</v>
      </c>
      <c r="H26" s="49" t="s">
        <v>125</v>
      </c>
      <c r="I26" s="49" t="s">
        <v>169</v>
      </c>
      <c r="J26" s="49" t="s">
        <v>87</v>
      </c>
      <c r="K26" s="49" t="s">
        <v>86</v>
      </c>
      <c r="L26" s="50" t="s">
        <v>85</v>
      </c>
      <c r="M26" s="50">
        <v>1</v>
      </c>
      <c r="N26" s="50" t="s">
        <v>97</v>
      </c>
      <c r="P26" s="34">
        <f t="shared" si="0"/>
        <v>3</v>
      </c>
    </row>
    <row r="27" spans="2:16" s="34" customFormat="1" ht="51" x14ac:dyDescent="0.25">
      <c r="B27" s="59">
        <v>2</v>
      </c>
      <c r="C27" s="51" t="s">
        <v>145</v>
      </c>
      <c r="D27" s="91">
        <v>16</v>
      </c>
      <c r="E27" s="49">
        <v>1</v>
      </c>
      <c r="F27" s="56" t="s">
        <v>414</v>
      </c>
      <c r="G27" s="49" t="s">
        <v>89</v>
      </c>
      <c r="H27" s="49" t="s">
        <v>123</v>
      </c>
      <c r="I27" s="49" t="s">
        <v>169</v>
      </c>
      <c r="J27" s="49" t="s">
        <v>174</v>
      </c>
      <c r="K27" s="49" t="s">
        <v>667</v>
      </c>
      <c r="L27" s="50" t="s">
        <v>85</v>
      </c>
      <c r="M27" s="50">
        <v>1</v>
      </c>
      <c r="N27" s="50"/>
      <c r="P27" s="34">
        <f t="shared" si="0"/>
        <v>4</v>
      </c>
    </row>
    <row r="28" spans="2:16" s="34" customFormat="1" ht="60.75" customHeight="1" x14ac:dyDescent="0.25">
      <c r="B28" s="59">
        <v>2</v>
      </c>
      <c r="C28" s="51" t="s">
        <v>145</v>
      </c>
      <c r="D28" s="91">
        <v>17</v>
      </c>
      <c r="E28" s="49">
        <v>1</v>
      </c>
      <c r="F28" s="56" t="s">
        <v>415</v>
      </c>
      <c r="G28" s="49" t="s">
        <v>89</v>
      </c>
      <c r="H28" s="49" t="s">
        <v>121</v>
      </c>
      <c r="I28" s="49" t="s">
        <v>169</v>
      </c>
      <c r="J28" s="49" t="s">
        <v>174</v>
      </c>
      <c r="K28" s="49" t="s">
        <v>667</v>
      </c>
      <c r="L28" s="50" t="s">
        <v>85</v>
      </c>
      <c r="M28" s="50">
        <v>1</v>
      </c>
      <c r="N28" s="50"/>
      <c r="P28" s="34">
        <f t="shared" si="0"/>
        <v>5</v>
      </c>
    </row>
    <row r="29" spans="2:16" s="34" customFormat="1" ht="63.75" x14ac:dyDescent="0.25">
      <c r="B29" s="59">
        <v>2</v>
      </c>
      <c r="C29" s="51" t="s">
        <v>145</v>
      </c>
      <c r="D29" s="91">
        <v>18</v>
      </c>
      <c r="E29" s="49">
        <v>1</v>
      </c>
      <c r="F29" s="56" t="s">
        <v>416</v>
      </c>
      <c r="G29" s="49" t="s">
        <v>89</v>
      </c>
      <c r="H29" s="49" t="s">
        <v>117</v>
      </c>
      <c r="I29" s="49" t="s">
        <v>169</v>
      </c>
      <c r="J29" s="49" t="s">
        <v>174</v>
      </c>
      <c r="K29" s="49" t="s">
        <v>667</v>
      </c>
      <c r="L29" s="50" t="s">
        <v>85</v>
      </c>
      <c r="M29" s="50">
        <v>1</v>
      </c>
      <c r="N29" s="50"/>
      <c r="P29" s="34">
        <f t="shared" si="0"/>
        <v>6</v>
      </c>
    </row>
    <row r="30" spans="2:16" s="34" customFormat="1" ht="102" x14ac:dyDescent="0.25">
      <c r="B30" s="59">
        <v>2</v>
      </c>
      <c r="C30" s="51" t="s">
        <v>145</v>
      </c>
      <c r="D30" s="92">
        <v>19</v>
      </c>
      <c r="E30" s="49">
        <v>1</v>
      </c>
      <c r="F30" s="51" t="s">
        <v>417</v>
      </c>
      <c r="G30" s="49" t="s">
        <v>89</v>
      </c>
      <c r="H30" s="49" t="s">
        <v>119</v>
      </c>
      <c r="I30" s="49" t="s">
        <v>169</v>
      </c>
      <c r="J30" s="49" t="s">
        <v>174</v>
      </c>
      <c r="K30" s="49" t="s">
        <v>667</v>
      </c>
      <c r="L30" s="50" t="s">
        <v>85</v>
      </c>
      <c r="M30" s="50">
        <v>1</v>
      </c>
      <c r="N30" s="50"/>
      <c r="P30" s="34">
        <f t="shared" si="0"/>
        <v>7</v>
      </c>
    </row>
    <row r="31" spans="2:16" s="34" customFormat="1" ht="63.75" x14ac:dyDescent="0.25">
      <c r="B31" s="59">
        <v>2</v>
      </c>
      <c r="C31" s="51" t="s">
        <v>145</v>
      </c>
      <c r="D31" s="91">
        <v>20</v>
      </c>
      <c r="E31" s="49">
        <v>1</v>
      </c>
      <c r="F31" s="56" t="s">
        <v>418</v>
      </c>
      <c r="G31" s="49" t="s">
        <v>89</v>
      </c>
      <c r="H31" s="49" t="s">
        <v>114</v>
      </c>
      <c r="I31" s="49" t="s">
        <v>169</v>
      </c>
      <c r="J31" s="49" t="s">
        <v>174</v>
      </c>
      <c r="K31" s="49" t="s">
        <v>667</v>
      </c>
      <c r="L31" s="50" t="s">
        <v>85</v>
      </c>
      <c r="M31" s="50">
        <v>1</v>
      </c>
      <c r="N31" s="50"/>
      <c r="P31" s="34">
        <f t="shared" si="0"/>
        <v>8</v>
      </c>
    </row>
    <row r="32" spans="2:16" s="34" customFormat="1" ht="49.5" customHeight="1" x14ac:dyDescent="0.25">
      <c r="B32" s="59">
        <v>2</v>
      </c>
      <c r="C32" s="51" t="s">
        <v>145</v>
      </c>
      <c r="D32" s="91" t="s">
        <v>654</v>
      </c>
      <c r="E32" s="49">
        <v>1</v>
      </c>
      <c r="F32" s="56" t="s">
        <v>659</v>
      </c>
      <c r="G32" s="49" t="s">
        <v>89</v>
      </c>
      <c r="H32" s="49" t="s">
        <v>123</v>
      </c>
      <c r="I32" s="49" t="s">
        <v>666</v>
      </c>
      <c r="J32" s="49" t="s">
        <v>174</v>
      </c>
      <c r="K32" s="49" t="s">
        <v>667</v>
      </c>
      <c r="L32" s="50" t="s">
        <v>85</v>
      </c>
      <c r="M32" s="50">
        <v>1</v>
      </c>
      <c r="N32" s="50"/>
    </row>
    <row r="33" spans="2:16" s="34" customFormat="1" ht="49.5" customHeight="1" x14ac:dyDescent="0.25">
      <c r="B33" s="59">
        <v>2</v>
      </c>
      <c r="C33" s="51" t="s">
        <v>145</v>
      </c>
      <c r="D33" s="91" t="s">
        <v>655</v>
      </c>
      <c r="E33" s="49">
        <v>1</v>
      </c>
      <c r="F33" s="56" t="s">
        <v>662</v>
      </c>
      <c r="G33" s="49" t="s">
        <v>89</v>
      </c>
      <c r="H33" s="49" t="s">
        <v>664</v>
      </c>
      <c r="I33" s="49" t="s">
        <v>666</v>
      </c>
      <c r="J33" s="49" t="s">
        <v>174</v>
      </c>
      <c r="K33" s="49" t="s">
        <v>667</v>
      </c>
      <c r="L33" s="50" t="s">
        <v>85</v>
      </c>
      <c r="M33" s="50">
        <v>1</v>
      </c>
      <c r="N33" s="50"/>
    </row>
    <row r="34" spans="2:16" s="34" customFormat="1" ht="49.5" customHeight="1" x14ac:dyDescent="0.25">
      <c r="B34" s="59">
        <v>2</v>
      </c>
      <c r="C34" s="51" t="s">
        <v>145</v>
      </c>
      <c r="D34" s="91" t="s">
        <v>656</v>
      </c>
      <c r="E34" s="49">
        <v>1</v>
      </c>
      <c r="F34" s="56" t="s">
        <v>661</v>
      </c>
      <c r="G34" s="49" t="s">
        <v>89</v>
      </c>
      <c r="H34" s="49" t="s">
        <v>140</v>
      </c>
      <c r="I34" s="49" t="s">
        <v>666</v>
      </c>
      <c r="J34" s="49" t="s">
        <v>174</v>
      </c>
      <c r="K34" s="49" t="s">
        <v>667</v>
      </c>
      <c r="L34" s="50" t="s">
        <v>85</v>
      </c>
      <c r="M34" s="50">
        <v>1</v>
      </c>
      <c r="N34" s="50"/>
    </row>
    <row r="35" spans="2:16" s="34" customFormat="1" ht="49.5" customHeight="1" x14ac:dyDescent="0.25">
      <c r="B35" s="59">
        <v>2</v>
      </c>
      <c r="C35" s="51" t="s">
        <v>145</v>
      </c>
      <c r="D35" s="91" t="s">
        <v>657</v>
      </c>
      <c r="E35" s="49">
        <v>1</v>
      </c>
      <c r="F35" s="56" t="s">
        <v>660</v>
      </c>
      <c r="G35" s="49" t="s">
        <v>89</v>
      </c>
      <c r="H35" s="49" t="s">
        <v>665</v>
      </c>
      <c r="I35" s="49" t="s">
        <v>666</v>
      </c>
      <c r="J35" s="49" t="s">
        <v>174</v>
      </c>
      <c r="K35" s="49" t="s">
        <v>667</v>
      </c>
      <c r="L35" s="50" t="s">
        <v>85</v>
      </c>
      <c r="M35" s="50">
        <v>1</v>
      </c>
      <c r="N35" s="50"/>
    </row>
    <row r="36" spans="2:16" s="34" customFormat="1" ht="49.5" customHeight="1" x14ac:dyDescent="0.25">
      <c r="B36" s="59">
        <v>2</v>
      </c>
      <c r="C36" s="51" t="s">
        <v>145</v>
      </c>
      <c r="D36" s="91" t="s">
        <v>658</v>
      </c>
      <c r="E36" s="49">
        <v>1</v>
      </c>
      <c r="F36" s="56" t="s">
        <v>663</v>
      </c>
      <c r="G36" s="49" t="s">
        <v>89</v>
      </c>
      <c r="H36" s="49" t="s">
        <v>123</v>
      </c>
      <c r="I36" s="49" t="s">
        <v>666</v>
      </c>
      <c r="J36" s="49" t="s">
        <v>174</v>
      </c>
      <c r="K36" s="49" t="s">
        <v>667</v>
      </c>
      <c r="L36" s="50" t="s">
        <v>85</v>
      </c>
      <c r="M36" s="50">
        <v>1</v>
      </c>
      <c r="N36" s="50"/>
    </row>
    <row r="37" spans="2:16" s="34" customFormat="1" ht="89.25" x14ac:dyDescent="0.25">
      <c r="B37" s="59">
        <v>4</v>
      </c>
      <c r="C37" s="51" t="s">
        <v>139</v>
      </c>
      <c r="D37" s="91">
        <v>21</v>
      </c>
      <c r="E37" s="49">
        <v>1</v>
      </c>
      <c r="F37" s="56" t="s">
        <v>467</v>
      </c>
      <c r="G37" s="49" t="s">
        <v>89</v>
      </c>
      <c r="H37" s="49" t="s">
        <v>88</v>
      </c>
      <c r="I37" s="49" t="s">
        <v>441</v>
      </c>
      <c r="J37" s="49" t="s">
        <v>174</v>
      </c>
      <c r="K37" s="55" t="s">
        <v>667</v>
      </c>
      <c r="L37" s="50" t="s">
        <v>85</v>
      </c>
      <c r="M37" s="50">
        <v>1</v>
      </c>
      <c r="N37" s="50"/>
      <c r="O37" s="34" t="s">
        <v>235</v>
      </c>
      <c r="P37" s="34">
        <f>IF(B31&lt;&gt;B37,1,P31+1)</f>
        <v>1</v>
      </c>
    </row>
    <row r="38" spans="2:16" s="34" customFormat="1" ht="51" x14ac:dyDescent="0.25">
      <c r="B38" s="59">
        <v>4</v>
      </c>
      <c r="C38" s="51" t="s">
        <v>139</v>
      </c>
      <c r="D38" s="91">
        <v>22</v>
      </c>
      <c r="E38" s="49">
        <v>1</v>
      </c>
      <c r="F38" s="56" t="s">
        <v>419</v>
      </c>
      <c r="G38" s="49" t="s">
        <v>89</v>
      </c>
      <c r="H38" s="49" t="s">
        <v>144</v>
      </c>
      <c r="I38" s="49" t="s">
        <v>169</v>
      </c>
      <c r="J38" s="49" t="s">
        <v>174</v>
      </c>
      <c r="K38" s="49" t="s">
        <v>667</v>
      </c>
      <c r="L38" s="50" t="s">
        <v>85</v>
      </c>
      <c r="M38" s="50">
        <v>1</v>
      </c>
      <c r="N38" s="50"/>
      <c r="P38" s="34">
        <f t="shared" si="0"/>
        <v>2</v>
      </c>
    </row>
    <row r="39" spans="2:16" s="34" customFormat="1" ht="51" x14ac:dyDescent="0.25">
      <c r="B39" s="59">
        <v>4</v>
      </c>
      <c r="C39" s="51" t="s">
        <v>139</v>
      </c>
      <c r="D39" s="92">
        <v>23</v>
      </c>
      <c r="E39" s="49">
        <v>3</v>
      </c>
      <c r="F39" s="51" t="s">
        <v>420</v>
      </c>
      <c r="G39" s="49" t="s">
        <v>89</v>
      </c>
      <c r="H39" s="49" t="s">
        <v>143</v>
      </c>
      <c r="I39" s="49" t="s">
        <v>169</v>
      </c>
      <c r="J39" s="49" t="s">
        <v>87</v>
      </c>
      <c r="K39" s="49" t="s">
        <v>86</v>
      </c>
      <c r="L39" s="50" t="s">
        <v>85</v>
      </c>
      <c r="M39" s="50">
        <v>1</v>
      </c>
      <c r="N39" s="50" t="s">
        <v>97</v>
      </c>
      <c r="P39" s="34">
        <f t="shared" si="0"/>
        <v>3</v>
      </c>
    </row>
    <row r="40" spans="2:16" s="34" customFormat="1" ht="51" x14ac:dyDescent="0.25">
      <c r="B40" s="59">
        <v>4</v>
      </c>
      <c r="C40" s="51" t="s">
        <v>139</v>
      </c>
      <c r="D40" s="91">
        <v>24</v>
      </c>
      <c r="E40" s="49">
        <v>1</v>
      </c>
      <c r="F40" s="56" t="s">
        <v>421</v>
      </c>
      <c r="G40" s="49" t="s">
        <v>89</v>
      </c>
      <c r="H40" s="49" t="s">
        <v>142</v>
      </c>
      <c r="I40" s="49" t="s">
        <v>169</v>
      </c>
      <c r="J40" s="49" t="s">
        <v>174</v>
      </c>
      <c r="K40" s="49" t="s">
        <v>667</v>
      </c>
      <c r="L40" s="50" t="s">
        <v>85</v>
      </c>
      <c r="M40" s="50">
        <v>1</v>
      </c>
      <c r="N40" s="50"/>
      <c r="P40" s="34">
        <f t="shared" si="0"/>
        <v>4</v>
      </c>
    </row>
    <row r="41" spans="2:16" s="34" customFormat="1" ht="51" x14ac:dyDescent="0.25">
      <c r="B41" s="59">
        <v>4</v>
      </c>
      <c r="C41" s="51" t="s">
        <v>139</v>
      </c>
      <c r="D41" s="91">
        <v>25</v>
      </c>
      <c r="E41" s="49">
        <v>1</v>
      </c>
      <c r="F41" s="56" t="s">
        <v>422</v>
      </c>
      <c r="G41" s="49" t="s">
        <v>89</v>
      </c>
      <c r="H41" s="49" t="s">
        <v>141</v>
      </c>
      <c r="I41" s="49" t="s">
        <v>169</v>
      </c>
      <c r="J41" s="49" t="s">
        <v>174</v>
      </c>
      <c r="K41" s="49" t="s">
        <v>667</v>
      </c>
      <c r="L41" s="50" t="s">
        <v>85</v>
      </c>
      <c r="M41" s="50">
        <v>1</v>
      </c>
      <c r="N41" s="50"/>
      <c r="P41" s="34">
        <f t="shared" si="0"/>
        <v>5</v>
      </c>
    </row>
    <row r="42" spans="2:16" s="34" customFormat="1" ht="63.75" x14ac:dyDescent="0.25">
      <c r="B42" s="59">
        <v>4</v>
      </c>
      <c r="C42" s="51" t="s">
        <v>139</v>
      </c>
      <c r="D42" s="91">
        <v>26</v>
      </c>
      <c r="E42" s="49">
        <v>3</v>
      </c>
      <c r="F42" s="56" t="s">
        <v>423</v>
      </c>
      <c r="G42" s="49" t="s">
        <v>89</v>
      </c>
      <c r="H42" s="49" t="s">
        <v>117</v>
      </c>
      <c r="I42" s="49" t="s">
        <v>169</v>
      </c>
      <c r="J42" s="49" t="s">
        <v>174</v>
      </c>
      <c r="K42" s="49" t="s">
        <v>86</v>
      </c>
      <c r="L42" s="50" t="s">
        <v>85</v>
      </c>
      <c r="M42" s="50">
        <v>1</v>
      </c>
      <c r="N42" s="50"/>
      <c r="P42" s="34">
        <f t="shared" si="0"/>
        <v>6</v>
      </c>
    </row>
    <row r="43" spans="2:16" s="34" customFormat="1" ht="66.75" customHeight="1" x14ac:dyDescent="0.25">
      <c r="B43" s="59">
        <v>4</v>
      </c>
      <c r="C43" s="51" t="s">
        <v>139</v>
      </c>
      <c r="D43" s="91">
        <v>27</v>
      </c>
      <c r="E43" s="49">
        <v>1</v>
      </c>
      <c r="F43" s="56" t="s">
        <v>424</v>
      </c>
      <c r="G43" s="49" t="s">
        <v>89</v>
      </c>
      <c r="H43" s="49" t="s">
        <v>127</v>
      </c>
      <c r="I43" s="49" t="s">
        <v>169</v>
      </c>
      <c r="J43" s="49" t="s">
        <v>174</v>
      </c>
      <c r="K43" s="49" t="s">
        <v>667</v>
      </c>
      <c r="L43" s="50" t="s">
        <v>85</v>
      </c>
      <c r="M43" s="50">
        <v>1</v>
      </c>
      <c r="N43" s="50"/>
      <c r="P43" s="34">
        <f t="shared" si="0"/>
        <v>7</v>
      </c>
    </row>
    <row r="44" spans="2:16" s="34" customFormat="1" ht="64.5" customHeight="1" x14ac:dyDescent="0.25">
      <c r="B44" s="59">
        <v>4</v>
      </c>
      <c r="C44" s="51" t="s">
        <v>139</v>
      </c>
      <c r="D44" s="92">
        <v>28</v>
      </c>
      <c r="E44" s="49">
        <v>3</v>
      </c>
      <c r="F44" s="51" t="s">
        <v>425</v>
      </c>
      <c r="G44" s="49" t="s">
        <v>89</v>
      </c>
      <c r="H44" s="49" t="s">
        <v>125</v>
      </c>
      <c r="I44" s="49" t="s">
        <v>169</v>
      </c>
      <c r="J44" s="49" t="s">
        <v>87</v>
      </c>
      <c r="K44" s="49" t="s">
        <v>86</v>
      </c>
      <c r="L44" s="50" t="s">
        <v>85</v>
      </c>
      <c r="M44" s="50">
        <v>1</v>
      </c>
      <c r="N44" s="50" t="s">
        <v>97</v>
      </c>
      <c r="P44" s="34">
        <f t="shared" si="0"/>
        <v>8</v>
      </c>
    </row>
    <row r="45" spans="2:16" s="34" customFormat="1" ht="63.75" x14ac:dyDescent="0.25">
      <c r="B45" s="59">
        <v>4</v>
      </c>
      <c r="C45" s="51" t="s">
        <v>139</v>
      </c>
      <c r="D45" s="91">
        <v>29</v>
      </c>
      <c r="E45" s="49">
        <v>1</v>
      </c>
      <c r="F45" s="56" t="s">
        <v>426</v>
      </c>
      <c r="G45" s="49" t="s">
        <v>89</v>
      </c>
      <c r="H45" s="49" t="s">
        <v>123</v>
      </c>
      <c r="I45" s="49" t="s">
        <v>169</v>
      </c>
      <c r="J45" s="49" t="s">
        <v>174</v>
      </c>
      <c r="K45" s="49" t="s">
        <v>667</v>
      </c>
      <c r="L45" s="50" t="s">
        <v>85</v>
      </c>
      <c r="M45" s="50">
        <v>1</v>
      </c>
      <c r="N45" s="50"/>
      <c r="P45" s="34">
        <f t="shared" si="0"/>
        <v>9</v>
      </c>
    </row>
    <row r="46" spans="2:16" s="34" customFormat="1" ht="63.75" x14ac:dyDescent="0.25">
      <c r="B46" s="59">
        <v>4</v>
      </c>
      <c r="C46" s="51" t="s">
        <v>139</v>
      </c>
      <c r="D46" s="91">
        <v>30</v>
      </c>
      <c r="E46" s="49">
        <v>1</v>
      </c>
      <c r="F46" s="56" t="s">
        <v>427</v>
      </c>
      <c r="G46" s="49" t="s">
        <v>89</v>
      </c>
      <c r="H46" s="49" t="s">
        <v>121</v>
      </c>
      <c r="I46" s="49" t="s">
        <v>169</v>
      </c>
      <c r="J46" s="49" t="s">
        <v>174</v>
      </c>
      <c r="K46" s="49" t="s">
        <v>667</v>
      </c>
      <c r="L46" s="50" t="s">
        <v>85</v>
      </c>
      <c r="M46" s="50">
        <v>1</v>
      </c>
      <c r="N46" s="50"/>
      <c r="P46" s="34">
        <f t="shared" si="0"/>
        <v>10</v>
      </c>
    </row>
    <row r="47" spans="2:16" s="34" customFormat="1" ht="63.75" x14ac:dyDescent="0.25">
      <c r="B47" s="59">
        <v>4</v>
      </c>
      <c r="C47" s="51" t="s">
        <v>139</v>
      </c>
      <c r="D47" s="91">
        <v>31</v>
      </c>
      <c r="E47" s="49">
        <v>3</v>
      </c>
      <c r="F47" s="56" t="s">
        <v>428</v>
      </c>
      <c r="G47" s="49" t="s">
        <v>89</v>
      </c>
      <c r="H47" s="49" t="s">
        <v>140</v>
      </c>
      <c r="I47" s="49" t="s">
        <v>169</v>
      </c>
      <c r="J47" s="49" t="s">
        <v>174</v>
      </c>
      <c r="K47" s="49" t="s">
        <v>86</v>
      </c>
      <c r="L47" s="50" t="s">
        <v>85</v>
      </c>
      <c r="M47" s="50">
        <v>1</v>
      </c>
      <c r="N47" s="50"/>
      <c r="P47" s="34">
        <f t="shared" si="0"/>
        <v>11</v>
      </c>
    </row>
    <row r="48" spans="2:16" s="34" customFormat="1" ht="63.75" x14ac:dyDescent="0.25">
      <c r="B48" s="59">
        <v>4</v>
      </c>
      <c r="C48" s="51" t="s">
        <v>139</v>
      </c>
      <c r="D48" s="91">
        <v>32</v>
      </c>
      <c r="E48" s="49">
        <v>3</v>
      </c>
      <c r="F48" s="56" t="s">
        <v>429</v>
      </c>
      <c r="G48" s="49" t="s">
        <v>89</v>
      </c>
      <c r="H48" s="49" t="s">
        <v>138</v>
      </c>
      <c r="I48" s="49" t="s">
        <v>169</v>
      </c>
      <c r="J48" s="49" t="s">
        <v>174</v>
      </c>
      <c r="K48" s="49" t="s">
        <v>86</v>
      </c>
      <c r="L48" s="50" t="s">
        <v>85</v>
      </c>
      <c r="M48" s="50">
        <v>1</v>
      </c>
      <c r="N48" s="64" t="s">
        <v>137</v>
      </c>
      <c r="P48" s="34">
        <f t="shared" si="0"/>
        <v>12</v>
      </c>
    </row>
    <row r="49" spans="2:16" s="34" customFormat="1" ht="42.75" customHeight="1" x14ac:dyDescent="0.25">
      <c r="B49" s="59">
        <v>5</v>
      </c>
      <c r="C49" s="51" t="s">
        <v>135</v>
      </c>
      <c r="D49" s="91">
        <v>33</v>
      </c>
      <c r="E49" s="55">
        <v>1</v>
      </c>
      <c r="F49" s="62" t="s">
        <v>447</v>
      </c>
      <c r="G49" s="49" t="s">
        <v>89</v>
      </c>
      <c r="H49" s="55" t="s">
        <v>88</v>
      </c>
      <c r="I49" s="55" t="s">
        <v>441</v>
      </c>
      <c r="J49" s="49" t="s">
        <v>174</v>
      </c>
      <c r="K49" s="49" t="s">
        <v>667</v>
      </c>
      <c r="L49" s="50" t="s">
        <v>85</v>
      </c>
      <c r="M49" s="50">
        <v>1</v>
      </c>
      <c r="N49" s="50"/>
      <c r="O49" s="34" t="s">
        <v>242</v>
      </c>
      <c r="P49" s="34">
        <f t="shared" si="0"/>
        <v>1</v>
      </c>
    </row>
    <row r="50" spans="2:16" s="34" customFormat="1" ht="56.25" customHeight="1" x14ac:dyDescent="0.25">
      <c r="B50" s="59">
        <v>5</v>
      </c>
      <c r="C50" s="51" t="s">
        <v>135</v>
      </c>
      <c r="D50" s="91">
        <v>34</v>
      </c>
      <c r="E50" s="55">
        <v>1</v>
      </c>
      <c r="F50" s="62" t="s">
        <v>179</v>
      </c>
      <c r="G50" s="49" t="s">
        <v>89</v>
      </c>
      <c r="H50" s="55" t="s">
        <v>127</v>
      </c>
      <c r="I50" s="55" t="s">
        <v>169</v>
      </c>
      <c r="J50" s="49" t="s">
        <v>174</v>
      </c>
      <c r="K50" s="49" t="s">
        <v>667</v>
      </c>
      <c r="L50" s="50" t="s">
        <v>85</v>
      </c>
      <c r="M50" s="50">
        <v>1</v>
      </c>
      <c r="N50" s="50"/>
      <c r="P50" s="34">
        <f t="shared" si="0"/>
        <v>2</v>
      </c>
    </row>
    <row r="51" spans="2:16" s="34" customFormat="1" ht="51" x14ac:dyDescent="0.25">
      <c r="B51" s="59">
        <v>5</v>
      </c>
      <c r="C51" s="51" t="s">
        <v>135</v>
      </c>
      <c r="D51" s="92">
        <v>35</v>
      </c>
      <c r="E51" s="55">
        <v>3</v>
      </c>
      <c r="F51" s="63" t="s">
        <v>136</v>
      </c>
      <c r="G51" s="49" t="s">
        <v>89</v>
      </c>
      <c r="H51" s="55" t="s">
        <v>125</v>
      </c>
      <c r="I51" s="55" t="s">
        <v>169</v>
      </c>
      <c r="J51" s="49" t="s">
        <v>87</v>
      </c>
      <c r="K51" s="49" t="s">
        <v>86</v>
      </c>
      <c r="L51" s="50" t="s">
        <v>85</v>
      </c>
      <c r="M51" s="50">
        <v>1</v>
      </c>
      <c r="N51" s="50" t="s">
        <v>97</v>
      </c>
      <c r="P51" s="34">
        <f t="shared" si="0"/>
        <v>3</v>
      </c>
    </row>
    <row r="52" spans="2:16" s="34" customFormat="1" ht="54.75" customHeight="1" x14ac:dyDescent="0.25">
      <c r="B52" s="59">
        <v>5</v>
      </c>
      <c r="C52" s="51" t="s">
        <v>135</v>
      </c>
      <c r="D52" s="91">
        <v>36</v>
      </c>
      <c r="E52" s="55">
        <v>1</v>
      </c>
      <c r="F52" s="62" t="s">
        <v>180</v>
      </c>
      <c r="G52" s="49" t="s">
        <v>89</v>
      </c>
      <c r="H52" s="55" t="s">
        <v>123</v>
      </c>
      <c r="I52" s="55" t="s">
        <v>169</v>
      </c>
      <c r="J52" s="49" t="s">
        <v>174</v>
      </c>
      <c r="K52" s="49" t="s">
        <v>667</v>
      </c>
      <c r="L52" s="50" t="s">
        <v>85</v>
      </c>
      <c r="M52" s="50">
        <v>1</v>
      </c>
      <c r="N52" s="50"/>
      <c r="P52" s="34">
        <f t="shared" si="0"/>
        <v>4</v>
      </c>
    </row>
    <row r="53" spans="2:16" s="34" customFormat="1" ht="51" x14ac:dyDescent="0.25">
      <c r="B53" s="59">
        <v>5</v>
      </c>
      <c r="C53" s="51" t="s">
        <v>135</v>
      </c>
      <c r="D53" s="91">
        <v>37</v>
      </c>
      <c r="E53" s="55">
        <v>1</v>
      </c>
      <c r="F53" s="62" t="s">
        <v>181</v>
      </c>
      <c r="G53" s="49" t="s">
        <v>89</v>
      </c>
      <c r="H53" s="55" t="s">
        <v>121</v>
      </c>
      <c r="I53" s="55" t="s">
        <v>169</v>
      </c>
      <c r="J53" s="49" t="s">
        <v>174</v>
      </c>
      <c r="K53" s="49" t="s">
        <v>667</v>
      </c>
      <c r="L53" s="50" t="s">
        <v>85</v>
      </c>
      <c r="M53" s="50">
        <v>1</v>
      </c>
      <c r="N53" s="50"/>
      <c r="P53" s="34">
        <f t="shared" si="0"/>
        <v>5</v>
      </c>
    </row>
    <row r="54" spans="2:16" s="34" customFormat="1" ht="63.75" x14ac:dyDescent="0.25">
      <c r="B54" s="59">
        <v>5</v>
      </c>
      <c r="C54" s="51" t="s">
        <v>135</v>
      </c>
      <c r="D54" s="91">
        <v>38</v>
      </c>
      <c r="E54" s="55">
        <v>1</v>
      </c>
      <c r="F54" s="62" t="s">
        <v>182</v>
      </c>
      <c r="G54" s="49" t="s">
        <v>89</v>
      </c>
      <c r="H54" s="55" t="s">
        <v>117</v>
      </c>
      <c r="I54" s="55" t="s">
        <v>169</v>
      </c>
      <c r="J54" s="49" t="s">
        <v>174</v>
      </c>
      <c r="K54" s="49" t="s">
        <v>667</v>
      </c>
      <c r="L54" s="50" t="s">
        <v>85</v>
      </c>
      <c r="M54" s="50">
        <v>1</v>
      </c>
      <c r="N54" s="50"/>
      <c r="P54" s="34">
        <f t="shared" si="0"/>
        <v>6</v>
      </c>
    </row>
    <row r="55" spans="2:16" s="34" customFormat="1" ht="65.25" customHeight="1" x14ac:dyDescent="0.25">
      <c r="B55" s="59">
        <v>5</v>
      </c>
      <c r="C55" s="51" t="s">
        <v>135</v>
      </c>
      <c r="D55" s="91">
        <v>39</v>
      </c>
      <c r="E55" s="55">
        <v>1</v>
      </c>
      <c r="F55" s="62" t="s">
        <v>183</v>
      </c>
      <c r="G55" s="49" t="s">
        <v>89</v>
      </c>
      <c r="H55" s="55" t="s">
        <v>114</v>
      </c>
      <c r="I55" s="55" t="s">
        <v>169</v>
      </c>
      <c r="J55" s="49" t="s">
        <v>174</v>
      </c>
      <c r="K55" s="49" t="s">
        <v>667</v>
      </c>
      <c r="L55" s="50" t="s">
        <v>85</v>
      </c>
      <c r="M55" s="50">
        <v>1</v>
      </c>
      <c r="N55" s="50"/>
      <c r="P55" s="34">
        <f t="shared" si="0"/>
        <v>7</v>
      </c>
    </row>
    <row r="56" spans="2:16" s="34" customFormat="1" ht="204" x14ac:dyDescent="0.25">
      <c r="B56" s="59">
        <v>5</v>
      </c>
      <c r="C56" s="51" t="s">
        <v>135</v>
      </c>
      <c r="D56" s="61">
        <v>40</v>
      </c>
      <c r="E56" s="55">
        <v>1</v>
      </c>
      <c r="F56" s="60" t="s">
        <v>430</v>
      </c>
      <c r="G56" s="49" t="s">
        <v>89</v>
      </c>
      <c r="H56" s="55" t="s">
        <v>119</v>
      </c>
      <c r="I56" s="55" t="s">
        <v>169</v>
      </c>
      <c r="J56" s="49" t="s">
        <v>174</v>
      </c>
      <c r="K56" s="49" t="s">
        <v>667</v>
      </c>
      <c r="L56" s="50" t="s">
        <v>85</v>
      </c>
      <c r="M56" s="50">
        <v>1</v>
      </c>
      <c r="N56" s="50" t="s">
        <v>134</v>
      </c>
      <c r="P56" s="34">
        <f t="shared" si="0"/>
        <v>8</v>
      </c>
    </row>
    <row r="57" spans="2:16" s="34" customFormat="1" ht="52.5" customHeight="1" x14ac:dyDescent="0.25">
      <c r="B57" s="59">
        <v>5</v>
      </c>
      <c r="C57" s="51" t="s">
        <v>135</v>
      </c>
      <c r="D57" s="61" t="s">
        <v>668</v>
      </c>
      <c r="E57" s="55">
        <v>1</v>
      </c>
      <c r="F57" s="60" t="s">
        <v>669</v>
      </c>
      <c r="G57" s="49" t="s">
        <v>89</v>
      </c>
      <c r="H57" s="55" t="s">
        <v>119</v>
      </c>
      <c r="I57" s="55" t="s">
        <v>169</v>
      </c>
      <c r="J57" s="49" t="s">
        <v>174</v>
      </c>
      <c r="K57" s="49" t="s">
        <v>667</v>
      </c>
      <c r="L57" s="50" t="s">
        <v>85</v>
      </c>
      <c r="M57" s="50">
        <v>1</v>
      </c>
      <c r="N57" s="50"/>
    </row>
    <row r="58" spans="2:16" s="34" customFormat="1" ht="42.75" customHeight="1" x14ac:dyDescent="0.25">
      <c r="B58" s="59">
        <v>5</v>
      </c>
      <c r="C58" s="51" t="s">
        <v>135</v>
      </c>
      <c r="D58" s="91" t="s">
        <v>801</v>
      </c>
      <c r="E58" s="55">
        <v>1</v>
      </c>
      <c r="F58" s="62" t="s">
        <v>810</v>
      </c>
      <c r="G58" s="49" t="s">
        <v>89</v>
      </c>
      <c r="H58" s="55" t="s">
        <v>88</v>
      </c>
      <c r="I58" s="55" t="s">
        <v>441</v>
      </c>
      <c r="J58" s="49" t="s">
        <v>174</v>
      </c>
      <c r="K58" s="49" t="s">
        <v>667</v>
      </c>
      <c r="L58" s="50" t="s">
        <v>85</v>
      </c>
      <c r="M58" s="50">
        <v>1</v>
      </c>
      <c r="N58" s="50"/>
      <c r="O58" s="34" t="s">
        <v>819</v>
      </c>
      <c r="P58" s="34">
        <f t="shared" ref="P58:P65" si="1">IF(B57&lt;&gt;B58,1,P57+1)</f>
        <v>1</v>
      </c>
    </row>
    <row r="59" spans="2:16" s="34" customFormat="1" ht="56.25" customHeight="1" x14ac:dyDescent="0.25">
      <c r="B59" s="59">
        <v>5</v>
      </c>
      <c r="C59" s="51" t="s">
        <v>135</v>
      </c>
      <c r="D59" s="91" t="s">
        <v>802</v>
      </c>
      <c r="E59" s="55">
        <v>1</v>
      </c>
      <c r="F59" s="62" t="s">
        <v>811</v>
      </c>
      <c r="G59" s="49" t="s">
        <v>89</v>
      </c>
      <c r="H59" s="55" t="s">
        <v>127</v>
      </c>
      <c r="I59" s="55" t="s">
        <v>169</v>
      </c>
      <c r="J59" s="49" t="s">
        <v>174</v>
      </c>
      <c r="K59" s="49" t="s">
        <v>667</v>
      </c>
      <c r="L59" s="50" t="s">
        <v>85</v>
      </c>
      <c r="M59" s="50">
        <v>1</v>
      </c>
      <c r="N59" s="50"/>
      <c r="P59" s="34">
        <f t="shared" si="1"/>
        <v>2</v>
      </c>
    </row>
    <row r="60" spans="2:16" s="34" customFormat="1" ht="51" x14ac:dyDescent="0.25">
      <c r="B60" s="59">
        <v>5</v>
      </c>
      <c r="C60" s="51" t="s">
        <v>135</v>
      </c>
      <c r="D60" s="92" t="s">
        <v>803</v>
      </c>
      <c r="E60" s="55">
        <v>3</v>
      </c>
      <c r="F60" s="63" t="s">
        <v>812</v>
      </c>
      <c r="G60" s="49" t="s">
        <v>89</v>
      </c>
      <c r="H60" s="55" t="s">
        <v>125</v>
      </c>
      <c r="I60" s="55" t="s">
        <v>169</v>
      </c>
      <c r="J60" s="49" t="s">
        <v>87</v>
      </c>
      <c r="K60" s="49" t="s">
        <v>86</v>
      </c>
      <c r="L60" s="50" t="s">
        <v>85</v>
      </c>
      <c r="M60" s="50">
        <v>1</v>
      </c>
      <c r="N60" s="50" t="s">
        <v>97</v>
      </c>
      <c r="P60" s="34">
        <f t="shared" si="1"/>
        <v>3</v>
      </c>
    </row>
    <row r="61" spans="2:16" s="34" customFormat="1" ht="54.75" customHeight="1" x14ac:dyDescent="0.25">
      <c r="B61" s="59">
        <v>5</v>
      </c>
      <c r="C61" s="51" t="s">
        <v>135</v>
      </c>
      <c r="D61" s="91" t="s">
        <v>804</v>
      </c>
      <c r="E61" s="55">
        <v>1</v>
      </c>
      <c r="F61" s="62" t="s">
        <v>813</v>
      </c>
      <c r="G61" s="49" t="s">
        <v>89</v>
      </c>
      <c r="H61" s="55" t="s">
        <v>123</v>
      </c>
      <c r="I61" s="55" t="s">
        <v>169</v>
      </c>
      <c r="J61" s="49" t="s">
        <v>174</v>
      </c>
      <c r="K61" s="49" t="s">
        <v>667</v>
      </c>
      <c r="L61" s="50" t="s">
        <v>85</v>
      </c>
      <c r="M61" s="50">
        <v>1</v>
      </c>
      <c r="N61" s="50"/>
      <c r="P61" s="34">
        <f t="shared" si="1"/>
        <v>4</v>
      </c>
    </row>
    <row r="62" spans="2:16" s="34" customFormat="1" ht="51" x14ac:dyDescent="0.25">
      <c r="B62" s="59">
        <v>5</v>
      </c>
      <c r="C62" s="51" t="s">
        <v>135</v>
      </c>
      <c r="D62" s="91" t="s">
        <v>805</v>
      </c>
      <c r="E62" s="55">
        <v>1</v>
      </c>
      <c r="F62" s="62" t="s">
        <v>814</v>
      </c>
      <c r="G62" s="49" t="s">
        <v>89</v>
      </c>
      <c r="H62" s="55" t="s">
        <v>121</v>
      </c>
      <c r="I62" s="55" t="s">
        <v>169</v>
      </c>
      <c r="J62" s="49" t="s">
        <v>174</v>
      </c>
      <c r="K62" s="49" t="s">
        <v>667</v>
      </c>
      <c r="L62" s="50" t="s">
        <v>85</v>
      </c>
      <c r="M62" s="50">
        <v>1</v>
      </c>
      <c r="N62" s="50"/>
      <c r="P62" s="34">
        <f t="shared" si="1"/>
        <v>5</v>
      </c>
    </row>
    <row r="63" spans="2:16" s="34" customFormat="1" ht="63.75" x14ac:dyDescent="0.25">
      <c r="B63" s="59">
        <v>5</v>
      </c>
      <c r="C63" s="51" t="s">
        <v>135</v>
      </c>
      <c r="D63" s="91" t="s">
        <v>806</v>
      </c>
      <c r="E63" s="55">
        <v>1</v>
      </c>
      <c r="F63" s="62" t="s">
        <v>815</v>
      </c>
      <c r="G63" s="49" t="s">
        <v>89</v>
      </c>
      <c r="H63" s="55" t="s">
        <v>117</v>
      </c>
      <c r="I63" s="55" t="s">
        <v>169</v>
      </c>
      <c r="J63" s="49" t="s">
        <v>174</v>
      </c>
      <c r="K63" s="49" t="s">
        <v>667</v>
      </c>
      <c r="L63" s="50" t="s">
        <v>85</v>
      </c>
      <c r="M63" s="50">
        <v>1</v>
      </c>
      <c r="N63" s="50"/>
      <c r="P63" s="34">
        <f t="shared" si="1"/>
        <v>6</v>
      </c>
    </row>
    <row r="64" spans="2:16" s="34" customFormat="1" ht="65.25" customHeight="1" x14ac:dyDescent="0.25">
      <c r="B64" s="59">
        <v>5</v>
      </c>
      <c r="C64" s="51" t="s">
        <v>135</v>
      </c>
      <c r="D64" s="91" t="s">
        <v>807</v>
      </c>
      <c r="E64" s="55">
        <v>1</v>
      </c>
      <c r="F64" s="62" t="s">
        <v>816</v>
      </c>
      <c r="G64" s="49" t="s">
        <v>89</v>
      </c>
      <c r="H64" s="55" t="s">
        <v>114</v>
      </c>
      <c r="I64" s="55" t="s">
        <v>169</v>
      </c>
      <c r="J64" s="49" t="s">
        <v>174</v>
      </c>
      <c r="K64" s="49" t="s">
        <v>667</v>
      </c>
      <c r="L64" s="50" t="s">
        <v>85</v>
      </c>
      <c r="M64" s="50">
        <v>1</v>
      </c>
      <c r="N64" s="50"/>
      <c r="P64" s="34">
        <f t="shared" si="1"/>
        <v>7</v>
      </c>
    </row>
    <row r="65" spans="2:16" s="34" customFormat="1" ht="204" x14ac:dyDescent="0.25">
      <c r="B65" s="59">
        <v>5</v>
      </c>
      <c r="C65" s="51" t="s">
        <v>135</v>
      </c>
      <c r="D65" s="61" t="s">
        <v>808</v>
      </c>
      <c r="E65" s="55">
        <v>1</v>
      </c>
      <c r="F65" s="60" t="s">
        <v>817</v>
      </c>
      <c r="G65" s="49" t="s">
        <v>89</v>
      </c>
      <c r="H65" s="55" t="s">
        <v>119</v>
      </c>
      <c r="I65" s="55" t="s">
        <v>169</v>
      </c>
      <c r="J65" s="49" t="s">
        <v>174</v>
      </c>
      <c r="K65" s="49" t="s">
        <v>667</v>
      </c>
      <c r="L65" s="50" t="s">
        <v>85</v>
      </c>
      <c r="M65" s="50">
        <v>1</v>
      </c>
      <c r="N65" s="50" t="s">
        <v>134</v>
      </c>
      <c r="P65" s="34">
        <f t="shared" si="1"/>
        <v>8</v>
      </c>
    </row>
    <row r="66" spans="2:16" s="34" customFormat="1" ht="52.5" customHeight="1" x14ac:dyDescent="0.25">
      <c r="B66" s="59">
        <v>5</v>
      </c>
      <c r="C66" s="51" t="s">
        <v>135</v>
      </c>
      <c r="D66" s="61" t="s">
        <v>809</v>
      </c>
      <c r="E66" s="55">
        <v>1</v>
      </c>
      <c r="F66" s="60" t="s">
        <v>818</v>
      </c>
      <c r="G66" s="49" t="s">
        <v>89</v>
      </c>
      <c r="H66" s="55" t="s">
        <v>119</v>
      </c>
      <c r="I66" s="55" t="s">
        <v>169</v>
      </c>
      <c r="J66" s="49" t="s">
        <v>174</v>
      </c>
      <c r="K66" s="49" t="s">
        <v>667</v>
      </c>
      <c r="L66" s="50" t="s">
        <v>85</v>
      </c>
      <c r="M66" s="50">
        <v>1</v>
      </c>
      <c r="N66" s="50"/>
    </row>
    <row r="67" spans="2:16" s="34" customFormat="1" ht="114.75" x14ac:dyDescent="0.25">
      <c r="B67" s="59">
        <v>6</v>
      </c>
      <c r="C67" s="51" t="s">
        <v>130</v>
      </c>
      <c r="D67" s="91">
        <v>41</v>
      </c>
      <c r="E67" s="49">
        <v>1</v>
      </c>
      <c r="F67" s="56" t="s">
        <v>448</v>
      </c>
      <c r="G67" s="49" t="s">
        <v>89</v>
      </c>
      <c r="H67" s="49" t="s">
        <v>88</v>
      </c>
      <c r="I67" s="49" t="s">
        <v>441</v>
      </c>
      <c r="J67" s="49" t="s">
        <v>174</v>
      </c>
      <c r="K67" s="49" t="s">
        <v>667</v>
      </c>
      <c r="L67" s="50" t="s">
        <v>85</v>
      </c>
      <c r="M67" s="50">
        <v>1</v>
      </c>
      <c r="N67" s="50" t="s">
        <v>133</v>
      </c>
      <c r="O67" s="34" t="s">
        <v>243</v>
      </c>
      <c r="P67" s="34">
        <f>IF(B56&lt;&gt;B67,1,P56+1)</f>
        <v>1</v>
      </c>
    </row>
    <row r="68" spans="2:16" s="34" customFormat="1" ht="114.75" x14ac:dyDescent="0.25">
      <c r="B68" s="59">
        <v>6</v>
      </c>
      <c r="C68" s="51" t="s">
        <v>130</v>
      </c>
      <c r="D68" s="91">
        <v>42</v>
      </c>
      <c r="E68" s="49">
        <v>1</v>
      </c>
      <c r="F68" s="56" t="s">
        <v>449</v>
      </c>
      <c r="G68" s="49" t="s">
        <v>89</v>
      </c>
      <c r="H68" s="49" t="s">
        <v>88</v>
      </c>
      <c r="I68" s="49" t="s">
        <v>441</v>
      </c>
      <c r="J68" s="49" t="s">
        <v>174</v>
      </c>
      <c r="K68" s="49" t="s">
        <v>667</v>
      </c>
      <c r="L68" s="50" t="s">
        <v>85</v>
      </c>
      <c r="M68" s="50">
        <v>1</v>
      </c>
      <c r="N68" s="50" t="s">
        <v>132</v>
      </c>
      <c r="O68" s="34" t="s">
        <v>244</v>
      </c>
      <c r="P68" s="34">
        <f t="shared" si="0"/>
        <v>2</v>
      </c>
    </row>
    <row r="69" spans="2:16" s="34" customFormat="1" ht="51" customHeight="1" x14ac:dyDescent="0.25">
      <c r="B69" s="59">
        <v>6</v>
      </c>
      <c r="C69" s="51" t="s">
        <v>130</v>
      </c>
      <c r="D69" s="91">
        <v>43</v>
      </c>
      <c r="E69" s="49">
        <v>1</v>
      </c>
      <c r="F69" s="56" t="s">
        <v>450</v>
      </c>
      <c r="G69" s="49" t="s">
        <v>89</v>
      </c>
      <c r="H69" s="49" t="s">
        <v>88</v>
      </c>
      <c r="I69" s="49" t="s">
        <v>441</v>
      </c>
      <c r="J69" s="49" t="s">
        <v>174</v>
      </c>
      <c r="K69" s="49" t="s">
        <v>667</v>
      </c>
      <c r="L69" s="50" t="s">
        <v>85</v>
      </c>
      <c r="M69" s="50">
        <v>1</v>
      </c>
      <c r="N69" s="50" t="s">
        <v>131</v>
      </c>
      <c r="O69" s="34" t="s">
        <v>245</v>
      </c>
      <c r="P69" s="34">
        <f t="shared" si="0"/>
        <v>3</v>
      </c>
    </row>
    <row r="70" spans="2:16" s="34" customFormat="1" ht="89.25" x14ac:dyDescent="0.25">
      <c r="B70" s="59">
        <v>6</v>
      </c>
      <c r="C70" s="51" t="s">
        <v>130</v>
      </c>
      <c r="D70" s="91">
        <v>44</v>
      </c>
      <c r="E70" s="49">
        <v>1</v>
      </c>
      <c r="F70" s="56" t="s">
        <v>451</v>
      </c>
      <c r="G70" s="49" t="s">
        <v>89</v>
      </c>
      <c r="H70" s="49" t="s">
        <v>88</v>
      </c>
      <c r="I70" s="49" t="s">
        <v>441</v>
      </c>
      <c r="J70" s="49" t="s">
        <v>174</v>
      </c>
      <c r="K70" s="49" t="s">
        <v>667</v>
      </c>
      <c r="L70" s="50" t="s">
        <v>85</v>
      </c>
      <c r="M70" s="50">
        <v>1</v>
      </c>
      <c r="N70" s="50"/>
      <c r="P70" s="34">
        <f t="shared" si="0"/>
        <v>4</v>
      </c>
    </row>
    <row r="71" spans="2:16" s="34" customFormat="1" ht="63.75" customHeight="1" x14ac:dyDescent="0.25">
      <c r="B71" s="59">
        <v>6</v>
      </c>
      <c r="C71" s="51" t="s">
        <v>130</v>
      </c>
      <c r="D71" s="91">
        <v>45</v>
      </c>
      <c r="E71" s="49">
        <v>1</v>
      </c>
      <c r="F71" s="56" t="s">
        <v>452</v>
      </c>
      <c r="G71" s="49" t="s">
        <v>89</v>
      </c>
      <c r="H71" s="49" t="s">
        <v>88</v>
      </c>
      <c r="I71" s="49" t="s">
        <v>441</v>
      </c>
      <c r="J71" s="49" t="s">
        <v>174</v>
      </c>
      <c r="K71" s="49" t="s">
        <v>667</v>
      </c>
      <c r="L71" s="50" t="s">
        <v>85</v>
      </c>
      <c r="M71" s="50">
        <v>1</v>
      </c>
      <c r="N71" s="50"/>
      <c r="P71" s="34">
        <f t="shared" si="0"/>
        <v>5</v>
      </c>
    </row>
    <row r="72" spans="2:16" s="34" customFormat="1" ht="63.75" x14ac:dyDescent="0.25">
      <c r="B72" s="59">
        <v>7</v>
      </c>
      <c r="C72" s="51" t="s">
        <v>116</v>
      </c>
      <c r="D72" s="92">
        <v>46</v>
      </c>
      <c r="E72" s="49">
        <v>3</v>
      </c>
      <c r="F72" s="51" t="s">
        <v>129</v>
      </c>
      <c r="G72" s="49" t="s">
        <v>89</v>
      </c>
      <c r="H72" s="55" t="s">
        <v>88</v>
      </c>
      <c r="I72" s="55" t="s">
        <v>88</v>
      </c>
      <c r="J72" s="49" t="s">
        <v>87</v>
      </c>
      <c r="K72" s="49" t="s">
        <v>86</v>
      </c>
      <c r="L72" s="50" t="s">
        <v>85</v>
      </c>
      <c r="M72" s="50">
        <v>1</v>
      </c>
      <c r="N72" s="50" t="s">
        <v>113</v>
      </c>
      <c r="P72" s="34">
        <f t="shared" si="0"/>
        <v>1</v>
      </c>
    </row>
    <row r="73" spans="2:16" s="34" customFormat="1" ht="63.75" x14ac:dyDescent="0.25">
      <c r="B73" s="59">
        <v>7</v>
      </c>
      <c r="C73" s="51" t="s">
        <v>116</v>
      </c>
      <c r="D73" s="92">
        <v>47</v>
      </c>
      <c r="E73" s="49">
        <v>3</v>
      </c>
      <c r="F73" s="51" t="s">
        <v>128</v>
      </c>
      <c r="G73" s="49" t="s">
        <v>89</v>
      </c>
      <c r="H73" s="49" t="s">
        <v>127</v>
      </c>
      <c r="I73" s="49" t="s">
        <v>169</v>
      </c>
      <c r="J73" s="49" t="s">
        <v>87</v>
      </c>
      <c r="K73" s="49" t="s">
        <v>86</v>
      </c>
      <c r="L73" s="50" t="s">
        <v>85</v>
      </c>
      <c r="M73" s="50">
        <v>1</v>
      </c>
      <c r="N73" s="50" t="s">
        <v>113</v>
      </c>
      <c r="P73" s="34">
        <f t="shared" si="0"/>
        <v>2</v>
      </c>
    </row>
    <row r="74" spans="2:16" s="34" customFormat="1" ht="63.75" x14ac:dyDescent="0.25">
      <c r="B74" s="59">
        <v>7</v>
      </c>
      <c r="C74" s="51" t="s">
        <v>116</v>
      </c>
      <c r="D74" s="92">
        <v>48</v>
      </c>
      <c r="E74" s="49">
        <v>3</v>
      </c>
      <c r="F74" s="51" t="s">
        <v>126</v>
      </c>
      <c r="G74" s="49" t="s">
        <v>89</v>
      </c>
      <c r="H74" s="49" t="s">
        <v>125</v>
      </c>
      <c r="I74" s="49" t="s">
        <v>169</v>
      </c>
      <c r="J74" s="49" t="s">
        <v>87</v>
      </c>
      <c r="K74" s="49" t="s">
        <v>86</v>
      </c>
      <c r="L74" s="50" t="s">
        <v>85</v>
      </c>
      <c r="M74" s="50">
        <v>1</v>
      </c>
      <c r="N74" s="50" t="s">
        <v>113</v>
      </c>
      <c r="P74" s="34">
        <f t="shared" si="0"/>
        <v>3</v>
      </c>
    </row>
    <row r="75" spans="2:16" s="34" customFormat="1" ht="63.75" x14ac:dyDescent="0.25">
      <c r="B75" s="59">
        <v>7</v>
      </c>
      <c r="C75" s="51" t="s">
        <v>116</v>
      </c>
      <c r="D75" s="92">
        <v>49</v>
      </c>
      <c r="E75" s="49">
        <v>3</v>
      </c>
      <c r="F75" s="51" t="s">
        <v>124</v>
      </c>
      <c r="G75" s="49" t="s">
        <v>89</v>
      </c>
      <c r="H75" s="49" t="s">
        <v>123</v>
      </c>
      <c r="I75" s="49" t="s">
        <v>169</v>
      </c>
      <c r="J75" s="49" t="s">
        <v>87</v>
      </c>
      <c r="K75" s="49" t="s">
        <v>86</v>
      </c>
      <c r="L75" s="50" t="s">
        <v>85</v>
      </c>
      <c r="M75" s="50">
        <v>1</v>
      </c>
      <c r="N75" s="50" t="s">
        <v>113</v>
      </c>
      <c r="P75" s="34">
        <f t="shared" si="0"/>
        <v>4</v>
      </c>
    </row>
    <row r="76" spans="2:16" s="34" customFormat="1" ht="63.75" x14ac:dyDescent="0.25">
      <c r="B76" s="59">
        <v>7</v>
      </c>
      <c r="C76" s="51" t="s">
        <v>116</v>
      </c>
      <c r="D76" s="92">
        <v>50</v>
      </c>
      <c r="E76" s="49">
        <v>3</v>
      </c>
      <c r="F76" s="51" t="s">
        <v>122</v>
      </c>
      <c r="G76" s="49" t="s">
        <v>89</v>
      </c>
      <c r="H76" s="49" t="s">
        <v>121</v>
      </c>
      <c r="I76" s="49" t="s">
        <v>169</v>
      </c>
      <c r="J76" s="49" t="s">
        <v>87</v>
      </c>
      <c r="K76" s="49" t="s">
        <v>86</v>
      </c>
      <c r="L76" s="50" t="s">
        <v>85</v>
      </c>
      <c r="M76" s="50">
        <v>1</v>
      </c>
      <c r="N76" s="50" t="s">
        <v>113</v>
      </c>
      <c r="P76" s="34">
        <f t="shared" si="0"/>
        <v>5</v>
      </c>
    </row>
    <row r="77" spans="2:16" s="34" customFormat="1" ht="88.5" customHeight="1" x14ac:dyDescent="0.25">
      <c r="B77" s="59">
        <v>7</v>
      </c>
      <c r="C77" s="51" t="s">
        <v>116</v>
      </c>
      <c r="D77" s="92">
        <v>51</v>
      </c>
      <c r="E77" s="49">
        <v>3</v>
      </c>
      <c r="F77" s="51" t="s">
        <v>120</v>
      </c>
      <c r="G77" s="49" t="s">
        <v>89</v>
      </c>
      <c r="H77" s="49" t="s">
        <v>119</v>
      </c>
      <c r="I77" s="49" t="s">
        <v>169</v>
      </c>
      <c r="J77" s="49" t="s">
        <v>87</v>
      </c>
      <c r="K77" s="49" t="s">
        <v>86</v>
      </c>
      <c r="L77" s="50" t="s">
        <v>85</v>
      </c>
      <c r="M77" s="50">
        <v>1</v>
      </c>
      <c r="N77" s="50" t="s">
        <v>113</v>
      </c>
      <c r="P77" s="34">
        <f t="shared" si="0"/>
        <v>6</v>
      </c>
    </row>
    <row r="78" spans="2:16" s="34" customFormat="1" ht="63.75" x14ac:dyDescent="0.25">
      <c r="B78" s="59">
        <v>7</v>
      </c>
      <c r="C78" s="51" t="s">
        <v>116</v>
      </c>
      <c r="D78" s="92">
        <v>52</v>
      </c>
      <c r="E78" s="49">
        <v>3</v>
      </c>
      <c r="F78" s="51" t="s">
        <v>118</v>
      </c>
      <c r="G78" s="49" t="s">
        <v>89</v>
      </c>
      <c r="H78" s="49" t="s">
        <v>117</v>
      </c>
      <c r="I78" s="49" t="s">
        <v>169</v>
      </c>
      <c r="J78" s="49" t="s">
        <v>87</v>
      </c>
      <c r="K78" s="49" t="s">
        <v>86</v>
      </c>
      <c r="L78" s="50" t="s">
        <v>85</v>
      </c>
      <c r="M78" s="50">
        <v>1</v>
      </c>
      <c r="N78" s="50" t="s">
        <v>113</v>
      </c>
      <c r="P78" s="34">
        <f t="shared" si="0"/>
        <v>7</v>
      </c>
    </row>
    <row r="79" spans="2:16" s="34" customFormat="1" ht="63.75" x14ac:dyDescent="0.25">
      <c r="B79" s="59">
        <v>7</v>
      </c>
      <c r="C79" s="51" t="s">
        <v>116</v>
      </c>
      <c r="D79" s="92">
        <v>53</v>
      </c>
      <c r="E79" s="49">
        <v>3</v>
      </c>
      <c r="F79" s="51" t="s">
        <v>115</v>
      </c>
      <c r="G79" s="49" t="s">
        <v>89</v>
      </c>
      <c r="H79" s="49" t="s">
        <v>114</v>
      </c>
      <c r="I79" s="49" t="s">
        <v>169</v>
      </c>
      <c r="J79" s="49" t="s">
        <v>87</v>
      </c>
      <c r="K79" s="49" t="s">
        <v>86</v>
      </c>
      <c r="L79" s="50" t="s">
        <v>85</v>
      </c>
      <c r="M79" s="50">
        <v>1</v>
      </c>
      <c r="N79" s="50" t="s">
        <v>113</v>
      </c>
      <c r="P79" s="34">
        <f t="shared" si="0"/>
        <v>8</v>
      </c>
    </row>
    <row r="80" spans="2:16" s="34" customFormat="1" ht="66.75" customHeight="1" x14ac:dyDescent="0.25">
      <c r="B80" s="59">
        <v>10</v>
      </c>
      <c r="C80" s="51" t="s">
        <v>106</v>
      </c>
      <c r="D80" s="57" t="s">
        <v>112</v>
      </c>
      <c r="E80" s="49">
        <v>1</v>
      </c>
      <c r="F80" s="56" t="s">
        <v>609</v>
      </c>
      <c r="G80" s="49" t="s">
        <v>89</v>
      </c>
      <c r="H80" s="55" t="s">
        <v>90</v>
      </c>
      <c r="I80" s="55" t="s">
        <v>441</v>
      </c>
      <c r="J80" s="49" t="s">
        <v>174</v>
      </c>
      <c r="K80" s="49" t="s">
        <v>667</v>
      </c>
      <c r="L80" s="50" t="s">
        <v>85</v>
      </c>
      <c r="M80" s="50">
        <v>1</v>
      </c>
      <c r="N80" s="50"/>
      <c r="O80" s="34" t="s">
        <v>601</v>
      </c>
      <c r="P80" s="34">
        <f t="shared" si="0"/>
        <v>1</v>
      </c>
    </row>
    <row r="81" spans="2:16" s="34" customFormat="1" ht="59.25" customHeight="1" x14ac:dyDescent="0.25">
      <c r="B81" s="59">
        <v>10</v>
      </c>
      <c r="C81" s="51" t="s">
        <v>106</v>
      </c>
      <c r="D81" s="57" t="s">
        <v>111</v>
      </c>
      <c r="E81" s="49">
        <v>1</v>
      </c>
      <c r="F81" s="56" t="s">
        <v>610</v>
      </c>
      <c r="G81" s="49" t="s">
        <v>89</v>
      </c>
      <c r="H81" s="55" t="s">
        <v>90</v>
      </c>
      <c r="I81" s="55" t="s">
        <v>441</v>
      </c>
      <c r="J81" s="49" t="s">
        <v>174</v>
      </c>
      <c r="K81" s="49" t="s">
        <v>667</v>
      </c>
      <c r="L81" s="50" t="s">
        <v>85</v>
      </c>
      <c r="M81" s="50">
        <v>1</v>
      </c>
      <c r="N81" s="50"/>
      <c r="O81" s="34" t="s">
        <v>602</v>
      </c>
      <c r="P81" s="34">
        <f t="shared" si="0"/>
        <v>2</v>
      </c>
    </row>
    <row r="82" spans="2:16" s="34" customFormat="1" ht="62.25" customHeight="1" x14ac:dyDescent="0.25">
      <c r="B82" s="59">
        <v>10</v>
      </c>
      <c r="C82" s="51" t="s">
        <v>106</v>
      </c>
      <c r="D82" s="52" t="s">
        <v>110</v>
      </c>
      <c r="E82" s="49">
        <v>3</v>
      </c>
      <c r="F82" s="51" t="s">
        <v>431</v>
      </c>
      <c r="G82" s="49" t="s">
        <v>89</v>
      </c>
      <c r="H82" s="55" t="s">
        <v>90</v>
      </c>
      <c r="I82" s="55" t="s">
        <v>88</v>
      </c>
      <c r="J82" s="49" t="s">
        <v>87</v>
      </c>
      <c r="K82" s="49" t="s">
        <v>86</v>
      </c>
      <c r="L82" s="50" t="s">
        <v>85</v>
      </c>
      <c r="M82" s="50">
        <v>1</v>
      </c>
      <c r="N82" s="50" t="s">
        <v>97</v>
      </c>
      <c r="P82" s="34">
        <f t="shared" si="0"/>
        <v>3</v>
      </c>
    </row>
    <row r="83" spans="2:16" s="34" customFormat="1" ht="66" customHeight="1" x14ac:dyDescent="0.25">
      <c r="B83" s="59">
        <v>10</v>
      </c>
      <c r="C83" s="51" t="s">
        <v>106</v>
      </c>
      <c r="D83" s="52" t="s">
        <v>109</v>
      </c>
      <c r="E83" s="49">
        <v>3</v>
      </c>
      <c r="F83" s="51" t="s">
        <v>432</v>
      </c>
      <c r="G83" s="49" t="s">
        <v>89</v>
      </c>
      <c r="H83" s="55" t="s">
        <v>90</v>
      </c>
      <c r="I83" s="55" t="s">
        <v>88</v>
      </c>
      <c r="J83" s="49" t="s">
        <v>87</v>
      </c>
      <c r="K83" s="49" t="s">
        <v>86</v>
      </c>
      <c r="L83" s="50" t="s">
        <v>85</v>
      </c>
      <c r="M83" s="50">
        <v>1</v>
      </c>
      <c r="N83" s="50" t="s">
        <v>97</v>
      </c>
      <c r="P83" s="34">
        <f t="shared" si="0"/>
        <v>4</v>
      </c>
    </row>
    <row r="84" spans="2:16" s="34" customFormat="1" ht="54" customHeight="1" x14ac:dyDescent="0.25">
      <c r="B84" s="59">
        <v>10</v>
      </c>
      <c r="C84" s="51" t="s">
        <v>106</v>
      </c>
      <c r="D84" s="91">
        <v>56</v>
      </c>
      <c r="E84" s="49">
        <v>1</v>
      </c>
      <c r="F84" s="56" t="s">
        <v>611</v>
      </c>
      <c r="G84" s="49" t="s">
        <v>89</v>
      </c>
      <c r="H84" s="55" t="s">
        <v>90</v>
      </c>
      <c r="I84" s="55" t="s">
        <v>441</v>
      </c>
      <c r="J84" s="49" t="s">
        <v>174</v>
      </c>
      <c r="K84" s="49" t="s">
        <v>667</v>
      </c>
      <c r="L84" s="50" t="s">
        <v>85</v>
      </c>
      <c r="M84" s="50">
        <v>1</v>
      </c>
      <c r="N84" s="50"/>
      <c r="O84" s="34" t="s">
        <v>603</v>
      </c>
      <c r="P84" s="34">
        <f t="shared" si="0"/>
        <v>5</v>
      </c>
    </row>
    <row r="85" spans="2:16" s="34" customFormat="1" ht="63.75" customHeight="1" x14ac:dyDescent="0.25">
      <c r="B85" s="59">
        <v>10</v>
      </c>
      <c r="C85" s="51" t="s">
        <v>106</v>
      </c>
      <c r="D85" s="92">
        <v>57</v>
      </c>
      <c r="E85" s="49">
        <v>3</v>
      </c>
      <c r="F85" s="51" t="s">
        <v>108</v>
      </c>
      <c r="G85" s="49" t="s">
        <v>89</v>
      </c>
      <c r="H85" s="55" t="s">
        <v>90</v>
      </c>
      <c r="I85" s="55" t="s">
        <v>88</v>
      </c>
      <c r="J85" s="49" t="s">
        <v>87</v>
      </c>
      <c r="K85" s="49" t="s">
        <v>86</v>
      </c>
      <c r="L85" s="50" t="s">
        <v>85</v>
      </c>
      <c r="M85" s="50">
        <v>1</v>
      </c>
      <c r="N85" s="50" t="s">
        <v>107</v>
      </c>
      <c r="P85" s="34">
        <f t="shared" si="0"/>
        <v>6</v>
      </c>
    </row>
    <row r="86" spans="2:16" s="34" customFormat="1" ht="75.75" customHeight="1" x14ac:dyDescent="0.25">
      <c r="B86" s="59">
        <v>10</v>
      </c>
      <c r="C86" s="51" t="s">
        <v>106</v>
      </c>
      <c r="D86" s="91">
        <v>58</v>
      </c>
      <c r="E86" s="49">
        <v>1</v>
      </c>
      <c r="F86" s="56" t="s">
        <v>612</v>
      </c>
      <c r="G86" s="49" t="s">
        <v>89</v>
      </c>
      <c r="H86" s="55" t="s">
        <v>90</v>
      </c>
      <c r="I86" s="55" t="s">
        <v>441</v>
      </c>
      <c r="J86" s="49" t="s">
        <v>174</v>
      </c>
      <c r="K86" s="49" t="s">
        <v>667</v>
      </c>
      <c r="L86" s="50" t="s">
        <v>85</v>
      </c>
      <c r="M86" s="50">
        <v>1</v>
      </c>
      <c r="N86" s="50"/>
      <c r="O86" s="34" t="s">
        <v>604</v>
      </c>
      <c r="P86" s="34">
        <f t="shared" si="0"/>
        <v>7</v>
      </c>
    </row>
    <row r="87" spans="2:16" s="34" customFormat="1" ht="89.25" x14ac:dyDescent="0.25">
      <c r="B87" s="59">
        <v>10</v>
      </c>
      <c r="C87" s="51" t="s">
        <v>106</v>
      </c>
      <c r="D87" s="91">
        <v>59</v>
      </c>
      <c r="E87" s="49">
        <v>1</v>
      </c>
      <c r="F87" s="56" t="s">
        <v>184</v>
      </c>
      <c r="G87" s="49" t="s">
        <v>89</v>
      </c>
      <c r="H87" s="55" t="s">
        <v>90</v>
      </c>
      <c r="I87" s="55" t="s">
        <v>441</v>
      </c>
      <c r="J87" s="49" t="s">
        <v>174</v>
      </c>
      <c r="K87" s="49" t="s">
        <v>667</v>
      </c>
      <c r="L87" s="50" t="s">
        <v>85</v>
      </c>
      <c r="M87" s="50">
        <v>1</v>
      </c>
      <c r="N87" s="50"/>
      <c r="O87" s="34" t="s">
        <v>613</v>
      </c>
      <c r="P87" s="34">
        <f t="shared" si="0"/>
        <v>8</v>
      </c>
    </row>
    <row r="88" spans="2:16" s="34" customFormat="1" ht="89.25" x14ac:dyDescent="0.25">
      <c r="B88" s="59">
        <v>11</v>
      </c>
      <c r="C88" s="51" t="s">
        <v>104</v>
      </c>
      <c r="D88" s="94">
        <v>60</v>
      </c>
      <c r="E88" s="49">
        <v>1</v>
      </c>
      <c r="F88" s="58" t="s">
        <v>453</v>
      </c>
      <c r="G88" s="49" t="s">
        <v>89</v>
      </c>
      <c r="H88" s="55" t="s">
        <v>105</v>
      </c>
      <c r="I88" s="55" t="s">
        <v>441</v>
      </c>
      <c r="J88" s="49" t="s">
        <v>174</v>
      </c>
      <c r="K88" s="49" t="s">
        <v>667</v>
      </c>
      <c r="L88" s="50" t="s">
        <v>85</v>
      </c>
      <c r="M88" s="50">
        <v>1</v>
      </c>
      <c r="N88" s="50"/>
      <c r="P88" s="34">
        <f t="shared" si="0"/>
        <v>1</v>
      </c>
    </row>
    <row r="89" spans="2:16" s="34" customFormat="1" ht="38.25" customHeight="1" x14ac:dyDescent="0.25">
      <c r="B89" s="59">
        <v>11</v>
      </c>
      <c r="C89" s="51" t="s">
        <v>104</v>
      </c>
      <c r="D89" s="94">
        <v>61</v>
      </c>
      <c r="E89" s="49">
        <v>1</v>
      </c>
      <c r="F89" s="58" t="s">
        <v>454</v>
      </c>
      <c r="G89" s="49" t="s">
        <v>89</v>
      </c>
      <c r="H89" s="55" t="s">
        <v>103</v>
      </c>
      <c r="I89" s="55" t="s">
        <v>441</v>
      </c>
      <c r="J89" s="49" t="s">
        <v>174</v>
      </c>
      <c r="K89" s="49" t="s">
        <v>667</v>
      </c>
      <c r="L89" s="50" t="s">
        <v>85</v>
      </c>
      <c r="M89" s="50">
        <v>1</v>
      </c>
      <c r="N89" s="50"/>
      <c r="P89" s="34">
        <f t="shared" si="0"/>
        <v>2</v>
      </c>
    </row>
    <row r="90" spans="2:16" s="34" customFormat="1" ht="89.25" x14ac:dyDescent="0.25">
      <c r="B90" s="59"/>
      <c r="C90" s="51"/>
      <c r="D90" s="94">
        <v>62</v>
      </c>
      <c r="E90" s="49">
        <v>1</v>
      </c>
      <c r="F90" s="58" t="s">
        <v>455</v>
      </c>
      <c r="G90" s="49" t="s">
        <v>89</v>
      </c>
      <c r="H90" s="55" t="s">
        <v>90</v>
      </c>
      <c r="I90" s="55" t="s">
        <v>441</v>
      </c>
      <c r="J90" s="49" t="s">
        <v>174</v>
      </c>
      <c r="K90" s="49" t="s">
        <v>667</v>
      </c>
      <c r="L90" s="50" t="s">
        <v>85</v>
      </c>
      <c r="M90" s="50">
        <v>1</v>
      </c>
      <c r="N90" s="50"/>
      <c r="P90" s="34">
        <f t="shared" si="0"/>
        <v>1</v>
      </c>
    </row>
    <row r="91" spans="2:16" s="34" customFormat="1" ht="89.25" x14ac:dyDescent="0.25">
      <c r="B91" s="59">
        <v>12</v>
      </c>
      <c r="C91" s="51"/>
      <c r="D91" s="91">
        <v>63</v>
      </c>
      <c r="E91" s="49">
        <v>1</v>
      </c>
      <c r="F91" s="56" t="s">
        <v>468</v>
      </c>
      <c r="G91" s="49" t="s">
        <v>102</v>
      </c>
      <c r="H91" s="55" t="s">
        <v>89</v>
      </c>
      <c r="I91" s="55" t="s">
        <v>441</v>
      </c>
      <c r="J91" s="49" t="s">
        <v>174</v>
      </c>
      <c r="K91" s="49" t="s">
        <v>667</v>
      </c>
      <c r="L91" s="50" t="s">
        <v>85</v>
      </c>
      <c r="M91" s="50">
        <v>1</v>
      </c>
      <c r="N91" s="50"/>
      <c r="P91" s="34">
        <f t="shared" si="0"/>
        <v>1</v>
      </c>
    </row>
    <row r="92" spans="2:16" s="34" customFormat="1" ht="89.25" x14ac:dyDescent="0.25">
      <c r="B92" s="59">
        <v>12</v>
      </c>
      <c r="C92" s="51"/>
      <c r="D92" s="91">
        <v>64</v>
      </c>
      <c r="E92" s="49">
        <v>1</v>
      </c>
      <c r="F92" s="56" t="s">
        <v>456</v>
      </c>
      <c r="G92" s="49" t="s">
        <v>102</v>
      </c>
      <c r="H92" s="55" t="s">
        <v>89</v>
      </c>
      <c r="I92" s="55" t="s">
        <v>441</v>
      </c>
      <c r="J92" s="49" t="s">
        <v>174</v>
      </c>
      <c r="K92" s="49" t="s">
        <v>667</v>
      </c>
      <c r="L92" s="50" t="s">
        <v>85</v>
      </c>
      <c r="M92" s="50">
        <v>1</v>
      </c>
      <c r="N92" s="50"/>
      <c r="P92" s="34">
        <f>IF(B91&lt;&gt;B92,1,P91+1)</f>
        <v>2</v>
      </c>
    </row>
    <row r="93" spans="2:16" s="34" customFormat="1" ht="65.25" customHeight="1" x14ac:dyDescent="0.25">
      <c r="B93" s="59">
        <v>12</v>
      </c>
      <c r="C93" s="51"/>
      <c r="D93" s="91">
        <v>65</v>
      </c>
      <c r="E93" s="49">
        <v>1</v>
      </c>
      <c r="F93" s="56" t="s">
        <v>457</v>
      </c>
      <c r="G93" s="49" t="s">
        <v>90</v>
      </c>
      <c r="H93" s="55" t="s">
        <v>89</v>
      </c>
      <c r="I93" s="55" t="s">
        <v>441</v>
      </c>
      <c r="J93" s="49" t="s">
        <v>174</v>
      </c>
      <c r="K93" s="49" t="s">
        <v>667</v>
      </c>
      <c r="L93" s="50" t="s">
        <v>85</v>
      </c>
      <c r="M93" s="50">
        <v>1</v>
      </c>
      <c r="N93" s="50"/>
      <c r="O93" s="34" t="s">
        <v>236</v>
      </c>
      <c r="P93" s="34">
        <f t="shared" si="0"/>
        <v>3</v>
      </c>
    </row>
    <row r="94" spans="2:16" s="34" customFormat="1" ht="72.75" customHeight="1" x14ac:dyDescent="0.25">
      <c r="B94" s="59">
        <v>12</v>
      </c>
      <c r="C94" s="51"/>
      <c r="D94" s="91">
        <v>66</v>
      </c>
      <c r="E94" s="49">
        <v>1</v>
      </c>
      <c r="F94" s="56" t="s">
        <v>185</v>
      </c>
      <c r="G94" s="49" t="s">
        <v>101</v>
      </c>
      <c r="H94" s="55" t="s">
        <v>89</v>
      </c>
      <c r="I94" s="55" t="s">
        <v>441</v>
      </c>
      <c r="J94" s="49" t="s">
        <v>174</v>
      </c>
      <c r="K94" s="49" t="s">
        <v>667</v>
      </c>
      <c r="L94" s="50" t="s">
        <v>85</v>
      </c>
      <c r="M94" s="50">
        <v>1</v>
      </c>
      <c r="N94" s="50"/>
      <c r="P94" s="34">
        <f t="shared" ref="P94:P134" si="2">IF(B93&lt;&gt;B94,1,P93+1)</f>
        <v>4</v>
      </c>
    </row>
    <row r="95" spans="2:16" s="34" customFormat="1" ht="69" customHeight="1" x14ac:dyDescent="0.25">
      <c r="B95" s="59">
        <v>12</v>
      </c>
      <c r="C95" s="51"/>
      <c r="D95" s="91">
        <v>67</v>
      </c>
      <c r="E95" s="49">
        <v>1</v>
      </c>
      <c r="F95" s="56" t="s">
        <v>458</v>
      </c>
      <c r="G95" s="49" t="s">
        <v>100</v>
      </c>
      <c r="H95" s="55" t="s">
        <v>89</v>
      </c>
      <c r="I95" s="55" t="s">
        <v>441</v>
      </c>
      <c r="J95" s="49" t="s">
        <v>174</v>
      </c>
      <c r="K95" s="49" t="s">
        <v>667</v>
      </c>
      <c r="L95" s="50" t="s">
        <v>85</v>
      </c>
      <c r="M95" s="50">
        <v>1</v>
      </c>
      <c r="N95" s="50"/>
      <c r="P95" s="34">
        <f t="shared" si="2"/>
        <v>5</v>
      </c>
    </row>
    <row r="96" spans="2:16" s="34" customFormat="1" ht="69" customHeight="1" x14ac:dyDescent="0.25">
      <c r="B96" s="54"/>
      <c r="C96" s="53"/>
      <c r="D96" s="92">
        <v>68</v>
      </c>
      <c r="E96" s="49">
        <v>3</v>
      </c>
      <c r="F96" s="51" t="s">
        <v>99</v>
      </c>
      <c r="G96" s="49" t="s">
        <v>98</v>
      </c>
      <c r="H96" s="55" t="s">
        <v>89</v>
      </c>
      <c r="I96" s="55" t="s">
        <v>88</v>
      </c>
      <c r="J96" s="49" t="s">
        <v>87</v>
      </c>
      <c r="K96" s="49" t="s">
        <v>86</v>
      </c>
      <c r="L96" s="50" t="s">
        <v>85</v>
      </c>
      <c r="M96" s="50">
        <v>1</v>
      </c>
      <c r="N96" s="50" t="s">
        <v>97</v>
      </c>
      <c r="P96" s="34">
        <f t="shared" si="2"/>
        <v>1</v>
      </c>
    </row>
    <row r="97" spans="2:16" s="34" customFormat="1" ht="66" customHeight="1" x14ac:dyDescent="0.25">
      <c r="B97" s="59">
        <v>12</v>
      </c>
      <c r="C97" s="51"/>
      <c r="D97" s="91">
        <v>69</v>
      </c>
      <c r="E97" s="49">
        <v>1</v>
      </c>
      <c r="F97" s="56" t="s">
        <v>459</v>
      </c>
      <c r="G97" s="49" t="s">
        <v>96</v>
      </c>
      <c r="H97" s="55" t="s">
        <v>89</v>
      </c>
      <c r="I97" s="55" t="s">
        <v>441</v>
      </c>
      <c r="J97" s="49" t="s">
        <v>174</v>
      </c>
      <c r="K97" s="49" t="s">
        <v>667</v>
      </c>
      <c r="L97" s="50" t="s">
        <v>85</v>
      </c>
      <c r="M97" s="50">
        <v>1</v>
      </c>
      <c r="N97" s="50"/>
      <c r="P97" s="34">
        <f t="shared" si="2"/>
        <v>1</v>
      </c>
    </row>
    <row r="98" spans="2:16" s="34" customFormat="1" ht="71.25" customHeight="1" x14ac:dyDescent="0.25">
      <c r="B98" s="59">
        <v>12</v>
      </c>
      <c r="C98" s="51"/>
      <c r="D98" s="91">
        <v>70</v>
      </c>
      <c r="E98" s="49">
        <v>1</v>
      </c>
      <c r="F98" s="56" t="s">
        <v>460</v>
      </c>
      <c r="G98" s="49" t="s">
        <v>90</v>
      </c>
      <c r="H98" s="55" t="s">
        <v>89</v>
      </c>
      <c r="I98" s="55" t="s">
        <v>441</v>
      </c>
      <c r="J98" s="49" t="s">
        <v>174</v>
      </c>
      <c r="K98" s="49" t="s">
        <v>667</v>
      </c>
      <c r="L98" s="50" t="s">
        <v>85</v>
      </c>
      <c r="M98" s="50">
        <v>1</v>
      </c>
      <c r="N98" s="50"/>
      <c r="O98" s="34" t="s">
        <v>237</v>
      </c>
      <c r="P98" s="34">
        <f t="shared" si="2"/>
        <v>2</v>
      </c>
    </row>
    <row r="99" spans="2:16" s="34" customFormat="1" ht="89.25" x14ac:dyDescent="0.25">
      <c r="B99" s="59">
        <v>12</v>
      </c>
      <c r="C99" s="51"/>
      <c r="D99" s="91">
        <v>71</v>
      </c>
      <c r="E99" s="49">
        <v>1</v>
      </c>
      <c r="F99" s="56" t="s">
        <v>461</v>
      </c>
      <c r="G99" s="49" t="s">
        <v>90</v>
      </c>
      <c r="H99" s="55" t="s">
        <v>89</v>
      </c>
      <c r="I99" s="55" t="s">
        <v>441</v>
      </c>
      <c r="J99" s="49" t="s">
        <v>174</v>
      </c>
      <c r="K99" s="49" t="s">
        <v>667</v>
      </c>
      <c r="L99" s="50" t="s">
        <v>85</v>
      </c>
      <c r="M99" s="50">
        <v>1</v>
      </c>
      <c r="N99" s="50"/>
      <c r="O99" s="34" t="s">
        <v>238</v>
      </c>
      <c r="P99" s="34">
        <f t="shared" si="2"/>
        <v>3</v>
      </c>
    </row>
    <row r="100" spans="2:16" s="34" customFormat="1" ht="76.5" x14ac:dyDescent="0.25">
      <c r="B100" s="54"/>
      <c r="C100" s="53"/>
      <c r="D100" s="92">
        <v>72</v>
      </c>
      <c r="E100" s="49">
        <v>3</v>
      </c>
      <c r="F100" s="51" t="s">
        <v>95</v>
      </c>
      <c r="G100" s="49" t="s">
        <v>90</v>
      </c>
      <c r="H100" s="55" t="s">
        <v>89</v>
      </c>
      <c r="I100" s="55" t="s">
        <v>88</v>
      </c>
      <c r="J100" s="49" t="s">
        <v>87</v>
      </c>
      <c r="K100" s="49" t="s">
        <v>86</v>
      </c>
      <c r="L100" s="50" t="s">
        <v>85</v>
      </c>
      <c r="M100" s="50">
        <v>1</v>
      </c>
      <c r="N100" s="50" t="s">
        <v>91</v>
      </c>
      <c r="P100" s="34">
        <f t="shared" si="2"/>
        <v>1</v>
      </c>
    </row>
    <row r="101" spans="2:16" s="34" customFormat="1" ht="76.5" x14ac:dyDescent="0.25">
      <c r="B101" s="54"/>
      <c r="C101" s="53"/>
      <c r="D101" s="92">
        <v>73</v>
      </c>
      <c r="E101" s="49">
        <v>3</v>
      </c>
      <c r="F101" s="51" t="s">
        <v>94</v>
      </c>
      <c r="G101" s="49" t="s">
        <v>90</v>
      </c>
      <c r="H101" s="55" t="s">
        <v>89</v>
      </c>
      <c r="I101" s="55" t="s">
        <v>88</v>
      </c>
      <c r="J101" s="49" t="s">
        <v>87</v>
      </c>
      <c r="K101" s="49" t="s">
        <v>86</v>
      </c>
      <c r="L101" s="50" t="s">
        <v>85</v>
      </c>
      <c r="M101" s="50">
        <v>1</v>
      </c>
      <c r="N101" s="50" t="s">
        <v>91</v>
      </c>
      <c r="P101" s="34">
        <f t="shared" si="2"/>
        <v>2</v>
      </c>
    </row>
    <row r="102" spans="2:16" s="34" customFormat="1" ht="76.5" x14ac:dyDescent="0.25">
      <c r="B102" s="54"/>
      <c r="C102" s="53"/>
      <c r="D102" s="92">
        <v>74</v>
      </c>
      <c r="E102" s="49">
        <v>3</v>
      </c>
      <c r="F102" s="51" t="s">
        <v>93</v>
      </c>
      <c r="G102" s="49" t="s">
        <v>90</v>
      </c>
      <c r="H102" s="55" t="s">
        <v>89</v>
      </c>
      <c r="I102" s="55" t="s">
        <v>88</v>
      </c>
      <c r="J102" s="49" t="s">
        <v>87</v>
      </c>
      <c r="K102" s="49" t="s">
        <v>86</v>
      </c>
      <c r="L102" s="50" t="s">
        <v>85</v>
      </c>
      <c r="M102" s="50">
        <v>1</v>
      </c>
      <c r="N102" s="50" t="s">
        <v>91</v>
      </c>
      <c r="P102" s="34">
        <f t="shared" si="2"/>
        <v>3</v>
      </c>
    </row>
    <row r="103" spans="2:16" s="34" customFormat="1" ht="76.5" x14ac:dyDescent="0.25">
      <c r="B103" s="54"/>
      <c r="C103" s="53"/>
      <c r="D103" s="92">
        <v>75</v>
      </c>
      <c r="E103" s="49">
        <v>3</v>
      </c>
      <c r="F103" s="51" t="s">
        <v>92</v>
      </c>
      <c r="G103" s="49" t="s">
        <v>90</v>
      </c>
      <c r="H103" s="55" t="s">
        <v>89</v>
      </c>
      <c r="I103" s="55" t="s">
        <v>88</v>
      </c>
      <c r="J103" s="49" t="s">
        <v>87</v>
      </c>
      <c r="K103" s="49" t="s">
        <v>86</v>
      </c>
      <c r="L103" s="50" t="s">
        <v>85</v>
      </c>
      <c r="M103" s="50">
        <v>1</v>
      </c>
      <c r="N103" s="50" t="s">
        <v>91</v>
      </c>
      <c r="P103" s="34">
        <f t="shared" si="2"/>
        <v>4</v>
      </c>
    </row>
    <row r="104" spans="2:16" s="34" customFormat="1" ht="89.25" x14ac:dyDescent="0.25">
      <c r="B104" s="59"/>
      <c r="C104" s="51"/>
      <c r="D104" s="91">
        <v>76</v>
      </c>
      <c r="E104" s="49">
        <v>1</v>
      </c>
      <c r="F104" s="56" t="s">
        <v>462</v>
      </c>
      <c r="G104" s="49" t="s">
        <v>90</v>
      </c>
      <c r="H104" s="55" t="s">
        <v>89</v>
      </c>
      <c r="I104" s="55" t="s">
        <v>441</v>
      </c>
      <c r="J104" s="49" t="s">
        <v>174</v>
      </c>
      <c r="K104" s="49" t="s">
        <v>667</v>
      </c>
      <c r="L104" s="50" t="s">
        <v>85</v>
      </c>
      <c r="M104" s="50">
        <v>1</v>
      </c>
      <c r="N104" s="50"/>
      <c r="O104" s="34" t="s">
        <v>239</v>
      </c>
      <c r="P104" s="34">
        <f t="shared" si="2"/>
        <v>5</v>
      </c>
    </row>
    <row r="105" spans="2:16" s="34" customFormat="1" ht="89.25" x14ac:dyDescent="0.25">
      <c r="B105" s="59"/>
      <c r="C105" s="51"/>
      <c r="D105" s="91">
        <v>77</v>
      </c>
      <c r="E105" s="49">
        <v>1</v>
      </c>
      <c r="F105" s="56" t="s">
        <v>463</v>
      </c>
      <c r="G105" s="49" t="s">
        <v>90</v>
      </c>
      <c r="H105" s="55" t="s">
        <v>89</v>
      </c>
      <c r="I105" s="55" t="s">
        <v>441</v>
      </c>
      <c r="J105" s="49" t="s">
        <v>174</v>
      </c>
      <c r="K105" s="49" t="s">
        <v>667</v>
      </c>
      <c r="L105" s="50" t="s">
        <v>85</v>
      </c>
      <c r="M105" s="50">
        <v>1</v>
      </c>
      <c r="N105" s="50"/>
      <c r="O105" s="34" t="s">
        <v>240</v>
      </c>
      <c r="P105" s="34">
        <f t="shared" si="2"/>
        <v>6</v>
      </c>
    </row>
    <row r="106" spans="2:16" s="34" customFormat="1" ht="54" customHeight="1" x14ac:dyDescent="0.25">
      <c r="B106" s="59"/>
      <c r="C106" s="51"/>
      <c r="D106" s="91">
        <v>78</v>
      </c>
      <c r="E106" s="49">
        <v>1</v>
      </c>
      <c r="F106" s="56" t="s">
        <v>464</v>
      </c>
      <c r="G106" s="49" t="s">
        <v>90</v>
      </c>
      <c r="H106" s="55" t="s">
        <v>89</v>
      </c>
      <c r="I106" s="55" t="s">
        <v>441</v>
      </c>
      <c r="J106" s="49" t="s">
        <v>174</v>
      </c>
      <c r="K106" s="49" t="s">
        <v>667</v>
      </c>
      <c r="L106" s="50" t="s">
        <v>85</v>
      </c>
      <c r="M106" s="50">
        <v>1</v>
      </c>
      <c r="N106" s="50"/>
      <c r="O106" s="34" t="s">
        <v>241</v>
      </c>
      <c r="P106" s="34">
        <f t="shared" si="2"/>
        <v>7</v>
      </c>
    </row>
    <row r="107" spans="2:16" s="34" customFormat="1" ht="63.75" x14ac:dyDescent="0.25">
      <c r="B107" s="54"/>
      <c r="C107" s="53"/>
      <c r="D107" s="52" t="s">
        <v>84</v>
      </c>
      <c r="E107" s="51"/>
      <c r="F107" s="51" t="s">
        <v>83</v>
      </c>
      <c r="G107" s="49" t="s">
        <v>80</v>
      </c>
      <c r="H107" s="55" t="s">
        <v>22</v>
      </c>
      <c r="I107" s="55" t="s">
        <v>442</v>
      </c>
      <c r="J107" s="49" t="s">
        <v>64</v>
      </c>
      <c r="K107" s="49" t="s">
        <v>43</v>
      </c>
      <c r="L107" s="50" t="s">
        <v>14</v>
      </c>
      <c r="M107" s="50">
        <v>1</v>
      </c>
      <c r="N107" s="42"/>
      <c r="P107" s="34">
        <f t="shared" si="2"/>
        <v>8</v>
      </c>
    </row>
    <row r="108" spans="2:16" s="34" customFormat="1" ht="63.75" x14ac:dyDescent="0.25">
      <c r="B108" s="54"/>
      <c r="C108" s="53"/>
      <c r="D108" s="52" t="s">
        <v>82</v>
      </c>
      <c r="E108" s="51"/>
      <c r="F108" s="51" t="s">
        <v>81</v>
      </c>
      <c r="G108" s="49" t="s">
        <v>80</v>
      </c>
      <c r="H108" s="55" t="s">
        <v>18</v>
      </c>
      <c r="I108" s="55" t="s">
        <v>17</v>
      </c>
      <c r="J108" s="49" t="s">
        <v>64</v>
      </c>
      <c r="K108" s="49" t="s">
        <v>43</v>
      </c>
      <c r="L108" s="50" t="s">
        <v>14</v>
      </c>
      <c r="M108" s="50">
        <v>1</v>
      </c>
      <c r="N108" s="42"/>
      <c r="P108" s="34">
        <f t="shared" si="2"/>
        <v>9</v>
      </c>
    </row>
    <row r="109" spans="2:16" s="34" customFormat="1" ht="63.75" x14ac:dyDescent="0.25">
      <c r="B109" s="54"/>
      <c r="C109" s="53"/>
      <c r="D109" s="52" t="s">
        <v>79</v>
      </c>
      <c r="E109" s="51"/>
      <c r="F109" s="51" t="s">
        <v>78</v>
      </c>
      <c r="G109" s="49" t="s">
        <v>75</v>
      </c>
      <c r="H109" s="55" t="s">
        <v>22</v>
      </c>
      <c r="I109" s="55" t="s">
        <v>442</v>
      </c>
      <c r="J109" s="49" t="s">
        <v>16</v>
      </c>
      <c r="K109" s="49" t="s">
        <v>15</v>
      </c>
      <c r="L109" s="50" t="s">
        <v>14</v>
      </c>
      <c r="M109" s="50">
        <v>1</v>
      </c>
      <c r="N109" s="42"/>
      <c r="P109" s="34">
        <f t="shared" si="2"/>
        <v>10</v>
      </c>
    </row>
    <row r="110" spans="2:16" s="34" customFormat="1" ht="63.75" x14ac:dyDescent="0.25">
      <c r="B110" s="54"/>
      <c r="C110" s="53"/>
      <c r="D110" s="52" t="s">
        <v>77</v>
      </c>
      <c r="E110" s="51"/>
      <c r="F110" s="51" t="s">
        <v>76</v>
      </c>
      <c r="G110" s="49" t="s">
        <v>75</v>
      </c>
      <c r="H110" s="55" t="s">
        <v>18</v>
      </c>
      <c r="I110" s="55" t="s">
        <v>17</v>
      </c>
      <c r="J110" s="49" t="s">
        <v>64</v>
      </c>
      <c r="K110" s="49" t="s">
        <v>15</v>
      </c>
      <c r="L110" s="50" t="s">
        <v>14</v>
      </c>
      <c r="M110" s="50">
        <v>1</v>
      </c>
      <c r="N110" s="42"/>
      <c r="P110" s="34">
        <f t="shared" si="2"/>
        <v>11</v>
      </c>
    </row>
    <row r="111" spans="2:16" s="34" customFormat="1" ht="65.25" customHeight="1" x14ac:dyDescent="0.25">
      <c r="B111" s="54"/>
      <c r="C111" s="53"/>
      <c r="D111" s="52" t="s">
        <v>74</v>
      </c>
      <c r="E111" s="51"/>
      <c r="F111" s="51" t="s">
        <v>73</v>
      </c>
      <c r="G111" s="49" t="s">
        <v>70</v>
      </c>
      <c r="H111" s="55" t="s">
        <v>22</v>
      </c>
      <c r="I111" s="55" t="s">
        <v>443</v>
      </c>
      <c r="J111" s="49" t="s">
        <v>64</v>
      </c>
      <c r="K111" s="49" t="s">
        <v>15</v>
      </c>
      <c r="L111" s="50" t="s">
        <v>14</v>
      </c>
      <c r="M111" s="50">
        <v>1</v>
      </c>
      <c r="N111" s="42"/>
      <c r="P111" s="34">
        <f t="shared" si="2"/>
        <v>12</v>
      </c>
    </row>
    <row r="112" spans="2:16" s="34" customFormat="1" ht="89.25" x14ac:dyDescent="0.25">
      <c r="B112" s="54"/>
      <c r="C112" s="53"/>
      <c r="D112" s="52" t="s">
        <v>72</v>
      </c>
      <c r="E112" s="51"/>
      <c r="F112" s="51" t="s">
        <v>71</v>
      </c>
      <c r="G112" s="49" t="s">
        <v>70</v>
      </c>
      <c r="H112" s="49" t="s">
        <v>18</v>
      </c>
      <c r="I112" s="49" t="s">
        <v>17</v>
      </c>
      <c r="J112" s="49" t="s">
        <v>64</v>
      </c>
      <c r="K112" s="49" t="s">
        <v>15</v>
      </c>
      <c r="L112" s="50" t="s">
        <v>14</v>
      </c>
      <c r="M112" s="50">
        <v>1</v>
      </c>
      <c r="N112" s="42"/>
      <c r="P112" s="34">
        <f t="shared" si="2"/>
        <v>13</v>
      </c>
    </row>
    <row r="113" spans="2:16" s="34" customFormat="1" ht="183.75" customHeight="1" x14ac:dyDescent="0.25">
      <c r="B113" s="48"/>
      <c r="C113" s="47"/>
      <c r="D113" s="46" t="s">
        <v>69</v>
      </c>
      <c r="E113" s="45"/>
      <c r="F113" s="45" t="s">
        <v>68</v>
      </c>
      <c r="G113" s="44" t="s">
        <v>65</v>
      </c>
      <c r="H113" s="44" t="s">
        <v>22</v>
      </c>
      <c r="I113" s="44" t="s">
        <v>443</v>
      </c>
      <c r="J113" s="44" t="s">
        <v>64</v>
      </c>
      <c r="K113" s="49" t="s">
        <v>15</v>
      </c>
      <c r="L113" s="43" t="s">
        <v>14</v>
      </c>
      <c r="M113" s="43">
        <v>1</v>
      </c>
      <c r="N113" s="42"/>
      <c r="P113" s="34">
        <f t="shared" si="2"/>
        <v>14</v>
      </c>
    </row>
    <row r="114" spans="2:16" s="34" customFormat="1" ht="178.5" x14ac:dyDescent="0.25">
      <c r="B114" s="48"/>
      <c r="C114" s="47"/>
      <c r="D114" s="46" t="s">
        <v>67</v>
      </c>
      <c r="E114" s="45"/>
      <c r="F114" s="45" t="s">
        <v>66</v>
      </c>
      <c r="G114" s="44" t="s">
        <v>65</v>
      </c>
      <c r="H114" s="44" t="s">
        <v>18</v>
      </c>
      <c r="I114" s="44" t="s">
        <v>17</v>
      </c>
      <c r="J114" s="44" t="s">
        <v>64</v>
      </c>
      <c r="K114" s="49" t="s">
        <v>15</v>
      </c>
      <c r="L114" s="43" t="s">
        <v>14</v>
      </c>
      <c r="M114" s="43">
        <v>1</v>
      </c>
      <c r="N114" s="42"/>
      <c r="P114" s="34">
        <f t="shared" si="2"/>
        <v>15</v>
      </c>
    </row>
    <row r="115" spans="2:16" s="34" customFormat="1" ht="114.75" x14ac:dyDescent="0.25">
      <c r="B115" s="48"/>
      <c r="C115" s="47"/>
      <c r="D115" s="46" t="s">
        <v>63</v>
      </c>
      <c r="E115" s="45"/>
      <c r="F115" s="45" t="s">
        <v>62</v>
      </c>
      <c r="G115" s="44" t="s">
        <v>59</v>
      </c>
      <c r="H115" s="44" t="s">
        <v>22</v>
      </c>
      <c r="I115" s="44" t="s">
        <v>443</v>
      </c>
      <c r="J115" s="44" t="s">
        <v>16</v>
      </c>
      <c r="K115" s="49" t="s">
        <v>15</v>
      </c>
      <c r="L115" s="43" t="s">
        <v>14</v>
      </c>
      <c r="M115" s="43">
        <v>1</v>
      </c>
      <c r="N115" s="42"/>
      <c r="P115" s="34">
        <f t="shared" si="2"/>
        <v>16</v>
      </c>
    </row>
    <row r="116" spans="2:16" s="34" customFormat="1" ht="114.75" x14ac:dyDescent="0.25">
      <c r="B116" s="48"/>
      <c r="C116" s="47"/>
      <c r="D116" s="46" t="s">
        <v>61</v>
      </c>
      <c r="E116" s="45"/>
      <c r="F116" s="45" t="s">
        <v>60</v>
      </c>
      <c r="G116" s="44" t="s">
        <v>59</v>
      </c>
      <c r="H116" s="44" t="s">
        <v>18</v>
      </c>
      <c r="I116" s="44" t="s">
        <v>17</v>
      </c>
      <c r="J116" s="44" t="s">
        <v>16</v>
      </c>
      <c r="K116" s="49" t="s">
        <v>15</v>
      </c>
      <c r="L116" s="43" t="s">
        <v>14</v>
      </c>
      <c r="M116" s="43">
        <v>1</v>
      </c>
      <c r="N116" s="42"/>
      <c r="P116" s="34">
        <f t="shared" si="2"/>
        <v>17</v>
      </c>
    </row>
    <row r="117" spans="2:16" s="34" customFormat="1" ht="76.5" x14ac:dyDescent="0.25">
      <c r="B117" s="48"/>
      <c r="C117" s="47"/>
      <c r="D117" s="95">
        <v>84</v>
      </c>
      <c r="E117" s="45"/>
      <c r="F117" s="45" t="s">
        <v>58</v>
      </c>
      <c r="G117" s="44" t="s">
        <v>46</v>
      </c>
      <c r="H117" s="44" t="s">
        <v>27</v>
      </c>
      <c r="I117" s="44" t="s">
        <v>444</v>
      </c>
      <c r="J117" s="44" t="s">
        <v>50</v>
      </c>
      <c r="K117" s="44" t="s">
        <v>56</v>
      </c>
      <c r="L117" s="43" t="s">
        <v>48</v>
      </c>
      <c r="M117" s="43">
        <v>1</v>
      </c>
      <c r="N117" s="42"/>
      <c r="P117" s="34">
        <f t="shared" si="2"/>
        <v>18</v>
      </c>
    </row>
    <row r="118" spans="2:16" s="34" customFormat="1" ht="76.5" x14ac:dyDescent="0.25">
      <c r="B118" s="48"/>
      <c r="C118" s="47"/>
      <c r="D118" s="95">
        <v>85</v>
      </c>
      <c r="E118" s="45"/>
      <c r="F118" s="45" t="s">
        <v>57</v>
      </c>
      <c r="G118" s="44" t="s">
        <v>46</v>
      </c>
      <c r="H118" s="44" t="s">
        <v>27</v>
      </c>
      <c r="I118" s="44" t="s">
        <v>444</v>
      </c>
      <c r="J118" s="44" t="s">
        <v>50</v>
      </c>
      <c r="K118" s="44" t="s">
        <v>56</v>
      </c>
      <c r="L118" s="43" t="s">
        <v>48</v>
      </c>
      <c r="M118" s="43">
        <v>1</v>
      </c>
      <c r="N118" s="42"/>
      <c r="P118" s="34">
        <f t="shared" si="2"/>
        <v>19</v>
      </c>
    </row>
    <row r="119" spans="2:16" s="34" customFormat="1" ht="76.5" x14ac:dyDescent="0.25">
      <c r="B119" s="48"/>
      <c r="C119" s="47"/>
      <c r="D119" s="95">
        <v>86</v>
      </c>
      <c r="E119" s="45"/>
      <c r="F119" s="45" t="s">
        <v>55</v>
      </c>
      <c r="G119" s="44" t="s">
        <v>46</v>
      </c>
      <c r="H119" s="44" t="s">
        <v>27</v>
      </c>
      <c r="I119" s="44" t="s">
        <v>444</v>
      </c>
      <c r="J119" s="44" t="s">
        <v>50</v>
      </c>
      <c r="K119" s="44" t="s">
        <v>49</v>
      </c>
      <c r="L119" s="43" t="s">
        <v>48</v>
      </c>
      <c r="M119" s="43">
        <v>1</v>
      </c>
      <c r="N119" s="42"/>
      <c r="P119" s="34">
        <f t="shared" si="2"/>
        <v>20</v>
      </c>
    </row>
    <row r="120" spans="2:16" s="34" customFormat="1" ht="76.5" x14ac:dyDescent="0.25">
      <c r="B120" s="48"/>
      <c r="C120" s="47"/>
      <c r="D120" s="95">
        <v>87</v>
      </c>
      <c r="E120" s="45"/>
      <c r="F120" s="45" t="s">
        <v>54</v>
      </c>
      <c r="G120" s="44" t="s">
        <v>46</v>
      </c>
      <c r="H120" s="44" t="s">
        <v>27</v>
      </c>
      <c r="I120" s="44" t="s">
        <v>444</v>
      </c>
      <c r="J120" s="44" t="s">
        <v>50</v>
      </c>
      <c r="K120" s="44" t="s">
        <v>49</v>
      </c>
      <c r="L120" s="43" t="s">
        <v>48</v>
      </c>
      <c r="M120" s="43">
        <v>1</v>
      </c>
      <c r="N120" s="42"/>
      <c r="P120" s="34">
        <f t="shared" si="2"/>
        <v>21</v>
      </c>
    </row>
    <row r="121" spans="2:16" s="34" customFormat="1" ht="38.25" x14ac:dyDescent="0.25">
      <c r="B121" s="48"/>
      <c r="C121" s="47"/>
      <c r="D121" s="95">
        <v>88</v>
      </c>
      <c r="E121" s="45"/>
      <c r="F121" s="45" t="s">
        <v>53</v>
      </c>
      <c r="G121" s="44" t="s">
        <v>46</v>
      </c>
      <c r="H121" s="44" t="s">
        <v>9</v>
      </c>
      <c r="I121" s="44" t="s">
        <v>169</v>
      </c>
      <c r="J121" s="44" t="s">
        <v>50</v>
      </c>
      <c r="K121" s="44" t="s">
        <v>49</v>
      </c>
      <c r="L121" s="43" t="s">
        <v>48</v>
      </c>
      <c r="M121" s="43">
        <v>1</v>
      </c>
      <c r="N121" s="42"/>
      <c r="P121" s="34">
        <f t="shared" si="2"/>
        <v>22</v>
      </c>
    </row>
    <row r="122" spans="2:16" s="34" customFormat="1" ht="63.75" x14ac:dyDescent="0.25">
      <c r="B122" s="48"/>
      <c r="C122" s="47"/>
      <c r="D122" s="95">
        <v>89</v>
      </c>
      <c r="E122" s="45"/>
      <c r="F122" s="45" t="s">
        <v>52</v>
      </c>
      <c r="G122" s="44" t="s">
        <v>46</v>
      </c>
      <c r="H122" s="44" t="s">
        <v>51</v>
      </c>
      <c r="I122" s="44" t="s">
        <v>445</v>
      </c>
      <c r="J122" s="44" t="s">
        <v>50</v>
      </c>
      <c r="K122" s="44" t="s">
        <v>49</v>
      </c>
      <c r="L122" s="43" t="s">
        <v>48</v>
      </c>
      <c r="M122" s="43">
        <v>1</v>
      </c>
      <c r="N122" s="42"/>
      <c r="P122" s="34">
        <f t="shared" si="2"/>
        <v>23</v>
      </c>
    </row>
    <row r="123" spans="2:16" s="34" customFormat="1" ht="76.5" x14ac:dyDescent="0.25">
      <c r="B123" s="48"/>
      <c r="C123" s="47"/>
      <c r="D123" s="95">
        <v>90</v>
      </c>
      <c r="E123" s="45"/>
      <c r="F123" s="45" t="s">
        <v>47</v>
      </c>
      <c r="G123" s="44" t="s">
        <v>46</v>
      </c>
      <c r="H123" s="44" t="s">
        <v>27</v>
      </c>
      <c r="I123" s="44" t="s">
        <v>444</v>
      </c>
      <c r="J123" s="44" t="s">
        <v>30</v>
      </c>
      <c r="K123" s="44" t="s">
        <v>43</v>
      </c>
      <c r="L123" s="43" t="s">
        <v>14</v>
      </c>
      <c r="M123" s="43">
        <v>1</v>
      </c>
      <c r="N123" s="42"/>
      <c r="P123" s="34">
        <f t="shared" si="2"/>
        <v>24</v>
      </c>
    </row>
    <row r="124" spans="2:16" s="34" customFormat="1" ht="76.5" x14ac:dyDescent="0.25">
      <c r="B124" s="48"/>
      <c r="C124" s="47"/>
      <c r="D124" s="95">
        <v>91</v>
      </c>
      <c r="E124" s="45"/>
      <c r="F124" s="45" t="s">
        <v>45</v>
      </c>
      <c r="G124" s="44" t="s">
        <v>44</v>
      </c>
      <c r="H124" s="44" t="s">
        <v>27</v>
      </c>
      <c r="I124" s="44" t="s">
        <v>444</v>
      </c>
      <c r="J124" s="44" t="s">
        <v>30</v>
      </c>
      <c r="K124" s="44" t="s">
        <v>43</v>
      </c>
      <c r="L124" s="43" t="s">
        <v>14</v>
      </c>
      <c r="M124" s="43">
        <v>1</v>
      </c>
      <c r="N124" s="42"/>
      <c r="P124" s="34">
        <f t="shared" si="2"/>
        <v>25</v>
      </c>
    </row>
    <row r="125" spans="2:16" s="34" customFormat="1" ht="76.5" x14ac:dyDescent="0.25">
      <c r="B125" s="48"/>
      <c r="C125" s="47"/>
      <c r="D125" s="95">
        <v>92</v>
      </c>
      <c r="E125" s="45"/>
      <c r="F125" s="45" t="s">
        <v>42</v>
      </c>
      <c r="G125" s="44" t="s">
        <v>41</v>
      </c>
      <c r="H125" s="44" t="s">
        <v>27</v>
      </c>
      <c r="I125" s="44" t="s">
        <v>444</v>
      </c>
      <c r="J125" s="44" t="s">
        <v>30</v>
      </c>
      <c r="K125" s="44" t="s">
        <v>15</v>
      </c>
      <c r="L125" s="43" t="s">
        <v>14</v>
      </c>
      <c r="M125" s="43">
        <v>1</v>
      </c>
      <c r="N125" s="42"/>
      <c r="P125" s="34">
        <f t="shared" si="2"/>
        <v>26</v>
      </c>
    </row>
    <row r="126" spans="2:16" s="34" customFormat="1" ht="76.5" x14ac:dyDescent="0.25">
      <c r="B126" s="48"/>
      <c r="C126" s="47"/>
      <c r="D126" s="95">
        <v>93</v>
      </c>
      <c r="E126" s="45"/>
      <c r="F126" s="45" t="s">
        <v>40</v>
      </c>
      <c r="G126" s="44" t="s">
        <v>39</v>
      </c>
      <c r="H126" s="44" t="s">
        <v>27</v>
      </c>
      <c r="I126" s="44" t="s">
        <v>444</v>
      </c>
      <c r="J126" s="44" t="s">
        <v>30</v>
      </c>
      <c r="K126" s="44" t="s">
        <v>15</v>
      </c>
      <c r="L126" s="43" t="s">
        <v>14</v>
      </c>
      <c r="M126" s="43">
        <v>1</v>
      </c>
      <c r="N126" s="42"/>
      <c r="P126" s="34">
        <f t="shared" si="2"/>
        <v>27</v>
      </c>
    </row>
    <row r="127" spans="2:16" s="34" customFormat="1" ht="140.25" x14ac:dyDescent="0.25">
      <c r="B127" s="48"/>
      <c r="C127" s="47"/>
      <c r="D127" s="95">
        <v>94</v>
      </c>
      <c r="E127" s="45"/>
      <c r="F127" s="45" t="s">
        <v>38</v>
      </c>
      <c r="G127" s="44" t="s">
        <v>37</v>
      </c>
      <c r="H127" s="44" t="s">
        <v>27</v>
      </c>
      <c r="I127" s="44" t="s">
        <v>444</v>
      </c>
      <c r="J127" s="44" t="s">
        <v>30</v>
      </c>
      <c r="K127" s="44" t="s">
        <v>15</v>
      </c>
      <c r="L127" s="43" t="s">
        <v>14</v>
      </c>
      <c r="M127" s="43">
        <v>1</v>
      </c>
      <c r="N127" s="42"/>
      <c r="P127" s="34">
        <f t="shared" si="2"/>
        <v>28</v>
      </c>
    </row>
    <row r="128" spans="2:16" s="34" customFormat="1" ht="165.75" x14ac:dyDescent="0.25">
      <c r="B128" s="48"/>
      <c r="C128" s="47"/>
      <c r="D128" s="95">
        <v>95</v>
      </c>
      <c r="E128" s="45"/>
      <c r="F128" s="45" t="s">
        <v>36</v>
      </c>
      <c r="G128" s="44" t="s">
        <v>35</v>
      </c>
      <c r="H128" s="44" t="s">
        <v>27</v>
      </c>
      <c r="I128" s="44" t="s">
        <v>444</v>
      </c>
      <c r="J128" s="44" t="s">
        <v>30</v>
      </c>
      <c r="K128" s="44" t="s">
        <v>15</v>
      </c>
      <c r="L128" s="43" t="s">
        <v>14</v>
      </c>
      <c r="M128" s="43">
        <v>1</v>
      </c>
      <c r="N128" s="42"/>
      <c r="P128" s="34">
        <f t="shared" si="2"/>
        <v>29</v>
      </c>
    </row>
    <row r="129" spans="2:16" s="34" customFormat="1" ht="76.5" x14ac:dyDescent="0.25">
      <c r="B129" s="48"/>
      <c r="C129" s="47"/>
      <c r="D129" s="95">
        <v>96</v>
      </c>
      <c r="E129" s="45"/>
      <c r="F129" s="45" t="s">
        <v>34</v>
      </c>
      <c r="G129" s="44" t="s">
        <v>33</v>
      </c>
      <c r="H129" s="44" t="s">
        <v>27</v>
      </c>
      <c r="I129" s="44" t="s">
        <v>444</v>
      </c>
      <c r="J129" s="44" t="s">
        <v>30</v>
      </c>
      <c r="K129" s="44" t="s">
        <v>15</v>
      </c>
      <c r="L129" s="43" t="s">
        <v>14</v>
      </c>
      <c r="M129" s="43">
        <v>1</v>
      </c>
      <c r="N129" s="42"/>
      <c r="P129" s="34">
        <f t="shared" si="2"/>
        <v>30</v>
      </c>
    </row>
    <row r="130" spans="2:16" s="34" customFormat="1" ht="76.5" x14ac:dyDescent="0.25">
      <c r="B130" s="48"/>
      <c r="C130" s="47"/>
      <c r="D130" s="95">
        <v>97</v>
      </c>
      <c r="E130" s="45"/>
      <c r="F130" s="45" t="s">
        <v>32</v>
      </c>
      <c r="G130" s="44" t="s">
        <v>31</v>
      </c>
      <c r="H130" s="44" t="s">
        <v>27</v>
      </c>
      <c r="I130" s="44" t="s">
        <v>444</v>
      </c>
      <c r="J130" s="44" t="s">
        <v>30</v>
      </c>
      <c r="K130" s="44" t="s">
        <v>15</v>
      </c>
      <c r="L130" s="43" t="s">
        <v>14</v>
      </c>
      <c r="M130" s="43">
        <v>1</v>
      </c>
      <c r="N130" s="42"/>
      <c r="P130" s="34">
        <f t="shared" si="2"/>
        <v>31</v>
      </c>
    </row>
    <row r="131" spans="2:16" s="34" customFormat="1" ht="76.5" x14ac:dyDescent="0.25">
      <c r="B131" s="48"/>
      <c r="C131" s="47"/>
      <c r="D131" s="46" t="s">
        <v>29</v>
      </c>
      <c r="E131" s="45"/>
      <c r="F131" s="45" t="s">
        <v>28</v>
      </c>
      <c r="G131" s="44" t="s">
        <v>19</v>
      </c>
      <c r="H131" s="44" t="s">
        <v>27</v>
      </c>
      <c r="I131" s="44" t="s">
        <v>444</v>
      </c>
      <c r="J131" s="44" t="s">
        <v>16</v>
      </c>
      <c r="K131" s="44" t="s">
        <v>15</v>
      </c>
      <c r="L131" s="43" t="s">
        <v>14</v>
      </c>
      <c r="M131" s="43">
        <v>1</v>
      </c>
      <c r="N131" s="42"/>
      <c r="P131" s="34">
        <f t="shared" si="2"/>
        <v>32</v>
      </c>
    </row>
    <row r="132" spans="2:16" s="34" customFormat="1" ht="63.75" x14ac:dyDescent="0.25">
      <c r="B132" s="48"/>
      <c r="C132" s="47"/>
      <c r="D132" s="46" t="s">
        <v>26</v>
      </c>
      <c r="E132" s="45"/>
      <c r="F132" s="45" t="s">
        <v>25</v>
      </c>
      <c r="G132" s="44" t="s">
        <v>19</v>
      </c>
      <c r="H132" s="44" t="s">
        <v>18</v>
      </c>
      <c r="I132" s="44" t="s">
        <v>17</v>
      </c>
      <c r="J132" s="44" t="s">
        <v>16</v>
      </c>
      <c r="K132" s="44" t="s">
        <v>15</v>
      </c>
      <c r="L132" s="43" t="s">
        <v>14</v>
      </c>
      <c r="M132" s="43">
        <v>1</v>
      </c>
      <c r="N132" s="42"/>
      <c r="P132" s="34">
        <f t="shared" si="2"/>
        <v>33</v>
      </c>
    </row>
    <row r="133" spans="2:16" s="34" customFormat="1" ht="63.75" x14ac:dyDescent="0.25">
      <c r="B133" s="48"/>
      <c r="C133" s="47"/>
      <c r="D133" s="46" t="s">
        <v>24</v>
      </c>
      <c r="E133" s="45"/>
      <c r="F133" s="45" t="s">
        <v>23</v>
      </c>
      <c r="G133" s="44" t="s">
        <v>19</v>
      </c>
      <c r="H133" s="44" t="s">
        <v>22</v>
      </c>
      <c r="I133" s="44" t="s">
        <v>443</v>
      </c>
      <c r="J133" s="44" t="s">
        <v>16</v>
      </c>
      <c r="K133" s="44" t="s">
        <v>15</v>
      </c>
      <c r="L133" s="43" t="s">
        <v>14</v>
      </c>
      <c r="M133" s="43">
        <v>1</v>
      </c>
      <c r="N133" s="42"/>
      <c r="P133" s="34">
        <f t="shared" si="2"/>
        <v>34</v>
      </c>
    </row>
    <row r="134" spans="2:16" s="34" customFormat="1" ht="64.5" thickBot="1" x14ac:dyDescent="0.3">
      <c r="B134" s="41"/>
      <c r="C134" s="40"/>
      <c r="D134" s="39" t="s">
        <v>21</v>
      </c>
      <c r="E134" s="38"/>
      <c r="F134" s="38" t="s">
        <v>20</v>
      </c>
      <c r="G134" s="37" t="s">
        <v>19</v>
      </c>
      <c r="H134" s="37" t="s">
        <v>18</v>
      </c>
      <c r="I134" s="37" t="s">
        <v>17</v>
      </c>
      <c r="J134" s="37" t="s">
        <v>16</v>
      </c>
      <c r="K134" s="37" t="s">
        <v>15</v>
      </c>
      <c r="L134" s="36" t="s">
        <v>14</v>
      </c>
      <c r="M134" s="36">
        <v>1</v>
      </c>
      <c r="N134" s="35"/>
      <c r="P134" s="34">
        <f t="shared" si="2"/>
        <v>35</v>
      </c>
    </row>
    <row r="135" spans="2:16" s="27" customFormat="1" ht="13.5" thickTop="1" x14ac:dyDescent="0.25">
      <c r="B135" s="32" t="s">
        <v>13</v>
      </c>
      <c r="C135" s="32"/>
      <c r="D135" s="32"/>
      <c r="E135" s="32"/>
      <c r="F135" s="32"/>
      <c r="G135" s="29"/>
      <c r="H135" s="29"/>
      <c r="I135" s="29"/>
      <c r="J135" s="29"/>
      <c r="K135" s="29"/>
      <c r="L135" s="29"/>
      <c r="M135" s="29"/>
      <c r="N135" s="33"/>
    </row>
    <row r="136" spans="2:16" s="27" customFormat="1" x14ac:dyDescent="0.25">
      <c r="B136" s="32" t="s">
        <v>12</v>
      </c>
      <c r="C136" s="32"/>
      <c r="D136" s="32"/>
      <c r="E136" s="31"/>
      <c r="F136" s="31"/>
      <c r="G136" s="30"/>
      <c r="H136" s="30"/>
      <c r="I136" s="30"/>
      <c r="J136" s="30"/>
      <c r="K136" s="29"/>
      <c r="L136" s="29"/>
      <c r="M136" s="29"/>
      <c r="N136" s="33"/>
    </row>
    <row r="137" spans="2:16" s="27" customFormat="1" x14ac:dyDescent="0.25">
      <c r="B137" s="32" t="s">
        <v>11</v>
      </c>
      <c r="C137" s="32"/>
      <c r="D137" s="32"/>
      <c r="E137" s="31"/>
      <c r="F137" s="31"/>
      <c r="G137" s="30"/>
      <c r="H137" s="30"/>
      <c r="I137" s="30"/>
      <c r="J137" s="30"/>
      <c r="K137" s="29"/>
      <c r="L137" s="29"/>
      <c r="M137" s="29"/>
      <c r="N137" s="33"/>
    </row>
    <row r="138" spans="2:16" s="27" customFormat="1" x14ac:dyDescent="0.25">
      <c r="B138" s="32"/>
      <c r="C138" s="32"/>
      <c r="D138" s="32"/>
      <c r="E138" s="30"/>
      <c r="F138" s="31"/>
      <c r="G138" s="30"/>
      <c r="H138" s="30"/>
      <c r="I138" s="30"/>
      <c r="J138" s="30"/>
      <c r="K138" s="29"/>
      <c r="L138" s="29"/>
      <c r="M138" s="29"/>
      <c r="N138" s="24"/>
    </row>
    <row r="139" spans="2:16" s="27" customFormat="1" x14ac:dyDescent="0.25">
      <c r="E139" s="26"/>
      <c r="F139" s="28"/>
      <c r="G139" s="26"/>
      <c r="H139" s="26"/>
      <c r="I139" s="26"/>
      <c r="J139" s="26"/>
      <c r="K139" s="25"/>
      <c r="L139" s="25"/>
      <c r="M139" s="25"/>
      <c r="N139" s="24"/>
    </row>
    <row r="140" spans="2:16" s="27" customFormat="1" x14ac:dyDescent="0.25">
      <c r="E140" s="26"/>
      <c r="F140" s="28"/>
      <c r="G140" s="26"/>
      <c r="H140" s="26"/>
      <c r="I140" s="26"/>
      <c r="J140" s="26"/>
      <c r="K140" s="25"/>
      <c r="L140" s="25"/>
      <c r="M140" s="25"/>
      <c r="N140" s="24"/>
    </row>
    <row r="141" spans="2:16" s="27" customFormat="1" x14ac:dyDescent="0.25">
      <c r="E141" s="26"/>
      <c r="F141" s="28"/>
      <c r="G141" s="26"/>
      <c r="H141" s="26"/>
      <c r="I141" s="26"/>
      <c r="J141" s="26"/>
      <c r="K141" s="25"/>
      <c r="L141" s="25"/>
      <c r="M141" s="25"/>
      <c r="N141" s="24"/>
    </row>
    <row r="142" spans="2:16" s="27" customFormat="1" x14ac:dyDescent="0.25">
      <c r="E142" s="26"/>
      <c r="F142" s="28"/>
      <c r="G142" s="26"/>
      <c r="H142" s="26"/>
      <c r="I142" s="26"/>
      <c r="J142" s="26"/>
      <c r="K142" s="25"/>
      <c r="L142" s="25"/>
      <c r="M142" s="25"/>
      <c r="N142" s="24"/>
    </row>
    <row r="143" spans="2:16" s="27" customFormat="1" x14ac:dyDescent="0.25">
      <c r="E143" s="26"/>
      <c r="F143" s="28"/>
      <c r="G143" s="26"/>
      <c r="H143" s="26"/>
      <c r="I143" s="26"/>
      <c r="J143" s="26"/>
      <c r="K143" s="25"/>
      <c r="L143" s="25"/>
      <c r="M143" s="25"/>
      <c r="N143" s="24"/>
    </row>
    <row r="144" spans="2:16" s="27" customFormat="1" x14ac:dyDescent="0.25">
      <c r="E144" s="26"/>
      <c r="F144" s="28"/>
      <c r="G144" s="26"/>
      <c r="H144" s="26"/>
      <c r="I144" s="26"/>
      <c r="J144" s="26"/>
      <c r="K144" s="25"/>
      <c r="L144" s="25"/>
      <c r="M144" s="25"/>
      <c r="N144" s="24"/>
    </row>
    <row r="145" spans="5:14" s="27" customFormat="1" x14ac:dyDescent="0.25">
      <c r="E145" s="26"/>
      <c r="F145" s="28"/>
      <c r="G145" s="26"/>
      <c r="H145" s="26"/>
      <c r="I145" s="26"/>
      <c r="J145" s="26"/>
      <c r="K145" s="25"/>
      <c r="L145" s="25"/>
      <c r="M145" s="25"/>
      <c r="N145" s="24"/>
    </row>
    <row r="146" spans="5:14" s="27" customFormat="1" x14ac:dyDescent="0.25">
      <c r="E146" s="26"/>
      <c r="F146" s="28"/>
      <c r="G146" s="26"/>
      <c r="H146" s="26"/>
      <c r="I146" s="26"/>
      <c r="J146" s="26"/>
      <c r="K146" s="25"/>
      <c r="L146" s="25"/>
      <c r="M146" s="25"/>
      <c r="N146" s="24"/>
    </row>
    <row r="147" spans="5:14" s="27" customFormat="1" x14ac:dyDescent="0.25">
      <c r="E147" s="26"/>
      <c r="F147" s="28"/>
      <c r="G147" s="26"/>
      <c r="H147" s="26"/>
      <c r="I147" s="26"/>
      <c r="J147" s="26"/>
      <c r="K147" s="25"/>
      <c r="L147" s="25"/>
      <c r="M147" s="25"/>
      <c r="N147" s="24"/>
    </row>
    <row r="148" spans="5:14" s="27" customFormat="1" x14ac:dyDescent="0.25">
      <c r="E148" s="26"/>
      <c r="F148" s="28"/>
      <c r="G148" s="26"/>
      <c r="H148" s="26"/>
      <c r="I148" s="26"/>
      <c r="J148" s="26"/>
      <c r="K148" s="25"/>
      <c r="L148" s="25"/>
      <c r="M148" s="25"/>
      <c r="N148" s="24"/>
    </row>
    <row r="149" spans="5:14" s="27" customFormat="1" x14ac:dyDescent="0.25">
      <c r="E149" s="26"/>
      <c r="F149" s="28"/>
      <c r="G149" s="26"/>
      <c r="H149" s="26"/>
      <c r="I149" s="26"/>
      <c r="J149" s="26"/>
      <c r="K149" s="25"/>
      <c r="L149" s="25"/>
      <c r="M149" s="25"/>
      <c r="N149" s="24"/>
    </row>
    <row r="150" spans="5:14" s="27" customFormat="1" x14ac:dyDescent="0.25">
      <c r="E150" s="26"/>
      <c r="F150" s="28"/>
      <c r="G150" s="26"/>
      <c r="H150" s="26"/>
      <c r="I150" s="26"/>
      <c r="J150" s="26"/>
      <c r="K150" s="25"/>
      <c r="L150" s="25"/>
      <c r="M150" s="25"/>
      <c r="N150" s="24"/>
    </row>
    <row r="151" spans="5:14" s="27" customFormat="1" x14ac:dyDescent="0.25">
      <c r="E151" s="26"/>
      <c r="F151" s="28"/>
      <c r="G151" s="26"/>
      <c r="H151" s="26"/>
      <c r="I151" s="26"/>
      <c r="J151" s="26"/>
      <c r="K151" s="25"/>
      <c r="L151" s="25"/>
      <c r="M151" s="25"/>
      <c r="N151" s="24"/>
    </row>
    <row r="152" spans="5:14" s="27" customFormat="1" x14ac:dyDescent="0.25">
      <c r="E152" s="26"/>
      <c r="F152" s="28"/>
      <c r="G152" s="26"/>
      <c r="H152" s="26"/>
      <c r="I152" s="26"/>
      <c r="J152" s="26"/>
      <c r="K152" s="25"/>
      <c r="L152" s="25"/>
      <c r="M152" s="25"/>
      <c r="N152" s="24"/>
    </row>
    <row r="153" spans="5:14" s="27" customFormat="1" x14ac:dyDescent="0.25">
      <c r="E153" s="26"/>
      <c r="F153" s="28"/>
      <c r="G153" s="26"/>
      <c r="H153" s="26"/>
      <c r="I153" s="26"/>
      <c r="J153" s="26"/>
      <c r="K153" s="25"/>
      <c r="L153" s="25"/>
      <c r="M153" s="25"/>
      <c r="N153" s="24"/>
    </row>
    <row r="154" spans="5:14" s="27" customFormat="1" x14ac:dyDescent="0.25">
      <c r="E154" s="26"/>
      <c r="F154" s="28"/>
      <c r="G154" s="26"/>
      <c r="H154" s="26"/>
      <c r="I154" s="26"/>
      <c r="J154" s="26"/>
      <c r="K154" s="25"/>
      <c r="L154" s="25"/>
      <c r="M154" s="25"/>
      <c r="N154" s="24"/>
    </row>
    <row r="155" spans="5:14" s="27" customFormat="1" x14ac:dyDescent="0.25">
      <c r="E155" s="26"/>
      <c r="F155" s="28"/>
      <c r="G155" s="26"/>
      <c r="H155" s="26"/>
      <c r="I155" s="26"/>
      <c r="J155" s="26"/>
      <c r="K155" s="25"/>
      <c r="L155" s="25"/>
      <c r="M155" s="25"/>
      <c r="N155" s="24"/>
    </row>
    <row r="156" spans="5:14" s="27" customFormat="1" x14ac:dyDescent="0.25">
      <c r="E156" s="26"/>
      <c r="F156" s="28"/>
      <c r="G156" s="26"/>
      <c r="H156" s="26"/>
      <c r="I156" s="26"/>
      <c r="J156" s="26"/>
      <c r="K156" s="25"/>
      <c r="L156" s="25"/>
      <c r="M156" s="25"/>
      <c r="N156" s="24"/>
    </row>
    <row r="157" spans="5:14" s="27" customFormat="1" x14ac:dyDescent="0.25">
      <c r="E157" s="26"/>
      <c r="F157" s="28"/>
      <c r="G157" s="26"/>
      <c r="H157" s="26"/>
      <c r="I157" s="26"/>
      <c r="J157" s="26"/>
      <c r="K157" s="25"/>
      <c r="L157" s="25"/>
      <c r="M157" s="25"/>
      <c r="N157" s="24"/>
    </row>
    <row r="158" spans="5:14" s="27" customFormat="1" x14ac:dyDescent="0.25">
      <c r="E158" s="26"/>
      <c r="F158" s="28"/>
      <c r="G158" s="26"/>
      <c r="H158" s="26"/>
      <c r="I158" s="26"/>
      <c r="J158" s="26"/>
      <c r="K158" s="25"/>
      <c r="L158" s="25"/>
      <c r="M158" s="25"/>
      <c r="N158" s="24"/>
    </row>
    <row r="159" spans="5:14" s="27" customFormat="1" x14ac:dyDescent="0.25">
      <c r="E159" s="26"/>
      <c r="F159" s="28"/>
      <c r="G159" s="26"/>
      <c r="H159" s="26"/>
      <c r="I159" s="26"/>
      <c r="J159" s="26"/>
      <c r="K159" s="25"/>
      <c r="L159" s="25"/>
      <c r="M159" s="25"/>
      <c r="N159" s="24"/>
    </row>
    <row r="160" spans="5:14" s="27" customFormat="1" x14ac:dyDescent="0.25">
      <c r="E160" s="26"/>
      <c r="F160" s="28"/>
      <c r="G160" s="26"/>
      <c r="H160" s="26"/>
      <c r="I160" s="26"/>
      <c r="J160" s="26"/>
      <c r="K160" s="25"/>
      <c r="L160" s="25"/>
      <c r="M160" s="25"/>
      <c r="N160" s="24"/>
    </row>
    <row r="161" spans="5:14" s="27" customFormat="1" x14ac:dyDescent="0.25">
      <c r="E161" s="26"/>
      <c r="F161" s="28"/>
      <c r="G161" s="26"/>
      <c r="H161" s="26"/>
      <c r="I161" s="26"/>
      <c r="J161" s="26"/>
      <c r="K161" s="25"/>
      <c r="L161" s="25"/>
      <c r="M161" s="25"/>
      <c r="N161" s="24"/>
    </row>
    <row r="162" spans="5:14" s="27" customFormat="1" x14ac:dyDescent="0.25">
      <c r="E162" s="26"/>
      <c r="F162" s="28"/>
      <c r="G162" s="26"/>
      <c r="H162" s="26"/>
      <c r="I162" s="26"/>
      <c r="J162" s="26"/>
      <c r="K162" s="25"/>
      <c r="L162" s="25"/>
      <c r="M162" s="25"/>
      <c r="N162" s="24"/>
    </row>
    <row r="163" spans="5:14" s="27" customFormat="1" x14ac:dyDescent="0.25">
      <c r="E163" s="26"/>
      <c r="F163" s="28"/>
      <c r="G163" s="26"/>
      <c r="H163" s="26"/>
      <c r="I163" s="26"/>
      <c r="J163" s="26"/>
      <c r="K163" s="25"/>
      <c r="L163" s="25"/>
      <c r="M163" s="25"/>
      <c r="N163" s="24"/>
    </row>
    <row r="164" spans="5:14" s="27" customFormat="1" x14ac:dyDescent="0.25">
      <c r="E164" s="26"/>
      <c r="F164" s="28"/>
      <c r="G164" s="26"/>
      <c r="H164" s="26"/>
      <c r="I164" s="26"/>
      <c r="J164" s="26"/>
      <c r="K164" s="25"/>
      <c r="L164" s="25"/>
      <c r="M164" s="25"/>
      <c r="N164" s="24"/>
    </row>
    <row r="165" spans="5:14" s="27" customFormat="1" x14ac:dyDescent="0.25">
      <c r="E165" s="26"/>
      <c r="F165" s="28"/>
      <c r="G165" s="26"/>
      <c r="H165" s="26"/>
      <c r="I165" s="26"/>
      <c r="J165" s="26"/>
      <c r="K165" s="25"/>
      <c r="L165" s="25"/>
      <c r="M165" s="25"/>
      <c r="N165" s="24"/>
    </row>
    <row r="166" spans="5:14" s="27" customFormat="1" x14ac:dyDescent="0.25">
      <c r="E166" s="26"/>
      <c r="F166" s="28"/>
      <c r="G166" s="26"/>
      <c r="H166" s="26"/>
      <c r="I166" s="26"/>
      <c r="J166" s="26"/>
      <c r="K166" s="25"/>
      <c r="L166" s="25"/>
      <c r="M166" s="25"/>
      <c r="N166" s="24"/>
    </row>
    <row r="167" spans="5:14" s="27" customFormat="1" x14ac:dyDescent="0.25">
      <c r="E167" s="26"/>
      <c r="F167" s="28"/>
      <c r="G167" s="26"/>
      <c r="H167" s="26"/>
      <c r="I167" s="26"/>
      <c r="J167" s="26"/>
      <c r="K167" s="25"/>
      <c r="L167" s="25"/>
      <c r="M167" s="25"/>
      <c r="N167" s="24"/>
    </row>
    <row r="168" spans="5:14" s="27" customFormat="1" x14ac:dyDescent="0.25">
      <c r="E168" s="26"/>
      <c r="F168" s="28"/>
      <c r="G168" s="26"/>
      <c r="H168" s="26"/>
      <c r="I168" s="26"/>
      <c r="J168" s="26"/>
      <c r="K168" s="25"/>
      <c r="L168" s="25"/>
      <c r="M168" s="25"/>
      <c r="N168" s="24"/>
    </row>
    <row r="169" spans="5:14" s="27" customFormat="1" x14ac:dyDescent="0.25">
      <c r="E169" s="26"/>
      <c r="F169" s="28"/>
      <c r="G169" s="26"/>
      <c r="H169" s="26"/>
      <c r="I169" s="26"/>
      <c r="J169" s="26"/>
      <c r="K169" s="25"/>
      <c r="L169" s="25"/>
      <c r="M169" s="25"/>
      <c r="N169" s="24"/>
    </row>
    <row r="170" spans="5:14" s="27" customFormat="1" x14ac:dyDescent="0.25">
      <c r="E170" s="26"/>
      <c r="F170" s="28"/>
      <c r="G170" s="26"/>
      <c r="H170" s="26"/>
      <c r="I170" s="26"/>
      <c r="J170" s="26"/>
      <c r="K170" s="25"/>
      <c r="L170" s="25"/>
      <c r="M170" s="25"/>
      <c r="N170" s="24"/>
    </row>
    <row r="171" spans="5:14" s="27" customFormat="1" x14ac:dyDescent="0.25">
      <c r="E171" s="26"/>
      <c r="F171" s="28"/>
      <c r="G171" s="26"/>
      <c r="H171" s="26"/>
      <c r="I171" s="26"/>
      <c r="J171" s="26"/>
      <c r="K171" s="25"/>
      <c r="L171" s="25"/>
      <c r="M171" s="25"/>
      <c r="N171" s="24"/>
    </row>
    <row r="172" spans="5:14" s="27" customFormat="1" x14ac:dyDescent="0.25">
      <c r="E172" s="26"/>
      <c r="F172" s="28"/>
      <c r="G172" s="26"/>
      <c r="H172" s="26"/>
      <c r="I172" s="26"/>
      <c r="J172" s="26"/>
      <c r="K172" s="25"/>
      <c r="L172" s="25"/>
      <c r="M172" s="25"/>
      <c r="N172" s="24"/>
    </row>
    <row r="173" spans="5:14" s="27" customFormat="1" x14ac:dyDescent="0.25">
      <c r="E173" s="26"/>
      <c r="F173" s="28"/>
      <c r="G173" s="26"/>
      <c r="H173" s="26"/>
      <c r="I173" s="26"/>
      <c r="J173" s="26"/>
      <c r="K173" s="25"/>
      <c r="L173" s="25"/>
      <c r="M173" s="25"/>
      <c r="N173" s="24"/>
    </row>
    <row r="174" spans="5:14" s="27" customFormat="1" x14ac:dyDescent="0.25">
      <c r="E174" s="26"/>
      <c r="F174" s="28"/>
      <c r="G174" s="26"/>
      <c r="H174" s="26"/>
      <c r="I174" s="26"/>
      <c r="J174" s="26"/>
      <c r="K174" s="25"/>
      <c r="L174" s="25"/>
      <c r="M174" s="25"/>
      <c r="N174" s="24"/>
    </row>
    <row r="175" spans="5:14" s="27" customFormat="1" x14ac:dyDescent="0.25">
      <c r="E175" s="26"/>
      <c r="F175" s="28"/>
      <c r="G175" s="26"/>
      <c r="H175" s="26"/>
      <c r="I175" s="26"/>
      <c r="J175" s="26"/>
      <c r="K175" s="25"/>
      <c r="L175" s="25"/>
      <c r="M175" s="25"/>
      <c r="N175" s="24"/>
    </row>
    <row r="176" spans="5:14" s="27" customFormat="1" x14ac:dyDescent="0.25">
      <c r="E176" s="26"/>
      <c r="F176" s="28"/>
      <c r="G176" s="26"/>
      <c r="H176" s="26"/>
      <c r="I176" s="26"/>
      <c r="J176" s="26"/>
      <c r="K176" s="25"/>
      <c r="L176" s="25"/>
      <c r="M176" s="25"/>
      <c r="N176" s="24"/>
    </row>
    <row r="177" spans="5:14" s="27" customFormat="1" x14ac:dyDescent="0.25">
      <c r="E177" s="26"/>
      <c r="F177" s="28"/>
      <c r="G177" s="26"/>
      <c r="H177" s="26"/>
      <c r="I177" s="26"/>
      <c r="J177" s="26"/>
      <c r="K177" s="25"/>
      <c r="L177" s="25"/>
      <c r="M177" s="25"/>
      <c r="N177" s="24"/>
    </row>
    <row r="178" spans="5:14" s="27" customFormat="1" x14ac:dyDescent="0.25">
      <c r="E178" s="26"/>
      <c r="F178" s="28"/>
      <c r="G178" s="26"/>
      <c r="H178" s="26"/>
      <c r="I178" s="26"/>
      <c r="J178" s="26"/>
      <c r="K178" s="25"/>
      <c r="L178" s="25"/>
      <c r="M178" s="25"/>
      <c r="N178" s="24"/>
    </row>
    <row r="179" spans="5:14" s="27" customFormat="1" x14ac:dyDescent="0.25">
      <c r="E179" s="26"/>
      <c r="F179" s="28"/>
      <c r="G179" s="26"/>
      <c r="H179" s="26"/>
      <c r="I179" s="26"/>
      <c r="J179" s="26"/>
      <c r="K179" s="25"/>
      <c r="L179" s="25"/>
      <c r="M179" s="25"/>
      <c r="N179" s="24"/>
    </row>
    <row r="180" spans="5:14" s="27" customFormat="1" x14ac:dyDescent="0.25">
      <c r="E180" s="26"/>
      <c r="F180" s="28"/>
      <c r="G180" s="26"/>
      <c r="H180" s="26"/>
      <c r="I180" s="26"/>
      <c r="J180" s="26"/>
      <c r="K180" s="25"/>
      <c r="L180" s="25"/>
      <c r="M180" s="25"/>
      <c r="N180" s="24"/>
    </row>
    <row r="181" spans="5:14" s="27" customFormat="1" x14ac:dyDescent="0.25">
      <c r="E181" s="26"/>
      <c r="F181" s="28"/>
      <c r="G181" s="26"/>
      <c r="H181" s="26"/>
      <c r="I181" s="26"/>
      <c r="J181" s="26"/>
      <c r="K181" s="25"/>
      <c r="L181" s="25"/>
      <c r="M181" s="25"/>
      <c r="N181" s="24"/>
    </row>
    <row r="182" spans="5:14" s="27" customFormat="1" x14ac:dyDescent="0.25">
      <c r="E182" s="26"/>
      <c r="F182" s="28"/>
      <c r="G182" s="26"/>
      <c r="H182" s="26"/>
      <c r="I182" s="26"/>
      <c r="J182" s="26"/>
      <c r="K182" s="25"/>
      <c r="L182" s="25"/>
      <c r="M182" s="25"/>
      <c r="N182" s="24"/>
    </row>
    <row r="183" spans="5:14" s="27" customFormat="1" x14ac:dyDescent="0.25">
      <c r="E183" s="26"/>
      <c r="F183" s="28"/>
      <c r="G183" s="26"/>
      <c r="H183" s="26"/>
      <c r="I183" s="26"/>
      <c r="J183" s="26"/>
      <c r="K183" s="25"/>
      <c r="L183" s="25"/>
      <c r="M183" s="25"/>
      <c r="N183" s="24"/>
    </row>
    <row r="184" spans="5:14" s="27" customFormat="1" x14ac:dyDescent="0.25">
      <c r="E184" s="26"/>
      <c r="F184" s="28"/>
      <c r="G184" s="26"/>
      <c r="H184" s="26"/>
      <c r="I184" s="26"/>
      <c r="J184" s="26"/>
      <c r="K184" s="25"/>
      <c r="L184" s="25"/>
      <c r="M184" s="25"/>
      <c r="N184" s="24"/>
    </row>
    <row r="185" spans="5:14" s="27" customFormat="1" x14ac:dyDescent="0.25">
      <c r="E185" s="26"/>
      <c r="F185" s="28"/>
      <c r="G185" s="26"/>
      <c r="H185" s="26"/>
      <c r="I185" s="26"/>
      <c r="J185" s="26"/>
      <c r="K185" s="25"/>
      <c r="L185" s="25"/>
      <c r="M185" s="25"/>
      <c r="N185" s="24"/>
    </row>
    <row r="186" spans="5:14" s="27" customFormat="1" x14ac:dyDescent="0.25">
      <c r="E186" s="26"/>
      <c r="F186" s="28"/>
      <c r="G186" s="26"/>
      <c r="H186" s="26"/>
      <c r="I186" s="26"/>
      <c r="J186" s="26"/>
      <c r="K186" s="25"/>
      <c r="L186" s="25"/>
      <c r="M186" s="25"/>
      <c r="N186" s="24"/>
    </row>
    <row r="187" spans="5:14" s="27" customFormat="1" x14ac:dyDescent="0.25">
      <c r="E187" s="26"/>
      <c r="F187" s="28"/>
      <c r="G187" s="26"/>
      <c r="H187" s="26"/>
      <c r="I187" s="26"/>
      <c r="J187" s="26"/>
      <c r="K187" s="25"/>
      <c r="L187" s="25"/>
      <c r="M187" s="25"/>
      <c r="N187" s="24"/>
    </row>
    <row r="188" spans="5:14" s="27" customFormat="1" x14ac:dyDescent="0.25">
      <c r="E188" s="26"/>
      <c r="F188" s="28"/>
      <c r="G188" s="26"/>
      <c r="H188" s="26"/>
      <c r="I188" s="26"/>
      <c r="J188" s="26"/>
      <c r="K188" s="25"/>
      <c r="L188" s="25"/>
      <c r="M188" s="25"/>
      <c r="N188" s="24"/>
    </row>
    <row r="189" spans="5:14" s="27" customFormat="1" x14ac:dyDescent="0.25">
      <c r="E189" s="26"/>
      <c r="F189" s="28"/>
      <c r="G189" s="26"/>
      <c r="H189" s="26"/>
      <c r="I189" s="26"/>
      <c r="J189" s="26"/>
      <c r="K189" s="25"/>
      <c r="L189" s="25"/>
      <c r="M189" s="25"/>
      <c r="N189" s="24"/>
    </row>
    <row r="190" spans="5:14" s="27" customFormat="1" x14ac:dyDescent="0.25">
      <c r="E190" s="26"/>
      <c r="F190" s="28"/>
      <c r="G190" s="26"/>
      <c r="H190" s="26"/>
      <c r="I190" s="26"/>
      <c r="J190" s="26"/>
      <c r="K190" s="25"/>
      <c r="L190" s="25"/>
      <c r="M190" s="25"/>
      <c r="N190" s="24"/>
    </row>
    <row r="191" spans="5:14" s="27" customFormat="1" x14ac:dyDescent="0.25">
      <c r="E191" s="26"/>
      <c r="F191" s="28"/>
      <c r="G191" s="26"/>
      <c r="H191" s="26"/>
      <c r="I191" s="26"/>
      <c r="J191" s="26"/>
      <c r="K191" s="25"/>
      <c r="L191" s="25"/>
      <c r="M191" s="25"/>
      <c r="N191" s="24"/>
    </row>
    <row r="192" spans="5:14" s="27" customFormat="1" x14ac:dyDescent="0.25">
      <c r="E192" s="26"/>
      <c r="F192" s="28"/>
      <c r="G192" s="26"/>
      <c r="H192" s="26"/>
      <c r="I192" s="26"/>
      <c r="J192" s="26"/>
      <c r="K192" s="25"/>
      <c r="L192" s="25"/>
      <c r="M192" s="25"/>
      <c r="N192" s="24"/>
    </row>
    <row r="193" spans="5:14" s="27" customFormat="1" x14ac:dyDescent="0.25">
      <c r="E193" s="26"/>
      <c r="F193" s="28"/>
      <c r="G193" s="26"/>
      <c r="H193" s="26"/>
      <c r="I193" s="26"/>
      <c r="J193" s="26"/>
      <c r="K193" s="25"/>
      <c r="L193" s="25"/>
      <c r="M193" s="25"/>
      <c r="N193" s="24"/>
    </row>
    <row r="194" spans="5:14" s="27" customFormat="1" x14ac:dyDescent="0.25">
      <c r="E194" s="26"/>
      <c r="F194" s="28"/>
      <c r="G194" s="26"/>
      <c r="H194" s="26"/>
      <c r="I194" s="26"/>
      <c r="J194" s="26"/>
      <c r="K194" s="25"/>
      <c r="L194" s="25"/>
      <c r="M194" s="25"/>
      <c r="N194" s="24"/>
    </row>
    <row r="195" spans="5:14" s="27" customFormat="1" x14ac:dyDescent="0.25">
      <c r="E195" s="26"/>
      <c r="F195" s="28"/>
      <c r="G195" s="26"/>
      <c r="H195" s="26"/>
      <c r="I195" s="26"/>
      <c r="J195" s="26"/>
      <c r="K195" s="25"/>
      <c r="L195" s="25"/>
      <c r="M195" s="25"/>
      <c r="N195" s="24"/>
    </row>
    <row r="196" spans="5:14" s="27" customFormat="1" x14ac:dyDescent="0.25">
      <c r="E196" s="26"/>
      <c r="F196" s="28"/>
      <c r="G196" s="26"/>
      <c r="H196" s="26"/>
      <c r="I196" s="26"/>
      <c r="J196" s="26"/>
      <c r="K196" s="25"/>
      <c r="L196" s="25"/>
      <c r="M196" s="25"/>
      <c r="N196" s="24"/>
    </row>
    <row r="197" spans="5:14" s="27" customFormat="1" x14ac:dyDescent="0.25">
      <c r="E197" s="26"/>
      <c r="F197" s="28"/>
      <c r="G197" s="26"/>
      <c r="H197" s="26"/>
      <c r="I197" s="26"/>
      <c r="J197" s="26"/>
      <c r="K197" s="25"/>
      <c r="L197" s="25"/>
      <c r="M197" s="25"/>
      <c r="N197" s="24"/>
    </row>
    <row r="198" spans="5:14" s="27" customFormat="1" x14ac:dyDescent="0.25">
      <c r="E198" s="26"/>
      <c r="F198" s="28"/>
      <c r="G198" s="26"/>
      <c r="H198" s="26"/>
      <c r="I198" s="26"/>
      <c r="J198" s="26"/>
      <c r="K198" s="25"/>
      <c r="L198" s="25"/>
      <c r="M198" s="25"/>
      <c r="N198" s="24"/>
    </row>
    <row r="199" spans="5:14" s="27" customFormat="1" x14ac:dyDescent="0.25">
      <c r="E199" s="26"/>
      <c r="F199" s="28"/>
      <c r="G199" s="26"/>
      <c r="H199" s="26"/>
      <c r="I199" s="26"/>
      <c r="J199" s="26"/>
      <c r="K199" s="25"/>
      <c r="L199" s="25"/>
      <c r="M199" s="25"/>
      <c r="N199" s="24"/>
    </row>
    <row r="200" spans="5:14" s="27" customFormat="1" x14ac:dyDescent="0.25">
      <c r="E200" s="26"/>
      <c r="F200" s="28"/>
      <c r="G200" s="26"/>
      <c r="H200" s="26"/>
      <c r="I200" s="26"/>
      <c r="J200" s="26"/>
      <c r="K200" s="25"/>
      <c r="L200" s="25"/>
      <c r="M200" s="25"/>
      <c r="N200" s="24"/>
    </row>
    <row r="201" spans="5:14" s="27" customFormat="1" x14ac:dyDescent="0.25">
      <c r="E201" s="26"/>
      <c r="F201" s="28"/>
      <c r="G201" s="26"/>
      <c r="H201" s="26"/>
      <c r="I201" s="26"/>
      <c r="J201" s="26"/>
      <c r="K201" s="25"/>
      <c r="L201" s="25"/>
      <c r="M201" s="25"/>
      <c r="N201" s="24"/>
    </row>
    <row r="202" spans="5:14" s="27" customFormat="1" x14ac:dyDescent="0.25">
      <c r="E202" s="26"/>
      <c r="F202" s="28"/>
      <c r="G202" s="26"/>
      <c r="H202" s="26"/>
      <c r="I202" s="26"/>
      <c r="J202" s="26"/>
      <c r="K202" s="25"/>
      <c r="L202" s="25"/>
      <c r="M202" s="25"/>
      <c r="N202" s="24"/>
    </row>
    <row r="203" spans="5:14" s="27" customFormat="1" x14ac:dyDescent="0.25">
      <c r="E203" s="26"/>
      <c r="F203" s="28"/>
      <c r="G203" s="26"/>
      <c r="H203" s="26"/>
      <c r="I203" s="26"/>
      <c r="J203" s="26"/>
      <c r="K203" s="25"/>
      <c r="L203" s="25"/>
      <c r="M203" s="25"/>
      <c r="N203" s="24"/>
    </row>
    <row r="204" spans="5:14" s="27" customFormat="1" x14ac:dyDescent="0.25">
      <c r="E204" s="26"/>
      <c r="F204" s="28"/>
      <c r="G204" s="26"/>
      <c r="H204" s="26"/>
      <c r="I204" s="26"/>
      <c r="J204" s="26"/>
      <c r="K204" s="25"/>
      <c r="L204" s="25"/>
      <c r="M204" s="25"/>
      <c r="N204" s="24"/>
    </row>
    <row r="205" spans="5:14" s="27" customFormat="1" x14ac:dyDescent="0.25">
      <c r="E205" s="26"/>
      <c r="F205" s="28"/>
      <c r="G205" s="26"/>
      <c r="H205" s="26"/>
      <c r="I205" s="26"/>
      <c r="J205" s="26"/>
      <c r="K205" s="25"/>
      <c r="L205" s="25"/>
      <c r="M205" s="25"/>
      <c r="N205" s="24"/>
    </row>
    <row r="206" spans="5:14" s="27" customFormat="1" x14ac:dyDescent="0.25">
      <c r="E206" s="26"/>
      <c r="F206" s="28"/>
      <c r="G206" s="26"/>
      <c r="H206" s="26"/>
      <c r="I206" s="26"/>
      <c r="J206" s="26"/>
      <c r="K206" s="25"/>
      <c r="L206" s="25"/>
      <c r="M206" s="25"/>
      <c r="N206" s="24"/>
    </row>
    <row r="207" spans="5:14" s="27" customFormat="1" x14ac:dyDescent="0.25">
      <c r="E207" s="26"/>
      <c r="F207" s="28"/>
      <c r="G207" s="26"/>
      <c r="H207" s="26"/>
      <c r="I207" s="26"/>
      <c r="J207" s="26"/>
      <c r="K207" s="25"/>
      <c r="L207" s="25"/>
      <c r="M207" s="25"/>
      <c r="N207" s="24"/>
    </row>
    <row r="208" spans="5:14" s="27" customFormat="1" x14ac:dyDescent="0.25">
      <c r="E208" s="26"/>
      <c r="F208" s="28"/>
      <c r="G208" s="26"/>
      <c r="H208" s="26"/>
      <c r="I208" s="26"/>
      <c r="J208" s="26"/>
      <c r="K208" s="25"/>
      <c r="L208" s="25"/>
      <c r="M208" s="25"/>
      <c r="N208" s="24"/>
    </row>
    <row r="209" spans="5:14" s="27" customFormat="1" x14ac:dyDescent="0.25">
      <c r="E209" s="26"/>
      <c r="F209" s="28"/>
      <c r="G209" s="26"/>
      <c r="H209" s="26"/>
      <c r="I209" s="26"/>
      <c r="J209" s="26"/>
      <c r="K209" s="25"/>
      <c r="L209" s="25"/>
      <c r="M209" s="25"/>
      <c r="N209" s="24"/>
    </row>
    <row r="210" spans="5:14" s="27" customFormat="1" x14ac:dyDescent="0.25">
      <c r="E210" s="26"/>
      <c r="F210" s="28"/>
      <c r="G210" s="26"/>
      <c r="H210" s="26"/>
      <c r="I210" s="26"/>
      <c r="J210" s="26"/>
      <c r="K210" s="25"/>
      <c r="L210" s="25"/>
      <c r="M210" s="25"/>
      <c r="N210" s="24"/>
    </row>
    <row r="211" spans="5:14" s="27" customFormat="1" x14ac:dyDescent="0.25">
      <c r="E211" s="26"/>
      <c r="F211" s="28"/>
      <c r="G211" s="26"/>
      <c r="H211" s="26"/>
      <c r="I211" s="26"/>
      <c r="J211" s="26"/>
      <c r="K211" s="25"/>
      <c r="L211" s="25"/>
      <c r="M211" s="25"/>
      <c r="N211" s="24"/>
    </row>
    <row r="212" spans="5:14" s="27" customFormat="1" x14ac:dyDescent="0.25">
      <c r="E212" s="26"/>
      <c r="F212" s="28"/>
      <c r="G212" s="26"/>
      <c r="H212" s="26"/>
      <c r="I212" s="26"/>
      <c r="J212" s="26"/>
      <c r="K212" s="25"/>
      <c r="L212" s="25"/>
      <c r="M212" s="25"/>
      <c r="N212" s="24"/>
    </row>
    <row r="213" spans="5:14" s="27" customFormat="1" x14ac:dyDescent="0.25">
      <c r="E213" s="26"/>
      <c r="F213" s="28"/>
      <c r="G213" s="26"/>
      <c r="H213" s="26"/>
      <c r="I213" s="26"/>
      <c r="J213" s="26"/>
      <c r="K213" s="25"/>
      <c r="L213" s="25"/>
      <c r="M213" s="25"/>
      <c r="N213" s="24"/>
    </row>
    <row r="214" spans="5:14" s="27" customFormat="1" x14ac:dyDescent="0.25">
      <c r="E214" s="26"/>
      <c r="F214" s="28"/>
      <c r="G214" s="26"/>
      <c r="H214" s="26"/>
      <c r="I214" s="26"/>
      <c r="J214" s="26"/>
      <c r="K214" s="25"/>
      <c r="L214" s="25"/>
      <c r="M214" s="25"/>
      <c r="N214" s="24"/>
    </row>
    <row r="215" spans="5:14" s="27" customFormat="1" x14ac:dyDescent="0.25">
      <c r="E215" s="26"/>
      <c r="F215" s="28"/>
      <c r="G215" s="26"/>
      <c r="H215" s="26"/>
      <c r="I215" s="26"/>
      <c r="J215" s="26"/>
      <c r="K215" s="25"/>
      <c r="L215" s="25"/>
      <c r="M215" s="25"/>
      <c r="N215" s="24"/>
    </row>
    <row r="216" spans="5:14" s="27" customFormat="1" x14ac:dyDescent="0.25">
      <c r="E216" s="26"/>
      <c r="F216" s="28"/>
      <c r="G216" s="26"/>
      <c r="H216" s="26"/>
      <c r="I216" s="26"/>
      <c r="J216" s="26"/>
      <c r="K216" s="25"/>
      <c r="L216" s="25"/>
      <c r="M216" s="25"/>
      <c r="N216" s="24"/>
    </row>
    <row r="217" spans="5:14" s="27" customFormat="1" x14ac:dyDescent="0.25">
      <c r="E217" s="26"/>
      <c r="F217" s="28"/>
      <c r="G217" s="26"/>
      <c r="H217" s="26"/>
      <c r="I217" s="26"/>
      <c r="J217" s="26"/>
      <c r="K217" s="25"/>
      <c r="L217" s="25"/>
      <c r="M217" s="25"/>
      <c r="N217" s="24"/>
    </row>
    <row r="218" spans="5:14" s="27" customFormat="1" x14ac:dyDescent="0.25">
      <c r="E218" s="26"/>
      <c r="F218" s="28"/>
      <c r="G218" s="26"/>
      <c r="H218" s="26"/>
      <c r="I218" s="26"/>
      <c r="J218" s="26"/>
      <c r="K218" s="25"/>
      <c r="L218" s="25"/>
      <c r="M218" s="25"/>
      <c r="N218" s="24"/>
    </row>
    <row r="219" spans="5:14" s="27" customFormat="1" x14ac:dyDescent="0.25">
      <c r="E219" s="26"/>
      <c r="F219" s="28"/>
      <c r="G219" s="26"/>
      <c r="H219" s="26"/>
      <c r="I219" s="26"/>
      <c r="J219" s="26"/>
      <c r="K219" s="25"/>
      <c r="L219" s="25"/>
      <c r="M219" s="25"/>
      <c r="N219" s="24"/>
    </row>
    <row r="220" spans="5:14" s="27" customFormat="1" x14ac:dyDescent="0.25">
      <c r="E220" s="26"/>
      <c r="F220" s="28"/>
      <c r="G220" s="26"/>
      <c r="H220" s="26"/>
      <c r="I220" s="26"/>
      <c r="J220" s="26"/>
      <c r="K220" s="25"/>
      <c r="L220" s="25"/>
      <c r="M220" s="25"/>
      <c r="N220" s="24"/>
    </row>
    <row r="221" spans="5:14" s="27" customFormat="1" x14ac:dyDescent="0.25">
      <c r="E221" s="26"/>
      <c r="F221" s="28"/>
      <c r="G221" s="26"/>
      <c r="H221" s="26"/>
      <c r="I221" s="26"/>
      <c r="J221" s="26"/>
      <c r="K221" s="25"/>
      <c r="L221" s="25"/>
      <c r="M221" s="25"/>
      <c r="N221" s="24"/>
    </row>
    <row r="222" spans="5:14" s="27" customFormat="1" x14ac:dyDescent="0.25">
      <c r="E222" s="26"/>
      <c r="F222" s="28"/>
      <c r="G222" s="26"/>
      <c r="H222" s="26"/>
      <c r="I222" s="26"/>
      <c r="J222" s="26"/>
      <c r="K222" s="25"/>
      <c r="L222" s="25"/>
      <c r="M222" s="25"/>
      <c r="N222" s="24"/>
    </row>
    <row r="223" spans="5:14" s="27" customFormat="1" x14ac:dyDescent="0.25">
      <c r="E223" s="26"/>
      <c r="F223" s="28"/>
      <c r="G223" s="26"/>
      <c r="H223" s="26"/>
      <c r="I223" s="26"/>
      <c r="J223" s="26"/>
      <c r="K223" s="25"/>
      <c r="L223" s="25"/>
      <c r="M223" s="25"/>
      <c r="N223" s="24"/>
    </row>
    <row r="224" spans="5:14" s="27" customFormat="1" x14ac:dyDescent="0.25">
      <c r="E224" s="26"/>
      <c r="F224" s="28"/>
      <c r="G224" s="26"/>
      <c r="H224" s="26"/>
      <c r="I224" s="26"/>
      <c r="J224" s="26"/>
      <c r="K224" s="25"/>
      <c r="L224" s="25"/>
      <c r="M224" s="25"/>
      <c r="N224" s="24"/>
    </row>
    <row r="225" spans="5:14" s="27" customFormat="1" x14ac:dyDescent="0.25">
      <c r="E225" s="26"/>
      <c r="F225" s="28"/>
      <c r="G225" s="26"/>
      <c r="H225" s="26"/>
      <c r="I225" s="26"/>
      <c r="J225" s="26"/>
      <c r="K225" s="25"/>
      <c r="L225" s="25"/>
      <c r="M225" s="25"/>
      <c r="N225" s="24"/>
    </row>
    <row r="226" spans="5:14" s="27" customFormat="1" x14ac:dyDescent="0.25">
      <c r="E226" s="26"/>
      <c r="F226" s="28"/>
      <c r="G226" s="26"/>
      <c r="H226" s="26"/>
      <c r="I226" s="26"/>
      <c r="J226" s="26"/>
      <c r="K226" s="25"/>
      <c r="L226" s="25"/>
      <c r="M226" s="25"/>
      <c r="N226" s="24"/>
    </row>
    <row r="227" spans="5:14" s="27" customFormat="1" x14ac:dyDescent="0.25">
      <c r="E227" s="26"/>
      <c r="F227" s="28"/>
      <c r="G227" s="26"/>
      <c r="H227" s="26"/>
      <c r="I227" s="26"/>
      <c r="J227" s="26"/>
      <c r="K227" s="25"/>
      <c r="L227" s="25"/>
      <c r="M227" s="25"/>
      <c r="N227" s="24"/>
    </row>
    <row r="228" spans="5:14" s="27" customFormat="1" x14ac:dyDescent="0.25">
      <c r="E228" s="26"/>
      <c r="F228" s="28"/>
      <c r="G228" s="26"/>
      <c r="H228" s="26"/>
      <c r="I228" s="26"/>
      <c r="J228" s="26"/>
      <c r="K228" s="25"/>
      <c r="L228" s="25"/>
      <c r="M228" s="25"/>
      <c r="N228" s="24"/>
    </row>
    <row r="229" spans="5:14" s="27" customFormat="1" x14ac:dyDescent="0.25">
      <c r="E229" s="26"/>
      <c r="F229" s="28"/>
      <c r="G229" s="26"/>
      <c r="H229" s="26"/>
      <c r="I229" s="26"/>
      <c r="J229" s="26"/>
      <c r="K229" s="25"/>
      <c r="L229" s="25"/>
      <c r="M229" s="25"/>
      <c r="N229" s="24"/>
    </row>
    <row r="230" spans="5:14" s="27" customFormat="1" x14ac:dyDescent="0.25">
      <c r="E230" s="26"/>
      <c r="F230" s="28"/>
      <c r="G230" s="26"/>
      <c r="H230" s="26"/>
      <c r="I230" s="26"/>
      <c r="J230" s="26"/>
      <c r="K230" s="25"/>
      <c r="L230" s="25"/>
      <c r="M230" s="25"/>
      <c r="N230" s="24"/>
    </row>
    <row r="231" spans="5:14" s="27" customFormat="1" x14ac:dyDescent="0.25">
      <c r="E231" s="26"/>
      <c r="F231" s="28"/>
      <c r="G231" s="26"/>
      <c r="H231" s="26"/>
      <c r="I231" s="26"/>
      <c r="J231" s="26"/>
      <c r="K231" s="25"/>
      <c r="L231" s="25"/>
      <c r="M231" s="25"/>
      <c r="N231" s="24"/>
    </row>
    <row r="232" spans="5:14" s="27" customFormat="1" x14ac:dyDescent="0.25">
      <c r="E232" s="26"/>
      <c r="F232" s="28"/>
      <c r="G232" s="26"/>
      <c r="H232" s="26"/>
      <c r="I232" s="26"/>
      <c r="J232" s="26"/>
      <c r="K232" s="25"/>
      <c r="L232" s="25"/>
      <c r="M232" s="25"/>
      <c r="N232" s="24"/>
    </row>
    <row r="233" spans="5:14" s="27" customFormat="1" x14ac:dyDescent="0.25">
      <c r="E233" s="26"/>
      <c r="F233" s="28"/>
      <c r="G233" s="26"/>
      <c r="H233" s="26"/>
      <c r="I233" s="26"/>
      <c r="J233" s="26"/>
      <c r="K233" s="25"/>
      <c r="L233" s="25"/>
      <c r="M233" s="25"/>
      <c r="N233" s="24"/>
    </row>
    <row r="234" spans="5:14" s="27" customFormat="1" x14ac:dyDescent="0.25">
      <c r="E234" s="26"/>
      <c r="F234" s="28"/>
      <c r="G234" s="26"/>
      <c r="H234" s="26"/>
      <c r="I234" s="26"/>
      <c r="J234" s="26"/>
      <c r="K234" s="25"/>
      <c r="L234" s="25"/>
      <c r="M234" s="25"/>
      <c r="N234" s="24"/>
    </row>
    <row r="235" spans="5:14" s="27" customFormat="1" x14ac:dyDescent="0.25">
      <c r="E235" s="26"/>
      <c r="F235" s="28"/>
      <c r="G235" s="26"/>
      <c r="H235" s="26"/>
      <c r="I235" s="26"/>
      <c r="J235" s="26"/>
      <c r="K235" s="25"/>
      <c r="L235" s="25"/>
      <c r="M235" s="25"/>
      <c r="N235" s="24"/>
    </row>
    <row r="236" spans="5:14" s="27" customFormat="1" x14ac:dyDescent="0.25">
      <c r="E236" s="26"/>
      <c r="F236" s="28"/>
      <c r="G236" s="26"/>
      <c r="H236" s="26"/>
      <c r="I236" s="26"/>
      <c r="J236" s="26"/>
      <c r="K236" s="25"/>
      <c r="L236" s="25"/>
      <c r="M236" s="25"/>
      <c r="N236" s="24"/>
    </row>
    <row r="237" spans="5:14" s="27" customFormat="1" x14ac:dyDescent="0.25">
      <c r="E237" s="26"/>
      <c r="F237" s="28"/>
      <c r="G237" s="26"/>
      <c r="H237" s="26"/>
      <c r="I237" s="26"/>
      <c r="J237" s="26"/>
      <c r="K237" s="25"/>
      <c r="L237" s="25"/>
      <c r="M237" s="25"/>
      <c r="N237" s="24"/>
    </row>
    <row r="238" spans="5:14" s="27" customFormat="1" x14ac:dyDescent="0.25">
      <c r="E238" s="26"/>
      <c r="F238" s="28"/>
      <c r="G238" s="26"/>
      <c r="H238" s="26"/>
      <c r="I238" s="26"/>
      <c r="J238" s="26"/>
      <c r="K238" s="25"/>
      <c r="L238" s="25"/>
      <c r="M238" s="25"/>
      <c r="N238" s="24"/>
    </row>
    <row r="239" spans="5:14" s="27" customFormat="1" x14ac:dyDescent="0.25">
      <c r="E239" s="26"/>
      <c r="F239" s="28"/>
      <c r="G239" s="26"/>
      <c r="H239" s="26"/>
      <c r="I239" s="26"/>
      <c r="J239" s="26"/>
      <c r="K239" s="25"/>
      <c r="L239" s="25"/>
      <c r="M239" s="25"/>
      <c r="N239" s="24"/>
    </row>
    <row r="240" spans="5:14" s="27" customFormat="1" x14ac:dyDescent="0.25">
      <c r="E240" s="26"/>
      <c r="F240" s="28"/>
      <c r="G240" s="26"/>
      <c r="H240" s="26"/>
      <c r="I240" s="26"/>
      <c r="J240" s="26"/>
      <c r="K240" s="25"/>
      <c r="L240" s="25"/>
      <c r="M240" s="25"/>
      <c r="N240" s="24"/>
    </row>
    <row r="241" spans="5:14" s="27" customFormat="1" x14ac:dyDescent="0.25">
      <c r="E241" s="26"/>
      <c r="F241" s="28"/>
      <c r="G241" s="26"/>
      <c r="H241" s="26"/>
      <c r="I241" s="26"/>
      <c r="J241" s="26"/>
      <c r="K241" s="25"/>
      <c r="L241" s="25"/>
      <c r="M241" s="25"/>
      <c r="N241" s="24"/>
    </row>
    <row r="242" spans="5:14" s="27" customFormat="1" x14ac:dyDescent="0.25">
      <c r="E242" s="26"/>
      <c r="F242" s="28"/>
      <c r="G242" s="26"/>
      <c r="H242" s="26"/>
      <c r="I242" s="26"/>
      <c r="J242" s="26"/>
      <c r="K242" s="25"/>
      <c r="L242" s="25"/>
      <c r="M242" s="25"/>
      <c r="N242" s="24"/>
    </row>
    <row r="243" spans="5:14" s="27" customFormat="1" x14ac:dyDescent="0.25">
      <c r="E243" s="26"/>
      <c r="F243" s="28"/>
      <c r="G243" s="26"/>
      <c r="H243" s="26"/>
      <c r="I243" s="26"/>
      <c r="J243" s="26"/>
      <c r="K243" s="25"/>
      <c r="L243" s="25"/>
      <c r="M243" s="25"/>
      <c r="N243" s="24"/>
    </row>
    <row r="244" spans="5:14" s="27" customFormat="1" x14ac:dyDescent="0.25">
      <c r="E244" s="26"/>
      <c r="F244" s="28"/>
      <c r="G244" s="26"/>
      <c r="H244" s="26"/>
      <c r="I244" s="26"/>
      <c r="J244" s="26"/>
      <c r="K244" s="25"/>
      <c r="L244" s="25"/>
      <c r="M244" s="25"/>
      <c r="N244" s="24"/>
    </row>
    <row r="245" spans="5:14" s="27" customFormat="1" x14ac:dyDescent="0.25">
      <c r="E245" s="26"/>
      <c r="F245" s="28"/>
      <c r="G245" s="26"/>
      <c r="H245" s="26"/>
      <c r="I245" s="26"/>
      <c r="J245" s="26"/>
      <c r="K245" s="25"/>
      <c r="L245" s="25"/>
      <c r="M245" s="25"/>
      <c r="N245" s="24"/>
    </row>
    <row r="246" spans="5:14" s="27" customFormat="1" x14ac:dyDescent="0.25">
      <c r="E246" s="26"/>
      <c r="F246" s="28"/>
      <c r="G246" s="26"/>
      <c r="H246" s="26"/>
      <c r="I246" s="26"/>
      <c r="J246" s="26"/>
      <c r="K246" s="25"/>
      <c r="L246" s="25"/>
      <c r="M246" s="25"/>
      <c r="N246" s="24"/>
    </row>
    <row r="247" spans="5:14" s="27" customFormat="1" x14ac:dyDescent="0.25">
      <c r="E247" s="26"/>
      <c r="F247" s="28"/>
      <c r="G247" s="26"/>
      <c r="H247" s="26"/>
      <c r="I247" s="26"/>
      <c r="J247" s="26"/>
      <c r="K247" s="25"/>
      <c r="L247" s="25"/>
      <c r="M247" s="25"/>
      <c r="N247" s="24"/>
    </row>
    <row r="248" spans="5:14" s="27" customFormat="1" x14ac:dyDescent="0.25">
      <c r="E248" s="26"/>
      <c r="F248" s="28"/>
      <c r="G248" s="26"/>
      <c r="H248" s="26"/>
      <c r="I248" s="26"/>
      <c r="J248" s="26"/>
      <c r="K248" s="25"/>
      <c r="L248" s="25"/>
      <c r="M248" s="25"/>
      <c r="N248" s="24"/>
    </row>
    <row r="249" spans="5:14" s="27" customFormat="1" x14ac:dyDescent="0.25">
      <c r="E249" s="26"/>
      <c r="F249" s="28"/>
      <c r="G249" s="26"/>
      <c r="H249" s="26"/>
      <c r="I249" s="26"/>
      <c r="J249" s="26"/>
      <c r="K249" s="25"/>
      <c r="L249" s="25"/>
      <c r="M249" s="25"/>
      <c r="N249" s="24"/>
    </row>
    <row r="250" spans="5:14" s="27" customFormat="1" x14ac:dyDescent="0.25">
      <c r="E250" s="26"/>
      <c r="F250" s="28"/>
      <c r="G250" s="26"/>
      <c r="H250" s="26"/>
      <c r="I250" s="26"/>
      <c r="J250" s="26"/>
      <c r="K250" s="25"/>
      <c r="L250" s="25"/>
      <c r="M250" s="25"/>
      <c r="N250" s="24"/>
    </row>
    <row r="251" spans="5:14" s="27" customFormat="1" x14ac:dyDescent="0.25">
      <c r="E251" s="26"/>
      <c r="F251" s="28"/>
      <c r="G251" s="26"/>
      <c r="H251" s="26"/>
      <c r="I251" s="26"/>
      <c r="J251" s="26"/>
      <c r="K251" s="25"/>
      <c r="L251" s="25"/>
      <c r="M251" s="25"/>
      <c r="N251" s="24"/>
    </row>
    <row r="252" spans="5:14" s="27" customFormat="1" x14ac:dyDescent="0.25">
      <c r="E252" s="26"/>
      <c r="F252" s="28"/>
      <c r="G252" s="26"/>
      <c r="H252" s="26"/>
      <c r="I252" s="26"/>
      <c r="J252" s="26"/>
      <c r="K252" s="25"/>
      <c r="L252" s="25"/>
      <c r="M252" s="25"/>
      <c r="N252" s="24"/>
    </row>
    <row r="253" spans="5:14" s="27" customFormat="1" x14ac:dyDescent="0.25">
      <c r="E253" s="26"/>
      <c r="F253" s="28"/>
      <c r="G253" s="26"/>
      <c r="H253" s="26"/>
      <c r="I253" s="26"/>
      <c r="J253" s="26"/>
      <c r="K253" s="25"/>
      <c r="L253" s="25"/>
      <c r="M253" s="25"/>
      <c r="N253" s="24"/>
    </row>
    <row r="254" spans="5:14" s="27" customFormat="1" x14ac:dyDescent="0.25">
      <c r="E254" s="26"/>
      <c r="F254" s="28"/>
      <c r="G254" s="26"/>
      <c r="H254" s="26"/>
      <c r="I254" s="26"/>
      <c r="J254" s="26"/>
      <c r="K254" s="25"/>
      <c r="L254" s="25"/>
      <c r="M254" s="25"/>
      <c r="N254" s="24"/>
    </row>
    <row r="255" spans="5:14" s="27" customFormat="1" x14ac:dyDescent="0.25">
      <c r="E255" s="26"/>
      <c r="F255" s="28"/>
      <c r="G255" s="26"/>
      <c r="H255" s="26"/>
      <c r="I255" s="26"/>
      <c r="J255" s="26"/>
      <c r="K255" s="25"/>
      <c r="L255" s="25"/>
      <c r="M255" s="25"/>
      <c r="N255" s="24"/>
    </row>
    <row r="256" spans="5:14" s="27" customFormat="1" x14ac:dyDescent="0.25">
      <c r="E256" s="26"/>
      <c r="F256" s="28"/>
      <c r="G256" s="26"/>
      <c r="H256" s="26"/>
      <c r="I256" s="26"/>
      <c r="J256" s="26"/>
      <c r="K256" s="25"/>
      <c r="L256" s="25"/>
      <c r="M256" s="25"/>
      <c r="N256" s="24"/>
    </row>
  </sheetData>
  <autoFilter ref="A8:P137"/>
  <mergeCells count="13">
    <mergeCell ref="F6:F8"/>
    <mergeCell ref="B6:B8"/>
    <mergeCell ref="C6:C8"/>
    <mergeCell ref="I7:I8"/>
    <mergeCell ref="D6:D8"/>
    <mergeCell ref="G7:G8"/>
    <mergeCell ref="H7:H8"/>
    <mergeCell ref="J7:J8"/>
    <mergeCell ref="K7:K8"/>
    <mergeCell ref="L7:L8"/>
    <mergeCell ref="N6:N8"/>
    <mergeCell ref="M7:M8"/>
    <mergeCell ref="G6:M6"/>
  </mergeCells>
  <conditionalFormatting sqref="D1:D57 D67:D1048576">
    <cfRule type="duplicateValues" dxfId="1" priority="3"/>
  </conditionalFormatting>
  <conditionalFormatting sqref="D58:D66">
    <cfRule type="duplicateValues" dxfId="0" priority="1"/>
  </conditionalFormatting>
  <printOptions horizontalCentered="1"/>
  <pageMargins left="0.31496062992126" right="0.11810914260717401" top="0.39370078740157499" bottom="0.39370078740157499" header="0.31496062992126" footer="0.31496062992126"/>
  <pageSetup paperSize="9" scale="64" fitToHeight="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Q94"/>
  <sheetViews>
    <sheetView zoomScaleNormal="100" workbookViewId="0">
      <selection activeCell="P72" sqref="P72"/>
    </sheetView>
  </sheetViews>
  <sheetFormatPr defaultRowHeight="15" x14ac:dyDescent="0.25"/>
  <cols>
    <col min="1" max="1" width="16.85546875" style="139" customWidth="1"/>
    <col min="2" max="251" width="9.140625" style="232"/>
    <col min="252" max="16384" width="9.140625" style="136"/>
  </cols>
  <sheetData>
    <row r="1" spans="1:251" x14ac:dyDescent="0.25">
      <c r="B1" s="232" t="s">
        <v>231</v>
      </c>
      <c r="C1" s="232" t="s">
        <v>232</v>
      </c>
      <c r="D1" s="232" t="s">
        <v>233</v>
      </c>
      <c r="E1" s="232" t="s">
        <v>819</v>
      </c>
      <c r="F1" s="232" t="s">
        <v>820</v>
      </c>
      <c r="G1" s="232" t="s">
        <v>821</v>
      </c>
      <c r="H1" s="232" t="s">
        <v>822</v>
      </c>
      <c r="I1" s="232" t="s">
        <v>823</v>
      </c>
      <c r="J1" s="232" t="s">
        <v>824</v>
      </c>
      <c r="K1" s="232" t="s">
        <v>825</v>
      </c>
      <c r="L1" s="232" t="s">
        <v>826</v>
      </c>
      <c r="M1" s="232" t="s">
        <v>827</v>
      </c>
      <c r="N1" s="232" t="s">
        <v>828</v>
      </c>
      <c r="O1" s="232" t="s">
        <v>829</v>
      </c>
      <c r="P1" s="232" t="s">
        <v>830</v>
      </c>
      <c r="Q1" s="232" t="s">
        <v>831</v>
      </c>
      <c r="R1" s="232" t="s">
        <v>832</v>
      </c>
      <c r="S1" s="232" t="s">
        <v>833</v>
      </c>
      <c r="T1" s="232" t="s">
        <v>834</v>
      </c>
      <c r="U1" s="232" t="s">
        <v>835</v>
      </c>
      <c r="V1" s="232" t="s">
        <v>836</v>
      </c>
      <c r="W1" s="232" t="s">
        <v>837</v>
      </c>
      <c r="X1" s="232" t="s">
        <v>838</v>
      </c>
      <c r="Y1" s="232" t="s">
        <v>839</v>
      </c>
      <c r="Z1" s="232" t="s">
        <v>849</v>
      </c>
      <c r="AA1" s="232" t="s">
        <v>850</v>
      </c>
      <c r="AB1" s="232" t="s">
        <v>851</v>
      </c>
      <c r="AC1" s="232" t="s">
        <v>852</v>
      </c>
      <c r="AD1" s="232" t="s">
        <v>840</v>
      </c>
      <c r="AE1" s="232" t="s">
        <v>841</v>
      </c>
      <c r="AF1" s="232" t="s">
        <v>842</v>
      </c>
      <c r="AG1" s="232" t="s">
        <v>843</v>
      </c>
      <c r="AH1" s="232" t="s">
        <v>844</v>
      </c>
      <c r="AI1" s="232" t="s">
        <v>845</v>
      </c>
      <c r="AJ1" s="232" t="s">
        <v>848</v>
      </c>
      <c r="AK1" s="232" t="s">
        <v>846</v>
      </c>
      <c r="AL1" s="232" t="s">
        <v>853</v>
      </c>
      <c r="AM1" s="232" t="s">
        <v>847</v>
      </c>
      <c r="AN1" s="232" t="s">
        <v>854</v>
      </c>
      <c r="AO1" s="232" t="s">
        <v>855</v>
      </c>
      <c r="AP1" s="232" t="s">
        <v>856</v>
      </c>
      <c r="AQ1" s="232" t="s">
        <v>857</v>
      </c>
      <c r="AR1" s="232" t="s">
        <v>639</v>
      </c>
      <c r="AS1" s="232" t="s">
        <v>640</v>
      </c>
      <c r="AT1" s="232" t="s">
        <v>641</v>
      </c>
      <c r="AU1" s="232" t="s">
        <v>642</v>
      </c>
      <c r="AV1" s="232" t="s">
        <v>643</v>
      </c>
      <c r="AW1" s="232" t="s">
        <v>372</v>
      </c>
      <c r="AX1" s="232" t="s">
        <v>373</v>
      </c>
      <c r="AY1" s="232" t="s">
        <v>469</v>
      </c>
      <c r="AZ1" s="232" t="s">
        <v>374</v>
      </c>
      <c r="BA1" s="232" t="s">
        <v>375</v>
      </c>
      <c r="BB1" s="232" t="s">
        <v>624</v>
      </c>
      <c r="BC1" s="232" t="s">
        <v>625</v>
      </c>
      <c r="BD1" s="232" t="s">
        <v>626</v>
      </c>
      <c r="BE1" s="232" t="s">
        <v>627</v>
      </c>
      <c r="BF1" s="232" t="s">
        <v>628</v>
      </c>
      <c r="BG1" s="232" t="s">
        <v>629</v>
      </c>
      <c r="BH1" s="232" t="s">
        <v>630</v>
      </c>
      <c r="BI1" s="232" t="s">
        <v>631</v>
      </c>
      <c r="BJ1" s="232" t="s">
        <v>632</v>
      </c>
      <c r="BK1" s="232" t="s">
        <v>633</v>
      </c>
      <c r="BL1" s="232" t="s">
        <v>239</v>
      </c>
      <c r="BM1" s="232" t="s">
        <v>440</v>
      </c>
      <c r="BN1" s="232" t="s">
        <v>435</v>
      </c>
      <c r="BO1" s="232" t="s">
        <v>436</v>
      </c>
      <c r="BP1" s="232" t="s">
        <v>187</v>
      </c>
      <c r="BQ1" s="232" t="s">
        <v>270</v>
      </c>
      <c r="BR1" s="232" t="s">
        <v>246</v>
      </c>
      <c r="BS1" s="232" t="s">
        <v>192</v>
      </c>
      <c r="BT1" s="232" t="s">
        <v>193</v>
      </c>
      <c r="BU1" s="232" t="s">
        <v>194</v>
      </c>
      <c r="BV1" s="232" t="s">
        <v>195</v>
      </c>
      <c r="BW1" s="232" t="s">
        <v>201</v>
      </c>
      <c r="BX1" s="232" t="s">
        <v>247</v>
      </c>
      <c r="BY1" s="232" t="s">
        <v>203</v>
      </c>
      <c r="BZ1" s="232" t="s">
        <v>204</v>
      </c>
      <c r="CA1" s="232" t="s">
        <v>205</v>
      </c>
      <c r="CB1" s="232" t="s">
        <v>248</v>
      </c>
      <c r="CC1" s="232" t="s">
        <v>213</v>
      </c>
      <c r="CD1" s="232" t="s">
        <v>376</v>
      </c>
      <c r="CE1" s="232" t="s">
        <v>214</v>
      </c>
      <c r="CF1" s="232" t="s">
        <v>215</v>
      </c>
      <c r="CG1" s="232" t="s">
        <v>216</v>
      </c>
      <c r="CH1" s="232" t="s">
        <v>217</v>
      </c>
      <c r="CI1" s="232" t="s">
        <v>218</v>
      </c>
      <c r="CJ1" s="232" t="s">
        <v>234</v>
      </c>
      <c r="CK1" s="232" t="s">
        <v>250</v>
      </c>
      <c r="CL1" s="232" t="s">
        <v>249</v>
      </c>
      <c r="CM1" s="232" t="s">
        <v>251</v>
      </c>
      <c r="CN1" s="232" t="s">
        <v>271</v>
      </c>
      <c r="CO1" s="232" t="s">
        <v>252</v>
      </c>
      <c r="CP1" s="232" t="s">
        <v>253</v>
      </c>
      <c r="CQ1" s="232" t="s">
        <v>254</v>
      </c>
      <c r="CR1" s="232" t="s">
        <v>255</v>
      </c>
      <c r="CS1" s="232" t="s">
        <v>256</v>
      </c>
      <c r="CT1" s="232" t="s">
        <v>257</v>
      </c>
      <c r="CU1" s="232" t="s">
        <v>258</v>
      </c>
      <c r="CV1" s="232" t="s">
        <v>259</v>
      </c>
      <c r="CW1" s="232" t="s">
        <v>260</v>
      </c>
      <c r="CX1" s="232" t="s">
        <v>261</v>
      </c>
      <c r="CY1" s="232" t="s">
        <v>262</v>
      </c>
      <c r="CZ1" s="232" t="s">
        <v>263</v>
      </c>
      <c r="DA1" s="232" t="s">
        <v>265</v>
      </c>
      <c r="DB1" s="232" t="s">
        <v>264</v>
      </c>
      <c r="DC1" s="232" t="s">
        <v>266</v>
      </c>
      <c r="DD1" s="232" t="s">
        <v>267</v>
      </c>
      <c r="DE1" s="232" t="s">
        <v>269</v>
      </c>
      <c r="DF1" s="232" t="s">
        <v>268</v>
      </c>
      <c r="DG1" s="232" t="s">
        <v>272</v>
      </c>
      <c r="DH1" s="232" t="s">
        <v>273</v>
      </c>
      <c r="DI1" s="232" t="s">
        <v>274</v>
      </c>
      <c r="DJ1" s="232" t="s">
        <v>275</v>
      </c>
      <c r="DK1" s="232" t="s">
        <v>276</v>
      </c>
      <c r="DL1" s="232" t="s">
        <v>277</v>
      </c>
      <c r="DM1" s="232" t="s">
        <v>278</v>
      </c>
      <c r="DN1" s="232" t="s">
        <v>279</v>
      </c>
      <c r="DO1" s="232" t="s">
        <v>280</v>
      </c>
      <c r="DP1" s="232" t="s">
        <v>281</v>
      </c>
      <c r="DQ1" s="232" t="s">
        <v>282</v>
      </c>
      <c r="DR1" s="232" t="s">
        <v>283</v>
      </c>
      <c r="DS1" s="232" t="s">
        <v>284</v>
      </c>
      <c r="DT1" s="232" t="s">
        <v>285</v>
      </c>
      <c r="DU1" s="232" t="s">
        <v>286</v>
      </c>
      <c r="DV1" s="232" t="s">
        <v>287</v>
      </c>
      <c r="DW1" s="232" t="s">
        <v>288</v>
      </c>
      <c r="DX1" s="232" t="s">
        <v>289</v>
      </c>
      <c r="DY1" s="232" t="s">
        <v>290</v>
      </c>
      <c r="DZ1" s="232" t="s">
        <v>291</v>
      </c>
      <c r="EA1" s="232" t="s">
        <v>292</v>
      </c>
      <c r="EB1" s="232" t="s">
        <v>293</v>
      </c>
      <c r="EC1" s="232" t="s">
        <v>294</v>
      </c>
      <c r="ED1" s="232" t="s">
        <v>295</v>
      </c>
      <c r="EE1" s="232" t="s">
        <v>297</v>
      </c>
      <c r="EF1" s="232" t="s">
        <v>296</v>
      </c>
      <c r="EG1" s="232" t="s">
        <v>299</v>
      </c>
      <c r="EH1" s="232" t="s">
        <v>300</v>
      </c>
      <c r="EI1" s="232" t="s">
        <v>301</v>
      </c>
      <c r="EJ1" s="232" t="s">
        <v>302</v>
      </c>
      <c r="EK1" s="232" t="s">
        <v>235</v>
      </c>
      <c r="EL1" s="232" t="s">
        <v>304</v>
      </c>
      <c r="EM1" s="232" t="s">
        <v>303</v>
      </c>
      <c r="EN1" s="232" t="s">
        <v>305</v>
      </c>
      <c r="EO1" s="232" t="s">
        <v>306</v>
      </c>
      <c r="EP1" s="232" t="s">
        <v>307</v>
      </c>
      <c r="EQ1" s="232" t="s">
        <v>308</v>
      </c>
      <c r="ER1" s="232" t="s">
        <v>309</v>
      </c>
      <c r="ES1" s="232" t="s">
        <v>310</v>
      </c>
      <c r="ET1" s="232" t="s">
        <v>311</v>
      </c>
      <c r="EU1" s="232" t="s">
        <v>312</v>
      </c>
      <c r="EV1" s="232" t="s">
        <v>313</v>
      </c>
      <c r="EW1" s="232" t="s">
        <v>314</v>
      </c>
      <c r="EX1" s="232" t="s">
        <v>315</v>
      </c>
      <c r="EY1" s="232" t="s">
        <v>316</v>
      </c>
      <c r="EZ1" s="232" t="s">
        <v>317</v>
      </c>
      <c r="FA1" s="232" t="s">
        <v>318</v>
      </c>
      <c r="FB1" s="232" t="s">
        <v>319</v>
      </c>
      <c r="FC1" s="232" t="s">
        <v>320</v>
      </c>
      <c r="FD1" s="232" t="s">
        <v>321</v>
      </c>
      <c r="FE1" s="232" t="s">
        <v>322</v>
      </c>
      <c r="FF1" s="232" t="s">
        <v>324</v>
      </c>
      <c r="FG1" s="232" t="s">
        <v>323</v>
      </c>
      <c r="FH1" s="232" t="s">
        <v>325</v>
      </c>
      <c r="FI1" s="232" t="s">
        <v>326</v>
      </c>
      <c r="FJ1" s="232" t="s">
        <v>327</v>
      </c>
      <c r="FK1" s="232" t="s">
        <v>328</v>
      </c>
      <c r="FL1" s="232" t="s">
        <v>329</v>
      </c>
      <c r="FM1" s="232" t="s">
        <v>330</v>
      </c>
      <c r="FN1" s="232" t="s">
        <v>331</v>
      </c>
      <c r="FO1" s="232" t="s">
        <v>332</v>
      </c>
      <c r="FP1" s="232" t="s">
        <v>333</v>
      </c>
      <c r="FQ1" s="232" t="s">
        <v>334</v>
      </c>
      <c r="FR1" s="232" t="s">
        <v>335</v>
      </c>
      <c r="FS1" s="232" t="s">
        <v>336</v>
      </c>
      <c r="FT1" s="232" t="s">
        <v>337</v>
      </c>
      <c r="FU1" s="232" t="s">
        <v>338</v>
      </c>
      <c r="FV1" s="232" t="s">
        <v>377</v>
      </c>
      <c r="FW1" s="232" t="s">
        <v>378</v>
      </c>
      <c r="FX1" s="232" t="s">
        <v>379</v>
      </c>
      <c r="FY1" s="232" t="s">
        <v>339</v>
      </c>
      <c r="FZ1" s="232" t="s">
        <v>242</v>
      </c>
      <c r="GA1" s="232" t="s">
        <v>340</v>
      </c>
      <c r="GB1" s="232" t="s">
        <v>341</v>
      </c>
      <c r="GC1" s="232" t="s">
        <v>342</v>
      </c>
      <c r="GD1" s="232" t="s">
        <v>343</v>
      </c>
      <c r="GE1" s="232" t="s">
        <v>344</v>
      </c>
      <c r="GF1" s="232" t="s">
        <v>345</v>
      </c>
      <c r="GG1" s="232" t="s">
        <v>380</v>
      </c>
      <c r="GH1" s="232" t="s">
        <v>346</v>
      </c>
      <c r="GI1" s="232" t="s">
        <v>347</v>
      </c>
      <c r="GJ1" s="232" t="s">
        <v>348</v>
      </c>
      <c r="GK1" s="232" t="s">
        <v>349</v>
      </c>
      <c r="GL1" s="232" t="s">
        <v>350</v>
      </c>
      <c r="GM1" s="232" t="s">
        <v>351</v>
      </c>
      <c r="GN1" s="232" t="s">
        <v>352</v>
      </c>
      <c r="GO1" s="232" t="s">
        <v>353</v>
      </c>
      <c r="GP1" s="232" t="s">
        <v>354</v>
      </c>
      <c r="GQ1" s="232" t="s">
        <v>355</v>
      </c>
      <c r="GR1" s="232" t="s">
        <v>356</v>
      </c>
      <c r="GS1" s="232" t="s">
        <v>357</v>
      </c>
      <c r="GT1" s="232" t="s">
        <v>358</v>
      </c>
      <c r="GU1" s="232" t="s">
        <v>359</v>
      </c>
      <c r="GV1" s="232" t="s">
        <v>360</v>
      </c>
      <c r="GW1" s="232" t="s">
        <v>361</v>
      </c>
      <c r="GX1" s="232" t="s">
        <v>362</v>
      </c>
      <c r="GY1" s="232" t="s">
        <v>363</v>
      </c>
      <c r="GZ1" s="232" t="s">
        <v>364</v>
      </c>
      <c r="HA1" s="232" t="s">
        <v>365</v>
      </c>
      <c r="HB1" s="232" t="s">
        <v>366</v>
      </c>
      <c r="HC1" s="232" t="s">
        <v>367</v>
      </c>
      <c r="HD1" s="232" t="s">
        <v>368</v>
      </c>
      <c r="HE1" s="232" t="s">
        <v>370</v>
      </c>
      <c r="HF1" s="232" t="s">
        <v>369</v>
      </c>
      <c r="HG1" s="232" t="s">
        <v>438</v>
      </c>
      <c r="HH1" s="232" t="s">
        <v>437</v>
      </c>
      <c r="HI1" s="232" t="s">
        <v>634</v>
      </c>
      <c r="HJ1" s="232" t="s">
        <v>243</v>
      </c>
      <c r="HK1" s="232" t="s">
        <v>244</v>
      </c>
      <c r="HL1" s="232" t="s">
        <v>245</v>
      </c>
      <c r="HM1" s="232" t="s">
        <v>381</v>
      </c>
      <c r="HN1" s="232" t="s">
        <v>382</v>
      </c>
      <c r="HO1" s="232" t="s">
        <v>383</v>
      </c>
      <c r="HP1" s="232" t="s">
        <v>384</v>
      </c>
      <c r="HQ1" s="232" t="s">
        <v>385</v>
      </c>
      <c r="HR1" s="232" t="s">
        <v>386</v>
      </c>
      <c r="HS1" s="232" t="s">
        <v>387</v>
      </c>
      <c r="HT1" s="232" t="s">
        <v>388</v>
      </c>
      <c r="HU1" s="232" t="s">
        <v>389</v>
      </c>
      <c r="HV1" s="232" t="s">
        <v>390</v>
      </c>
      <c r="HW1" s="232" t="s">
        <v>391</v>
      </c>
      <c r="HX1" s="232" t="s">
        <v>392</v>
      </c>
      <c r="HY1" s="232" t="s">
        <v>393</v>
      </c>
      <c r="HZ1" s="232" t="s">
        <v>236</v>
      </c>
      <c r="IA1" s="232" t="s">
        <v>394</v>
      </c>
      <c r="IB1" s="232" t="s">
        <v>395</v>
      </c>
      <c r="IC1" s="232" t="s">
        <v>396</v>
      </c>
      <c r="ID1" s="232" t="s">
        <v>397</v>
      </c>
      <c r="IE1" s="232" t="s">
        <v>398</v>
      </c>
      <c r="IF1" s="232" t="s">
        <v>399</v>
      </c>
      <c r="IG1" s="232" t="s">
        <v>400</v>
      </c>
      <c r="IH1" s="232" t="s">
        <v>401</v>
      </c>
      <c r="II1" s="232" t="s">
        <v>402</v>
      </c>
      <c r="IJ1" s="232" t="s">
        <v>403</v>
      </c>
      <c r="IK1" s="232" t="s">
        <v>404</v>
      </c>
      <c r="IL1" s="232" t="s">
        <v>405</v>
      </c>
      <c r="IM1" s="232" t="s">
        <v>406</v>
      </c>
      <c r="IN1" s="232" t="s">
        <v>237</v>
      </c>
      <c r="IO1" s="232" t="s">
        <v>238</v>
      </c>
      <c r="IP1" s="232" t="s">
        <v>240</v>
      </c>
      <c r="IQ1" s="232" t="s">
        <v>241</v>
      </c>
    </row>
    <row r="2" spans="1:251" x14ac:dyDescent="0.25">
      <c r="A2" s="139">
        <v>1</v>
      </c>
      <c r="B2" s="139">
        <v>2</v>
      </c>
      <c r="C2" s="139">
        <v>3</v>
      </c>
      <c r="D2" s="139">
        <v>4</v>
      </c>
      <c r="E2" s="139">
        <v>5</v>
      </c>
      <c r="F2" s="139">
        <v>6</v>
      </c>
      <c r="G2" s="139">
        <v>7</v>
      </c>
      <c r="H2" s="139">
        <v>8</v>
      </c>
      <c r="I2" s="139">
        <v>9</v>
      </c>
      <c r="J2" s="139">
        <v>10</v>
      </c>
      <c r="K2" s="139">
        <v>11</v>
      </c>
      <c r="L2" s="139">
        <v>12</v>
      </c>
      <c r="M2" s="139">
        <v>13</v>
      </c>
      <c r="N2" s="139">
        <v>14</v>
      </c>
      <c r="O2" s="139">
        <v>15</v>
      </c>
      <c r="P2" s="139">
        <v>16</v>
      </c>
      <c r="Q2" s="139">
        <v>17</v>
      </c>
      <c r="R2" s="139">
        <v>18</v>
      </c>
      <c r="S2" s="139">
        <v>19</v>
      </c>
      <c r="T2" s="139">
        <v>20</v>
      </c>
      <c r="U2" s="139">
        <v>21</v>
      </c>
      <c r="V2" s="139">
        <v>22</v>
      </c>
      <c r="W2" s="139">
        <v>23</v>
      </c>
      <c r="X2" s="139">
        <v>24</v>
      </c>
      <c r="Y2" s="139">
        <v>25</v>
      </c>
      <c r="Z2" s="139">
        <v>26</v>
      </c>
      <c r="AA2" s="139">
        <v>27</v>
      </c>
      <c r="AB2" s="139">
        <v>28</v>
      </c>
      <c r="AC2" s="139">
        <v>29</v>
      </c>
      <c r="AD2" s="139">
        <v>30</v>
      </c>
      <c r="AE2" s="139">
        <v>31</v>
      </c>
      <c r="AF2" s="139">
        <v>32</v>
      </c>
      <c r="AG2" s="139">
        <v>33</v>
      </c>
      <c r="AH2" s="139">
        <v>34</v>
      </c>
      <c r="AI2" s="139">
        <v>35</v>
      </c>
      <c r="AJ2" s="139">
        <v>36</v>
      </c>
      <c r="AK2" s="139">
        <v>37</v>
      </c>
      <c r="AL2" s="139">
        <v>38</v>
      </c>
      <c r="AM2" s="139">
        <v>39</v>
      </c>
      <c r="AN2" s="139">
        <v>40</v>
      </c>
      <c r="AO2" s="139">
        <v>41</v>
      </c>
      <c r="AP2" s="139">
        <v>42</v>
      </c>
      <c r="AQ2" s="139">
        <v>43</v>
      </c>
      <c r="AR2" s="139">
        <v>44</v>
      </c>
      <c r="AS2" s="139">
        <v>45</v>
      </c>
      <c r="AT2" s="139">
        <v>46</v>
      </c>
      <c r="AU2" s="139">
        <v>47</v>
      </c>
      <c r="AV2" s="139">
        <v>48</v>
      </c>
      <c r="AW2" s="139">
        <v>49</v>
      </c>
      <c r="AX2" s="139">
        <v>50</v>
      </c>
      <c r="AY2" s="139">
        <v>51</v>
      </c>
      <c r="AZ2" s="139">
        <v>52</v>
      </c>
      <c r="BA2" s="139">
        <v>53</v>
      </c>
      <c r="BB2" s="139">
        <v>54</v>
      </c>
      <c r="BC2" s="139">
        <v>55</v>
      </c>
      <c r="BD2" s="139">
        <v>56</v>
      </c>
      <c r="BE2" s="139">
        <v>57</v>
      </c>
      <c r="BF2" s="139">
        <v>58</v>
      </c>
      <c r="BG2" s="139">
        <v>59</v>
      </c>
      <c r="BH2" s="139">
        <v>60</v>
      </c>
      <c r="BI2" s="139">
        <v>61</v>
      </c>
      <c r="BJ2" s="139">
        <v>62</v>
      </c>
      <c r="BK2" s="139">
        <v>63</v>
      </c>
      <c r="BL2" s="139">
        <v>64</v>
      </c>
      <c r="BM2" s="139">
        <v>65</v>
      </c>
      <c r="BN2" s="139">
        <v>66</v>
      </c>
      <c r="BO2" s="139">
        <v>67</v>
      </c>
      <c r="BP2" s="139">
        <v>68</v>
      </c>
      <c r="BQ2" s="139">
        <v>69</v>
      </c>
      <c r="BR2" s="139">
        <v>70</v>
      </c>
      <c r="BS2" s="139">
        <v>71</v>
      </c>
      <c r="BT2" s="139">
        <v>72</v>
      </c>
      <c r="BU2" s="139">
        <v>73</v>
      </c>
      <c r="BV2" s="139">
        <v>74</v>
      </c>
      <c r="BW2" s="139">
        <v>75</v>
      </c>
      <c r="BX2" s="139">
        <v>76</v>
      </c>
      <c r="BY2" s="139">
        <v>77</v>
      </c>
      <c r="BZ2" s="139">
        <v>78</v>
      </c>
      <c r="CA2" s="139">
        <v>79</v>
      </c>
      <c r="CB2" s="139">
        <v>80</v>
      </c>
      <c r="CC2" s="139">
        <v>81</v>
      </c>
      <c r="CD2" s="139">
        <v>82</v>
      </c>
      <c r="CE2" s="139">
        <v>83</v>
      </c>
      <c r="CF2" s="139">
        <v>84</v>
      </c>
      <c r="CG2" s="139">
        <v>85</v>
      </c>
      <c r="CH2" s="139">
        <v>86</v>
      </c>
      <c r="CI2" s="139">
        <v>87</v>
      </c>
      <c r="CJ2" s="139">
        <v>88</v>
      </c>
      <c r="CK2" s="139">
        <v>89</v>
      </c>
      <c r="CL2" s="139">
        <v>90</v>
      </c>
      <c r="CM2" s="139">
        <v>91</v>
      </c>
      <c r="CN2" s="139">
        <v>92</v>
      </c>
      <c r="CO2" s="139">
        <v>93</v>
      </c>
      <c r="CP2" s="139">
        <v>94</v>
      </c>
      <c r="CQ2" s="139">
        <v>95</v>
      </c>
      <c r="CR2" s="139">
        <v>96</v>
      </c>
      <c r="CS2" s="139">
        <v>97</v>
      </c>
      <c r="CT2" s="139">
        <v>98</v>
      </c>
      <c r="CU2" s="139">
        <v>99</v>
      </c>
      <c r="CV2" s="139">
        <v>100</v>
      </c>
      <c r="CW2" s="139">
        <v>101</v>
      </c>
      <c r="CX2" s="139">
        <v>102</v>
      </c>
      <c r="CY2" s="139">
        <v>103</v>
      </c>
      <c r="CZ2" s="139">
        <v>104</v>
      </c>
      <c r="DA2" s="139">
        <v>105</v>
      </c>
      <c r="DB2" s="139">
        <v>106</v>
      </c>
      <c r="DC2" s="139">
        <v>107</v>
      </c>
      <c r="DD2" s="139">
        <v>108</v>
      </c>
      <c r="DE2" s="139">
        <v>109</v>
      </c>
      <c r="DF2" s="139">
        <v>110</v>
      </c>
      <c r="DG2" s="139">
        <v>111</v>
      </c>
      <c r="DH2" s="139">
        <v>112</v>
      </c>
      <c r="DI2" s="139">
        <v>113</v>
      </c>
      <c r="DJ2" s="139">
        <v>114</v>
      </c>
      <c r="DK2" s="139">
        <v>115</v>
      </c>
      <c r="DL2" s="139">
        <v>116</v>
      </c>
      <c r="DM2" s="139">
        <v>117</v>
      </c>
      <c r="DN2" s="139">
        <v>118</v>
      </c>
      <c r="DO2" s="139">
        <v>119</v>
      </c>
      <c r="DP2" s="139">
        <v>120</v>
      </c>
      <c r="DQ2" s="139">
        <v>121</v>
      </c>
      <c r="DR2" s="139">
        <v>122</v>
      </c>
      <c r="DS2" s="139">
        <v>123</v>
      </c>
      <c r="DT2" s="139">
        <v>124</v>
      </c>
      <c r="DU2" s="139">
        <v>125</v>
      </c>
      <c r="DV2" s="139">
        <v>126</v>
      </c>
      <c r="DW2" s="139">
        <v>127</v>
      </c>
      <c r="DX2" s="139">
        <v>128</v>
      </c>
      <c r="DY2" s="139">
        <v>129</v>
      </c>
      <c r="DZ2" s="139">
        <v>130</v>
      </c>
      <c r="EA2" s="139">
        <v>131</v>
      </c>
      <c r="EB2" s="139">
        <v>132</v>
      </c>
      <c r="EC2" s="139">
        <v>133</v>
      </c>
      <c r="ED2" s="139">
        <v>134</v>
      </c>
      <c r="EE2" s="139">
        <v>135</v>
      </c>
      <c r="EF2" s="139">
        <v>136</v>
      </c>
      <c r="EG2" s="139">
        <v>137</v>
      </c>
      <c r="EH2" s="139">
        <v>138</v>
      </c>
      <c r="EI2" s="139">
        <v>139</v>
      </c>
      <c r="EJ2" s="139">
        <v>140</v>
      </c>
      <c r="EK2" s="139">
        <v>141</v>
      </c>
      <c r="EL2" s="139">
        <v>142</v>
      </c>
      <c r="EM2" s="139">
        <v>143</v>
      </c>
      <c r="EN2" s="139">
        <v>144</v>
      </c>
      <c r="EO2" s="139">
        <v>145</v>
      </c>
      <c r="EP2" s="139">
        <v>146</v>
      </c>
      <c r="EQ2" s="139">
        <v>147</v>
      </c>
      <c r="ER2" s="139">
        <v>148</v>
      </c>
      <c r="ES2" s="139">
        <v>149</v>
      </c>
      <c r="ET2" s="139">
        <v>150</v>
      </c>
      <c r="EU2" s="139">
        <v>151</v>
      </c>
      <c r="EV2" s="139">
        <v>152</v>
      </c>
      <c r="EW2" s="139">
        <v>153</v>
      </c>
      <c r="EX2" s="139">
        <v>154</v>
      </c>
      <c r="EY2" s="139">
        <v>155</v>
      </c>
      <c r="EZ2" s="139">
        <v>156</v>
      </c>
      <c r="FA2" s="139">
        <v>157</v>
      </c>
      <c r="FB2" s="139">
        <v>158</v>
      </c>
      <c r="FC2" s="139">
        <v>159</v>
      </c>
      <c r="FD2" s="139">
        <v>160</v>
      </c>
      <c r="FE2" s="139">
        <v>161</v>
      </c>
      <c r="FF2" s="139">
        <v>162</v>
      </c>
      <c r="FG2" s="139">
        <v>163</v>
      </c>
      <c r="FH2" s="139">
        <v>164</v>
      </c>
      <c r="FI2" s="139">
        <v>165</v>
      </c>
      <c r="FJ2" s="139">
        <v>166</v>
      </c>
      <c r="FK2" s="139">
        <v>167</v>
      </c>
      <c r="FL2" s="139">
        <v>168</v>
      </c>
      <c r="FM2" s="139">
        <v>169</v>
      </c>
      <c r="FN2" s="139">
        <v>170</v>
      </c>
      <c r="FO2" s="139">
        <v>171</v>
      </c>
      <c r="FP2" s="139">
        <v>172</v>
      </c>
      <c r="FQ2" s="139">
        <v>173</v>
      </c>
      <c r="FR2" s="139">
        <v>174</v>
      </c>
      <c r="FS2" s="139">
        <v>175</v>
      </c>
      <c r="FT2" s="139">
        <v>176</v>
      </c>
      <c r="FU2" s="139">
        <v>177</v>
      </c>
      <c r="FV2" s="139">
        <v>178</v>
      </c>
      <c r="FW2" s="139">
        <v>179</v>
      </c>
      <c r="FX2" s="139">
        <v>180</v>
      </c>
      <c r="FY2" s="139">
        <v>181</v>
      </c>
      <c r="FZ2" s="139">
        <v>182</v>
      </c>
      <c r="GA2" s="139">
        <v>183</v>
      </c>
      <c r="GB2" s="139">
        <v>184</v>
      </c>
      <c r="GC2" s="139">
        <v>185</v>
      </c>
      <c r="GD2" s="139">
        <v>186</v>
      </c>
      <c r="GE2" s="139">
        <v>187</v>
      </c>
      <c r="GF2" s="139">
        <v>188</v>
      </c>
      <c r="GG2" s="139">
        <v>189</v>
      </c>
      <c r="GH2" s="139">
        <v>190</v>
      </c>
      <c r="GI2" s="139">
        <v>191</v>
      </c>
      <c r="GJ2" s="139">
        <v>192</v>
      </c>
      <c r="GK2" s="139">
        <v>193</v>
      </c>
      <c r="GL2" s="139">
        <v>194</v>
      </c>
      <c r="GM2" s="139">
        <v>195</v>
      </c>
      <c r="GN2" s="139">
        <v>196</v>
      </c>
      <c r="GO2" s="139">
        <v>197</v>
      </c>
      <c r="GP2" s="139">
        <v>198</v>
      </c>
      <c r="GQ2" s="139">
        <v>199</v>
      </c>
      <c r="GR2" s="139">
        <v>200</v>
      </c>
      <c r="GS2" s="139">
        <v>201</v>
      </c>
      <c r="GT2" s="139">
        <v>202</v>
      </c>
      <c r="GU2" s="139">
        <v>203</v>
      </c>
      <c r="GV2" s="139">
        <v>204</v>
      </c>
      <c r="GW2" s="139">
        <v>205</v>
      </c>
      <c r="GX2" s="139">
        <v>206</v>
      </c>
      <c r="GY2" s="139">
        <v>207</v>
      </c>
      <c r="GZ2" s="139">
        <v>208</v>
      </c>
      <c r="HA2" s="139">
        <v>209</v>
      </c>
      <c r="HB2" s="139">
        <v>210</v>
      </c>
      <c r="HC2" s="139">
        <v>211</v>
      </c>
      <c r="HD2" s="139">
        <v>212</v>
      </c>
      <c r="HE2" s="139">
        <v>213</v>
      </c>
      <c r="HF2" s="139">
        <v>214</v>
      </c>
      <c r="HG2" s="139">
        <v>215</v>
      </c>
      <c r="HH2" s="139">
        <v>216</v>
      </c>
      <c r="HI2" s="139">
        <v>217</v>
      </c>
      <c r="HJ2" s="139">
        <v>218</v>
      </c>
      <c r="HK2" s="139">
        <v>219</v>
      </c>
      <c r="HL2" s="139">
        <v>220</v>
      </c>
      <c r="HM2" s="139">
        <v>221</v>
      </c>
      <c r="HN2" s="139">
        <v>222</v>
      </c>
      <c r="HO2" s="139">
        <v>223</v>
      </c>
      <c r="HP2" s="139">
        <v>224</v>
      </c>
      <c r="HQ2" s="139">
        <v>225</v>
      </c>
      <c r="HR2" s="139">
        <v>226</v>
      </c>
      <c r="HS2" s="139">
        <v>227</v>
      </c>
      <c r="HT2" s="139">
        <v>228</v>
      </c>
      <c r="HU2" s="139">
        <v>229</v>
      </c>
      <c r="HV2" s="139">
        <v>230</v>
      </c>
      <c r="HW2" s="139">
        <v>231</v>
      </c>
      <c r="HX2" s="139">
        <v>232</v>
      </c>
      <c r="HY2" s="139">
        <v>233</v>
      </c>
      <c r="HZ2" s="139">
        <v>234</v>
      </c>
      <c r="IA2" s="139">
        <v>235</v>
      </c>
      <c r="IB2" s="139">
        <v>236</v>
      </c>
      <c r="IC2" s="139">
        <v>237</v>
      </c>
      <c r="ID2" s="139">
        <v>238</v>
      </c>
      <c r="IE2" s="139">
        <v>239</v>
      </c>
      <c r="IF2" s="139">
        <v>240</v>
      </c>
      <c r="IG2" s="139">
        <v>241</v>
      </c>
      <c r="IH2" s="139">
        <v>242</v>
      </c>
      <c r="II2" s="139">
        <v>243</v>
      </c>
      <c r="IJ2" s="139">
        <v>244</v>
      </c>
      <c r="IK2" s="139">
        <v>245</v>
      </c>
      <c r="IL2" s="139">
        <v>246</v>
      </c>
      <c r="IM2" s="139">
        <v>247</v>
      </c>
      <c r="IN2" s="139">
        <v>248</v>
      </c>
      <c r="IO2" s="139">
        <v>249</v>
      </c>
      <c r="IP2" s="139">
        <v>250</v>
      </c>
      <c r="IQ2" s="139">
        <v>251</v>
      </c>
    </row>
    <row r="3" spans="1:251" x14ac:dyDescent="0.25">
      <c r="A3" s="139" t="str">
        <f>B3&amp;"_"&amp;C3&amp;"_"&amp;D3</f>
        <v>2012_0_BRA</v>
      </c>
      <c r="B3" s="232">
        <v>2012</v>
      </c>
      <c r="C3" s="232">
        <v>0</v>
      </c>
      <c r="D3" s="232" t="s">
        <v>170</v>
      </c>
      <c r="E3" s="232">
        <v>1105.9658203125</v>
      </c>
      <c r="F3" s="232">
        <v>1280.2333984375</v>
      </c>
      <c r="G3" s="232">
        <v>951.588134765625</v>
      </c>
      <c r="H3" s="232">
        <v>407.0772705078125</v>
      </c>
      <c r="I3" s="232">
        <v>1028.015625</v>
      </c>
      <c r="J3" s="232">
        <v>1271.5291748046875</v>
      </c>
      <c r="K3" s="232">
        <v>1214.2373046875</v>
      </c>
      <c r="L3" s="232">
        <v>856.47113037109375</v>
      </c>
      <c r="M3" s="232">
        <v>662.59332275390625</v>
      </c>
      <c r="N3" s="232">
        <v>842.8385009765625</v>
      </c>
      <c r="O3" s="232">
        <v>1041.20654296875</v>
      </c>
      <c r="P3" s="232">
        <v>913.43212890625</v>
      </c>
      <c r="Q3" s="232">
        <v>1214.6248779296875</v>
      </c>
      <c r="R3" s="232">
        <v>2656.496826171875</v>
      </c>
      <c r="S3" s="232">
        <v>530.021728515625</v>
      </c>
      <c r="T3" s="232">
        <v>1267.89501953125</v>
      </c>
      <c r="U3" s="232">
        <v>1179.5352783203125</v>
      </c>
      <c r="V3" s="232">
        <v>1072.8251953125</v>
      </c>
      <c r="W3" s="232">
        <v>1167.916015625</v>
      </c>
      <c r="X3" s="232">
        <v>1800.64208984375</v>
      </c>
      <c r="Y3" s="232">
        <v>990.232177734375</v>
      </c>
      <c r="Z3" s="232">
        <v>1327.6846923828125</v>
      </c>
      <c r="AA3" s="232">
        <v>1052.31103515625</v>
      </c>
      <c r="AB3" s="232">
        <v>954.1640625</v>
      </c>
      <c r="AC3" s="232">
        <v>971.75885009765625</v>
      </c>
      <c r="AD3" s="232">
        <v>850.1048583984375</v>
      </c>
      <c r="AE3" s="232">
        <v>537.330322265625</v>
      </c>
      <c r="AF3" s="232">
        <v>1289.4249267578125</v>
      </c>
      <c r="AG3" s="232">
        <v>826.63299560546875</v>
      </c>
      <c r="AH3" s="232">
        <v>1637.6478271484375</v>
      </c>
      <c r="AI3" s="232">
        <v>922.9566650390625</v>
      </c>
      <c r="AJ3" s="232">
        <v>3317.786376953125</v>
      </c>
      <c r="AK3" s="232">
        <v>915.01812744140625</v>
      </c>
      <c r="AL3" s="232">
        <v>0</v>
      </c>
      <c r="AM3" s="232">
        <v>2316.642578125</v>
      </c>
      <c r="AN3" s="232">
        <v>1131.6593017578125</v>
      </c>
      <c r="AO3" s="232">
        <v>1250.3336181640625</v>
      </c>
      <c r="AP3" s="232">
        <v>817.3409423828125</v>
      </c>
      <c r="AQ3" s="232">
        <v>916.247802734375</v>
      </c>
      <c r="AR3" s="232">
        <v>2632161.7348601818</v>
      </c>
      <c r="AS3" s="232">
        <v>24882932.250965595</v>
      </c>
      <c r="AT3" s="232">
        <v>43061075.387737513</v>
      </c>
      <c r="AU3" s="232">
        <v>16313528.196477652</v>
      </c>
      <c r="AV3" s="232">
        <v>2537679.5802674294</v>
      </c>
      <c r="AW3" s="232">
        <v>96596116.385901928</v>
      </c>
      <c r="AX3" s="232">
        <v>157267095.98197269</v>
      </c>
      <c r="AY3" s="232">
        <v>60670979.596070766</v>
      </c>
      <c r="AZ3" s="232">
        <v>89427377.150308371</v>
      </c>
      <c r="BA3" s="232">
        <v>6959059.8062756062</v>
      </c>
      <c r="BB3" s="232">
        <v>14403516.351029873</v>
      </c>
      <c r="BC3" s="232">
        <v>38445029.03365159</v>
      </c>
      <c r="BD3" s="232">
        <v>57269730.076370955</v>
      </c>
      <c r="BE3" s="232">
        <v>29615695.657711744</v>
      </c>
      <c r="BF3" s="232">
        <v>17533124.863208532</v>
      </c>
      <c r="BG3" s="232">
        <v>9.1589182615280151E-2</v>
      </c>
      <c r="BH3" s="232">
        <v>0.24446836113929749</v>
      </c>
      <c r="BI3" s="232">
        <v>0.36415323615074158</v>
      </c>
      <c r="BJ3" s="232">
        <v>0.18831057846546173</v>
      </c>
      <c r="BK3" s="232">
        <v>0.11147865653038025</v>
      </c>
      <c r="BL3" s="232">
        <v>4.4171200133860111E-3</v>
      </c>
      <c r="BM3" s="232">
        <v>0.38578382134437561</v>
      </c>
      <c r="BN3" s="232">
        <v>3.0896216630935669E-2</v>
      </c>
      <c r="BO3" s="232">
        <v>8.5017986595630646E-2</v>
      </c>
      <c r="BP3" s="232">
        <v>0.43306505680084229</v>
      </c>
      <c r="BQ3" s="232">
        <v>0.56693494319915771</v>
      </c>
      <c r="BR3" s="232">
        <v>3.5765849053859711E-2</v>
      </c>
      <c r="BS3" s="232">
        <v>0.29409778118133545</v>
      </c>
      <c r="BT3" s="232">
        <v>0.46945858001708984</v>
      </c>
      <c r="BU3" s="232">
        <v>0.17402015626430511</v>
      </c>
      <c r="BV3" s="232">
        <v>2.6657631620764732E-2</v>
      </c>
      <c r="BW3" s="232">
        <v>5.8730870485305786E-2</v>
      </c>
      <c r="BX3" s="232">
        <v>0.2717859148979187</v>
      </c>
      <c r="BY3" s="232">
        <v>0.10896660387516022</v>
      </c>
      <c r="BZ3" s="232">
        <v>6.8398095667362213E-2</v>
      </c>
      <c r="CA3" s="232">
        <v>0.30187907814979553</v>
      </c>
      <c r="CB3" s="232">
        <v>0.19023939967155457</v>
      </c>
      <c r="CC3" s="232">
        <v>0.11559486389160156</v>
      </c>
      <c r="CD3" s="232">
        <v>0.14616230130195618</v>
      </c>
      <c r="CE3" s="232">
        <v>8.3565190434455872E-2</v>
      </c>
      <c r="CF3" s="232">
        <v>0.18552640080451965</v>
      </c>
      <c r="CG3" s="232">
        <v>0.40298888087272644</v>
      </c>
      <c r="CH3" s="232">
        <v>6.5818727016448975E-2</v>
      </c>
      <c r="CI3" s="232">
        <v>3.4362543374300003E-4</v>
      </c>
      <c r="CJ3" s="232">
        <v>0.61421620845794678</v>
      </c>
      <c r="CK3" s="232">
        <v>0.50807040929794312</v>
      </c>
      <c r="CL3" s="232">
        <v>0.73085159063339233</v>
      </c>
      <c r="CM3" s="232">
        <v>0.23981192708015442</v>
      </c>
      <c r="CN3" s="232">
        <v>0.73891431093215942</v>
      </c>
      <c r="CO3" s="232">
        <v>0.79183268547058105</v>
      </c>
      <c r="CP3" s="232">
        <v>0.56758588552474976</v>
      </c>
      <c r="CQ3" s="232">
        <v>0.14689314365386963</v>
      </c>
      <c r="CR3" s="232">
        <v>0.36216795444488525</v>
      </c>
      <c r="CS3" s="232">
        <v>0.51801687479019165</v>
      </c>
      <c r="CT3" s="232">
        <v>0.59115076065063477</v>
      </c>
      <c r="CU3" s="232">
        <v>0.55821222066879272</v>
      </c>
      <c r="CV3" s="232">
        <v>0.75765985250473022</v>
      </c>
      <c r="CW3" s="232">
        <v>0.80577874183654785</v>
      </c>
      <c r="CX3" s="232">
        <v>5.2072100341320038E-2</v>
      </c>
      <c r="CY3" s="232">
        <v>6.5845534205436707E-2</v>
      </c>
      <c r="CZ3" s="232">
        <v>3.7653420120477676E-2</v>
      </c>
      <c r="DA3" s="232">
        <v>8.3578221499919891E-2</v>
      </c>
      <c r="DB3" s="232">
        <v>0.18154643476009369</v>
      </c>
      <c r="DC3" s="232">
        <v>2.9653849080204964E-2</v>
      </c>
      <c r="DD3" s="232">
        <v>1.5457363042514771E-4</v>
      </c>
      <c r="DE3" s="232">
        <v>0.42454257607460022</v>
      </c>
      <c r="DF3" s="232">
        <v>0.57545745372772217</v>
      </c>
      <c r="DG3" s="232">
        <v>2.9440237209200859E-2</v>
      </c>
      <c r="DH3" s="232">
        <v>0.27826255559921265</v>
      </c>
      <c r="DI3" s="232">
        <v>0.48150929808616638</v>
      </c>
      <c r="DJ3" s="232">
        <v>0.18240994215011597</v>
      </c>
      <c r="DK3" s="232">
        <v>2.8377978131175041E-2</v>
      </c>
      <c r="DL3" s="232">
        <v>6.0071494430303574E-2</v>
      </c>
      <c r="DM3" s="232">
        <v>0.27395576238632202</v>
      </c>
      <c r="DN3" s="232">
        <v>0.10817521065473557</v>
      </c>
      <c r="DO3" s="232">
        <v>6.4454525709152222E-2</v>
      </c>
      <c r="DP3" s="232">
        <v>0.29775455594062805</v>
      </c>
      <c r="DQ3" s="232">
        <v>0.19558843970298767</v>
      </c>
      <c r="DR3" s="232">
        <v>0.11543051898479462</v>
      </c>
      <c r="DS3" s="232">
        <v>0.14620064198970795</v>
      </c>
      <c r="DT3" s="232">
        <v>8.3610475063323975E-2</v>
      </c>
      <c r="DU3" s="232">
        <v>0.18548208475112915</v>
      </c>
      <c r="DV3" s="232">
        <v>0.4030667245388031</v>
      </c>
      <c r="DW3" s="232">
        <v>6.5865747630596161E-2</v>
      </c>
      <c r="DX3" s="232">
        <v>3.4381364821456373E-4</v>
      </c>
      <c r="DY3" s="232">
        <v>2.1599661558866501E-2</v>
      </c>
      <c r="DZ3" s="232">
        <v>4.6925224363803864E-2</v>
      </c>
      <c r="EA3" s="232">
        <v>0.38361015915870667</v>
      </c>
      <c r="EB3" s="232">
        <v>0.12365885078907013</v>
      </c>
      <c r="EC3" s="232">
        <v>1.5989009290933609E-2</v>
      </c>
      <c r="ED3" s="232">
        <v>2.3926284164190292E-2</v>
      </c>
      <c r="EE3" s="232">
        <v>3.9760272949934006E-2</v>
      </c>
      <c r="EF3" s="232">
        <v>0.22861634194850922</v>
      </c>
      <c r="EG3" s="232">
        <v>0.46603280305862427</v>
      </c>
      <c r="EH3" s="232">
        <v>0.23879584670066833</v>
      </c>
      <c r="EI3" s="232">
        <v>0.229323610663414</v>
      </c>
      <c r="EJ3" s="232">
        <v>6.5847739577293396E-2</v>
      </c>
      <c r="EK3" s="232">
        <v>7.2062268853187561E-2</v>
      </c>
      <c r="EL3" s="232">
        <v>9.044136106967926E-2</v>
      </c>
      <c r="EM3" s="232">
        <v>5.8034658432006836E-2</v>
      </c>
      <c r="EN3" s="232">
        <v>0.21464478969573975</v>
      </c>
      <c r="EO3" s="232">
        <v>0.12184678018093109</v>
      </c>
      <c r="EP3" s="232">
        <v>4.9294888973236084E-2</v>
      </c>
      <c r="EQ3" s="232">
        <v>2.8768505901098251E-2</v>
      </c>
      <c r="ER3" s="232">
        <v>1.3862314634025097E-2</v>
      </c>
      <c r="ES3" s="232">
        <v>5.1133010536432266E-2</v>
      </c>
      <c r="ET3" s="232">
        <v>6.2963001430034637E-2</v>
      </c>
      <c r="EU3" s="232">
        <v>7.8583821654319763E-2</v>
      </c>
      <c r="EV3" s="232">
        <v>0.12560899555683136</v>
      </c>
      <c r="EW3" s="232">
        <v>8.5472196340560913E-2</v>
      </c>
      <c r="EX3" s="232">
        <v>4.7326654195785522E-2</v>
      </c>
      <c r="EY3" s="232">
        <v>0</v>
      </c>
      <c r="EZ3" s="232">
        <v>0</v>
      </c>
      <c r="FA3" s="232">
        <v>0</v>
      </c>
      <c r="FB3" s="232">
        <v>0</v>
      </c>
      <c r="FC3" s="232">
        <v>0</v>
      </c>
      <c r="FD3" s="232">
        <v>0</v>
      </c>
      <c r="FE3" s="232">
        <v>0</v>
      </c>
      <c r="FF3" s="232">
        <v>0.54288125038146973</v>
      </c>
      <c r="FG3" s="232">
        <v>0.45711877942085266</v>
      </c>
      <c r="FH3" s="232">
        <v>0.10643598437309265</v>
      </c>
      <c r="FI3" s="232">
        <v>0.49744963645935059</v>
      </c>
      <c r="FJ3" s="232">
        <v>0.32138913869857788</v>
      </c>
      <c r="FK3" s="232">
        <v>6.962238997220993E-2</v>
      </c>
      <c r="FL3" s="232">
        <v>5.1028556190431118E-3</v>
      </c>
      <c r="FM3" s="232">
        <v>4.1625268757343292E-2</v>
      </c>
      <c r="FN3" s="232">
        <v>0.23775431513786316</v>
      </c>
      <c r="FO3" s="232">
        <v>0.11881137639284134</v>
      </c>
      <c r="FP3" s="232">
        <v>0.11928485333919525</v>
      </c>
      <c r="FQ3" s="232">
        <v>0.35774052143096924</v>
      </c>
      <c r="FR3" s="232">
        <v>0.12478367239236832</v>
      </c>
      <c r="FZ3" s="232">
        <v>1889.4326171875</v>
      </c>
      <c r="GA3" s="232">
        <v>2142.703857421875</v>
      </c>
      <c r="GB3" s="232">
        <v>1546.06005859375</v>
      </c>
      <c r="GC3" s="232">
        <v>482.378173828125</v>
      </c>
      <c r="GD3" s="232">
        <v>1337.004638671875</v>
      </c>
      <c r="GE3" s="232">
        <v>2088.62646484375</v>
      </c>
      <c r="GF3" s="232">
        <v>2388.83837890625</v>
      </c>
      <c r="GG3" s="232">
        <v>2214.14111328125</v>
      </c>
      <c r="GH3" s="232">
        <v>743.6080322265625</v>
      </c>
      <c r="GI3" s="232">
        <v>1085.876708984375</v>
      </c>
      <c r="GJ3" s="232">
        <v>1316.3441162109375</v>
      </c>
      <c r="GK3" s="232">
        <v>1170.2210693359375</v>
      </c>
      <c r="GL3" s="232">
        <v>1694.1376953125</v>
      </c>
      <c r="GM3" s="232">
        <v>4221.1806640625</v>
      </c>
      <c r="GN3" s="232">
        <v>874.90667724609375</v>
      </c>
      <c r="GO3" s="232">
        <v>1963.011474609375</v>
      </c>
      <c r="GP3" s="232">
        <v>1625.8853759765625</v>
      </c>
      <c r="GQ3" s="232">
        <v>1674.85546875</v>
      </c>
      <c r="GR3" s="232">
        <v>2074.7451171875</v>
      </c>
      <c r="GS3" s="232">
        <v>3313.30419921875</v>
      </c>
      <c r="GT3" s="232">
        <v>1719.7467041015625</v>
      </c>
      <c r="GU3" s="232">
        <v>2348.67724609375</v>
      </c>
      <c r="GV3" s="232">
        <v>1723.5687255859375</v>
      </c>
      <c r="GW3" s="232">
        <v>1284.63671875</v>
      </c>
      <c r="GX3" s="232">
        <v>1353.281982421875</v>
      </c>
      <c r="GY3" s="232">
        <v>1015.3948974609375</v>
      </c>
      <c r="GZ3" s="232">
        <v>619.54296875</v>
      </c>
      <c r="HA3" s="232">
        <v>1903.3193359375</v>
      </c>
      <c r="HB3" s="232">
        <v>1178.0609130859375</v>
      </c>
      <c r="HC3" s="232">
        <v>3036.150390625</v>
      </c>
      <c r="HD3" s="232">
        <v>1632.7777099609375</v>
      </c>
      <c r="HE3" s="232">
        <v>5529.9814453125</v>
      </c>
      <c r="HF3" s="232">
        <v>1533.629638671875</v>
      </c>
      <c r="HG3" s="232">
        <v>6.1113739013671875</v>
      </c>
      <c r="HH3" s="232">
        <v>3590.25537109375</v>
      </c>
      <c r="HI3" s="232">
        <v>1897.713623046875</v>
      </c>
      <c r="HJ3" s="232">
        <v>0.4208948016166687</v>
      </c>
      <c r="HK3" s="232">
        <v>0.19474095106124878</v>
      </c>
      <c r="HL3" s="232">
        <v>0.22851315140724182</v>
      </c>
      <c r="HM3" s="232">
        <v>1864.519775390625</v>
      </c>
      <c r="HN3" s="232">
        <v>1061.51513671875</v>
      </c>
      <c r="HO3" s="232">
        <v>1517.48876953125</v>
      </c>
      <c r="HP3" s="232">
        <v>0.44780129194259644</v>
      </c>
      <c r="HQ3" s="232">
        <v>0.23465512692928314</v>
      </c>
      <c r="HR3" s="232">
        <v>0.24831148982048035</v>
      </c>
      <c r="HS3" s="232">
        <v>6.1012133955955505E-2</v>
      </c>
      <c r="HT3" s="232">
        <v>8.2199424505233765E-3</v>
      </c>
      <c r="HU3" s="232">
        <v>0.68789589405059814</v>
      </c>
      <c r="HV3" s="232">
        <v>0.55870276689529419</v>
      </c>
      <c r="HW3" s="232">
        <v>0.59148991107940674</v>
      </c>
      <c r="HX3" s="232">
        <v>0.48377516865730286</v>
      </c>
      <c r="HY3" s="232">
        <v>0.73559033870697021</v>
      </c>
      <c r="HZ3" s="232">
        <v>0.33097627758979797</v>
      </c>
      <c r="IA3" s="232">
        <v>2.1519621834158897E-2</v>
      </c>
      <c r="IB3" s="232">
        <v>0.18225546181201935</v>
      </c>
      <c r="IC3" s="232">
        <v>0.25926792621612549</v>
      </c>
      <c r="ID3" s="232">
        <v>0.2510930597782135</v>
      </c>
      <c r="IE3" s="232">
        <v>0.28586393594741821</v>
      </c>
      <c r="IF3" s="232">
        <v>0.68566465377807617</v>
      </c>
      <c r="IG3" s="232">
        <v>0.31433537602424622</v>
      </c>
      <c r="IH3" s="232">
        <v>0.18625260889530182</v>
      </c>
      <c r="II3" s="232">
        <v>0.39669126272201538</v>
      </c>
      <c r="IJ3" s="232">
        <v>9.653279185295105E-2</v>
      </c>
      <c r="IK3" s="232">
        <v>3.6485832184553146E-2</v>
      </c>
      <c r="IL3" s="232">
        <v>0.21432629227638245</v>
      </c>
      <c r="IM3" s="232">
        <v>6.9711215794086456E-2</v>
      </c>
      <c r="IN3" s="232">
        <v>0.98179280757904053</v>
      </c>
      <c r="IO3" s="232">
        <v>0.92530357837677002</v>
      </c>
      <c r="IP3" s="232">
        <v>0.33790600299835205</v>
      </c>
      <c r="IQ3" s="232">
        <v>0.31632289290428162</v>
      </c>
    </row>
    <row r="4" spans="1:251" x14ac:dyDescent="0.25">
      <c r="A4" s="139" t="str">
        <f>B4&amp;"_"&amp;C4&amp;"_"&amp;D4</f>
        <v>2012_0_RJ</v>
      </c>
      <c r="B4" s="232">
        <v>2012</v>
      </c>
      <c r="C4" s="232">
        <v>0</v>
      </c>
      <c r="D4" s="232" t="s">
        <v>172</v>
      </c>
      <c r="E4" s="232">
        <v>1359.1219482421875</v>
      </c>
      <c r="F4" s="232">
        <v>1630.9462890625</v>
      </c>
      <c r="G4" s="232">
        <v>1171.53955078125</v>
      </c>
      <c r="H4" s="232">
        <v>561.5550537109375</v>
      </c>
      <c r="I4" s="232">
        <v>1151.026611328125</v>
      </c>
      <c r="J4" s="232">
        <v>1630.9462890625</v>
      </c>
      <c r="K4" s="232">
        <v>1563.8328857421875</v>
      </c>
      <c r="L4" s="232">
        <v>1528.592529296875</v>
      </c>
      <c r="M4" s="232">
        <v>972.2452392578125</v>
      </c>
      <c r="N4" s="232">
        <v>1018.7059326171875</v>
      </c>
      <c r="O4" s="232">
        <v>1087.297607421875</v>
      </c>
      <c r="P4" s="232">
        <v>1080.38916015625</v>
      </c>
      <c r="Q4" s="232">
        <v>1359.1219482421875</v>
      </c>
      <c r="R4" s="232">
        <v>3095.508544921875</v>
      </c>
      <c r="S4" s="232">
        <v>1113.732177734375</v>
      </c>
      <c r="T4" s="232">
        <v>1630.9462890625</v>
      </c>
      <c r="U4" s="232">
        <v>1359.1219482421875</v>
      </c>
      <c r="V4" s="232">
        <v>1133.87646484375</v>
      </c>
      <c r="W4" s="232">
        <v>1359.1219482421875</v>
      </c>
      <c r="X4" s="232">
        <v>3227.34765625</v>
      </c>
      <c r="Y4" s="232">
        <v>1342.603515625</v>
      </c>
      <c r="Z4" s="232">
        <v>1651.5006103515625</v>
      </c>
      <c r="AA4" s="232">
        <v>1359.1219482421875</v>
      </c>
      <c r="AB4" s="232">
        <v>1161.2623291015625</v>
      </c>
      <c r="AC4" s="232">
        <v>1175.2293701171875</v>
      </c>
      <c r="AD4" s="232">
        <v>968.0206298828125</v>
      </c>
      <c r="AE4" s="232">
        <v>837.774658203125</v>
      </c>
      <c r="AF4" s="232">
        <v>1359.1219482421875</v>
      </c>
      <c r="AG4" s="232">
        <v>951.3853759765625</v>
      </c>
      <c r="AH4" s="232">
        <v>2582.619384765625</v>
      </c>
      <c r="AI4" s="232">
        <v>1052.7559814453125</v>
      </c>
      <c r="AJ4" s="232">
        <v>4248.65185546875</v>
      </c>
      <c r="AK4" s="232">
        <v>1359.1219482421875</v>
      </c>
      <c r="AL4" s="232">
        <v>0</v>
      </c>
      <c r="AM4" s="232">
        <v>3259.027587890625</v>
      </c>
      <c r="AN4" s="232">
        <v>1359.1219482421875</v>
      </c>
      <c r="AO4" s="232">
        <v>1359.1219482421875</v>
      </c>
      <c r="AP4" s="232">
        <v>884.332275390625</v>
      </c>
      <c r="AQ4" s="232">
        <v>1359.1219482421875</v>
      </c>
      <c r="AR4" s="232">
        <v>30082.197383880615</v>
      </c>
      <c r="AS4" s="232">
        <v>719555.22105789185</v>
      </c>
      <c r="AT4" s="232">
        <v>1445022.5952720642</v>
      </c>
      <c r="AU4" s="232">
        <v>676400.77266693115</v>
      </c>
      <c r="AV4" s="232">
        <v>102128.34921264648</v>
      </c>
      <c r="AW4" s="232">
        <v>3197689.1246070862</v>
      </c>
      <c r="AX4" s="232">
        <v>5335096.9663658142</v>
      </c>
      <c r="AY4" s="232">
        <v>2137407.841758728</v>
      </c>
      <c r="AZ4" s="232">
        <v>2973189.1355934143</v>
      </c>
      <c r="BA4" s="232">
        <v>219973.63991546631</v>
      </c>
      <c r="BB4" s="232">
        <v>369967.96436309814</v>
      </c>
      <c r="BC4" s="232">
        <v>1131444.7824134827</v>
      </c>
      <c r="BD4" s="232">
        <v>1861234.7231788635</v>
      </c>
      <c r="BE4" s="232">
        <v>1191527.1096305847</v>
      </c>
      <c r="BF4" s="232">
        <v>780922.38677978516</v>
      </c>
      <c r="BG4" s="232">
        <v>6.9343701004981995E-2</v>
      </c>
      <c r="BH4" s="232">
        <v>0.21207630634307861</v>
      </c>
      <c r="BI4" s="232">
        <v>0.34886667132377625</v>
      </c>
      <c r="BJ4" s="232">
        <v>0.22333806753158569</v>
      </c>
      <c r="BK4" s="232">
        <v>0.14637523889541626</v>
      </c>
      <c r="BL4" s="232">
        <v>3.4392217639833689E-3</v>
      </c>
      <c r="BM4" s="232">
        <v>0.40063172578811646</v>
      </c>
      <c r="BN4" s="232">
        <v>1.884347409941256E-3</v>
      </c>
      <c r="BO4" s="232">
        <v>0.10700804740190506</v>
      </c>
      <c r="BP4" s="232">
        <v>0.46409940719604492</v>
      </c>
      <c r="BQ4" s="232">
        <v>0.53590059280395508</v>
      </c>
      <c r="BR4" s="232">
        <v>1.3332939706742764E-2</v>
      </c>
      <c r="BS4" s="232">
        <v>0.25753027200698853</v>
      </c>
      <c r="BT4" s="232">
        <v>0.47747373580932617</v>
      </c>
      <c r="BU4" s="232">
        <v>0.21906170248985291</v>
      </c>
      <c r="BV4" s="232">
        <v>3.2601367682218552E-2</v>
      </c>
      <c r="BW4" s="232">
        <v>2.1759733557701111E-2</v>
      </c>
      <c r="BX4" s="232">
        <v>0.16666108369827271</v>
      </c>
      <c r="BY4" s="232">
        <v>0.11667671799659729</v>
      </c>
      <c r="BZ4" s="232">
        <v>5.8966964483261108E-2</v>
      </c>
      <c r="CA4" s="232">
        <v>0.33178442716598511</v>
      </c>
      <c r="CB4" s="232">
        <v>0.30415108799934387</v>
      </c>
      <c r="CC4" s="232">
        <v>3.0249047558754683E-3</v>
      </c>
      <c r="CD4" s="232">
        <v>9.6812814474105835E-2</v>
      </c>
      <c r="CE4" s="232">
        <v>6.7700788378715515E-2</v>
      </c>
      <c r="CF4" s="232">
        <v>0.17394936084747314</v>
      </c>
      <c r="CG4" s="232">
        <v>0.5914076566696167</v>
      </c>
      <c r="CH4" s="232">
        <v>6.6684551537036896E-2</v>
      </c>
      <c r="CI4" s="232">
        <v>4.1993905324488878E-4</v>
      </c>
      <c r="CJ4" s="232">
        <v>0.59936821460723877</v>
      </c>
      <c r="CK4" s="232">
        <v>0.50529354810714722</v>
      </c>
      <c r="CL4" s="232">
        <v>0.71458303928375244</v>
      </c>
      <c r="CM4" s="232">
        <v>0.11495296657085419</v>
      </c>
      <c r="CN4" s="232">
        <v>0.72786891460418701</v>
      </c>
      <c r="CO4" s="232">
        <v>0.82031881809234619</v>
      </c>
      <c r="CP4" s="232">
        <v>0.58764702081680298</v>
      </c>
      <c r="CQ4" s="232">
        <v>0.1336885392665863</v>
      </c>
      <c r="CR4" s="232">
        <v>0.30914306640625</v>
      </c>
      <c r="CS4" s="232">
        <v>0.44874268770217896</v>
      </c>
      <c r="CT4" s="232">
        <v>0.53130185604095459</v>
      </c>
      <c r="CU4" s="232">
        <v>0.50025618076324463</v>
      </c>
      <c r="CV4" s="232">
        <v>0.68532770872116089</v>
      </c>
      <c r="CW4" s="232">
        <v>0.75090223550796509</v>
      </c>
      <c r="CX4" s="232">
        <v>1.4016806380823255E-3</v>
      </c>
      <c r="CY4" s="232">
        <v>4.4927135109901428E-2</v>
      </c>
      <c r="CZ4" s="232">
        <v>3.1420342624187469E-2</v>
      </c>
      <c r="DA4" s="232">
        <v>8.0729879438877106E-2</v>
      </c>
      <c r="DB4" s="232">
        <v>0.27445271611213684</v>
      </c>
      <c r="DC4" s="232">
        <v>3.0943755060434341E-2</v>
      </c>
      <c r="DD4" s="232">
        <v>1.9442630582489073E-4</v>
      </c>
      <c r="DE4" s="232">
        <v>0.45561039447784424</v>
      </c>
      <c r="DF4" s="232">
        <v>0.54438960552215576</v>
      </c>
      <c r="DG4" s="232">
        <v>1.0118523612618446E-2</v>
      </c>
      <c r="DH4" s="232">
        <v>0.24202150106430054</v>
      </c>
      <c r="DI4" s="232">
        <v>0.48599815368652344</v>
      </c>
      <c r="DJ4" s="232">
        <v>0.22751452028751373</v>
      </c>
      <c r="DK4" s="232">
        <v>3.4347284585237503E-2</v>
      </c>
      <c r="DL4" s="232">
        <v>2.216733992099762E-2</v>
      </c>
      <c r="DM4" s="232">
        <v>0.16542172431945801</v>
      </c>
      <c r="DN4" s="232">
        <v>0.11569462716579437</v>
      </c>
      <c r="DO4" s="232">
        <v>5.564817413687706E-2</v>
      </c>
      <c r="DP4" s="232">
        <v>0.32800251245498657</v>
      </c>
      <c r="DQ4" s="232">
        <v>0.31306561827659607</v>
      </c>
      <c r="DR4" s="232">
        <v>3.0249047558754683E-3</v>
      </c>
      <c r="DS4" s="232">
        <v>9.6812814474105835E-2</v>
      </c>
      <c r="DT4" s="232">
        <v>6.7700788378715515E-2</v>
      </c>
      <c r="DU4" s="232">
        <v>0.17394936084747314</v>
      </c>
      <c r="DV4" s="232">
        <v>0.5914076566696167</v>
      </c>
      <c r="DW4" s="232">
        <v>6.6684551537036896E-2</v>
      </c>
      <c r="DX4" s="232">
        <v>4.1993905324488878E-4</v>
      </c>
      <c r="DY4" s="232">
        <v>2.9867183417081833E-2</v>
      </c>
      <c r="DZ4" s="232">
        <v>4.3093807995319366E-2</v>
      </c>
      <c r="EA4" s="232">
        <v>0.47765284776687622</v>
      </c>
      <c r="EB4" s="232">
        <v>8.1432409584522247E-2</v>
      </c>
      <c r="EC4" s="232">
        <v>1.7276357859373093E-2</v>
      </c>
      <c r="ED4" s="232">
        <v>8.2902722060680389E-3</v>
      </c>
      <c r="EE4" s="232">
        <v>2.6665225625038147E-2</v>
      </c>
      <c r="EF4" s="232">
        <v>0.2068295031785965</v>
      </c>
      <c r="EG4" s="232">
        <v>0.4882141649723053</v>
      </c>
      <c r="EH4" s="232">
        <v>0.22123554348945618</v>
      </c>
      <c r="EI4" s="232">
        <v>0.21783241629600525</v>
      </c>
      <c r="EJ4" s="232">
        <v>7.2717882692813873E-2</v>
      </c>
      <c r="EK4" s="232">
        <v>6.8759329617023468E-2</v>
      </c>
      <c r="EL4" s="232">
        <v>8.5878744721412659E-2</v>
      </c>
      <c r="EM4" s="232">
        <v>5.3935062140226364E-2</v>
      </c>
      <c r="EN4" s="232">
        <v>0.28965556621551514</v>
      </c>
      <c r="EO4" s="232">
        <v>0.12432494759559631</v>
      </c>
      <c r="EP4" s="232">
        <v>5.2222289144992828E-2</v>
      </c>
      <c r="EQ4" s="232">
        <v>3.361482173204422E-2</v>
      </c>
      <c r="ER4" s="232">
        <v>1.693873293697834E-2</v>
      </c>
      <c r="ES4" s="232">
        <v>4.8343662172555923E-2</v>
      </c>
      <c r="ET4" s="232">
        <v>7.5847871601581573E-2</v>
      </c>
      <c r="EU4" s="232">
        <v>7.6291866600513458E-2</v>
      </c>
      <c r="EV4" s="232">
        <v>0.11909595131874084</v>
      </c>
      <c r="EW4" s="232">
        <v>7.8888401389122009E-2</v>
      </c>
      <c r="EX4" s="232">
        <v>4.2357288300991058E-2</v>
      </c>
      <c r="EY4" s="232">
        <v>0</v>
      </c>
      <c r="EZ4" s="232">
        <v>0</v>
      </c>
      <c r="FA4" s="232">
        <v>0</v>
      </c>
      <c r="FB4" s="232">
        <v>0</v>
      </c>
      <c r="FC4" s="232">
        <v>0</v>
      </c>
      <c r="FD4" s="232">
        <v>0</v>
      </c>
      <c r="FE4" s="232">
        <v>0</v>
      </c>
      <c r="FF4" s="232">
        <v>0.57971811294555664</v>
      </c>
      <c r="FG4" s="232">
        <v>0.42028191685676575</v>
      </c>
      <c r="FH4" s="232">
        <v>5.6267939507961273E-2</v>
      </c>
      <c r="FI4" s="232">
        <v>0.46616941690444946</v>
      </c>
      <c r="FJ4" s="232">
        <v>0.3641350269317627</v>
      </c>
      <c r="FK4" s="232">
        <v>0.10546247661113739</v>
      </c>
      <c r="FL4" s="232">
        <v>7.9651502892374992E-3</v>
      </c>
      <c r="FM4" s="232">
        <v>1.515481062233448E-2</v>
      </c>
      <c r="FN4" s="232">
        <v>0.18478798866271973</v>
      </c>
      <c r="FO4" s="232">
        <v>0.12932528555393219</v>
      </c>
      <c r="FP4" s="232">
        <v>0.1022382527589798</v>
      </c>
      <c r="FQ4" s="232">
        <v>0.38024786114692688</v>
      </c>
      <c r="FR4" s="232">
        <v>0.18824580311775208</v>
      </c>
      <c r="FZ4" s="232">
        <v>2590.09765625</v>
      </c>
      <c r="GA4" s="232">
        <v>2945.5947265625</v>
      </c>
      <c r="GB4" s="232">
        <v>2165.380126953125</v>
      </c>
      <c r="GC4" s="232">
        <v>650.60009765625</v>
      </c>
      <c r="GD4" s="232">
        <v>1722.86474609375</v>
      </c>
      <c r="GE4" s="232">
        <v>2823.67138671875</v>
      </c>
      <c r="GF4" s="232">
        <v>3043.53662109375</v>
      </c>
      <c r="GG4" s="232">
        <v>2979.57421875</v>
      </c>
      <c r="GH4" s="232">
        <v>1257.1358642578125</v>
      </c>
      <c r="GI4" s="232">
        <v>1234.39794921875</v>
      </c>
      <c r="GJ4" s="232">
        <v>1343.38427734375</v>
      </c>
      <c r="GK4" s="232">
        <v>1336.1444091796875</v>
      </c>
      <c r="GL4" s="232">
        <v>1896.1390380859375</v>
      </c>
      <c r="GM4" s="232">
        <v>4810.08642578125</v>
      </c>
      <c r="GN4" s="232">
        <v>1430.49853515625</v>
      </c>
      <c r="GO4" s="232">
        <v>3005.8349609375</v>
      </c>
      <c r="GP4" s="232">
        <v>1974.2835693359375</v>
      </c>
      <c r="GQ4" s="232">
        <v>1900.2340087890625</v>
      </c>
      <c r="GR4" s="232">
        <v>2569.021484375</v>
      </c>
      <c r="GS4" s="232">
        <v>4644.56494140625</v>
      </c>
      <c r="GT4" s="232">
        <v>1513.41162109375</v>
      </c>
      <c r="GU4" s="232">
        <v>3189.42822265625</v>
      </c>
      <c r="GV4" s="232">
        <v>2396.9951171875</v>
      </c>
      <c r="GW4" s="232">
        <v>1709.9586181640625</v>
      </c>
      <c r="GX4" s="232">
        <v>1796.1474609375</v>
      </c>
      <c r="GY4" s="232">
        <v>1133.27099609375</v>
      </c>
      <c r="GZ4" s="232">
        <v>890.73919677734375</v>
      </c>
      <c r="HA4" s="232">
        <v>2367.743896484375</v>
      </c>
      <c r="HB4" s="232">
        <v>1732.8551025390625</v>
      </c>
      <c r="HC4" s="232">
        <v>4805.80810546875</v>
      </c>
      <c r="HD4" s="232">
        <v>1856.282958984375</v>
      </c>
      <c r="HE4" s="232">
        <v>6280.73388671875</v>
      </c>
      <c r="HF4" s="232">
        <v>2263.9912109375</v>
      </c>
      <c r="HG4" s="232">
        <v>0</v>
      </c>
      <c r="HH4" s="232">
        <v>4771.2021484375</v>
      </c>
      <c r="HI4" s="232">
        <v>2535.82763671875</v>
      </c>
      <c r="HJ4" s="232">
        <v>0.52479636669158936</v>
      </c>
      <c r="HK4" s="232">
        <v>0.13281649351119995</v>
      </c>
      <c r="HL4" s="232">
        <v>0.2068295031785965</v>
      </c>
      <c r="HM4" s="232">
        <v>2337.25634765625</v>
      </c>
      <c r="HN4" s="232">
        <v>1437.275146484375</v>
      </c>
      <c r="HO4" s="232">
        <v>2226.26123046875</v>
      </c>
      <c r="HP4" s="232">
        <v>0.47055956721305847</v>
      </c>
      <c r="HQ4" s="232">
        <v>0.21859385073184967</v>
      </c>
      <c r="HR4" s="232">
        <v>0.23539203405380249</v>
      </c>
      <c r="HS4" s="232">
        <v>6.5645016729831696E-2</v>
      </c>
      <c r="HT4" s="232">
        <v>9.8095247521996498E-3</v>
      </c>
      <c r="HU4" s="232">
        <v>0.65326440334320068</v>
      </c>
      <c r="HV4" s="232">
        <v>0.56559145450592041</v>
      </c>
      <c r="HW4" s="232">
        <v>0.57741439342498779</v>
      </c>
      <c r="HX4" s="232">
        <v>0.46637043356895447</v>
      </c>
      <c r="HY4" s="232">
        <v>0.74287259578704834</v>
      </c>
      <c r="HZ4" s="232">
        <v>0.34585633873939514</v>
      </c>
      <c r="IA4" s="232">
        <v>1.3808581978082657E-2</v>
      </c>
      <c r="IB4" s="232">
        <v>0.13474830985069275</v>
      </c>
      <c r="IC4" s="232">
        <v>0.21055173873901367</v>
      </c>
      <c r="ID4" s="232">
        <v>0.27487251162528992</v>
      </c>
      <c r="IE4" s="232">
        <v>0.36601883172988892</v>
      </c>
      <c r="IF4" s="232">
        <v>0.70911484956741333</v>
      </c>
      <c r="IG4" s="232">
        <v>0.29088515043258667</v>
      </c>
      <c r="IH4" s="232">
        <v>7.805236428976059E-2</v>
      </c>
      <c r="II4" s="232">
        <v>0.29384475946426392</v>
      </c>
      <c r="IJ4" s="232">
        <v>0.14340007305145264</v>
      </c>
      <c r="IK4" s="232">
        <v>3.4703977406024933E-2</v>
      </c>
      <c r="IL4" s="232">
        <v>0.29743269085884094</v>
      </c>
      <c r="IM4" s="232">
        <v>0.15256612002849579</v>
      </c>
      <c r="IN4" s="232">
        <v>0.97985714673995972</v>
      </c>
      <c r="IO4" s="232">
        <v>0.92821812629699707</v>
      </c>
      <c r="IP4" s="232">
        <v>0.25459861755371094</v>
      </c>
      <c r="IQ4" s="232">
        <v>0.20197626948356628</v>
      </c>
    </row>
    <row r="5" spans="1:251" x14ac:dyDescent="0.25">
      <c r="A5" s="139" t="str">
        <f t="shared" ref="A5:A8" si="0">B5&amp;"_"&amp;C5&amp;"_"&amp;D5</f>
        <v>2012_0_RMRJ</v>
      </c>
      <c r="B5" s="232">
        <v>2012</v>
      </c>
      <c r="C5" s="232">
        <v>0</v>
      </c>
      <c r="D5" s="232" t="s">
        <v>9</v>
      </c>
      <c r="E5" s="232">
        <v>1300.6832275390625</v>
      </c>
      <c r="F5" s="232">
        <v>1442.555908203125</v>
      </c>
      <c r="G5" s="232">
        <v>1087.297607421875</v>
      </c>
      <c r="H5" s="232">
        <v>618.65704345703125</v>
      </c>
      <c r="I5" s="232">
        <v>1087.297607421875</v>
      </c>
      <c r="J5" s="232">
        <v>1359.1219482421875</v>
      </c>
      <c r="K5" s="232">
        <v>1359.1219482421875</v>
      </c>
      <c r="L5" s="232">
        <v>1307.3095703125</v>
      </c>
      <c r="M5" s="232">
        <v>916.6910400390625</v>
      </c>
      <c r="N5" s="232">
        <v>994.9232177734375</v>
      </c>
      <c r="O5" s="232">
        <v>1087.297607421875</v>
      </c>
      <c r="P5" s="232">
        <v>1036.0887451171875</v>
      </c>
      <c r="Q5" s="232">
        <v>1317.7288818359375</v>
      </c>
      <c r="R5" s="232">
        <v>2718.243896484375</v>
      </c>
      <c r="S5" s="232">
        <v>931.53802490234375</v>
      </c>
      <c r="T5" s="232">
        <v>1359.1219482421875</v>
      </c>
      <c r="U5" s="232">
        <v>1324.580322265625</v>
      </c>
      <c r="V5" s="232">
        <v>1103.932861328125</v>
      </c>
      <c r="W5" s="232">
        <v>1290.5303955078125</v>
      </c>
      <c r="X5" s="232">
        <v>2683.98681640625</v>
      </c>
      <c r="Y5" s="232">
        <v>981.6142578125</v>
      </c>
      <c r="Z5" s="232">
        <v>1460.4925537109375</v>
      </c>
      <c r="AA5" s="232">
        <v>1205.93896484375</v>
      </c>
      <c r="AB5" s="232">
        <v>1087.297607421875</v>
      </c>
      <c r="AC5" s="232">
        <v>1120.568115234375</v>
      </c>
      <c r="AD5" s="232">
        <v>968.0206298828125</v>
      </c>
      <c r="AE5" s="232">
        <v>837.774658203125</v>
      </c>
      <c r="AF5" s="232">
        <v>1314.30322265625</v>
      </c>
      <c r="AG5" s="232">
        <v>952.05078125</v>
      </c>
      <c r="AH5" s="232">
        <v>2106.368408203125</v>
      </c>
      <c r="AI5" s="232">
        <v>975.9593505859375</v>
      </c>
      <c r="AJ5" s="232">
        <v>3225.0966796875</v>
      </c>
      <c r="AK5" s="232">
        <v>1359.1219482421875</v>
      </c>
      <c r="AL5" s="232">
        <v>0</v>
      </c>
      <c r="AM5" s="232">
        <v>2718.243896484375</v>
      </c>
      <c r="AN5" s="232">
        <v>1290.5303955078125</v>
      </c>
      <c r="AO5" s="232">
        <v>1280.253173828125</v>
      </c>
      <c r="AP5" s="232">
        <v>857.76861572265625</v>
      </c>
      <c r="AQ5" s="232">
        <v>1359.1219482421875</v>
      </c>
      <c r="AR5" s="232">
        <v>58605.904184341431</v>
      </c>
      <c r="AS5" s="232">
        <v>1345908.9403133392</v>
      </c>
      <c r="AT5" s="232">
        <v>2660524.4239063263</v>
      </c>
      <c r="AU5" s="232">
        <v>1191658.1106281281</v>
      </c>
      <c r="AV5" s="232">
        <v>163066.51216506958</v>
      </c>
      <c r="AW5" s="232">
        <v>5858450.6873645782</v>
      </c>
      <c r="AX5" s="232">
        <v>9895206.4796085358</v>
      </c>
      <c r="AY5" s="232">
        <v>4036755.7922439575</v>
      </c>
      <c r="AZ5" s="232">
        <v>5419763.8911972046</v>
      </c>
      <c r="BA5" s="232">
        <v>430701.68009376526</v>
      </c>
      <c r="BB5" s="232">
        <v>767427.76418304443</v>
      </c>
      <c r="BC5" s="232">
        <v>2156322.4169044495</v>
      </c>
      <c r="BD5" s="232">
        <v>3504519.6062984467</v>
      </c>
      <c r="BE5" s="232">
        <v>2170223.8932933807</v>
      </c>
      <c r="BF5" s="232">
        <v>1296712.7989292145</v>
      </c>
      <c r="BG5" s="232">
        <v>7.7558383345603943E-2</v>
      </c>
      <c r="BH5" s="232">
        <v>0.21791645884513855</v>
      </c>
      <c r="BI5" s="232">
        <v>0.35416284203529358</v>
      </c>
      <c r="BJ5" s="232">
        <v>0.21932297945022583</v>
      </c>
      <c r="BK5" s="232">
        <v>0.13103935122489929</v>
      </c>
      <c r="BL5" s="232">
        <v>3.2740531023591757E-3</v>
      </c>
      <c r="BM5" s="232">
        <v>0.40794408321380615</v>
      </c>
      <c r="BN5" s="232">
        <v>2.1730524022132158E-3</v>
      </c>
      <c r="BO5" s="232">
        <v>9.2999085783958435E-2</v>
      </c>
      <c r="BP5" s="232">
        <v>0.45528247952461243</v>
      </c>
      <c r="BQ5" s="232">
        <v>0.54471755027770996</v>
      </c>
      <c r="BR5" s="232">
        <v>1.4779496006667614E-2</v>
      </c>
      <c r="BS5" s="232">
        <v>0.26530411839485168</v>
      </c>
      <c r="BT5" s="232">
        <v>0.48071643710136414</v>
      </c>
      <c r="BU5" s="232">
        <v>0.2107892632484436</v>
      </c>
      <c r="BV5" s="232">
        <v>2.8410706669092178E-2</v>
      </c>
      <c r="BW5" s="232">
        <v>2.3808034136891365E-2</v>
      </c>
      <c r="BX5" s="232">
        <v>0.19932258129119873</v>
      </c>
      <c r="BY5" s="232">
        <v>0.13286313414573669</v>
      </c>
      <c r="BZ5" s="232">
        <v>6.2090344727039337E-2</v>
      </c>
      <c r="CA5" s="232">
        <v>0.34763577580451965</v>
      </c>
      <c r="CB5" s="232">
        <v>0.23428010940551758</v>
      </c>
      <c r="CC5" s="232">
        <v>5.2796103991568089E-3</v>
      </c>
      <c r="CD5" s="232">
        <v>0.10569799691438675</v>
      </c>
      <c r="CE5" s="232">
        <v>8.9788630604743958E-2</v>
      </c>
      <c r="CF5" s="232">
        <v>0.18505826592445374</v>
      </c>
      <c r="CG5" s="232">
        <v>0.55075746774673462</v>
      </c>
      <c r="CH5" s="232">
        <v>6.2915302813053131E-2</v>
      </c>
      <c r="CI5" s="232">
        <v>5.0274637760594487E-4</v>
      </c>
      <c r="CJ5" s="232">
        <v>0.59205591678619385</v>
      </c>
      <c r="CK5" s="232">
        <v>0.49360343813896179</v>
      </c>
      <c r="CL5" s="232">
        <v>0.71051269769668579</v>
      </c>
      <c r="CM5" s="232">
        <v>0.11274166405200958</v>
      </c>
      <c r="CN5" s="232">
        <v>0.72081583738327026</v>
      </c>
      <c r="CO5" s="232">
        <v>0.80360138416290283</v>
      </c>
      <c r="CP5" s="232">
        <v>0.56900537014007568</v>
      </c>
      <c r="CQ5" s="232">
        <v>0.12841807305812836</v>
      </c>
      <c r="CR5" s="232">
        <v>0.30426746606826782</v>
      </c>
      <c r="CS5" s="232">
        <v>0.44908025860786438</v>
      </c>
      <c r="CT5" s="232">
        <v>0.54957449436187744</v>
      </c>
      <c r="CU5" s="232">
        <v>0.49938702583312988</v>
      </c>
      <c r="CV5" s="232">
        <v>0.70584368705749512</v>
      </c>
      <c r="CW5" s="232">
        <v>0.75990468263626099</v>
      </c>
      <c r="CX5" s="232">
        <v>2.3821720387786627E-3</v>
      </c>
      <c r="CY5" s="232">
        <v>4.7683455049991608E-2</v>
      </c>
      <c r="CZ5" s="232">
        <v>4.0513977408409119E-2</v>
      </c>
      <c r="DA5" s="232">
        <v>8.3498060703277588E-2</v>
      </c>
      <c r="DB5" s="232">
        <v>0.24847164750099182</v>
      </c>
      <c r="DC5" s="232">
        <v>2.8381608426570892E-2</v>
      </c>
      <c r="DD5" s="232">
        <v>2.2709369659423828E-4</v>
      </c>
      <c r="DE5" s="232">
        <v>0.44680875539779663</v>
      </c>
      <c r="DF5" s="232">
        <v>0.55319124460220337</v>
      </c>
      <c r="DG5" s="232">
        <v>1.081467978656292E-2</v>
      </c>
      <c r="DH5" s="232">
        <v>0.24835121631622314</v>
      </c>
      <c r="DI5" s="232">
        <v>0.49088278412818909</v>
      </c>
      <c r="DJ5" s="232">
        <v>0.21986214816570282</v>
      </c>
      <c r="DK5" s="232">
        <v>3.0089151114225388E-2</v>
      </c>
      <c r="DL5" s="232">
        <v>2.4458508938550949E-2</v>
      </c>
      <c r="DM5" s="232">
        <v>0.19819462299346924</v>
      </c>
      <c r="DN5" s="232">
        <v>0.13276448845863342</v>
      </c>
      <c r="DO5" s="232">
        <v>5.8089833706617355E-2</v>
      </c>
      <c r="DP5" s="232">
        <v>0.34488955140113831</v>
      </c>
      <c r="DQ5" s="232">
        <v>0.24160297214984894</v>
      </c>
      <c r="DR5" s="232">
        <v>5.2801072597503662E-3</v>
      </c>
      <c r="DS5" s="232">
        <v>0.10568411648273468</v>
      </c>
      <c r="DT5" s="232">
        <v>8.9774996042251587E-2</v>
      </c>
      <c r="DU5" s="232">
        <v>0.18504366278648376</v>
      </c>
      <c r="DV5" s="232">
        <v>0.55079340934753418</v>
      </c>
      <c r="DW5" s="232">
        <v>6.2920883297920227E-2</v>
      </c>
      <c r="DX5" s="232">
        <v>5.0281255971640348E-4</v>
      </c>
      <c r="DY5" s="232">
        <v>3.3871743828058243E-2</v>
      </c>
      <c r="DZ5" s="232">
        <v>5.0773151218891144E-2</v>
      </c>
      <c r="EA5" s="232">
        <v>0.4682440459728241</v>
      </c>
      <c r="EB5" s="232">
        <v>8.8498272001743317E-2</v>
      </c>
      <c r="EC5" s="232">
        <v>1.4885727316141129E-2</v>
      </c>
      <c r="ED5" s="232">
        <v>1.1265582405030727E-2</v>
      </c>
      <c r="EE5" s="232">
        <v>2.6931978762149811E-2</v>
      </c>
      <c r="EF5" s="232">
        <v>0.21035735309123993</v>
      </c>
      <c r="EG5" s="232">
        <v>0.48640161752700806</v>
      </c>
      <c r="EH5" s="232">
        <v>0.22376120090484619</v>
      </c>
      <c r="EI5" s="232">
        <v>0.22159510850906372</v>
      </c>
      <c r="EJ5" s="232">
        <v>6.8242073059082031E-2</v>
      </c>
      <c r="EK5" s="232">
        <v>7.3512554168701172E-2</v>
      </c>
      <c r="EL5" s="232">
        <v>9.0850964188575745E-2</v>
      </c>
      <c r="EM5" s="232">
        <v>5.901472270488739E-2</v>
      </c>
      <c r="EN5" s="232">
        <v>0.31150060892105103</v>
      </c>
      <c r="EO5" s="232">
        <v>0.13205356895923615</v>
      </c>
      <c r="EP5" s="232">
        <v>5.4151065647602081E-2</v>
      </c>
      <c r="EQ5" s="232">
        <v>3.4562643617391586E-2</v>
      </c>
      <c r="ER5" s="232">
        <v>1.7996417358517647E-2</v>
      </c>
      <c r="ES5" s="232">
        <v>4.7037944197654724E-2</v>
      </c>
      <c r="ET5" s="232">
        <v>7.9017363488674164E-2</v>
      </c>
      <c r="EU5" s="232">
        <v>7.390701025724411E-2</v>
      </c>
      <c r="EV5" s="232">
        <v>0.13332203030586243</v>
      </c>
      <c r="EW5" s="232">
        <v>8.0557003617286682E-2</v>
      </c>
      <c r="EX5" s="232">
        <v>4.5193620026111603E-2</v>
      </c>
      <c r="EY5" s="232">
        <v>0</v>
      </c>
      <c r="EZ5" s="232">
        <v>0</v>
      </c>
      <c r="FA5" s="232">
        <v>0</v>
      </c>
      <c r="FB5" s="232">
        <v>0</v>
      </c>
      <c r="FC5" s="232">
        <v>0</v>
      </c>
      <c r="FD5" s="232">
        <v>0</v>
      </c>
      <c r="FE5" s="232">
        <v>0</v>
      </c>
      <c r="FF5" s="232">
        <v>0.5618249773979187</v>
      </c>
      <c r="FG5" s="232">
        <v>0.43817499279975891</v>
      </c>
      <c r="FH5" s="232">
        <v>6.2593609094619751E-2</v>
      </c>
      <c r="FI5" s="232">
        <v>0.47782334685325623</v>
      </c>
      <c r="FJ5" s="232">
        <v>0.35382822155952454</v>
      </c>
      <c r="FK5" s="232">
        <v>9.8792031407356262E-2</v>
      </c>
      <c r="FL5" s="232">
        <v>6.962798535823822E-3</v>
      </c>
      <c r="FM5" s="232">
        <v>1.5000239945948124E-2</v>
      </c>
      <c r="FN5" s="232">
        <v>0.21494114398956299</v>
      </c>
      <c r="FO5" s="232">
        <v>0.13348253071308136</v>
      </c>
      <c r="FP5" s="232">
        <v>0.11260933429002762</v>
      </c>
      <c r="FQ5" s="232">
        <v>0.3794519305229187</v>
      </c>
      <c r="FR5" s="232">
        <v>0.14451481401920319</v>
      </c>
      <c r="FZ5" s="232">
        <v>2176.498046875</v>
      </c>
      <c r="GA5" s="232">
        <v>2467.5107421875</v>
      </c>
      <c r="GB5" s="232">
        <v>1816.093017578125</v>
      </c>
      <c r="GC5" s="232">
        <v>677.2652587890625</v>
      </c>
      <c r="GD5" s="232">
        <v>1538.441650390625</v>
      </c>
      <c r="GE5" s="232">
        <v>2338.35595703125</v>
      </c>
      <c r="GF5" s="232">
        <v>2561.7548828125</v>
      </c>
      <c r="GG5" s="232">
        <v>2540.17236328125</v>
      </c>
      <c r="GH5" s="232">
        <v>1133.778076171875</v>
      </c>
      <c r="GI5" s="232">
        <v>1202.6385498046875</v>
      </c>
      <c r="GJ5" s="232">
        <v>1309.7869873046875</v>
      </c>
      <c r="GK5" s="232">
        <v>1264.7186279296875</v>
      </c>
      <c r="GL5" s="232">
        <v>1752.11962890625</v>
      </c>
      <c r="GM5" s="232">
        <v>4381.06494140625</v>
      </c>
      <c r="GN5" s="232">
        <v>1144.521240234375</v>
      </c>
      <c r="GO5" s="232">
        <v>2441.654296875</v>
      </c>
      <c r="GP5" s="232">
        <v>1688.92724609375</v>
      </c>
      <c r="GQ5" s="232">
        <v>1668.081298828125</v>
      </c>
      <c r="GR5" s="232">
        <v>2187.9677734375</v>
      </c>
      <c r="GS5" s="232">
        <v>3908.56884765625</v>
      </c>
      <c r="GT5" s="232">
        <v>2392.183349609375</v>
      </c>
      <c r="GU5" s="232">
        <v>2620.4384765625</v>
      </c>
      <c r="GV5" s="232">
        <v>2001.906005859375</v>
      </c>
      <c r="GW5" s="232">
        <v>1543.4534912109375</v>
      </c>
      <c r="GX5" s="232">
        <v>1644.6070556640625</v>
      </c>
      <c r="GY5" s="232">
        <v>1115.29833984375</v>
      </c>
      <c r="GZ5" s="232">
        <v>868.38897705078125</v>
      </c>
      <c r="HA5" s="232">
        <v>2021.474853515625</v>
      </c>
      <c r="HB5" s="232">
        <v>1523.8658447265625</v>
      </c>
      <c r="HC5" s="232">
        <v>4255.43505859375</v>
      </c>
      <c r="HD5" s="232">
        <v>1533.9898681640625</v>
      </c>
      <c r="HE5" s="232">
        <v>5048.6474609375</v>
      </c>
      <c r="HF5" s="232">
        <v>1919.7528076171875</v>
      </c>
      <c r="HG5" s="232">
        <v>0</v>
      </c>
      <c r="HH5" s="232">
        <v>4227.63037109375</v>
      </c>
      <c r="HI5" s="232">
        <v>2134.0283203125</v>
      </c>
      <c r="HJ5" s="232">
        <v>0.51695430278778076</v>
      </c>
      <c r="HK5" s="232">
        <v>0.150568887591362</v>
      </c>
      <c r="HL5" s="232">
        <v>0.2103835791349411</v>
      </c>
      <c r="HM5" s="232">
        <v>1997.8927001953125</v>
      </c>
      <c r="HN5" s="232">
        <v>1273.10107421875</v>
      </c>
      <c r="HO5" s="232">
        <v>1888.350341796875</v>
      </c>
      <c r="HP5" s="232">
        <v>0.46852615475654602</v>
      </c>
      <c r="HQ5" s="232">
        <v>0.22069527208805084</v>
      </c>
      <c r="HR5" s="232">
        <v>0.23930570483207703</v>
      </c>
      <c r="HS5" s="232">
        <v>6.3649885356426239E-2</v>
      </c>
      <c r="HT5" s="232">
        <v>7.8229736536741257E-3</v>
      </c>
      <c r="HU5" s="232">
        <v>0.65367710590362549</v>
      </c>
      <c r="HV5" s="232">
        <v>0.55323994159698486</v>
      </c>
      <c r="HW5" s="232">
        <v>0.56414961814880371</v>
      </c>
      <c r="HX5" s="232">
        <v>0.45950374007225037</v>
      </c>
      <c r="HY5" s="232">
        <v>0.73232048749923706</v>
      </c>
      <c r="HZ5" s="232">
        <v>0.35041120648384094</v>
      </c>
      <c r="IA5" s="232">
        <v>1.6680490225553513E-2</v>
      </c>
      <c r="IB5" s="232">
        <v>0.14920639991760254</v>
      </c>
      <c r="IC5" s="232">
        <v>0.23124229907989502</v>
      </c>
      <c r="ID5" s="232">
        <v>0.2780430018901825</v>
      </c>
      <c r="IE5" s="232">
        <v>0.32482782006263733</v>
      </c>
      <c r="IF5" s="232">
        <v>0.70452314615249634</v>
      </c>
      <c r="IG5" s="232">
        <v>0.29547685384750366</v>
      </c>
      <c r="IH5" s="232">
        <v>8.6974121630191803E-2</v>
      </c>
      <c r="II5" s="232">
        <v>0.3373374342918396</v>
      </c>
      <c r="IJ5" s="232">
        <v>0.14880551397800446</v>
      </c>
      <c r="IK5" s="232">
        <v>3.6806054413318634E-2</v>
      </c>
      <c r="IL5" s="232">
        <v>0.28177660703659058</v>
      </c>
      <c r="IM5" s="232">
        <v>0.10830028355121613</v>
      </c>
      <c r="IN5" s="232">
        <v>0.98261868953704834</v>
      </c>
      <c r="IO5" s="232">
        <v>0.92370903491973877</v>
      </c>
      <c r="IP5" s="232">
        <v>0.27607846260070801</v>
      </c>
      <c r="IQ5" s="232">
        <v>0.22557477653026581</v>
      </c>
    </row>
    <row r="6" spans="1:251" x14ac:dyDescent="0.25">
      <c r="A6" s="139" t="str">
        <f t="shared" si="0"/>
        <v>2012_0_SEMT</v>
      </c>
      <c r="B6" s="232">
        <v>2012</v>
      </c>
      <c r="C6" s="232">
        <v>0</v>
      </c>
      <c r="D6" s="232" t="s">
        <v>171</v>
      </c>
      <c r="E6" s="232">
        <v>1370.2491455078125</v>
      </c>
      <c r="F6" s="232">
        <v>1602.4134521484375</v>
      </c>
      <c r="G6" s="232">
        <v>1163.7685546875</v>
      </c>
      <c r="H6" s="232">
        <v>777.79345703125</v>
      </c>
      <c r="I6" s="232">
        <v>1212.6083984375</v>
      </c>
      <c r="J6" s="232">
        <v>1590.9195556640625</v>
      </c>
      <c r="K6" s="232">
        <v>1558.1822509765625</v>
      </c>
      <c r="L6" s="232">
        <v>1344.021728515625</v>
      </c>
      <c r="M6" s="232">
        <v>968.54461669921875</v>
      </c>
      <c r="N6" s="232">
        <v>1063.4532470703125</v>
      </c>
      <c r="O6" s="232">
        <v>1132.064453125</v>
      </c>
      <c r="P6" s="232">
        <v>1065.435302734375</v>
      </c>
      <c r="Q6" s="232">
        <v>1329.316650390625</v>
      </c>
      <c r="R6" s="232">
        <v>3122.77001953125</v>
      </c>
      <c r="S6" s="232">
        <v>943.24151611328125</v>
      </c>
      <c r="T6" s="232">
        <v>1530.01318359375</v>
      </c>
      <c r="U6" s="232">
        <v>1342.102783203125</v>
      </c>
      <c r="V6" s="232">
        <v>1228.616455078125</v>
      </c>
      <c r="W6" s="232">
        <v>1377.419921875</v>
      </c>
      <c r="X6" s="232">
        <v>2706.23193359375</v>
      </c>
      <c r="Y6" s="232">
        <v>972.5120849609375</v>
      </c>
      <c r="Z6" s="232">
        <v>1628.0762939453125</v>
      </c>
      <c r="AA6" s="232">
        <v>1317.115234375</v>
      </c>
      <c r="AB6" s="232">
        <v>1206.7939453125</v>
      </c>
      <c r="AC6" s="232">
        <v>1184.956298828125</v>
      </c>
      <c r="AD6" s="232">
        <v>1007.218994140625</v>
      </c>
      <c r="AE6" s="232">
        <v>828.173828125</v>
      </c>
      <c r="AF6" s="232">
        <v>1442.3642578125</v>
      </c>
      <c r="AG6" s="232">
        <v>1046.599609375</v>
      </c>
      <c r="AH6" s="232">
        <v>2073.324462890625</v>
      </c>
      <c r="AI6" s="232">
        <v>1103.282470703125</v>
      </c>
      <c r="AJ6" s="232">
        <v>3987.94970703125</v>
      </c>
      <c r="AK6" s="232">
        <v>1342.102783203125</v>
      </c>
      <c r="AL6" s="232">
        <v>0</v>
      </c>
      <c r="AM6" s="232">
        <v>2722.171875</v>
      </c>
      <c r="AN6" s="232">
        <v>1363.845947265625</v>
      </c>
      <c r="AO6" s="232">
        <v>1371.145751953125</v>
      </c>
      <c r="AP6" s="232">
        <v>958.9423828125</v>
      </c>
      <c r="AQ6" s="232">
        <v>1335.344482421875</v>
      </c>
      <c r="AR6" s="232">
        <v>333270.73141479492</v>
      </c>
      <c r="AS6" s="232">
        <v>5165626.3172283173</v>
      </c>
      <c r="AT6" s="232">
        <v>9098531.9278450012</v>
      </c>
      <c r="AU6" s="232">
        <v>3782638.9188613892</v>
      </c>
      <c r="AV6" s="232">
        <v>532486.74829101563</v>
      </c>
      <c r="AW6" s="232">
        <v>20475730.219083786</v>
      </c>
      <c r="AX6" s="232">
        <v>32480842.116380692</v>
      </c>
      <c r="AY6" s="232">
        <v>12005111.897296906</v>
      </c>
      <c r="AZ6" s="232">
        <v>18912554.643640518</v>
      </c>
      <c r="BA6" s="232">
        <v>1535538.5048160553</v>
      </c>
      <c r="BB6" s="232">
        <v>2572519.6932926178</v>
      </c>
      <c r="BC6" s="232">
        <v>7611883.4827651978</v>
      </c>
      <c r="BD6" s="232">
        <v>11750118.946228027</v>
      </c>
      <c r="BE6" s="232">
        <v>6724466.9680557251</v>
      </c>
      <c r="BF6" s="232">
        <v>3821853.0260391235</v>
      </c>
      <c r="BG6" s="232">
        <v>7.9209461808204651E-2</v>
      </c>
      <c r="BH6" s="232">
        <v>0.23435433208942413</v>
      </c>
      <c r="BI6" s="232">
        <v>0.36174988746643066</v>
      </c>
      <c r="BJ6" s="232">
        <v>0.20703032612800598</v>
      </c>
      <c r="BK6" s="232">
        <v>0.11765600740909576</v>
      </c>
      <c r="BL6" s="232">
        <v>4.1324486956000328E-3</v>
      </c>
      <c r="BM6" s="232">
        <v>0.36961182951927185</v>
      </c>
      <c r="BN6" s="232">
        <v>3.7512048147618771E-3</v>
      </c>
      <c r="BO6" s="232">
        <v>7.7799513936042786E-2</v>
      </c>
      <c r="BP6" s="232">
        <v>0.45705601572990417</v>
      </c>
      <c r="BQ6" s="232">
        <v>0.54294395446777344</v>
      </c>
      <c r="BR6" s="232">
        <v>2.4053338915109634E-2</v>
      </c>
      <c r="BS6" s="232">
        <v>0.28868308663368225</v>
      </c>
      <c r="BT6" s="232">
        <v>0.46951311826705933</v>
      </c>
      <c r="BU6" s="232">
        <v>0.19121372699737549</v>
      </c>
      <c r="BV6" s="232">
        <v>2.6536718010902405E-2</v>
      </c>
      <c r="BW6" s="232">
        <v>2.7066057547926903E-2</v>
      </c>
      <c r="BX6" s="232">
        <v>0.18384970724582672</v>
      </c>
      <c r="BY6" s="232">
        <v>0.11228522658348083</v>
      </c>
      <c r="BZ6" s="232">
        <v>6.2796592712402344E-2</v>
      </c>
      <c r="CA6" s="232">
        <v>0.35535743832588196</v>
      </c>
      <c r="CB6" s="232">
        <v>0.25864496827125549</v>
      </c>
      <c r="CC6" s="232">
        <v>5.1871016621589661E-3</v>
      </c>
      <c r="CD6" s="232">
        <v>0.14756911993026733</v>
      </c>
      <c r="CE6" s="232">
        <v>8.1535682082176208E-2</v>
      </c>
      <c r="CF6" s="232">
        <v>0.18207123875617981</v>
      </c>
      <c r="CG6" s="232">
        <v>0.53502511978149414</v>
      </c>
      <c r="CH6" s="232">
        <v>4.8384830355644226E-2</v>
      </c>
      <c r="CI6" s="232">
        <v>2.2688244644086808E-4</v>
      </c>
      <c r="CJ6" s="232">
        <v>0.63038820028305054</v>
      </c>
      <c r="CK6" s="232">
        <v>0.53706181049346924</v>
      </c>
      <c r="CL6" s="232">
        <v>0.73840653896331787</v>
      </c>
      <c r="CM6" s="232">
        <v>0.1908462792634964</v>
      </c>
      <c r="CN6" s="232">
        <v>0.77651727199554443</v>
      </c>
      <c r="CO6" s="232">
        <v>0.81817835569381714</v>
      </c>
      <c r="CP6" s="232">
        <v>0.58226001262664795</v>
      </c>
      <c r="CQ6" s="232">
        <v>0.14209379255771637</v>
      </c>
      <c r="CR6" s="232">
        <v>0.34089380502700806</v>
      </c>
      <c r="CS6" s="232">
        <v>0.46419668197631836</v>
      </c>
      <c r="CT6" s="232">
        <v>0.56661993265151978</v>
      </c>
      <c r="CU6" s="232">
        <v>0.54150390625</v>
      </c>
      <c r="CV6" s="232">
        <v>0.74980974197387695</v>
      </c>
      <c r="CW6" s="232">
        <v>0.80141693353652954</v>
      </c>
      <c r="CX6" s="232">
        <v>2.4809925816953182E-3</v>
      </c>
      <c r="CY6" s="232">
        <v>7.0539720356464386E-2</v>
      </c>
      <c r="CZ6" s="232">
        <v>3.8988601416349411E-2</v>
      </c>
      <c r="DA6" s="232">
        <v>8.7018877267837524E-2</v>
      </c>
      <c r="DB6" s="232">
        <v>0.2557673454284668</v>
      </c>
      <c r="DC6" s="232">
        <v>2.3119490593671799E-2</v>
      </c>
      <c r="DD6" s="232">
        <v>1.084699179045856E-4</v>
      </c>
      <c r="DE6" s="232">
        <v>0.45028302073478699</v>
      </c>
      <c r="DF6" s="232">
        <v>0.5497170090675354</v>
      </c>
      <c r="DG6" s="232">
        <v>1.7641810700297356E-2</v>
      </c>
      <c r="DH6" s="232">
        <v>0.27314960956573486</v>
      </c>
      <c r="DI6" s="232">
        <v>0.48106527328491211</v>
      </c>
      <c r="DJ6" s="232">
        <v>0.19999703764915466</v>
      </c>
      <c r="DK6" s="232">
        <v>2.8146281838417053E-2</v>
      </c>
      <c r="DL6" s="232">
        <v>2.7761023491621017E-2</v>
      </c>
      <c r="DM6" s="232">
        <v>0.18561813235282898</v>
      </c>
      <c r="DN6" s="232">
        <v>0.11165767163038254</v>
      </c>
      <c r="DO6" s="232">
        <v>5.7855527848005295E-2</v>
      </c>
      <c r="DP6" s="232">
        <v>0.35024005174636841</v>
      </c>
      <c r="DQ6" s="232">
        <v>0.26686757802963257</v>
      </c>
      <c r="DR6" s="232">
        <v>5.185429472476244E-3</v>
      </c>
      <c r="DS6" s="232">
        <v>0.147565096616745</v>
      </c>
      <c r="DT6" s="232">
        <v>8.1542626023292542E-2</v>
      </c>
      <c r="DU6" s="232">
        <v>0.18204215168952942</v>
      </c>
      <c r="DV6" s="232">
        <v>0.5350455641746521</v>
      </c>
      <c r="DW6" s="232">
        <v>4.8392191529273987E-2</v>
      </c>
      <c r="DX6" s="232">
        <v>2.2692105267196894E-4</v>
      </c>
      <c r="DY6" s="232">
        <v>2.9639981687068939E-2</v>
      </c>
      <c r="DZ6" s="232">
        <v>4.2163033038377762E-2</v>
      </c>
      <c r="EA6" s="232">
        <v>0.50240141153335571</v>
      </c>
      <c r="EB6" s="232">
        <v>9.8111830651760101E-2</v>
      </c>
      <c r="EC6" s="232">
        <v>1.390787772834301E-2</v>
      </c>
      <c r="ED6" s="232">
        <v>1.0688942857086658E-2</v>
      </c>
      <c r="EE6" s="232">
        <v>3.5674735903739929E-2</v>
      </c>
      <c r="EF6" s="232">
        <v>0.1858614981174469</v>
      </c>
      <c r="EG6" s="232">
        <v>0.45810186862945557</v>
      </c>
      <c r="EH6" s="232">
        <v>0.22948941588401794</v>
      </c>
      <c r="EI6" s="232">
        <v>0.24218930304050446</v>
      </c>
      <c r="EJ6" s="232">
        <v>7.0219419896602631E-2</v>
      </c>
      <c r="EK6" s="232">
        <v>7.5021326541900635E-2</v>
      </c>
      <c r="EL6" s="232">
        <v>8.9025817811489105E-2</v>
      </c>
      <c r="EM6" s="232">
        <v>6.3234739005565643E-2</v>
      </c>
      <c r="EN6" s="232">
        <v>0.31247082352638245</v>
      </c>
      <c r="EO6" s="232">
        <v>0.12407830357551575</v>
      </c>
      <c r="EP6" s="232">
        <v>5.2609462291002274E-2</v>
      </c>
      <c r="EQ6" s="232">
        <v>3.3522121608257294E-2</v>
      </c>
      <c r="ER6" s="232">
        <v>1.9618593156337738E-2</v>
      </c>
      <c r="ES6" s="232">
        <v>5.0647057592868805E-2</v>
      </c>
      <c r="ET6" s="232">
        <v>6.6165268421173096E-2</v>
      </c>
      <c r="EU6" s="232">
        <v>7.9139485955238342E-2</v>
      </c>
      <c r="EV6" s="232">
        <v>0.14822649955749512</v>
      </c>
      <c r="EW6" s="232">
        <v>8.8145121932029724E-2</v>
      </c>
      <c r="EX6" s="232">
        <v>4.6319842338562012E-2</v>
      </c>
      <c r="EY6" s="232">
        <v>0</v>
      </c>
      <c r="EZ6" s="232">
        <v>0</v>
      </c>
      <c r="FA6" s="232">
        <v>0</v>
      </c>
      <c r="FB6" s="232">
        <v>0</v>
      </c>
      <c r="FC6" s="232">
        <v>0</v>
      </c>
      <c r="FD6" s="232">
        <v>0</v>
      </c>
      <c r="FE6" s="232">
        <v>0</v>
      </c>
      <c r="FF6" s="232">
        <v>0.54218971729278564</v>
      </c>
      <c r="FG6" s="232">
        <v>0.45781028270721436</v>
      </c>
      <c r="FH6" s="232">
        <v>0.10021872073411942</v>
      </c>
      <c r="FI6" s="232">
        <v>0.4779278039932251</v>
      </c>
      <c r="FJ6" s="232">
        <v>0.32919597625732422</v>
      </c>
      <c r="FK6" s="232">
        <v>8.5773229598999023E-2</v>
      </c>
      <c r="FL6" s="232">
        <v>6.8842442706227303E-3</v>
      </c>
      <c r="FM6" s="232">
        <v>1.828855462372303E-2</v>
      </c>
      <c r="FN6" s="232">
        <v>0.16244994103908539</v>
      </c>
      <c r="FO6" s="232">
        <v>0.11862403899431229</v>
      </c>
      <c r="FP6" s="232">
        <v>0.12407198548316956</v>
      </c>
      <c r="FQ6" s="232">
        <v>0.41687104105949402</v>
      </c>
      <c r="FR6" s="232">
        <v>0.15969441831111908</v>
      </c>
      <c r="FZ6" s="232">
        <v>2468.79052734375</v>
      </c>
      <c r="GA6" s="232">
        <v>2839.18896484375</v>
      </c>
      <c r="GB6" s="232">
        <v>2016.4771728515625</v>
      </c>
      <c r="GC6" s="232">
        <v>710.9688720703125</v>
      </c>
      <c r="GD6" s="232">
        <v>1692.1729736328125</v>
      </c>
      <c r="GE6" s="232">
        <v>2671.522705078125</v>
      </c>
      <c r="GF6" s="232">
        <v>3043.53662109375</v>
      </c>
      <c r="GG6" s="232">
        <v>3567.745361328125</v>
      </c>
      <c r="GH6" s="232">
        <v>1174.6846923828125</v>
      </c>
      <c r="GI6" s="232">
        <v>1313.614990234375</v>
      </c>
      <c r="GJ6" s="232">
        <v>1440.8494873046875</v>
      </c>
      <c r="GK6" s="232">
        <v>1368.143310546875</v>
      </c>
      <c r="GL6" s="232">
        <v>1804.313720703125</v>
      </c>
      <c r="GM6" s="232">
        <v>4948.8125</v>
      </c>
      <c r="GN6" s="232">
        <v>1657.303955078125</v>
      </c>
      <c r="GO6" s="232">
        <v>2560.43310546875</v>
      </c>
      <c r="GP6" s="232">
        <v>2038.1630859375</v>
      </c>
      <c r="GQ6" s="232">
        <v>1930.625732421875</v>
      </c>
      <c r="GR6" s="232">
        <v>2535.52783203125</v>
      </c>
      <c r="GS6" s="232">
        <v>4292.6982421875</v>
      </c>
      <c r="GT6" s="232">
        <v>1794.745361328125</v>
      </c>
      <c r="GU6" s="232">
        <v>3071.73046875</v>
      </c>
      <c r="GV6" s="232">
        <v>2316.35693359375</v>
      </c>
      <c r="GW6" s="232">
        <v>1684.955322265625</v>
      </c>
      <c r="GX6" s="232">
        <v>1738.081787109375</v>
      </c>
      <c r="GY6" s="232">
        <v>1148.7471923828125</v>
      </c>
      <c r="GZ6" s="232">
        <v>866.44647216796875</v>
      </c>
      <c r="HA6" s="232">
        <v>2303.7353515625</v>
      </c>
      <c r="HB6" s="232">
        <v>1847.8275146484375</v>
      </c>
      <c r="HC6" s="232">
        <v>3568.10986328125</v>
      </c>
      <c r="HD6" s="232">
        <v>1923.8123779296875</v>
      </c>
      <c r="HE6" s="232">
        <v>7059.19921875</v>
      </c>
      <c r="HF6" s="232">
        <v>2197.20458984375</v>
      </c>
      <c r="HG6" s="232">
        <v>0.24109569191932678</v>
      </c>
      <c r="HH6" s="232">
        <v>4234.20263671875</v>
      </c>
      <c r="HI6" s="232">
        <v>2418.86279296875</v>
      </c>
      <c r="HJ6" s="232">
        <v>0.54586255550384521</v>
      </c>
      <c r="HK6" s="232">
        <v>0.15105946362018585</v>
      </c>
      <c r="HL6" s="232">
        <v>0.18586216866970062</v>
      </c>
      <c r="HM6" s="232">
        <v>2241.25146484375</v>
      </c>
      <c r="HN6" s="232">
        <v>1534.781005859375</v>
      </c>
      <c r="HO6" s="232">
        <v>2153.751220703125</v>
      </c>
      <c r="HP6" s="232">
        <v>0.43993183970451355</v>
      </c>
      <c r="HQ6" s="232">
        <v>0.22479237616062164</v>
      </c>
      <c r="HR6" s="232">
        <v>0.26281982660293579</v>
      </c>
      <c r="HS6" s="232">
        <v>6.3425697386264801E-2</v>
      </c>
      <c r="HT6" s="232">
        <v>9.0302899479866028E-3</v>
      </c>
      <c r="HU6" s="232">
        <v>0.68223834037780762</v>
      </c>
      <c r="HV6" s="232">
        <v>0.57998424768447876</v>
      </c>
      <c r="HW6" s="232">
        <v>0.62803143262863159</v>
      </c>
      <c r="HX6" s="232">
        <v>0.51338940858840942</v>
      </c>
      <c r="HY6" s="232">
        <v>0.7612345814704895</v>
      </c>
      <c r="HZ6" s="232">
        <v>0.32411488890647888</v>
      </c>
      <c r="IA6" s="232">
        <v>1.6381207853555679E-2</v>
      </c>
      <c r="IB6" s="232">
        <v>0.15813140571117401</v>
      </c>
      <c r="IC6" s="232">
        <v>0.23925448954105377</v>
      </c>
      <c r="ID6" s="232">
        <v>0.27545091509819031</v>
      </c>
      <c r="IE6" s="232">
        <v>0.31078198552131653</v>
      </c>
      <c r="IF6" s="232">
        <v>0.69237875938415527</v>
      </c>
      <c r="IG6" s="232">
        <v>0.30762121081352234</v>
      </c>
      <c r="IH6" s="232">
        <v>9.8693348467350006E-2</v>
      </c>
      <c r="II6" s="232">
        <v>0.34922680258750916</v>
      </c>
      <c r="IJ6" s="232">
        <v>0.12623298168182373</v>
      </c>
      <c r="IK6" s="232">
        <v>3.6039285361766815E-2</v>
      </c>
      <c r="IL6" s="232">
        <v>0.27875584363937378</v>
      </c>
      <c r="IM6" s="232">
        <v>0.11105171591043472</v>
      </c>
      <c r="IN6" s="232">
        <v>0.98442864418029785</v>
      </c>
      <c r="IO6" s="232">
        <v>0.9226834774017334</v>
      </c>
      <c r="IP6" s="232">
        <v>0.25361460447311401</v>
      </c>
      <c r="IQ6" s="232">
        <v>0.21675565838813782</v>
      </c>
    </row>
    <row r="7" spans="1:251" x14ac:dyDescent="0.25">
      <c r="A7" s="139" t="str">
        <f t="shared" si="0"/>
        <v>2013_0_BRA</v>
      </c>
      <c r="B7" s="232">
        <v>2013</v>
      </c>
      <c r="C7" s="232">
        <v>0</v>
      </c>
      <c r="D7" s="232" t="s">
        <v>170</v>
      </c>
      <c r="E7" s="232">
        <v>1177.342041015625</v>
      </c>
      <c r="F7" s="232">
        <v>1297.9603271484375</v>
      </c>
      <c r="G7" s="232">
        <v>1002.9778442382813</v>
      </c>
      <c r="H7" s="232">
        <v>423.0704345703125</v>
      </c>
      <c r="I7" s="232">
        <v>1029.1453857421875</v>
      </c>
      <c r="J7" s="232">
        <v>1274.10302734375</v>
      </c>
      <c r="K7" s="232">
        <v>1259.779541015625</v>
      </c>
      <c r="L7" s="232">
        <v>945.9423828125</v>
      </c>
      <c r="M7" s="232">
        <v>685.75177001953125</v>
      </c>
      <c r="N7" s="232">
        <v>872.4747314453125</v>
      </c>
      <c r="O7" s="232">
        <v>1047.649169921875</v>
      </c>
      <c r="P7" s="232">
        <v>947.0450439453125</v>
      </c>
      <c r="Q7" s="232">
        <v>1249.4635009765625</v>
      </c>
      <c r="R7" s="232">
        <v>2541.82763671875</v>
      </c>
      <c r="S7" s="232">
        <v>543.1407470703125</v>
      </c>
      <c r="T7" s="232">
        <v>1280.2646484375</v>
      </c>
      <c r="U7" s="232">
        <v>1252.945556640625</v>
      </c>
      <c r="V7" s="232">
        <v>1117.2215576171875</v>
      </c>
      <c r="W7" s="232">
        <v>1236.1314697265625</v>
      </c>
      <c r="X7" s="232">
        <v>1926.2322998046875</v>
      </c>
      <c r="Y7" s="232">
        <v>1344.408203125</v>
      </c>
      <c r="Z7" s="232">
        <v>1368.592041015625</v>
      </c>
      <c r="AA7" s="232">
        <v>1085.693359375</v>
      </c>
      <c r="AB7" s="232">
        <v>1000.6846313476563</v>
      </c>
      <c r="AC7" s="232">
        <v>1010.0093994140625</v>
      </c>
      <c r="AD7" s="232">
        <v>891.4251708984375</v>
      </c>
      <c r="AE7" s="232">
        <v>573.38629150390625</v>
      </c>
      <c r="AF7" s="232">
        <v>1307.18310546875</v>
      </c>
      <c r="AG7" s="232">
        <v>851.8233642578125</v>
      </c>
      <c r="AH7" s="232">
        <v>1652.6622314453125</v>
      </c>
      <c r="AI7" s="232">
        <v>973.66583251953125</v>
      </c>
      <c r="AJ7" s="232">
        <v>3659.035400390625</v>
      </c>
      <c r="AK7" s="232">
        <v>996.08135986328125</v>
      </c>
      <c r="AL7" s="232">
        <v>0</v>
      </c>
      <c r="AM7" s="232">
        <v>2429.659912109375</v>
      </c>
      <c r="AN7" s="232">
        <v>1207.2401123046875</v>
      </c>
      <c r="AO7" s="232">
        <v>1268.57470703125</v>
      </c>
      <c r="AP7" s="232">
        <v>840.65386962890625</v>
      </c>
      <c r="AQ7" s="232">
        <v>996.467529296875</v>
      </c>
      <c r="AR7" s="232">
        <v>2384898.0109381676</v>
      </c>
      <c r="AS7" s="232">
        <v>24502179.67907095</v>
      </c>
      <c r="AT7" s="232">
        <v>44215199.065272808</v>
      </c>
      <c r="AU7" s="232">
        <v>16988962.198139429</v>
      </c>
      <c r="AV7" s="232">
        <v>2612256.5250082016</v>
      </c>
      <c r="AW7" s="232">
        <v>97732608.407105207</v>
      </c>
      <c r="AX7" s="232">
        <v>159510683.47196794</v>
      </c>
      <c r="AY7" s="232">
        <v>61778075.064862728</v>
      </c>
      <c r="AZ7" s="232">
        <v>90703495.478429556</v>
      </c>
      <c r="BA7" s="232">
        <v>6839421.5462274551</v>
      </c>
      <c r="BB7" s="232">
        <v>14129463.314710855</v>
      </c>
      <c r="BC7" s="232">
        <v>38081587.671088696</v>
      </c>
      <c r="BD7" s="232">
        <v>58449720.815170527</v>
      </c>
      <c r="BE7" s="232">
        <v>30479041.632297516</v>
      </c>
      <c r="BF7" s="232">
        <v>18370870.038700342</v>
      </c>
      <c r="BG7" s="232">
        <v>8.8582292199134827E-2</v>
      </c>
      <c r="BH7" s="232">
        <v>0.23874296247959137</v>
      </c>
      <c r="BI7" s="232">
        <v>0.36643177270889282</v>
      </c>
      <c r="BJ7" s="232">
        <v>0.19107441604137421</v>
      </c>
      <c r="BK7" s="232">
        <v>0.11516854912042618</v>
      </c>
      <c r="BL7" s="232">
        <v>3.5916655324399471E-3</v>
      </c>
      <c r="BM7" s="232">
        <v>0.38729399442672729</v>
      </c>
      <c r="BN7" s="232">
        <v>3.0458500608801842E-2</v>
      </c>
      <c r="BO7" s="232">
        <v>8.4491916000843048E-2</v>
      </c>
      <c r="BP7" s="232">
        <v>0.43309038877487183</v>
      </c>
      <c r="BQ7" s="232">
        <v>0.56690961122512817</v>
      </c>
      <c r="BR7" s="232">
        <v>3.2009478658437729E-2</v>
      </c>
      <c r="BS7" s="232">
        <v>0.28541329503059387</v>
      </c>
      <c r="BT7" s="232">
        <v>0.47648724913597107</v>
      </c>
      <c r="BU7" s="232">
        <v>0.1790338009595871</v>
      </c>
      <c r="BV7" s="232">
        <v>2.7056198567152023E-2</v>
      </c>
      <c r="BW7" s="232">
        <v>5.3351841866970062E-2</v>
      </c>
      <c r="BX7" s="232">
        <v>0.26415246725082397</v>
      </c>
      <c r="BY7" s="232">
        <v>0.10868202149868011</v>
      </c>
      <c r="BZ7" s="232">
        <v>6.6568851470947266E-2</v>
      </c>
      <c r="CA7" s="232">
        <v>0.31119340658187866</v>
      </c>
      <c r="CB7" s="232">
        <v>0.19605143368244171</v>
      </c>
      <c r="CC7" s="232">
        <v>0.11261989176273346</v>
      </c>
      <c r="CD7" s="232">
        <v>0.14223982393741608</v>
      </c>
      <c r="CE7" s="232">
        <v>8.6830645799636841E-2</v>
      </c>
      <c r="CF7" s="232">
        <v>0.18872036039829254</v>
      </c>
      <c r="CG7" s="232">
        <v>0.40485301613807678</v>
      </c>
      <c r="CH7" s="232">
        <v>6.4609281718730927E-2</v>
      </c>
      <c r="CI7" s="232">
        <v>1.2697176134679466E-4</v>
      </c>
      <c r="CJ7" s="232">
        <v>0.61270600557327271</v>
      </c>
      <c r="CK7" s="232">
        <v>0.50685697793960571</v>
      </c>
      <c r="CL7" s="232">
        <v>0.72901248931884766</v>
      </c>
      <c r="CM7" s="232">
        <v>0.22133927047252655</v>
      </c>
      <c r="CN7" s="232">
        <v>0.73247438669204712</v>
      </c>
      <c r="CO7" s="232">
        <v>0.79672592878341675</v>
      </c>
      <c r="CP7" s="232">
        <v>0.57407557964324951</v>
      </c>
      <c r="CQ7" s="232">
        <v>0.14393825829029083</v>
      </c>
      <c r="CR7" s="232">
        <v>0.34950965642929077</v>
      </c>
      <c r="CS7" s="232">
        <v>0.51091575622558594</v>
      </c>
      <c r="CT7" s="232">
        <v>0.5875282883644104</v>
      </c>
      <c r="CU7" s="232">
        <v>0.54855918884277344</v>
      </c>
      <c r="CV7" s="232">
        <v>0.75629794597625732</v>
      </c>
      <c r="CW7" s="232">
        <v>0.80147421360015869</v>
      </c>
      <c r="CX7" s="232">
        <v>5.0994608551263809E-2</v>
      </c>
      <c r="CY7" s="232">
        <v>6.4399793744087219E-2</v>
      </c>
      <c r="CZ7" s="232">
        <v>3.9320915937423706E-2</v>
      </c>
      <c r="DA7" s="232">
        <v>8.5455060005187988E-2</v>
      </c>
      <c r="DB7" s="232">
        <v>0.18331749737262726</v>
      </c>
      <c r="DC7" s="232">
        <v>2.9252586886286736E-2</v>
      </c>
      <c r="DD7" s="232">
        <v>5.7592187658883631E-5</v>
      </c>
      <c r="DE7" s="232">
        <v>0.42498555779457092</v>
      </c>
      <c r="DF7" s="232">
        <v>0.57501441240310669</v>
      </c>
      <c r="DG7" s="232">
        <v>2.6305502280592918E-2</v>
      </c>
      <c r="DH7" s="232">
        <v>0.27013927698135376</v>
      </c>
      <c r="DI7" s="232">
        <v>0.48746287822723389</v>
      </c>
      <c r="DJ7" s="232">
        <v>0.18729177117347717</v>
      </c>
      <c r="DK7" s="232">
        <v>2.8800597414374352E-2</v>
      </c>
      <c r="DL7" s="232">
        <v>5.4389603435993195E-2</v>
      </c>
      <c r="DM7" s="232">
        <v>0.26655170321464539</v>
      </c>
      <c r="DN7" s="232">
        <v>0.10816697776317596</v>
      </c>
      <c r="DO7" s="232">
        <v>6.2845490872859955E-2</v>
      </c>
      <c r="DP7" s="232">
        <v>0.30714866518974304</v>
      </c>
      <c r="DQ7" s="232">
        <v>0.20089754462242126</v>
      </c>
      <c r="DR7" s="232">
        <v>0.11245507746934891</v>
      </c>
      <c r="DS7" s="232">
        <v>0.14228945970535278</v>
      </c>
      <c r="DT7" s="232">
        <v>8.6868599057197571E-2</v>
      </c>
      <c r="DU7" s="232">
        <v>0.1886635422706604</v>
      </c>
      <c r="DV7" s="232">
        <v>0.40494459867477417</v>
      </c>
      <c r="DW7" s="232">
        <v>6.4651660621166229E-2</v>
      </c>
      <c r="DX7" s="232">
        <v>1.2707131099887192E-4</v>
      </c>
      <c r="DY7" s="232">
        <v>2.0384650677442551E-2</v>
      </c>
      <c r="DZ7" s="232">
        <v>4.5551758259534836E-2</v>
      </c>
      <c r="EA7" s="232">
        <v>0.38972729444503784</v>
      </c>
      <c r="EB7" s="232">
        <v>0.11924619972705841</v>
      </c>
      <c r="EC7" s="232">
        <v>1.4993363991379738E-2</v>
      </c>
      <c r="ED7" s="232">
        <v>2.3707333952188492E-2</v>
      </c>
      <c r="EE7" s="232">
        <v>4.1123341768980026E-2</v>
      </c>
      <c r="EF7" s="232">
        <v>0.23031562566757202</v>
      </c>
      <c r="EG7" s="232">
        <v>0.47286203503608704</v>
      </c>
      <c r="EH7" s="232">
        <v>0.24174576997756958</v>
      </c>
      <c r="EI7" s="232">
        <v>0.22297994792461395</v>
      </c>
      <c r="EJ7" s="232">
        <v>6.2412239611148834E-2</v>
      </c>
      <c r="EK7" s="232">
        <v>6.9997608661651611E-2</v>
      </c>
      <c r="EL7" s="232">
        <v>8.752015233039856E-2</v>
      </c>
      <c r="EM7" s="232">
        <v>5.6610789149999619E-2</v>
      </c>
      <c r="EN7" s="232">
        <v>0.21448728442192078</v>
      </c>
      <c r="EO7" s="232">
        <v>0.11970777809619904</v>
      </c>
      <c r="EP7" s="232">
        <v>4.94246706366539E-2</v>
      </c>
      <c r="EQ7" s="232">
        <v>2.8252245858311653E-2</v>
      </c>
      <c r="ER7" s="232">
        <v>1.1699066497385502E-2</v>
      </c>
      <c r="ES7" s="232">
        <v>5.1873009651899338E-2</v>
      </c>
      <c r="ET7" s="232">
        <v>5.9890627861022949E-2</v>
      </c>
      <c r="EU7" s="232">
        <v>7.4534125626087189E-2</v>
      </c>
      <c r="EV7" s="232">
        <v>0.12187104672193527</v>
      </c>
      <c r="EW7" s="232">
        <v>8.2643844187259674E-2</v>
      </c>
      <c r="EX7" s="232">
        <v>4.8366226255893707E-2</v>
      </c>
      <c r="EY7" s="232">
        <v>0</v>
      </c>
      <c r="EZ7" s="232">
        <v>0</v>
      </c>
      <c r="FA7" s="232">
        <v>0</v>
      </c>
      <c r="FB7" s="232">
        <v>0</v>
      </c>
      <c r="FC7" s="232">
        <v>0</v>
      </c>
      <c r="FD7" s="232">
        <v>0</v>
      </c>
      <c r="FE7" s="232">
        <v>0</v>
      </c>
      <c r="FF7" s="232">
        <v>0.54134130477905273</v>
      </c>
      <c r="FG7" s="232">
        <v>0.45865875482559204</v>
      </c>
      <c r="FH7" s="232">
        <v>9.8042234778404236E-2</v>
      </c>
      <c r="FI7" s="232">
        <v>0.48892161250114441</v>
      </c>
      <c r="FJ7" s="232">
        <v>0.33626019954681396</v>
      </c>
      <c r="FK7" s="232">
        <v>7.2245582938194275E-2</v>
      </c>
      <c r="FL7" s="232">
        <v>4.5304028317332268E-3</v>
      </c>
      <c r="FM7" s="232">
        <v>3.9425760507583618E-2</v>
      </c>
      <c r="FN7" s="232">
        <v>0.22610363364219666</v>
      </c>
      <c r="FO7" s="232">
        <v>0.11575610935688019</v>
      </c>
      <c r="FP7" s="232">
        <v>0.11598243564367294</v>
      </c>
      <c r="FQ7" s="232">
        <v>0.36733555793762207</v>
      </c>
      <c r="FR7" s="232">
        <v>0.13539652526378632</v>
      </c>
      <c r="FZ7" s="232">
        <v>1951.93359375</v>
      </c>
      <c r="GA7" s="232">
        <v>2209.38818359375</v>
      </c>
      <c r="GB7" s="232">
        <v>1603.4864501953125</v>
      </c>
      <c r="GC7" s="232">
        <v>492.6934814453125</v>
      </c>
      <c r="GD7" s="232">
        <v>1367.5546875</v>
      </c>
      <c r="GE7" s="232">
        <v>2153.419189453125</v>
      </c>
      <c r="GF7" s="232">
        <v>2423.75537109375</v>
      </c>
      <c r="GG7" s="232">
        <v>2321.77294921875</v>
      </c>
      <c r="GH7" s="232">
        <v>779.5504150390625</v>
      </c>
      <c r="GI7" s="232">
        <v>1119.095458984375</v>
      </c>
      <c r="GJ7" s="232">
        <v>1363.443115234375</v>
      </c>
      <c r="GK7" s="232">
        <v>1216.1048583984375</v>
      </c>
      <c r="GL7" s="232">
        <v>1738.200927734375</v>
      </c>
      <c r="GM7" s="232">
        <v>4250.732421875</v>
      </c>
      <c r="GN7" s="232">
        <v>908.879150390625</v>
      </c>
      <c r="GO7" s="232">
        <v>1996.897216796875</v>
      </c>
      <c r="GP7" s="232">
        <v>1742.5892333984375</v>
      </c>
      <c r="GQ7" s="232">
        <v>1712.8477783203125</v>
      </c>
      <c r="GR7" s="232">
        <v>2149.71826171875</v>
      </c>
      <c r="GS7" s="232">
        <v>3411.85791015625</v>
      </c>
      <c r="GT7" s="232">
        <v>1892.1494140625</v>
      </c>
      <c r="GU7" s="232">
        <v>2401.7568359375</v>
      </c>
      <c r="GV7" s="232">
        <v>1780.575927734375</v>
      </c>
      <c r="GW7" s="232">
        <v>1342.2720947265625</v>
      </c>
      <c r="GX7" s="232">
        <v>1391.9061279296875</v>
      </c>
      <c r="GY7" s="232">
        <v>1052.2625732421875</v>
      </c>
      <c r="GZ7" s="232">
        <v>651.171630859375</v>
      </c>
      <c r="HA7" s="232">
        <v>1950.70068359375</v>
      </c>
      <c r="HB7" s="232">
        <v>1207.602294921875</v>
      </c>
      <c r="HC7" s="232">
        <v>3048.796142578125</v>
      </c>
      <c r="HD7" s="232">
        <v>1731.0450439453125</v>
      </c>
      <c r="HE7" s="232">
        <v>5705.291015625</v>
      </c>
      <c r="HF7" s="232">
        <v>1587.8753662109375</v>
      </c>
      <c r="HG7" s="232">
        <v>5.412482738494873</v>
      </c>
      <c r="HH7" s="232">
        <v>3671.509765625</v>
      </c>
      <c r="HI7" s="232">
        <v>1965.2359619140625</v>
      </c>
      <c r="HJ7" s="232">
        <v>0.42483291029930115</v>
      </c>
      <c r="HK7" s="232">
        <v>0.18866769969463348</v>
      </c>
      <c r="HL7" s="232">
        <v>0.23023322224617004</v>
      </c>
      <c r="HM7" s="232">
        <v>1908.6854248046875</v>
      </c>
      <c r="HN7" s="232">
        <v>1101.5635986328125</v>
      </c>
      <c r="HO7" s="232">
        <v>1580.571533203125</v>
      </c>
      <c r="HP7" s="232">
        <v>0.45574811100959778</v>
      </c>
      <c r="HQ7" s="232">
        <v>0.23795023560523987</v>
      </c>
      <c r="HR7" s="232">
        <v>0.24095410108566284</v>
      </c>
      <c r="HS7" s="232">
        <v>5.8018844574689865E-2</v>
      </c>
      <c r="HT7" s="232">
        <v>7.3287072591483593E-3</v>
      </c>
      <c r="HU7" s="232">
        <v>0.68602216243743896</v>
      </c>
      <c r="HV7" s="232">
        <v>0.56329101324081421</v>
      </c>
      <c r="HW7" s="232">
        <v>0.58294880390167236</v>
      </c>
      <c r="HX7" s="232">
        <v>0.47586721181869507</v>
      </c>
      <c r="HY7" s="232">
        <v>0.72745102643966675</v>
      </c>
      <c r="HZ7" s="232">
        <v>0.33219534158706665</v>
      </c>
      <c r="IA7" s="232">
        <v>2.1056756377220154E-2</v>
      </c>
      <c r="IB7" s="232">
        <v>0.17733339965343475</v>
      </c>
      <c r="IC7" s="232">
        <v>0.25545394420623779</v>
      </c>
      <c r="ID7" s="232">
        <v>0.25049105286598206</v>
      </c>
      <c r="IE7" s="232">
        <v>0.29566484689712524</v>
      </c>
      <c r="IF7" s="232">
        <v>0.68639910221099854</v>
      </c>
      <c r="IG7" s="232">
        <v>0.31360092759132385</v>
      </c>
      <c r="IH7" s="232">
        <v>0.1785619705915451</v>
      </c>
      <c r="II7" s="232">
        <v>0.39580380916595459</v>
      </c>
      <c r="IJ7" s="232">
        <v>9.7200930118560791E-2</v>
      </c>
      <c r="IK7" s="232">
        <v>3.6798369139432907E-2</v>
      </c>
      <c r="IL7" s="232">
        <v>0.21908284723758698</v>
      </c>
      <c r="IM7" s="232">
        <v>7.2552092373371124E-2</v>
      </c>
      <c r="IN7" s="232">
        <v>0.98311245441436768</v>
      </c>
      <c r="IO7" s="232">
        <v>0.92738866806030273</v>
      </c>
      <c r="IP7" s="232">
        <v>0.32844007015228271</v>
      </c>
      <c r="IQ7" s="232">
        <v>0.30752569437026978</v>
      </c>
    </row>
    <row r="8" spans="1:251" x14ac:dyDescent="0.25">
      <c r="A8" s="139" t="str">
        <f t="shared" si="0"/>
        <v>2013_0_RJ</v>
      </c>
      <c r="B8" s="232">
        <v>2013</v>
      </c>
      <c r="C8" s="232">
        <v>0</v>
      </c>
      <c r="D8" s="232" t="s">
        <v>172</v>
      </c>
      <c r="E8" s="232">
        <v>1532.4747314453125</v>
      </c>
      <c r="F8" s="232">
        <v>1711.3306884765625</v>
      </c>
      <c r="G8" s="232">
        <v>1245.014404296875</v>
      </c>
      <c r="H8" s="232">
        <v>773.02618408203125</v>
      </c>
      <c r="I8" s="232">
        <v>1253.98779296875</v>
      </c>
      <c r="J8" s="232">
        <v>1629.3970947265625</v>
      </c>
      <c r="K8" s="232">
        <v>1610.989501953125</v>
      </c>
      <c r="L8" s="232">
        <v>1532.4747314453125</v>
      </c>
      <c r="M8" s="232">
        <v>1002.7698974609375</v>
      </c>
      <c r="N8" s="232">
        <v>1052.9493408203125</v>
      </c>
      <c r="O8" s="232">
        <v>1137.38134765625</v>
      </c>
      <c r="P8" s="232">
        <v>1052.9493408203125</v>
      </c>
      <c r="Q8" s="232">
        <v>1419.80419921875</v>
      </c>
      <c r="R8" s="232">
        <v>3380.984619140625</v>
      </c>
      <c r="S8" s="232">
        <v>1300.10009765625</v>
      </c>
      <c r="T8" s="232">
        <v>1579.424072265625</v>
      </c>
      <c r="U8" s="232">
        <v>1562.546142578125</v>
      </c>
      <c r="V8" s="232">
        <v>1277.062255859375</v>
      </c>
      <c r="W8" s="232">
        <v>1532.4747314453125</v>
      </c>
      <c r="X8" s="232">
        <v>3673.833984375</v>
      </c>
      <c r="Y8" s="232">
        <v>1944.4918212890625</v>
      </c>
      <c r="Z8" s="232">
        <v>1754.611328125</v>
      </c>
      <c r="AA8" s="232">
        <v>1425.997314453125</v>
      </c>
      <c r="AB8" s="232">
        <v>1260.7984619140625</v>
      </c>
      <c r="AC8" s="232">
        <v>1277.062255859375</v>
      </c>
      <c r="AD8" s="232">
        <v>1040.4295654296875</v>
      </c>
      <c r="AE8" s="232">
        <v>872.734130859375</v>
      </c>
      <c r="AF8" s="232">
        <v>1467.8994140625</v>
      </c>
      <c r="AG8" s="232">
        <v>1116.0802001953125</v>
      </c>
      <c r="AH8" s="232">
        <v>2699.77734375</v>
      </c>
      <c r="AI8" s="232">
        <v>1455.406982421875</v>
      </c>
      <c r="AJ8" s="232">
        <v>4406.7041015625</v>
      </c>
      <c r="AK8" s="232">
        <v>1595.07373046875</v>
      </c>
      <c r="AL8" s="232">
        <v>0</v>
      </c>
      <c r="AM8" s="232">
        <v>3508.31005859375</v>
      </c>
      <c r="AN8" s="232">
        <v>1532.4747314453125</v>
      </c>
      <c r="AO8" s="232">
        <v>1436.0679931640625</v>
      </c>
      <c r="AP8" s="232">
        <v>1005.385986328125</v>
      </c>
      <c r="AQ8" s="232">
        <v>1595.07373046875</v>
      </c>
      <c r="AR8" s="232">
        <v>26098.990661621094</v>
      </c>
      <c r="AS8" s="232">
        <v>698416.26480865479</v>
      </c>
      <c r="AT8" s="232">
        <v>1468652.8369865417</v>
      </c>
      <c r="AU8" s="232">
        <v>682931.8328704834</v>
      </c>
      <c r="AV8" s="232">
        <v>100915.10060882568</v>
      </c>
      <c r="AW8" s="232">
        <v>3163582.5875053406</v>
      </c>
      <c r="AX8" s="232">
        <v>5356518.0743217468</v>
      </c>
      <c r="AY8" s="232">
        <v>2192935.4868164063</v>
      </c>
      <c r="AZ8" s="232">
        <v>2977015.0259361267</v>
      </c>
      <c r="BA8" s="232">
        <v>185000.38503646851</v>
      </c>
      <c r="BB8" s="232">
        <v>373946.22449493408</v>
      </c>
      <c r="BC8" s="232">
        <v>1098987.3835830688</v>
      </c>
      <c r="BD8" s="232">
        <v>1863740.0121231079</v>
      </c>
      <c r="BE8" s="232">
        <v>1191548.6714630127</v>
      </c>
      <c r="BF8" s="232">
        <v>828295.78265762329</v>
      </c>
      <c r="BG8" s="232">
        <v>6.9805324077606201E-2</v>
      </c>
      <c r="BH8" s="232">
        <v>0.20517998933792114</v>
      </c>
      <c r="BI8" s="232">
        <v>0.34793677926063538</v>
      </c>
      <c r="BJ8" s="232">
        <v>0.22244802117347717</v>
      </c>
      <c r="BK8" s="232">
        <v>0.15462988615036011</v>
      </c>
      <c r="BL8" s="232">
        <v>2.0645703189074993E-3</v>
      </c>
      <c r="BM8" s="232">
        <v>0.40938368439674377</v>
      </c>
      <c r="BN8" s="232">
        <v>1.9544607494026423E-3</v>
      </c>
      <c r="BO8" s="232">
        <v>0.10992845892906189</v>
      </c>
      <c r="BP8" s="232">
        <v>0.46601513028144836</v>
      </c>
      <c r="BQ8" s="232">
        <v>0.53398489952087402</v>
      </c>
      <c r="BR8" s="232">
        <v>1.1207924224436283E-2</v>
      </c>
      <c r="BS8" s="232">
        <v>0.2479100227355957</v>
      </c>
      <c r="BT8" s="232">
        <v>0.48564347624778748</v>
      </c>
      <c r="BU8" s="232">
        <v>0.22264483571052551</v>
      </c>
      <c r="BV8" s="232">
        <v>3.2593730837106705E-2</v>
      </c>
      <c r="BW8" s="232">
        <v>2.1944470703601837E-2</v>
      </c>
      <c r="BX8" s="232">
        <v>0.15669700503349304</v>
      </c>
      <c r="BY8" s="232">
        <v>0.11501677334308624</v>
      </c>
      <c r="BZ8" s="232">
        <v>5.6700412184000015E-2</v>
      </c>
      <c r="CA8" s="232">
        <v>0.34658151865005493</v>
      </c>
      <c r="CB8" s="232">
        <v>0.30305981636047363</v>
      </c>
      <c r="CC8" s="232">
        <v>2.804262563586235E-3</v>
      </c>
      <c r="CD8" s="232">
        <v>9.4070576131343842E-2</v>
      </c>
      <c r="CE8" s="232">
        <v>7.4045762419700623E-2</v>
      </c>
      <c r="CF8" s="232">
        <v>0.16602414846420288</v>
      </c>
      <c r="CG8" s="232">
        <v>0.59327292442321777</v>
      </c>
      <c r="CH8" s="232">
        <v>6.8236902356147766E-2</v>
      </c>
      <c r="CI8" s="232">
        <v>1.5454504173249006E-3</v>
      </c>
      <c r="CJ8" s="232">
        <v>0.59061628580093384</v>
      </c>
      <c r="CK8" s="232">
        <v>0.49770218133926392</v>
      </c>
      <c r="CL8" s="232">
        <v>0.70558065176010132</v>
      </c>
      <c r="CM8" s="232">
        <v>9.5149122178554535E-2</v>
      </c>
      <c r="CN8" s="232">
        <v>0.71364712715148926</v>
      </c>
      <c r="CO8" s="232">
        <v>0.82431489229202271</v>
      </c>
      <c r="CP8" s="232">
        <v>0.59113693237304688</v>
      </c>
      <c r="CQ8" s="232">
        <v>0.12453290075063705</v>
      </c>
      <c r="CR8" s="232">
        <v>0.352192223072052</v>
      </c>
      <c r="CS8" s="232">
        <v>0.42684188485145569</v>
      </c>
      <c r="CT8" s="232">
        <v>0.51496493816375732</v>
      </c>
      <c r="CU8" s="232">
        <v>0.48624390363693237</v>
      </c>
      <c r="CV8" s="232">
        <v>0.67368626594543457</v>
      </c>
      <c r="CW8" s="232">
        <v>0.74054223299026489</v>
      </c>
      <c r="CX8" s="232">
        <v>1.2975343270227313E-3</v>
      </c>
      <c r="CY8" s="232">
        <v>4.3537169694900513E-2</v>
      </c>
      <c r="CZ8" s="232">
        <v>3.4280396997928619E-2</v>
      </c>
      <c r="DA8" s="232">
        <v>7.6841212809085846E-2</v>
      </c>
      <c r="DB8" s="232">
        <v>0.27460747957229614</v>
      </c>
      <c r="DC8" s="232">
        <v>3.158632293343544E-2</v>
      </c>
      <c r="DD8" s="232">
        <v>7.162982365116477E-4</v>
      </c>
      <c r="DE8" s="232">
        <v>0.45888754725456238</v>
      </c>
      <c r="DF8" s="232">
        <v>0.54111242294311523</v>
      </c>
      <c r="DG8" s="232">
        <v>8.7706688791513443E-3</v>
      </c>
      <c r="DH8" s="232">
        <v>0.23459938168525696</v>
      </c>
      <c r="DI8" s="232">
        <v>0.49331623315811157</v>
      </c>
      <c r="DJ8" s="232">
        <v>0.22941964864730835</v>
      </c>
      <c r="DK8" s="232">
        <v>3.3894054591655731E-2</v>
      </c>
      <c r="DL8" s="232">
        <v>2.2073838859796524E-2</v>
      </c>
      <c r="DM8" s="232">
        <v>0.15733610093593597</v>
      </c>
      <c r="DN8" s="232">
        <v>0.11360999941825867</v>
      </c>
      <c r="DO8" s="232">
        <v>5.3942941129207611E-2</v>
      </c>
      <c r="DP8" s="232">
        <v>0.34276828169822693</v>
      </c>
      <c r="DQ8" s="232">
        <v>0.31026884913444519</v>
      </c>
      <c r="DR8" s="232">
        <v>2.804262563586235E-3</v>
      </c>
      <c r="DS8" s="232">
        <v>9.4070576131343842E-2</v>
      </c>
      <c r="DT8" s="232">
        <v>7.4045762419700623E-2</v>
      </c>
      <c r="DU8" s="232">
        <v>0.16602414846420288</v>
      </c>
      <c r="DV8" s="232">
        <v>0.59327292442321777</v>
      </c>
      <c r="DW8" s="232">
        <v>6.8236902356147766E-2</v>
      </c>
      <c r="DX8" s="232">
        <v>1.5454504173249006E-3</v>
      </c>
      <c r="DY8" s="232">
        <v>2.651745080947876E-2</v>
      </c>
      <c r="DZ8" s="232">
        <v>4.0965471416711807E-2</v>
      </c>
      <c r="EA8" s="232">
        <v>0.48683977127075195</v>
      </c>
      <c r="EB8" s="232">
        <v>8.3630770444869995E-2</v>
      </c>
      <c r="EC8" s="232">
        <v>1.4917095191776752E-2</v>
      </c>
      <c r="ED8" s="232">
        <v>5.7017202489078045E-3</v>
      </c>
      <c r="EE8" s="232">
        <v>2.6878681033849716E-2</v>
      </c>
      <c r="EF8" s="232">
        <v>0.20266610383987427</v>
      </c>
      <c r="EG8" s="232">
        <v>0.48589229583740234</v>
      </c>
      <c r="EH8" s="232">
        <v>0.22434133291244507</v>
      </c>
      <c r="EI8" s="232">
        <v>0.21689639985561371</v>
      </c>
      <c r="EJ8" s="232">
        <v>7.2869978845119476E-2</v>
      </c>
      <c r="EK8" s="232">
        <v>5.8478508144617081E-2</v>
      </c>
      <c r="EL8" s="232">
        <v>7.2716034948825836E-2</v>
      </c>
      <c r="EM8" s="232">
        <v>4.6022929251194E-2</v>
      </c>
      <c r="EN8" s="232">
        <v>0.25793731212615967</v>
      </c>
      <c r="EO8" s="232">
        <v>0.1085515171289444</v>
      </c>
      <c r="EP8" s="232">
        <v>4.3917000293731689E-2</v>
      </c>
      <c r="EQ8" s="232">
        <v>2.9923304915428162E-2</v>
      </c>
      <c r="ER8" s="232">
        <v>2.0210271701216698E-2</v>
      </c>
      <c r="ES8" s="232">
        <v>5.1106221973896027E-2</v>
      </c>
      <c r="ET8" s="232">
        <v>5.4287020117044449E-2</v>
      </c>
      <c r="EU8" s="232">
        <v>6.9738283753395081E-2</v>
      </c>
      <c r="EV8" s="232">
        <v>0.10404440015554428</v>
      </c>
      <c r="EW8" s="232">
        <v>6.8775705993175507E-2</v>
      </c>
      <c r="EX8" s="232">
        <v>3.6610718816518784E-2</v>
      </c>
      <c r="EY8" s="232">
        <v>0</v>
      </c>
      <c r="EZ8" s="232">
        <v>0</v>
      </c>
      <c r="FA8" s="232">
        <v>0</v>
      </c>
      <c r="FB8" s="232">
        <v>0</v>
      </c>
      <c r="FC8" s="232">
        <v>0</v>
      </c>
      <c r="FD8" s="232">
        <v>0</v>
      </c>
      <c r="FE8" s="232">
        <v>0</v>
      </c>
      <c r="FF8" s="232">
        <v>0.58022725582122803</v>
      </c>
      <c r="FG8" s="232">
        <v>0.41977274417877197</v>
      </c>
      <c r="FH8" s="232">
        <v>4.9323111772537231E-2</v>
      </c>
      <c r="FI8" s="232">
        <v>0.46045410633087158</v>
      </c>
      <c r="FJ8" s="232">
        <v>0.36453971266746521</v>
      </c>
      <c r="FK8" s="232">
        <v>0.11414165794849396</v>
      </c>
      <c r="FL8" s="232">
        <v>1.1541400104761124E-2</v>
      </c>
      <c r="FM8" s="232">
        <v>1.942606084048748E-2</v>
      </c>
      <c r="FN8" s="232">
        <v>0.14575009047985077</v>
      </c>
      <c r="FO8" s="232">
        <v>0.1371692568063736</v>
      </c>
      <c r="FP8" s="232">
        <v>0.10081863403320313</v>
      </c>
      <c r="FQ8" s="232">
        <v>0.40733885765075684</v>
      </c>
      <c r="FR8" s="232">
        <v>0.18949709832668304</v>
      </c>
      <c r="FZ8" s="232">
        <v>2751.385986328125</v>
      </c>
      <c r="GA8" s="232">
        <v>3176.709228515625</v>
      </c>
      <c r="GB8" s="232">
        <v>2250.1953125</v>
      </c>
      <c r="GC8" s="232">
        <v>738.34844970703125</v>
      </c>
      <c r="GD8" s="232">
        <v>1882.7742919921875</v>
      </c>
      <c r="GE8" s="232">
        <v>2914.27294921875</v>
      </c>
      <c r="GF8" s="232">
        <v>3228.47607421875</v>
      </c>
      <c r="GG8" s="232">
        <v>3704.92431640625</v>
      </c>
      <c r="GH8" s="232">
        <v>1369.105224609375</v>
      </c>
      <c r="GI8" s="232">
        <v>1317.39013671875</v>
      </c>
      <c r="GJ8" s="232">
        <v>1424.1544189453125</v>
      </c>
      <c r="GK8" s="232">
        <v>1397.1748046875</v>
      </c>
      <c r="GL8" s="232">
        <v>1940.712646484375</v>
      </c>
      <c r="GM8" s="232">
        <v>5194.470703125</v>
      </c>
      <c r="GN8" s="232">
        <v>1831.85693359375</v>
      </c>
      <c r="GO8" s="232">
        <v>3244.605224609375</v>
      </c>
      <c r="GP8" s="232">
        <v>2338.6728515625</v>
      </c>
      <c r="GQ8" s="232">
        <v>2055.8369140625</v>
      </c>
      <c r="GR8" s="232">
        <v>2662.568603515625</v>
      </c>
      <c r="GS8" s="232">
        <v>5026.72802734375</v>
      </c>
      <c r="GT8" s="232">
        <v>2667.468017578125</v>
      </c>
      <c r="GU8" s="232">
        <v>3407.169189453125</v>
      </c>
      <c r="GV8" s="232">
        <v>2484.77490234375</v>
      </c>
      <c r="GW8" s="232">
        <v>1850.424560546875</v>
      </c>
      <c r="GX8" s="232">
        <v>1882.4022216796875</v>
      </c>
      <c r="GY8" s="232">
        <v>1189.2515869140625</v>
      </c>
      <c r="GZ8" s="232">
        <v>979.85980224609375</v>
      </c>
      <c r="HA8" s="232">
        <v>2402.199462890625</v>
      </c>
      <c r="HB8" s="232">
        <v>1824.45166015625</v>
      </c>
      <c r="HC8" s="232">
        <v>4859.48291015625</v>
      </c>
      <c r="HD8" s="232">
        <v>2418.390869140625</v>
      </c>
      <c r="HE8" s="232">
        <v>7397.9580078125</v>
      </c>
      <c r="HF8" s="232">
        <v>2533.74462890625</v>
      </c>
      <c r="HG8" s="232">
        <v>0</v>
      </c>
      <c r="HH8" s="232">
        <v>5083.3125</v>
      </c>
      <c r="HI8" s="232">
        <v>2706.05615234375</v>
      </c>
      <c r="HJ8" s="232">
        <v>0.5282742977142334</v>
      </c>
      <c r="HK8" s="232">
        <v>0.1302979588508606</v>
      </c>
      <c r="HL8" s="232">
        <v>0.20266610383987427</v>
      </c>
      <c r="HM8" s="232">
        <v>2379.10302734375</v>
      </c>
      <c r="HN8" s="232">
        <v>1544.3284912109375</v>
      </c>
      <c r="HO8" s="232">
        <v>2515.675537109375</v>
      </c>
      <c r="HP8" s="232">
        <v>0.47180622816085815</v>
      </c>
      <c r="HQ8" s="232">
        <v>0.22116357088088989</v>
      </c>
      <c r="HR8" s="232">
        <v>0.23212458193302155</v>
      </c>
      <c r="HS8" s="232">
        <v>6.4169570803642273E-2</v>
      </c>
      <c r="HT8" s="232">
        <v>1.0736038908362389E-2</v>
      </c>
      <c r="HU8" s="232">
        <v>0.63688927888870239</v>
      </c>
      <c r="HV8" s="232">
        <v>0.56544631719589233</v>
      </c>
      <c r="HW8" s="232">
        <v>0.57137411832809448</v>
      </c>
      <c r="HX8" s="232">
        <v>0.45483881235122681</v>
      </c>
      <c r="HY8" s="232">
        <v>0.7740250825881958</v>
      </c>
      <c r="HZ8" s="232">
        <v>0.34829062223434448</v>
      </c>
      <c r="IA8" s="232">
        <v>1.4822128228843212E-2</v>
      </c>
      <c r="IB8" s="232">
        <v>0.12585395574569702</v>
      </c>
      <c r="IC8" s="232">
        <v>0.20316988229751587</v>
      </c>
      <c r="ID8" s="232">
        <v>0.26801931858062744</v>
      </c>
      <c r="IE8" s="232">
        <v>0.38813474774360657</v>
      </c>
      <c r="IF8" s="232">
        <v>0.70985275506973267</v>
      </c>
      <c r="IG8" s="232">
        <v>0.29014724493026733</v>
      </c>
      <c r="IH8" s="232">
        <v>6.3290797173976898E-2</v>
      </c>
      <c r="II8" s="232">
        <v>0.2915768027305603</v>
      </c>
      <c r="IJ8" s="232">
        <v>0.14216436445713043</v>
      </c>
      <c r="IK8" s="232">
        <v>3.6469034850597382E-2</v>
      </c>
      <c r="IL8" s="232">
        <v>0.31385135650634766</v>
      </c>
      <c r="IM8" s="232">
        <v>0.15264764428138733</v>
      </c>
      <c r="IN8" s="232">
        <v>0.99013775587081909</v>
      </c>
      <c r="IO8" s="232">
        <v>0.93984228372573853</v>
      </c>
      <c r="IP8" s="232">
        <v>0.23389790952205658</v>
      </c>
      <c r="IQ8" s="232">
        <v>0.19776152074337006</v>
      </c>
    </row>
    <row r="9" spans="1:251" x14ac:dyDescent="0.25">
      <c r="A9" s="139" t="str">
        <f t="shared" ref="A9:A71" si="1">B9&amp;"_"&amp;C9&amp;"_"&amp;D9</f>
        <v>2013_0_RMRJ</v>
      </c>
      <c r="B9" s="232">
        <v>2013</v>
      </c>
      <c r="C9" s="232">
        <v>0</v>
      </c>
      <c r="D9" s="232" t="s">
        <v>9</v>
      </c>
      <c r="E9" s="232">
        <v>1308.36181640625</v>
      </c>
      <c r="F9" s="232">
        <v>1563.774169921875</v>
      </c>
      <c r="G9" s="232">
        <v>1117.068359375</v>
      </c>
      <c r="H9" s="232">
        <v>758.819580078125</v>
      </c>
      <c r="I9" s="232">
        <v>1180.655517578125</v>
      </c>
      <c r="J9" s="232">
        <v>1499.9471435546875</v>
      </c>
      <c r="K9" s="232">
        <v>1435.371826171875</v>
      </c>
      <c r="L9" s="232">
        <v>1277.062255859375</v>
      </c>
      <c r="M9" s="232">
        <v>971.8740234375</v>
      </c>
      <c r="N9" s="232">
        <v>1037.299560546875</v>
      </c>
      <c r="O9" s="232">
        <v>1132.478271484375</v>
      </c>
      <c r="P9" s="232">
        <v>1037.299560546875</v>
      </c>
      <c r="Q9" s="232">
        <v>1308.36181640625</v>
      </c>
      <c r="R9" s="232">
        <v>2869.77880859375</v>
      </c>
      <c r="S9" s="232">
        <v>941.69061279296875</v>
      </c>
      <c r="T9" s="232">
        <v>1339.6612548828125</v>
      </c>
      <c r="U9" s="232">
        <v>1371.49267578125</v>
      </c>
      <c r="V9" s="232">
        <v>1154.677001953125</v>
      </c>
      <c r="W9" s="232">
        <v>1308.36181640625</v>
      </c>
      <c r="X9" s="232">
        <v>2872.3994140625</v>
      </c>
      <c r="Y9" s="232">
        <v>1568.8975830078125</v>
      </c>
      <c r="Z9" s="232">
        <v>1563.774169921875</v>
      </c>
      <c r="AA9" s="232">
        <v>1277.062255859375</v>
      </c>
      <c r="AB9" s="232">
        <v>1177.40283203125</v>
      </c>
      <c r="AC9" s="232">
        <v>1179.05322265625</v>
      </c>
      <c r="AD9" s="232">
        <v>1024.28857421875</v>
      </c>
      <c r="AE9" s="232">
        <v>865.84820556640625</v>
      </c>
      <c r="AF9" s="232">
        <v>1322.6859130859375</v>
      </c>
      <c r="AG9" s="232">
        <v>1021.6497802734375</v>
      </c>
      <c r="AH9" s="232">
        <v>2171.326416015625</v>
      </c>
      <c r="AI9" s="232">
        <v>1277.810546875</v>
      </c>
      <c r="AJ9" s="232">
        <v>3831.186767578125</v>
      </c>
      <c r="AK9" s="232">
        <v>1277.062255859375</v>
      </c>
      <c r="AL9" s="232">
        <v>0</v>
      </c>
      <c r="AM9" s="232">
        <v>2902.306640625</v>
      </c>
      <c r="AN9" s="232">
        <v>1308.36181640625</v>
      </c>
      <c r="AO9" s="232">
        <v>1308.36181640625</v>
      </c>
      <c r="AP9" s="232">
        <v>941.15875244140625</v>
      </c>
      <c r="AQ9" s="232">
        <v>1277.062255859375</v>
      </c>
      <c r="AR9" s="232">
        <v>51993.676759719849</v>
      </c>
      <c r="AS9" s="232">
        <v>1298677.7820034027</v>
      </c>
      <c r="AT9" s="232">
        <v>2730741.6485614777</v>
      </c>
      <c r="AU9" s="232">
        <v>1200465.6860656738</v>
      </c>
      <c r="AV9" s="232">
        <v>165604.99348449707</v>
      </c>
      <c r="AW9" s="232">
        <v>5826060.7076320648</v>
      </c>
      <c r="AX9" s="232">
        <v>9982133.2225227356</v>
      </c>
      <c r="AY9" s="232">
        <v>4156072.5148906708</v>
      </c>
      <c r="AZ9" s="232">
        <v>5447483.7868747711</v>
      </c>
      <c r="BA9" s="232">
        <v>375713.74660110474</v>
      </c>
      <c r="BB9" s="232">
        <v>751602.90027809143</v>
      </c>
      <c r="BC9" s="232">
        <v>2110404.3468723297</v>
      </c>
      <c r="BD9" s="232">
        <v>3570277.1698131561</v>
      </c>
      <c r="BE9" s="232">
        <v>2144887.7732582092</v>
      </c>
      <c r="BF9" s="232">
        <v>1404961.0323009491</v>
      </c>
      <c r="BG9" s="232">
        <v>7.5292542576789856E-2</v>
      </c>
      <c r="BH9" s="232">
        <v>0.21142333745956421</v>
      </c>
      <c r="BI9" s="232">
        <v>0.3576684296131134</v>
      </c>
      <c r="BJ9" s="232">
        <v>0.21486867964267731</v>
      </c>
      <c r="BK9" s="232">
        <v>0.14074701070785522</v>
      </c>
      <c r="BL9" s="232">
        <v>1.8524621846154332E-3</v>
      </c>
      <c r="BM9" s="232">
        <v>0.41633927822113037</v>
      </c>
      <c r="BN9" s="232">
        <v>2.131615299731493E-3</v>
      </c>
      <c r="BO9" s="232">
        <v>9.3297004699707031E-2</v>
      </c>
      <c r="BP9" s="232">
        <v>0.45192110538482666</v>
      </c>
      <c r="BQ9" s="232">
        <v>0.54807889461517334</v>
      </c>
      <c r="BR9" s="232">
        <v>1.2092065066099167E-2</v>
      </c>
      <c r="BS9" s="232">
        <v>0.25401285290718079</v>
      </c>
      <c r="BT9" s="232">
        <v>0.49200218915939331</v>
      </c>
      <c r="BU9" s="232">
        <v>0.21293100714683533</v>
      </c>
      <c r="BV9" s="232">
        <v>2.896188385784626E-2</v>
      </c>
      <c r="BW9" s="232">
        <v>2.443583682179451E-2</v>
      </c>
      <c r="BX9" s="232">
        <v>0.18893693387508392</v>
      </c>
      <c r="BY9" s="232">
        <v>0.13252341747283936</v>
      </c>
      <c r="BZ9" s="232">
        <v>5.701030045747757E-2</v>
      </c>
      <c r="CA9" s="232">
        <v>0.36492496728897095</v>
      </c>
      <c r="CB9" s="232">
        <v>0.2321685403585434</v>
      </c>
      <c r="CC9" s="232">
        <v>4.7854743897914886E-3</v>
      </c>
      <c r="CD9" s="232">
        <v>0.10487388074398041</v>
      </c>
      <c r="CE9" s="232">
        <v>9.4777464866638184E-2</v>
      </c>
      <c r="CF9" s="232">
        <v>0.18060499429702759</v>
      </c>
      <c r="CG9" s="232">
        <v>0.55283015966415405</v>
      </c>
      <c r="CH9" s="232">
        <v>6.1209544539451599E-2</v>
      </c>
      <c r="CI9" s="232">
        <v>9.1846223222091794E-4</v>
      </c>
      <c r="CJ9" s="232">
        <v>0.58366072177886963</v>
      </c>
      <c r="CK9" s="232">
        <v>0.48235875368118286</v>
      </c>
      <c r="CL9" s="232">
        <v>0.70590651035308838</v>
      </c>
      <c r="CM9" s="232">
        <v>9.3927048146724701E-2</v>
      </c>
      <c r="CN9" s="232">
        <v>0.70123469829559326</v>
      </c>
      <c r="CO9" s="232">
        <v>0.80281901359558105</v>
      </c>
      <c r="CP9" s="232">
        <v>0.57840847969055176</v>
      </c>
      <c r="CQ9" s="232">
        <v>0.12010965496301651</v>
      </c>
      <c r="CR9" s="232">
        <v>0.32708466053009033</v>
      </c>
      <c r="CS9" s="232">
        <v>0.4292866587638855</v>
      </c>
      <c r="CT9" s="232">
        <v>0.53555780649185181</v>
      </c>
      <c r="CU9" s="232">
        <v>0.47582286596298218</v>
      </c>
      <c r="CV9" s="232">
        <v>0.69905805587768555</v>
      </c>
      <c r="CW9" s="232">
        <v>0.75106310844421387</v>
      </c>
      <c r="CX9" s="232">
        <v>2.160124946385622E-3</v>
      </c>
      <c r="CY9" s="232">
        <v>4.7337677329778671E-2</v>
      </c>
      <c r="CZ9" s="232">
        <v>4.2784422636032104E-2</v>
      </c>
      <c r="DA9" s="232">
        <v>8.1526994705200195E-2</v>
      </c>
      <c r="DB9" s="232">
        <v>0.2495483011007309</v>
      </c>
      <c r="DC9" s="232">
        <v>2.7627058327198029E-2</v>
      </c>
      <c r="DD9" s="232">
        <v>4.1483584209345281E-4</v>
      </c>
      <c r="DE9" s="232">
        <v>0.44347131252288818</v>
      </c>
      <c r="DF9" s="232">
        <v>0.55652868747711182</v>
      </c>
      <c r="DG9" s="232">
        <v>9.5453150570392609E-3</v>
      </c>
      <c r="DH9" s="232">
        <v>0.23838573694229126</v>
      </c>
      <c r="DI9" s="232">
        <v>0.50129604339599609</v>
      </c>
      <c r="DJ9" s="232">
        <v>0.22037538886070251</v>
      </c>
      <c r="DK9" s="232">
        <v>3.039749339222908E-2</v>
      </c>
      <c r="DL9" s="232">
        <v>2.4716511368751526E-2</v>
      </c>
      <c r="DM9" s="232">
        <v>0.18949759006500244</v>
      </c>
      <c r="DN9" s="232">
        <v>0.13206106424331665</v>
      </c>
      <c r="DO9" s="232">
        <v>5.4406598210334778E-2</v>
      </c>
      <c r="DP9" s="232">
        <v>0.3611602783203125</v>
      </c>
      <c r="DQ9" s="232">
        <v>0.2381579577922821</v>
      </c>
      <c r="DR9" s="232">
        <v>4.785630851984024E-3</v>
      </c>
      <c r="DS9" s="232">
        <v>0.104842409491539</v>
      </c>
      <c r="DT9" s="232">
        <v>9.4780787825584412E-2</v>
      </c>
      <c r="DU9" s="232">
        <v>0.18061129748821259</v>
      </c>
      <c r="DV9" s="232">
        <v>0.55284976959228516</v>
      </c>
      <c r="DW9" s="232">
        <v>6.1211630702018738E-2</v>
      </c>
      <c r="DX9" s="232">
        <v>9.185069939121604E-4</v>
      </c>
      <c r="DY9" s="232">
        <v>3.0100079253315926E-2</v>
      </c>
      <c r="DZ9" s="232">
        <v>4.890165850520134E-2</v>
      </c>
      <c r="EA9" s="232">
        <v>0.48010098934173584</v>
      </c>
      <c r="EB9" s="232">
        <v>8.5027754306793213E-2</v>
      </c>
      <c r="EC9" s="232">
        <v>1.4254710637032986E-2</v>
      </c>
      <c r="ED9" s="232">
        <v>8.817511610686779E-3</v>
      </c>
      <c r="EE9" s="232">
        <v>2.516942098736763E-2</v>
      </c>
      <c r="EF9" s="232">
        <v>0.21219924092292786</v>
      </c>
      <c r="EG9" s="232">
        <v>0.49232053756713867</v>
      </c>
      <c r="EH9" s="232">
        <v>0.2271144688129425</v>
      </c>
      <c r="EI9" s="232">
        <v>0.21517536044120789</v>
      </c>
      <c r="EJ9" s="232">
        <v>6.5389648079872131E-2</v>
      </c>
      <c r="EK9" s="232">
        <v>6.4455918967723846E-2</v>
      </c>
      <c r="EL9" s="232">
        <v>8.1896692514419556E-2</v>
      </c>
      <c r="EM9" s="232">
        <v>5.0060205161571503E-2</v>
      </c>
      <c r="EN9" s="232">
        <v>0.25175037980079651</v>
      </c>
      <c r="EO9" s="232">
        <v>0.12178750336170197</v>
      </c>
      <c r="EP9" s="232">
        <v>4.7090224921703339E-2</v>
      </c>
      <c r="EQ9" s="232">
        <v>3.1592294573783875E-2</v>
      </c>
      <c r="ER9" s="232">
        <v>1.7917416989803314E-2</v>
      </c>
      <c r="ES9" s="232">
        <v>5.3372416645288467E-2</v>
      </c>
      <c r="ET9" s="232">
        <v>6.1433792114257813E-2</v>
      </c>
      <c r="EU9" s="232">
        <v>6.7144766449928284E-2</v>
      </c>
      <c r="EV9" s="232">
        <v>0.10708619654178619</v>
      </c>
      <c r="EW9" s="232">
        <v>7.4198015034198761E-2</v>
      </c>
      <c r="EX9" s="232">
        <v>4.0802203118801117E-2</v>
      </c>
      <c r="EY9" s="232">
        <v>0</v>
      </c>
      <c r="EZ9" s="232">
        <v>0</v>
      </c>
      <c r="FA9" s="232">
        <v>0</v>
      </c>
      <c r="FB9" s="232">
        <v>0</v>
      </c>
      <c r="FC9" s="232">
        <v>0</v>
      </c>
      <c r="FD9" s="232">
        <v>0</v>
      </c>
      <c r="FE9" s="232">
        <v>0</v>
      </c>
      <c r="FF9" s="232">
        <v>0.5739520788192749</v>
      </c>
      <c r="FG9" s="232">
        <v>0.42604789137840271</v>
      </c>
      <c r="FH9" s="232">
        <v>4.7255262732505798E-2</v>
      </c>
      <c r="FI9" s="232">
        <v>0.48047474026679993</v>
      </c>
      <c r="FJ9" s="232">
        <v>0.35978099703788757</v>
      </c>
      <c r="FK9" s="232">
        <v>0.10449384152889252</v>
      </c>
      <c r="FL9" s="232">
        <v>7.9951724037528038E-3</v>
      </c>
      <c r="FM9" s="232">
        <v>2.0229058340191841E-2</v>
      </c>
      <c r="FN9" s="232">
        <v>0.18061119318008423</v>
      </c>
      <c r="FO9" s="232">
        <v>0.13766512274742126</v>
      </c>
      <c r="FP9" s="232">
        <v>9.4919458031654358E-2</v>
      </c>
      <c r="FQ9" s="232">
        <v>0.41975748538970947</v>
      </c>
      <c r="FR9" s="232">
        <v>0.14681766927242279</v>
      </c>
      <c r="FZ9" s="232">
        <v>2280.591796875</v>
      </c>
      <c r="GA9" s="232">
        <v>2596.4970703125</v>
      </c>
      <c r="GB9" s="232">
        <v>1884.21240234375</v>
      </c>
      <c r="GC9" s="232">
        <v>728.2294921875</v>
      </c>
      <c r="GD9" s="232">
        <v>1659.985107421875</v>
      </c>
      <c r="GE9" s="232">
        <v>2401.76171875</v>
      </c>
      <c r="GF9" s="232">
        <v>2636.162109375</v>
      </c>
      <c r="GG9" s="232">
        <v>3061.67138671875</v>
      </c>
      <c r="GH9" s="232">
        <v>1267.4671630859375</v>
      </c>
      <c r="GI9" s="232">
        <v>1259.35595703125</v>
      </c>
      <c r="GJ9" s="232">
        <v>1391.288818359375</v>
      </c>
      <c r="GK9" s="232">
        <v>1344.481689453125</v>
      </c>
      <c r="GL9" s="232">
        <v>1786.618408203125</v>
      </c>
      <c r="GM9" s="232">
        <v>4654.4033203125</v>
      </c>
      <c r="GN9" s="232">
        <v>1441.774658203125</v>
      </c>
      <c r="GO9" s="232">
        <v>2514.0634765625</v>
      </c>
      <c r="GP9" s="232">
        <v>1915.641357421875</v>
      </c>
      <c r="GQ9" s="232">
        <v>1774.9044189453125</v>
      </c>
      <c r="GR9" s="232">
        <v>2261.331298828125</v>
      </c>
      <c r="GS9" s="232">
        <v>4176.6171875</v>
      </c>
      <c r="GT9" s="232">
        <v>2615.26025390625</v>
      </c>
      <c r="GU9" s="232">
        <v>2733.346435546875</v>
      </c>
      <c r="GV9" s="232">
        <v>2062.7861328125</v>
      </c>
      <c r="GW9" s="232">
        <v>1651.521728515625</v>
      </c>
      <c r="GX9" s="232">
        <v>1699.0841064453125</v>
      </c>
      <c r="GY9" s="232">
        <v>1137.98828125</v>
      </c>
      <c r="GZ9" s="232">
        <v>911.9146728515625</v>
      </c>
      <c r="HA9" s="232">
        <v>2066.8759765625</v>
      </c>
      <c r="HB9" s="232">
        <v>1608.599609375</v>
      </c>
      <c r="HC9" s="232">
        <v>4317.908203125</v>
      </c>
      <c r="HD9" s="232">
        <v>1928.40234375</v>
      </c>
      <c r="HE9" s="232">
        <v>5896.68603515625</v>
      </c>
      <c r="HF9" s="232">
        <v>2051.011474609375</v>
      </c>
      <c r="HG9" s="232">
        <v>0</v>
      </c>
      <c r="HH9" s="232">
        <v>4408.69970703125</v>
      </c>
      <c r="HI9" s="232">
        <v>2245.92529296875</v>
      </c>
      <c r="HJ9" s="232">
        <v>0.5244373083114624</v>
      </c>
      <c r="HK9" s="232">
        <v>0.14277690649032593</v>
      </c>
      <c r="HL9" s="232">
        <v>0.21219171583652496</v>
      </c>
      <c r="HM9" s="232">
        <v>2050.1533203125</v>
      </c>
      <c r="HN9" s="232">
        <v>1356.923095703125</v>
      </c>
      <c r="HO9" s="232">
        <v>2031.205810546875</v>
      </c>
      <c r="HP9" s="232">
        <v>0.4769461452960968</v>
      </c>
      <c r="HQ9" s="232">
        <v>0.2234964519739151</v>
      </c>
      <c r="HR9" s="232">
        <v>0.23152273893356323</v>
      </c>
      <c r="HS9" s="232">
        <v>5.9872172772884369E-2</v>
      </c>
      <c r="HT9" s="232">
        <v>8.1624994054436684E-3</v>
      </c>
      <c r="HU9" s="232">
        <v>0.64380168914794922</v>
      </c>
      <c r="HV9" s="232">
        <v>0.5466800332069397</v>
      </c>
      <c r="HW9" s="232">
        <v>0.55426943302154541</v>
      </c>
      <c r="HX9" s="232">
        <v>0.44390898942947388</v>
      </c>
      <c r="HY9" s="232">
        <v>0.73758459091186523</v>
      </c>
      <c r="HZ9" s="232">
        <v>0.35414260625839233</v>
      </c>
      <c r="IA9" s="232">
        <v>1.5716196969151497E-2</v>
      </c>
      <c r="IB9" s="232">
        <v>0.14435191452503204</v>
      </c>
      <c r="IC9" s="232">
        <v>0.22753986716270447</v>
      </c>
      <c r="ID9" s="232">
        <v>0.26355886459350586</v>
      </c>
      <c r="IE9" s="232">
        <v>0.34883314371109009</v>
      </c>
      <c r="IF9" s="232">
        <v>0.708823561668396</v>
      </c>
      <c r="IG9" s="232">
        <v>0.291176438331604</v>
      </c>
      <c r="IH9" s="232">
        <v>7.7572084963321686E-2</v>
      </c>
      <c r="II9" s="232">
        <v>0.33740183711051941</v>
      </c>
      <c r="IJ9" s="232">
        <v>0.14856860041618347</v>
      </c>
      <c r="IK9" s="232">
        <v>3.7917360663414001E-2</v>
      </c>
      <c r="IL9" s="232">
        <v>0.29279977083206177</v>
      </c>
      <c r="IM9" s="232">
        <v>0.10574032366275787</v>
      </c>
      <c r="IN9" s="232">
        <v>0.9875715970993042</v>
      </c>
      <c r="IO9" s="232">
        <v>0.93383914232254028</v>
      </c>
      <c r="IP9" s="232">
        <v>0.25915586948394775</v>
      </c>
      <c r="IQ9" s="232">
        <v>0.21396186947822571</v>
      </c>
    </row>
    <row r="10" spans="1:251" x14ac:dyDescent="0.25">
      <c r="A10" s="139" t="str">
        <f t="shared" si="1"/>
        <v>2013_0_SEMT</v>
      </c>
      <c r="B10" s="232">
        <v>2013</v>
      </c>
      <c r="C10" s="232">
        <v>0</v>
      </c>
      <c r="D10" s="232" t="s">
        <v>171</v>
      </c>
      <c r="E10" s="232">
        <v>1501.814453125</v>
      </c>
      <c r="F10" s="232">
        <v>1682.2080078125</v>
      </c>
      <c r="G10" s="232">
        <v>1244.55078125</v>
      </c>
      <c r="H10" s="232">
        <v>737.9451904296875</v>
      </c>
      <c r="I10" s="232">
        <v>1256.720703125</v>
      </c>
      <c r="J10" s="232">
        <v>1620.478271484375</v>
      </c>
      <c r="K10" s="232">
        <v>1630.4442138671875</v>
      </c>
      <c r="L10" s="232">
        <v>1439.551025390625</v>
      </c>
      <c r="M10" s="232">
        <v>1025.2462158203125</v>
      </c>
      <c r="N10" s="232">
        <v>1098.8599853515625</v>
      </c>
      <c r="O10" s="232">
        <v>1214.9246826171875</v>
      </c>
      <c r="P10" s="232">
        <v>1110.6827392578125</v>
      </c>
      <c r="Q10" s="232">
        <v>1404.2274169921875</v>
      </c>
      <c r="R10" s="232">
        <v>3135.616943359375</v>
      </c>
      <c r="S10" s="232">
        <v>955.9891357421875</v>
      </c>
      <c r="T10" s="232">
        <v>1545.6795654296875</v>
      </c>
      <c r="U10" s="232">
        <v>1460.43994140625</v>
      </c>
      <c r="V10" s="232">
        <v>1261.413330078125</v>
      </c>
      <c r="W10" s="232">
        <v>1501.814453125</v>
      </c>
      <c r="X10" s="232">
        <v>3061.7900390625</v>
      </c>
      <c r="Y10" s="232">
        <v>1697.1939697265625</v>
      </c>
      <c r="Z10" s="232">
        <v>1744.128173828125</v>
      </c>
      <c r="AA10" s="232">
        <v>1393.13720703125</v>
      </c>
      <c r="AB10" s="232">
        <v>1255.599609375</v>
      </c>
      <c r="AC10" s="232">
        <v>1244.20068359375</v>
      </c>
      <c r="AD10" s="232">
        <v>1032.5791015625</v>
      </c>
      <c r="AE10" s="232">
        <v>861.52532958984375</v>
      </c>
      <c r="AF10" s="232">
        <v>1501.814453125</v>
      </c>
      <c r="AG10" s="232">
        <v>1107.980224609375</v>
      </c>
      <c r="AH10" s="232">
        <v>2209.457763671875</v>
      </c>
      <c r="AI10" s="232">
        <v>1362.306884765625</v>
      </c>
      <c r="AJ10" s="232">
        <v>4569.8896484375</v>
      </c>
      <c r="AK10" s="232">
        <v>1460.6829833984375</v>
      </c>
      <c r="AL10" s="232">
        <v>0</v>
      </c>
      <c r="AM10" s="232">
        <v>3041.49853515625</v>
      </c>
      <c r="AN10" s="232">
        <v>1501.814453125</v>
      </c>
      <c r="AO10" s="232">
        <v>1483.343994140625</v>
      </c>
      <c r="AP10" s="232">
        <v>1009.1306762695313</v>
      </c>
      <c r="AQ10" s="232">
        <v>1434.64599609375</v>
      </c>
      <c r="AR10" s="232">
        <v>307747.51982688904</v>
      </c>
      <c r="AS10" s="232">
        <v>4983471.9396915436</v>
      </c>
      <c r="AT10" s="232">
        <v>9548086.6406917572</v>
      </c>
      <c r="AU10" s="232">
        <v>3898269.8589076996</v>
      </c>
      <c r="AV10" s="232">
        <v>569972.64361953735</v>
      </c>
      <c r="AW10" s="232">
        <v>20857350.989879608</v>
      </c>
      <c r="AX10" s="232">
        <v>32823331.808290482</v>
      </c>
      <c r="AY10" s="232">
        <v>11965980.818410873</v>
      </c>
      <c r="AZ10" s="232">
        <v>19307548.602737427</v>
      </c>
      <c r="BA10" s="232">
        <v>1527579.4646911621</v>
      </c>
      <c r="BB10" s="232">
        <v>2507697.3814620972</v>
      </c>
      <c r="BC10" s="232">
        <v>7381131.0268135071</v>
      </c>
      <c r="BD10" s="232">
        <v>12128882.983310699</v>
      </c>
      <c r="BE10" s="232">
        <v>6721564.1650428772</v>
      </c>
      <c r="BF10" s="232">
        <v>4084056.2516613007</v>
      </c>
      <c r="BG10" s="232">
        <v>7.6396539807319641E-2</v>
      </c>
      <c r="BH10" s="232">
        <v>0.22487656772136688</v>
      </c>
      <c r="BI10" s="232">
        <v>0.36952096223831177</v>
      </c>
      <c r="BJ10" s="232">
        <v>0.20478036999702454</v>
      </c>
      <c r="BK10" s="232">
        <v>0.12442556023597717</v>
      </c>
      <c r="BL10" s="232">
        <v>3.2728633377701044E-3</v>
      </c>
      <c r="BM10" s="232">
        <v>0.36454913020133972</v>
      </c>
      <c r="BN10" s="232">
        <v>5.0817020237445831E-3</v>
      </c>
      <c r="BO10" s="232">
        <v>7.6507292687892914E-2</v>
      </c>
      <c r="BP10" s="232">
        <v>0.45879727602005005</v>
      </c>
      <c r="BQ10" s="232">
        <v>0.54120272397994995</v>
      </c>
      <c r="BR10" s="232">
        <v>2.158718928694725E-2</v>
      </c>
      <c r="BS10" s="232">
        <v>0.27399483323097229</v>
      </c>
      <c r="BT10" s="232">
        <v>0.48337787389755249</v>
      </c>
      <c r="BU10" s="232">
        <v>0.19336993992328644</v>
      </c>
      <c r="BV10" s="232">
        <v>2.7670159935951233E-2</v>
      </c>
      <c r="BW10" s="232">
        <v>2.3152869194746017E-2</v>
      </c>
      <c r="BX10" s="232">
        <v>0.17964139580726624</v>
      </c>
      <c r="BY10" s="232">
        <v>0.11080390214920044</v>
      </c>
      <c r="BZ10" s="232">
        <v>6.0575701296329498E-2</v>
      </c>
      <c r="CA10" s="232">
        <v>0.36037188768386841</v>
      </c>
      <c r="CB10" s="232">
        <v>0.26545426249504089</v>
      </c>
      <c r="CC10" s="232">
        <v>4.6898163855075836E-3</v>
      </c>
      <c r="CD10" s="232">
        <v>0.14341077208518982</v>
      </c>
      <c r="CE10" s="232">
        <v>8.3390340209007263E-2</v>
      </c>
      <c r="CF10" s="232">
        <v>0.18242144584655762</v>
      </c>
      <c r="CG10" s="232">
        <v>0.53978514671325684</v>
      </c>
      <c r="CH10" s="232">
        <v>4.5928545296192169E-2</v>
      </c>
      <c r="CI10" s="232">
        <v>3.7396454717963934E-4</v>
      </c>
      <c r="CJ10" s="232">
        <v>0.63545083999633789</v>
      </c>
      <c r="CK10" s="232">
        <v>0.54383969306945801</v>
      </c>
      <c r="CL10" s="232">
        <v>0.74130678176879883</v>
      </c>
      <c r="CM10" s="232">
        <v>0.1797003298997879</v>
      </c>
      <c r="CN10" s="232">
        <v>0.77423477172851563</v>
      </c>
      <c r="CO10" s="232">
        <v>0.83122563362121582</v>
      </c>
      <c r="CP10" s="232">
        <v>0.60003781318664551</v>
      </c>
      <c r="CQ10" s="232">
        <v>0.14132116734981537</v>
      </c>
      <c r="CR10" s="232">
        <v>0.33508706092834473</v>
      </c>
      <c r="CS10" s="232">
        <v>0.46328014135360718</v>
      </c>
      <c r="CT10" s="232">
        <v>0.57309669256210327</v>
      </c>
      <c r="CU10" s="232">
        <v>0.53249216079711914</v>
      </c>
      <c r="CV10" s="232">
        <v>0.75072509050369263</v>
      </c>
      <c r="CW10" s="232">
        <v>0.80516505241394043</v>
      </c>
      <c r="CX10" s="232">
        <v>2.2716913372278214E-3</v>
      </c>
      <c r="CY10" s="232">
        <v>6.947297602891922E-2</v>
      </c>
      <c r="CZ10" s="232">
        <v>4.0401112288236618E-2</v>
      </c>
      <c r="DA10" s="232">
        <v>8.8374562561511993E-2</v>
      </c>
      <c r="DB10" s="232">
        <v>0.26150137186050415</v>
      </c>
      <c r="DC10" s="232">
        <v>2.2249216213822365E-2</v>
      </c>
      <c r="DD10" s="232">
        <v>1.8126273062080145E-4</v>
      </c>
      <c r="DE10" s="232">
        <v>0.45119819045066833</v>
      </c>
      <c r="DF10" s="232">
        <v>0.54880177974700928</v>
      </c>
      <c r="DG10" s="232">
        <v>1.5939481556415558E-2</v>
      </c>
      <c r="DH10" s="232">
        <v>0.25812360644340515</v>
      </c>
      <c r="DI10" s="232">
        <v>0.4945131242275238</v>
      </c>
      <c r="DJ10" s="232">
        <v>0.20190286636352539</v>
      </c>
      <c r="DK10" s="232">
        <v>2.952093817293644E-2</v>
      </c>
      <c r="DL10" s="232">
        <v>2.3561678826808929E-2</v>
      </c>
      <c r="DM10" s="232">
        <v>0.18167239427566528</v>
      </c>
      <c r="DN10" s="232">
        <v>0.10984707623720169</v>
      </c>
      <c r="DO10" s="232">
        <v>5.6198649108409882E-2</v>
      </c>
      <c r="DP10" s="232">
        <v>0.35582554340362549</v>
      </c>
      <c r="DQ10" s="232">
        <v>0.27289462089538574</v>
      </c>
      <c r="DR10" s="232">
        <v>4.6906610950827599E-3</v>
      </c>
      <c r="DS10" s="232">
        <v>0.1434212327003479</v>
      </c>
      <c r="DT10" s="232">
        <v>8.3397150039672852E-2</v>
      </c>
      <c r="DU10" s="232">
        <v>0.18238972127437592</v>
      </c>
      <c r="DV10" s="232">
        <v>0.53979039192199707</v>
      </c>
      <c r="DW10" s="232">
        <v>4.5936807990074158E-2</v>
      </c>
      <c r="DX10" s="232">
        <v>3.7404295289888978E-4</v>
      </c>
      <c r="DY10" s="232">
        <v>2.664526179432869E-2</v>
      </c>
      <c r="DZ10" s="232">
        <v>4.0127985179424286E-2</v>
      </c>
      <c r="EA10" s="232">
        <v>0.50931096076965332</v>
      </c>
      <c r="EB10" s="232">
        <v>9.4965338706970215E-2</v>
      </c>
      <c r="EC10" s="232">
        <v>1.2812701053917408E-2</v>
      </c>
      <c r="ED10" s="232">
        <v>9.9426209926605225E-3</v>
      </c>
      <c r="EE10" s="232">
        <v>3.9477512240409851E-2</v>
      </c>
      <c r="EF10" s="232">
        <v>0.1851285994052887</v>
      </c>
      <c r="EG10" s="232">
        <v>0.46491742134094238</v>
      </c>
      <c r="EH10" s="232">
        <v>0.23296619951725006</v>
      </c>
      <c r="EI10" s="232">
        <v>0.23674112558364868</v>
      </c>
      <c r="EJ10" s="232">
        <v>6.5375268459320068E-2</v>
      </c>
      <c r="EK10" s="232">
        <v>7.3229767382144928E-2</v>
      </c>
      <c r="EL10" s="232">
        <v>8.8386915624141693E-2</v>
      </c>
      <c r="EM10" s="232">
        <v>6.0371994972229004E-2</v>
      </c>
      <c r="EN10" s="232">
        <v>0.30143481492996216</v>
      </c>
      <c r="EO10" s="232">
        <v>0.12672287225723267</v>
      </c>
      <c r="EP10" s="232">
        <v>5.22637739777565E-2</v>
      </c>
      <c r="EQ10" s="232">
        <v>3.2904267311096191E-2</v>
      </c>
      <c r="ER10" s="232">
        <v>1.1875073425471783E-2</v>
      </c>
      <c r="ES10" s="232">
        <v>5.7739179581403732E-2</v>
      </c>
      <c r="ET10" s="232">
        <v>6.1746064573526382E-2</v>
      </c>
      <c r="EU10" s="232">
        <v>8.0999754369258881E-2</v>
      </c>
      <c r="EV10" s="232">
        <v>0.13920031487941742</v>
      </c>
      <c r="EW10" s="232">
        <v>8.4970980882644653E-2</v>
      </c>
      <c r="EX10" s="232">
        <v>4.8077750951051712E-2</v>
      </c>
      <c r="EY10" s="232">
        <v>0</v>
      </c>
      <c r="EZ10" s="232">
        <v>0</v>
      </c>
      <c r="FA10" s="232">
        <v>0</v>
      </c>
      <c r="FB10" s="232">
        <v>0</v>
      </c>
      <c r="FC10" s="232">
        <v>0</v>
      </c>
      <c r="FD10" s="232">
        <v>0</v>
      </c>
      <c r="FE10" s="232">
        <v>0</v>
      </c>
      <c r="FF10" s="232">
        <v>0.55392354726791382</v>
      </c>
      <c r="FG10" s="232">
        <v>0.44607645273208618</v>
      </c>
      <c r="FH10" s="232">
        <v>8.9058980345726013E-2</v>
      </c>
      <c r="FI10" s="232">
        <v>0.47456920146942139</v>
      </c>
      <c r="FJ10" s="232">
        <v>0.34497511386871338</v>
      </c>
      <c r="FK10" s="232">
        <v>8.6902111768722534E-2</v>
      </c>
      <c r="FL10" s="232">
        <v>4.4946079142391682E-3</v>
      </c>
      <c r="FM10" s="232">
        <v>1.8193550407886505E-2</v>
      </c>
      <c r="FN10" s="232">
        <v>0.15196904540061951</v>
      </c>
      <c r="FO10" s="232">
        <v>0.12217436730861664</v>
      </c>
      <c r="FP10" s="232">
        <v>0.11520281434059143</v>
      </c>
      <c r="FQ10" s="232">
        <v>0.41831108927726746</v>
      </c>
      <c r="FR10" s="232">
        <v>0.17414912581443787</v>
      </c>
      <c r="FZ10" s="232">
        <v>2564.81396484375</v>
      </c>
      <c r="GA10" s="232">
        <v>2946.1357421875</v>
      </c>
      <c r="GB10" s="232">
        <v>2101.013916015625</v>
      </c>
      <c r="GC10" s="232">
        <v>709.32171630859375</v>
      </c>
      <c r="GD10" s="232">
        <v>1732.2774658203125</v>
      </c>
      <c r="GE10" s="232">
        <v>2783.434814453125</v>
      </c>
      <c r="GF10" s="232">
        <v>3115.25341796875</v>
      </c>
      <c r="GG10" s="232">
        <v>3431.122802734375</v>
      </c>
      <c r="GH10" s="232">
        <v>1280.714599609375</v>
      </c>
      <c r="GI10" s="232">
        <v>1370.258544921875</v>
      </c>
      <c r="GJ10" s="232">
        <v>1507.14599609375</v>
      </c>
      <c r="GK10" s="232">
        <v>1439.3779296875</v>
      </c>
      <c r="GL10" s="232">
        <v>1922.1746826171875</v>
      </c>
      <c r="GM10" s="232">
        <v>4967.64599609375</v>
      </c>
      <c r="GN10" s="232">
        <v>1808.007080078125</v>
      </c>
      <c r="GO10" s="232">
        <v>2535.126220703125</v>
      </c>
      <c r="GP10" s="232">
        <v>2161.586669921875</v>
      </c>
      <c r="GQ10" s="232">
        <v>2036.2376708984375</v>
      </c>
      <c r="GR10" s="232">
        <v>2663.648193359375</v>
      </c>
      <c r="GS10" s="232">
        <v>4407.04833984375</v>
      </c>
      <c r="GT10" s="232">
        <v>2265.870849609375</v>
      </c>
      <c r="GU10" s="232">
        <v>3157.9560546875</v>
      </c>
      <c r="GV10" s="232">
        <v>2417.8603515625</v>
      </c>
      <c r="GW10" s="232">
        <v>1761.3485107421875</v>
      </c>
      <c r="GX10" s="232">
        <v>1781.5084228515625</v>
      </c>
      <c r="GY10" s="232">
        <v>1177.8931884765625</v>
      </c>
      <c r="GZ10" s="232">
        <v>904.72406005859375</v>
      </c>
      <c r="HA10" s="232">
        <v>2345.36083984375</v>
      </c>
      <c r="HB10" s="232">
        <v>1904.1617431640625</v>
      </c>
      <c r="HC10" s="232">
        <v>3725.69140625</v>
      </c>
      <c r="HD10" s="232">
        <v>2113.80712890625</v>
      </c>
      <c r="HE10" s="232">
        <v>7338.9345703125</v>
      </c>
      <c r="HF10" s="232">
        <v>2307.755859375</v>
      </c>
      <c r="HG10" s="232">
        <v>3.670374870300293</v>
      </c>
      <c r="HH10" s="232">
        <v>4394.072265625</v>
      </c>
      <c r="HI10" s="232">
        <v>2520.801513671875</v>
      </c>
      <c r="HJ10" s="232">
        <v>0.54866886138916016</v>
      </c>
      <c r="HK10" s="232">
        <v>0.14514060318470001</v>
      </c>
      <c r="HL10" s="232">
        <v>0.18510317802429199</v>
      </c>
      <c r="HM10" s="232">
        <v>2281.546875</v>
      </c>
      <c r="HN10" s="232">
        <v>1598.25244140625</v>
      </c>
      <c r="HO10" s="232">
        <v>2278.147216796875</v>
      </c>
      <c r="HP10" s="232">
        <v>0.44733282923698425</v>
      </c>
      <c r="HQ10" s="232">
        <v>0.22886961698532104</v>
      </c>
      <c r="HR10" s="232">
        <v>0.25664395093917847</v>
      </c>
      <c r="HS10" s="232">
        <v>5.83379827439785E-2</v>
      </c>
      <c r="HT10" s="232">
        <v>8.8156042620539665E-3</v>
      </c>
      <c r="HU10" s="232">
        <v>0.68719965219497681</v>
      </c>
      <c r="HV10" s="232">
        <v>0.59174168109893799</v>
      </c>
      <c r="HW10" s="232">
        <v>0.62926638126373291</v>
      </c>
      <c r="HX10" s="232">
        <v>0.4977247416973114</v>
      </c>
      <c r="HY10" s="232">
        <v>0.81577301025390625</v>
      </c>
      <c r="HZ10" s="232">
        <v>0.32075661420822144</v>
      </c>
      <c r="IA10" s="232">
        <v>1.6904646530747414E-2</v>
      </c>
      <c r="IB10" s="232">
        <v>0.15258699655532837</v>
      </c>
      <c r="IC10" s="232">
        <v>0.23402030766010284</v>
      </c>
      <c r="ID10" s="232">
        <v>0.2642723023891449</v>
      </c>
      <c r="IE10" s="232">
        <v>0.33221575617790222</v>
      </c>
      <c r="IF10" s="232">
        <v>0.69479399919509888</v>
      </c>
      <c r="IG10" s="232">
        <v>0.30520600080490112</v>
      </c>
      <c r="IH10" s="232">
        <v>8.7911143898963928E-2</v>
      </c>
      <c r="II10" s="232">
        <v>0.35179430246353149</v>
      </c>
      <c r="IJ10" s="232">
        <v>0.12297898530960083</v>
      </c>
      <c r="IK10" s="232">
        <v>3.8888886570930481E-2</v>
      </c>
      <c r="IL10" s="232">
        <v>0.28400832414627075</v>
      </c>
      <c r="IM10" s="232">
        <v>0.11441835761070251</v>
      </c>
      <c r="IN10" s="232">
        <v>0.98423391580581665</v>
      </c>
      <c r="IO10" s="232">
        <v>0.92456710338592529</v>
      </c>
      <c r="IP10" s="232">
        <v>0.23985278606414795</v>
      </c>
      <c r="IQ10" s="232">
        <v>0.20918735861778259</v>
      </c>
    </row>
    <row r="11" spans="1:251" x14ac:dyDescent="0.25">
      <c r="A11" s="139" t="str">
        <f t="shared" si="1"/>
        <v>2014_0_BRA</v>
      </c>
      <c r="B11" s="232">
        <v>2014</v>
      </c>
      <c r="C11" s="232">
        <v>0</v>
      </c>
      <c r="D11" s="232" t="s">
        <v>170</v>
      </c>
      <c r="E11" s="232">
        <v>1185.02392578125</v>
      </c>
      <c r="F11" s="232">
        <v>1399.27587890625</v>
      </c>
      <c r="G11" s="232">
        <v>1028.202392578125</v>
      </c>
      <c r="H11" s="232">
        <v>433.37335205078125</v>
      </c>
      <c r="I11" s="232">
        <v>1068.4683837890625</v>
      </c>
      <c r="J11" s="232">
        <v>1352.4354248046875</v>
      </c>
      <c r="K11" s="232">
        <v>1285.0635986328125</v>
      </c>
      <c r="L11" s="232">
        <v>945.09375</v>
      </c>
      <c r="M11" s="232">
        <v>708.4039306640625</v>
      </c>
      <c r="N11" s="232">
        <v>896.2833251953125</v>
      </c>
      <c r="O11" s="232">
        <v>1088.363525390625</v>
      </c>
      <c r="P11" s="232">
        <v>954.47222900390625</v>
      </c>
      <c r="Q11" s="232">
        <v>1223.1571044921875</v>
      </c>
      <c r="R11" s="232">
        <v>2516.22705078125</v>
      </c>
      <c r="S11" s="232">
        <v>574.80303955078125</v>
      </c>
      <c r="T11" s="232">
        <v>1333.215576171875</v>
      </c>
      <c r="U11" s="232">
        <v>1263.90283203125</v>
      </c>
      <c r="V11" s="232">
        <v>1158.904296875</v>
      </c>
      <c r="W11" s="232">
        <v>1218.244384765625</v>
      </c>
      <c r="X11" s="232">
        <v>2010.6810302734375</v>
      </c>
      <c r="Y11" s="232">
        <v>1244.2222900390625</v>
      </c>
      <c r="Z11" s="232">
        <v>1421.7591552734375</v>
      </c>
      <c r="AA11" s="232">
        <v>1123.7901611328125</v>
      </c>
      <c r="AB11" s="232">
        <v>1013.045654296875</v>
      </c>
      <c r="AC11" s="232">
        <v>1041.12646484375</v>
      </c>
      <c r="AD11" s="232">
        <v>934.04736328125</v>
      </c>
      <c r="AE11" s="232">
        <v>602.99462890625</v>
      </c>
      <c r="AF11" s="232">
        <v>1373.8529052734375</v>
      </c>
      <c r="AG11" s="232">
        <v>856.5382080078125</v>
      </c>
      <c r="AH11" s="232">
        <v>1682.1358642578125</v>
      </c>
      <c r="AI11" s="232">
        <v>977.6719970703125</v>
      </c>
      <c r="AJ11" s="232">
        <v>3544.3837890625</v>
      </c>
      <c r="AK11" s="232">
        <v>987.50018310546875</v>
      </c>
      <c r="AL11" s="232">
        <v>0</v>
      </c>
      <c r="AM11" s="232">
        <v>2378.6328125</v>
      </c>
      <c r="AN11" s="232">
        <v>1189.31640625</v>
      </c>
      <c r="AO11" s="232">
        <v>1328.0654296875</v>
      </c>
      <c r="AP11" s="232">
        <v>853.2850341796875</v>
      </c>
      <c r="AQ11" s="232">
        <v>988.2735595703125</v>
      </c>
      <c r="AR11" s="232">
        <v>2242597.6744589806</v>
      </c>
      <c r="AS11" s="232">
        <v>24260850.560743093</v>
      </c>
      <c r="AT11" s="232">
        <v>45302972.500635922</v>
      </c>
      <c r="AU11" s="232">
        <v>17624779.419289887</v>
      </c>
      <c r="AV11" s="232">
        <v>2624072.7883711457</v>
      </c>
      <c r="AW11" s="232">
        <v>98854884.160409987</v>
      </c>
      <c r="AX11" s="232">
        <v>162028628.89925182</v>
      </c>
      <c r="AY11" s="232">
        <v>63173744.738841832</v>
      </c>
      <c r="AZ11" s="232">
        <v>92055272.943499029</v>
      </c>
      <c r="BA11" s="232">
        <v>6604417.4710212946</v>
      </c>
      <c r="BB11" s="232">
        <v>14234950.930100799</v>
      </c>
      <c r="BC11" s="232">
        <v>37897157.712110877</v>
      </c>
      <c r="BD11" s="232">
        <v>59427863.338843763</v>
      </c>
      <c r="BE11" s="232">
        <v>31517032.849517405</v>
      </c>
      <c r="BF11" s="232">
        <v>18951624.068678975</v>
      </c>
      <c r="BG11" s="232">
        <v>8.7855927646160126E-2</v>
      </c>
      <c r="BH11" s="232">
        <v>0.23390293121337891</v>
      </c>
      <c r="BI11" s="232">
        <v>0.36678004264831543</v>
      </c>
      <c r="BJ11" s="232">
        <v>0.19450616836547852</v>
      </c>
      <c r="BK11" s="232">
        <v>0.11695493757724762</v>
      </c>
      <c r="BL11" s="232">
        <v>3.1249250750988722E-3</v>
      </c>
      <c r="BM11" s="232">
        <v>0.38988682627677917</v>
      </c>
      <c r="BN11" s="232">
        <v>2.8231590986251831E-2</v>
      </c>
      <c r="BO11" s="232">
        <v>8.5413962602615356E-2</v>
      </c>
      <c r="BP11" s="232">
        <v>0.43410879373550415</v>
      </c>
      <c r="BQ11" s="232">
        <v>0.56589120626449585</v>
      </c>
      <c r="BR11" s="232">
        <v>2.9545821249485016E-2</v>
      </c>
      <c r="BS11" s="232">
        <v>0.27897140383720398</v>
      </c>
      <c r="BT11" s="232">
        <v>0.48100537061691284</v>
      </c>
      <c r="BU11" s="232">
        <v>0.18358233571052551</v>
      </c>
      <c r="BV11" s="232">
        <v>2.6895079761743546E-2</v>
      </c>
      <c r="BW11" s="232">
        <v>4.9251489341259003E-2</v>
      </c>
      <c r="BX11" s="232">
        <v>0.25306671857833862</v>
      </c>
      <c r="BY11" s="232">
        <v>0.10907669365406036</v>
      </c>
      <c r="BZ11" s="232">
        <v>6.7312434315681458E-2</v>
      </c>
      <c r="CA11" s="232">
        <v>0.31664767861366272</v>
      </c>
      <c r="CB11" s="232">
        <v>0.20464497804641724</v>
      </c>
      <c r="CC11" s="232">
        <v>0.10426273941993713</v>
      </c>
      <c r="CD11" s="232">
        <v>0.14374931156635284</v>
      </c>
      <c r="CE11" s="232">
        <v>8.4793873131275177E-2</v>
      </c>
      <c r="CF11" s="232">
        <v>0.18909220397472382</v>
      </c>
      <c r="CG11" s="232">
        <v>0.41496273875236511</v>
      </c>
      <c r="CH11" s="232">
        <v>6.294473260641098E-2</v>
      </c>
      <c r="CI11" s="232">
        <v>1.9441949552856386E-4</v>
      </c>
      <c r="CJ11" s="232">
        <v>0.61011314392089844</v>
      </c>
      <c r="CK11" s="232">
        <v>0.50584870576858521</v>
      </c>
      <c r="CL11" s="232">
        <v>0.72470015287399292</v>
      </c>
      <c r="CM11" s="232">
        <v>0.20517213642597198</v>
      </c>
      <c r="CN11" s="232">
        <v>0.72766870260238647</v>
      </c>
      <c r="CO11" s="232">
        <v>0.80012345314025879</v>
      </c>
      <c r="CP11" s="232">
        <v>0.57582277059555054</v>
      </c>
      <c r="CQ11" s="232">
        <v>0.14029163122177124</v>
      </c>
      <c r="CR11" s="232">
        <v>0.33894446492195129</v>
      </c>
      <c r="CS11" s="232">
        <v>0.50209277868270874</v>
      </c>
      <c r="CT11" s="232">
        <v>0.58195406198501587</v>
      </c>
      <c r="CU11" s="232">
        <v>0.54427123069763184</v>
      </c>
      <c r="CV11" s="232">
        <v>0.75009465217590332</v>
      </c>
      <c r="CW11" s="232">
        <v>0.79823148250579834</v>
      </c>
      <c r="CX11" s="232">
        <v>4.7496899962425232E-2</v>
      </c>
      <c r="CY11" s="232">
        <v>6.5489917993545532E-2</v>
      </c>
      <c r="CZ11" s="232">
        <v>3.8626790046691895E-2</v>
      </c>
      <c r="DA11" s="232">
        <v>8.6143553256988525E-2</v>
      </c>
      <c r="DB11" s="232">
        <v>0.18905550241470337</v>
      </c>
      <c r="DC11" s="232">
        <v>2.8672877699136734E-2</v>
      </c>
      <c r="DD11" s="232">
        <v>8.8580141891725361E-5</v>
      </c>
      <c r="DE11" s="232">
        <v>0.4275229275226593</v>
      </c>
      <c r="DF11" s="232">
        <v>0.57247710227966309</v>
      </c>
      <c r="DG11" s="232">
        <v>2.436777763068676E-2</v>
      </c>
      <c r="DH11" s="232">
        <v>0.26355656981468201</v>
      </c>
      <c r="DI11" s="232">
        <v>0.49212783575057983</v>
      </c>
      <c r="DJ11" s="232">
        <v>0.19144542515277863</v>
      </c>
      <c r="DK11" s="232">
        <v>2.8502391651272774E-2</v>
      </c>
      <c r="DL11" s="232">
        <v>5.0320103764533997E-2</v>
      </c>
      <c r="DM11" s="232">
        <v>0.25502264499664307</v>
      </c>
      <c r="DN11" s="232">
        <v>0.1083884984254837</v>
      </c>
      <c r="DO11" s="232">
        <v>6.3609138131141663E-2</v>
      </c>
      <c r="DP11" s="232">
        <v>0.31309497356414795</v>
      </c>
      <c r="DQ11" s="232">
        <v>0.20956464111804962</v>
      </c>
      <c r="DR11" s="232">
        <v>0.10412538051605225</v>
      </c>
      <c r="DS11" s="232">
        <v>0.14378993213176727</v>
      </c>
      <c r="DT11" s="232">
        <v>8.4814772009849548E-2</v>
      </c>
      <c r="DU11" s="232">
        <v>0.18905450403690338</v>
      </c>
      <c r="DV11" s="232">
        <v>0.41503897309303284</v>
      </c>
      <c r="DW11" s="232">
        <v>6.2981903553009033E-2</v>
      </c>
      <c r="DX11" s="232">
        <v>1.9454138237051666E-4</v>
      </c>
      <c r="DY11" s="232">
        <v>2.0639028400182724E-2</v>
      </c>
      <c r="DZ11" s="232">
        <v>4.4171199202537537E-2</v>
      </c>
      <c r="EA11" s="232">
        <v>0.39769288897514343</v>
      </c>
      <c r="EB11" s="232">
        <v>0.11256110668182373</v>
      </c>
      <c r="EC11" s="232">
        <v>1.4553358778357506E-2</v>
      </c>
      <c r="ED11" s="232">
        <v>2.427358366549015E-2</v>
      </c>
      <c r="EE11" s="232">
        <v>4.1131049394607544E-2</v>
      </c>
      <c r="EF11" s="232">
        <v>0.23133222758769989</v>
      </c>
      <c r="EG11" s="232">
        <v>0.47846555709838867</v>
      </c>
      <c r="EH11" s="232">
        <v>0.24396912753582001</v>
      </c>
      <c r="EI11" s="232">
        <v>0.21816377341747284</v>
      </c>
      <c r="EJ11" s="232">
        <v>5.940154567360878E-2</v>
      </c>
      <c r="EK11" s="232">
        <v>6.6817589104175568E-2</v>
      </c>
      <c r="EL11" s="232">
        <v>8.1121772527694702E-2</v>
      </c>
      <c r="EM11" s="232">
        <v>5.584527924656868E-2</v>
      </c>
      <c r="EN11" s="232">
        <v>0.20898200571537018</v>
      </c>
      <c r="EO11" s="232">
        <v>0.1182197630405426</v>
      </c>
      <c r="EP11" s="232">
        <v>4.6153739094734192E-2</v>
      </c>
      <c r="EQ11" s="232">
        <v>2.7894733473658562E-2</v>
      </c>
      <c r="ER11" s="232">
        <v>1.2362042441964149E-2</v>
      </c>
      <c r="ES11" s="232">
        <v>4.650096595287323E-2</v>
      </c>
      <c r="ET11" s="232">
        <v>5.7872612029314041E-2</v>
      </c>
      <c r="EU11" s="232">
        <v>7.2634227573871613E-2</v>
      </c>
      <c r="EV11" s="232">
        <v>0.11763891577720642</v>
      </c>
      <c r="EW11" s="232">
        <v>7.7986657619476318E-2</v>
      </c>
      <c r="EX11" s="232">
        <v>4.5669034123420715E-2</v>
      </c>
      <c r="EY11" s="232">
        <v>0</v>
      </c>
      <c r="EZ11" s="232">
        <v>0</v>
      </c>
      <c r="FA11" s="232">
        <v>0</v>
      </c>
      <c r="FB11" s="232">
        <v>0</v>
      </c>
      <c r="FC11" s="232">
        <v>0</v>
      </c>
      <c r="FD11" s="232">
        <v>0</v>
      </c>
      <c r="FE11" s="232">
        <v>0</v>
      </c>
      <c r="FF11" s="232">
        <v>0.52682912349700928</v>
      </c>
      <c r="FG11" s="232">
        <v>0.47317087650299072</v>
      </c>
      <c r="FH11" s="232">
        <v>9.2442110180854797E-2</v>
      </c>
      <c r="FI11" s="232">
        <v>0.49365711212158203</v>
      </c>
      <c r="FJ11" s="232">
        <v>0.33231210708618164</v>
      </c>
      <c r="FK11" s="232">
        <v>7.6590567827224731E-2</v>
      </c>
      <c r="FL11" s="232">
        <v>4.9980850890278816E-3</v>
      </c>
      <c r="FM11" s="232">
        <v>3.4268952906131744E-2</v>
      </c>
      <c r="FN11" s="232">
        <v>0.21932709217071533</v>
      </c>
      <c r="FO11" s="232">
        <v>0.11857428401708603</v>
      </c>
      <c r="FP11" s="232">
        <v>0.11854792386293411</v>
      </c>
      <c r="FQ11" s="232">
        <v>0.36951711773872375</v>
      </c>
      <c r="FR11" s="232">
        <v>0.13976463675498962</v>
      </c>
      <c r="FZ11" s="232">
        <v>1979.608642578125</v>
      </c>
      <c r="GA11" s="232">
        <v>2238.781005859375</v>
      </c>
      <c r="GB11" s="232">
        <v>1632.4593505859375</v>
      </c>
      <c r="GC11" s="232">
        <v>496.9366455078125</v>
      </c>
      <c r="GD11" s="232">
        <v>1377.2578125</v>
      </c>
      <c r="GE11" s="232">
        <v>2167.577392578125</v>
      </c>
      <c r="GF11" s="232">
        <v>2466.186279296875</v>
      </c>
      <c r="GG11" s="232">
        <v>2333.41796875</v>
      </c>
      <c r="GH11" s="232">
        <v>816.19879150390625</v>
      </c>
      <c r="GI11" s="232">
        <v>1134.3087158203125</v>
      </c>
      <c r="GJ11" s="232">
        <v>1372.185302734375</v>
      </c>
      <c r="GK11" s="232">
        <v>1226.1800537109375</v>
      </c>
      <c r="GL11" s="232">
        <v>1709.10400390625</v>
      </c>
      <c r="GM11" s="232">
        <v>4237.2978515625</v>
      </c>
      <c r="GN11" s="232">
        <v>950.29522705078125</v>
      </c>
      <c r="GO11" s="232">
        <v>2027.5185546875</v>
      </c>
      <c r="GP11" s="232">
        <v>1703.196533203125</v>
      </c>
      <c r="GQ11" s="232">
        <v>1696.6053466796875</v>
      </c>
      <c r="GR11" s="232">
        <v>2182.514892578125</v>
      </c>
      <c r="GS11" s="232">
        <v>3457.26318359375</v>
      </c>
      <c r="GT11" s="232">
        <v>2796.95556640625</v>
      </c>
      <c r="GU11" s="232">
        <v>2431.360595703125</v>
      </c>
      <c r="GV11" s="232">
        <v>1782.551025390625</v>
      </c>
      <c r="GW11" s="232">
        <v>1360.421142578125</v>
      </c>
      <c r="GX11" s="232">
        <v>1429.9794921875</v>
      </c>
      <c r="GY11" s="232">
        <v>1091.0548095703125</v>
      </c>
      <c r="GZ11" s="232">
        <v>683.4677734375</v>
      </c>
      <c r="HA11" s="232">
        <v>1965.830078125</v>
      </c>
      <c r="HB11" s="232">
        <v>1211.1708984375</v>
      </c>
      <c r="HC11" s="232">
        <v>2972.52099609375</v>
      </c>
      <c r="HD11" s="232">
        <v>1753.256103515625</v>
      </c>
      <c r="HE11" s="232">
        <v>5576.96630859375</v>
      </c>
      <c r="HF11" s="232">
        <v>1621.50927734375</v>
      </c>
      <c r="HG11" s="232">
        <v>7.2292618751525879</v>
      </c>
      <c r="HH11" s="232">
        <v>3736.21630859375</v>
      </c>
      <c r="HI11" s="232">
        <v>1989.681396484375</v>
      </c>
      <c r="HJ11" s="232">
        <v>0.43262916803359985</v>
      </c>
      <c r="HK11" s="232">
        <v>0.18114335834980011</v>
      </c>
      <c r="HL11" s="232">
        <v>0.23127990961074829</v>
      </c>
      <c r="HM11" s="232">
        <v>1924.341064453125</v>
      </c>
      <c r="HN11" s="232">
        <v>1119.29248046875</v>
      </c>
      <c r="HO11" s="232">
        <v>1609.249267578125</v>
      </c>
      <c r="HP11" s="232">
        <v>0.46174106001853943</v>
      </c>
      <c r="HQ11" s="232">
        <v>0.23978964984416962</v>
      </c>
      <c r="HR11" s="232">
        <v>0.23589237034320831</v>
      </c>
      <c r="HS11" s="232">
        <v>5.540769174695015E-2</v>
      </c>
      <c r="HT11" s="232">
        <v>7.1692429482936859E-3</v>
      </c>
      <c r="HU11" s="232">
        <v>0.68513619899749756</v>
      </c>
      <c r="HV11" s="232">
        <v>0.56329721212387085</v>
      </c>
      <c r="HW11" s="232">
        <v>0.57328110933303833</v>
      </c>
      <c r="HX11" s="232">
        <v>0.46879851818084717</v>
      </c>
      <c r="HY11" s="232">
        <v>0.73515474796295166</v>
      </c>
      <c r="HZ11" s="232">
        <v>0.33156740665435791</v>
      </c>
      <c r="IA11" s="232">
        <v>2.009294368326664E-2</v>
      </c>
      <c r="IB11" s="232">
        <v>0.17272523045539856</v>
      </c>
      <c r="IC11" s="232">
        <v>0.25035721063613892</v>
      </c>
      <c r="ID11" s="232">
        <v>0.25487661361694336</v>
      </c>
      <c r="IE11" s="232">
        <v>0.30194801092147827</v>
      </c>
      <c r="IF11" s="232">
        <v>0.68438005447387695</v>
      </c>
      <c r="IG11" s="232">
        <v>0.31561991572380066</v>
      </c>
      <c r="IH11" s="232">
        <v>0.1719796359539032</v>
      </c>
      <c r="II11" s="232">
        <v>0.39022901654243469</v>
      </c>
      <c r="IJ11" s="232">
        <v>9.9995367228984833E-2</v>
      </c>
      <c r="IK11" s="232">
        <v>3.7491068243980408E-2</v>
      </c>
      <c r="IL11" s="232">
        <v>0.22499385476112366</v>
      </c>
      <c r="IM11" s="232">
        <v>7.5311064720153809E-2</v>
      </c>
      <c r="IN11" s="232">
        <v>0.9862513542175293</v>
      </c>
      <c r="IO11" s="232">
        <v>0.93067866563796997</v>
      </c>
      <c r="IP11" s="232">
        <v>0.31528708338737488</v>
      </c>
      <c r="IQ11" s="232">
        <v>0.29513567686080933</v>
      </c>
    </row>
    <row r="12" spans="1:251" x14ac:dyDescent="0.25">
      <c r="A12" s="139" t="str">
        <f t="shared" si="1"/>
        <v>2014_0_RJ</v>
      </c>
      <c r="B12" s="232">
        <v>2014</v>
      </c>
      <c r="C12" s="232">
        <v>0</v>
      </c>
      <c r="D12" s="232" t="s">
        <v>172</v>
      </c>
      <c r="E12" s="232">
        <v>1517.017578125</v>
      </c>
      <c r="F12" s="232">
        <v>1754.95361328125</v>
      </c>
      <c r="G12" s="232">
        <v>1189.680419921875</v>
      </c>
      <c r="H12" s="232">
        <v>683.609130859375</v>
      </c>
      <c r="I12" s="232">
        <v>1189.680419921875</v>
      </c>
      <c r="J12" s="232">
        <v>1621.039794921875</v>
      </c>
      <c r="K12" s="232">
        <v>1635.337158203125</v>
      </c>
      <c r="L12" s="232">
        <v>1605.3310546875</v>
      </c>
      <c r="M12" s="232">
        <v>1087.6822509765625</v>
      </c>
      <c r="N12" s="232">
        <v>1042.0323486328125</v>
      </c>
      <c r="O12" s="232">
        <v>1174.89697265625</v>
      </c>
      <c r="P12" s="232">
        <v>1041.1453857421875</v>
      </c>
      <c r="Q12" s="232">
        <v>1398.049560546875</v>
      </c>
      <c r="R12" s="232">
        <v>3245.649658203125</v>
      </c>
      <c r="S12" s="232">
        <v>893.49505615234375</v>
      </c>
      <c r="T12" s="232">
        <v>1665.7718505859375</v>
      </c>
      <c r="U12" s="232">
        <v>1534.7076416015625</v>
      </c>
      <c r="V12" s="232">
        <v>1189.680419921875</v>
      </c>
      <c r="W12" s="232">
        <v>1458.077392578125</v>
      </c>
      <c r="X12" s="232">
        <v>3331.84765625</v>
      </c>
      <c r="Y12" s="232">
        <v>1922.3306884765625</v>
      </c>
      <c r="Z12" s="232">
        <v>1766.780517578125</v>
      </c>
      <c r="AA12" s="232">
        <v>1368.482421875</v>
      </c>
      <c r="AB12" s="232">
        <v>1189.680419921875</v>
      </c>
      <c r="AC12" s="232">
        <v>1174.89697265625</v>
      </c>
      <c r="AD12" s="232">
        <v>1047.0587158203125</v>
      </c>
      <c r="AE12" s="232">
        <v>883.48577880859375</v>
      </c>
      <c r="AF12" s="232">
        <v>1427.6165771484375</v>
      </c>
      <c r="AG12" s="232">
        <v>1057.029052734375</v>
      </c>
      <c r="AH12" s="232">
        <v>2438.629150390625</v>
      </c>
      <c r="AI12" s="232">
        <v>1120.988037109375</v>
      </c>
      <c r="AJ12" s="232">
        <v>4758.7216796875</v>
      </c>
      <c r="AK12" s="232">
        <v>1488.7572021484375</v>
      </c>
      <c r="AL12" s="232">
        <v>0</v>
      </c>
      <c r="AM12" s="232">
        <v>3421.2060546875</v>
      </c>
      <c r="AN12" s="232">
        <v>1517.017578125</v>
      </c>
      <c r="AO12" s="232">
        <v>1398.049560546875</v>
      </c>
      <c r="AP12" s="232">
        <v>951.744384765625</v>
      </c>
      <c r="AQ12" s="232">
        <v>1475.3544921875</v>
      </c>
      <c r="AR12" s="232">
        <v>21237.380107879639</v>
      </c>
      <c r="AS12" s="232">
        <v>675680.44444847107</v>
      </c>
      <c r="AT12" s="232">
        <v>1496169.2385654449</v>
      </c>
      <c r="AU12" s="232">
        <v>695674.83460617065</v>
      </c>
      <c r="AV12" s="232">
        <v>106329.32615661621</v>
      </c>
      <c r="AW12" s="232">
        <v>3151445.6427078247</v>
      </c>
      <c r="AX12" s="232">
        <v>5461574.7824249268</v>
      </c>
      <c r="AY12" s="232">
        <v>2310129.1397171021</v>
      </c>
      <c r="AZ12" s="232">
        <v>2995091.2238845825</v>
      </c>
      <c r="BA12" s="232">
        <v>153591.76998138428</v>
      </c>
      <c r="BB12" s="232">
        <v>375061.28380584717</v>
      </c>
      <c r="BC12" s="232">
        <v>1090965.8880138397</v>
      </c>
      <c r="BD12" s="232">
        <v>1878418.2419376373</v>
      </c>
      <c r="BE12" s="232">
        <v>1246855.214969635</v>
      </c>
      <c r="BF12" s="232">
        <v>870274.15369796753</v>
      </c>
      <c r="BG12" s="232">
        <v>6.8688586354255676E-2</v>
      </c>
      <c r="BH12" s="232">
        <v>0.19977611303329468</v>
      </c>
      <c r="BI12" s="232">
        <v>0.34397760033607483</v>
      </c>
      <c r="BJ12" s="232">
        <v>0.22826461493968964</v>
      </c>
      <c r="BK12" s="232">
        <v>0.15929308533668518</v>
      </c>
      <c r="BL12" s="232">
        <v>1.3441541232168674E-3</v>
      </c>
      <c r="BM12" s="232">
        <v>0.42293274402618408</v>
      </c>
      <c r="BN12" s="232">
        <v>2.2090005222707987E-3</v>
      </c>
      <c r="BO12" s="232">
        <v>0.1230233907699585</v>
      </c>
      <c r="BP12" s="232">
        <v>0.46650725603103638</v>
      </c>
      <c r="BQ12" s="232">
        <v>0.53349274396896362</v>
      </c>
      <c r="BR12" s="232">
        <v>8.6471755057573318E-3</v>
      </c>
      <c r="BS12" s="232">
        <v>0.23732879757881165</v>
      </c>
      <c r="BT12" s="232">
        <v>0.49393677711486816</v>
      </c>
      <c r="BU12" s="232">
        <v>0.22585217654705048</v>
      </c>
      <c r="BV12" s="232">
        <v>3.4235056489706039E-2</v>
      </c>
      <c r="BW12" s="232">
        <v>1.4560717158019543E-2</v>
      </c>
      <c r="BX12" s="232">
        <v>0.13745689392089844</v>
      </c>
      <c r="BY12" s="232">
        <v>0.11236345767974854</v>
      </c>
      <c r="BZ12" s="232">
        <v>5.1112137734889984E-2</v>
      </c>
      <c r="CA12" s="232">
        <v>0.36304837465286255</v>
      </c>
      <c r="CB12" s="232">
        <v>0.32145842909812927</v>
      </c>
      <c r="CC12" s="232">
        <v>1.5068869106471539E-3</v>
      </c>
      <c r="CD12" s="232">
        <v>9.2625916004180908E-2</v>
      </c>
      <c r="CE12" s="232">
        <v>6.5514080226421356E-2</v>
      </c>
      <c r="CF12" s="232">
        <v>0.17257657647132874</v>
      </c>
      <c r="CG12" s="232">
        <v>0.59397244453430176</v>
      </c>
      <c r="CH12" s="232">
        <v>7.3092855513095856E-2</v>
      </c>
      <c r="CI12" s="232">
        <v>7.1126309921965003E-4</v>
      </c>
      <c r="CJ12" s="232">
        <v>0.57706725597381592</v>
      </c>
      <c r="CK12" s="232">
        <v>0.48856344819068909</v>
      </c>
      <c r="CL12" s="232">
        <v>0.68569642305374146</v>
      </c>
      <c r="CM12" s="232">
        <v>7.2475887835025787E-2</v>
      </c>
      <c r="CN12" s="232">
        <v>0.6855282187461853</v>
      </c>
      <c r="CO12" s="232">
        <v>0.82867777347564697</v>
      </c>
      <c r="CP12" s="232">
        <v>0.57080358266830444</v>
      </c>
      <c r="CQ12" s="232">
        <v>0.12386934459209442</v>
      </c>
      <c r="CR12" s="232">
        <v>0.28763940930366516</v>
      </c>
      <c r="CS12" s="232">
        <v>0.39996024966239929</v>
      </c>
      <c r="CT12" s="232">
        <v>0.48086172342300415</v>
      </c>
      <c r="CU12" s="232">
        <v>0.45403313636779785</v>
      </c>
      <c r="CV12" s="232">
        <v>0.65870177745819092</v>
      </c>
      <c r="CW12" s="232">
        <v>0.72910469770431519</v>
      </c>
      <c r="CX12" s="232">
        <v>6.985814543440938E-4</v>
      </c>
      <c r="CY12" s="232">
        <v>4.297763854265213E-2</v>
      </c>
      <c r="CZ12" s="232">
        <v>3.0393257737159729E-2</v>
      </c>
      <c r="DA12" s="232">
        <v>8.0076918005943298E-2</v>
      </c>
      <c r="DB12" s="232">
        <v>0.2756151556968689</v>
      </c>
      <c r="DC12" s="232">
        <v>3.3914711326360703E-2</v>
      </c>
      <c r="DD12" s="232">
        <v>3.3011985942721367E-4</v>
      </c>
      <c r="DE12" s="232">
        <v>0.45885273814201355</v>
      </c>
      <c r="DF12" s="232">
        <v>0.54114723205566406</v>
      </c>
      <c r="DG12" s="232">
        <v>7.0936740376055241E-3</v>
      </c>
      <c r="DH12" s="232">
        <v>0.22560280561447144</v>
      </c>
      <c r="DI12" s="232">
        <v>0.49955877661705017</v>
      </c>
      <c r="DJ12" s="232">
        <v>0.23224982619285583</v>
      </c>
      <c r="DK12" s="232">
        <v>3.5494893789291382E-2</v>
      </c>
      <c r="DL12" s="232">
        <v>1.4578323811292648E-2</v>
      </c>
      <c r="DM12" s="232">
        <v>0.13722634315490723</v>
      </c>
      <c r="DN12" s="232">
        <v>0.11117847263813019</v>
      </c>
      <c r="DO12" s="232">
        <v>4.9249287694692612E-2</v>
      </c>
      <c r="DP12" s="232">
        <v>0.35826611518859863</v>
      </c>
      <c r="DQ12" s="232">
        <v>0.32950147986412048</v>
      </c>
      <c r="DR12" s="232">
        <v>1.506978296674788E-3</v>
      </c>
      <c r="DS12" s="232">
        <v>9.2597790062427521E-2</v>
      </c>
      <c r="DT12" s="232">
        <v>6.5520823001861572E-2</v>
      </c>
      <c r="DU12" s="232">
        <v>0.17252147197723389</v>
      </c>
      <c r="DV12" s="232">
        <v>0.59404057264328003</v>
      </c>
      <c r="DW12" s="232">
        <v>7.3101013898849487E-2</v>
      </c>
      <c r="DX12" s="232">
        <v>7.1136676706373692E-4</v>
      </c>
      <c r="DY12" s="232">
        <v>2.573755756020546E-2</v>
      </c>
      <c r="DZ12" s="232">
        <v>3.6404885351657867E-2</v>
      </c>
      <c r="EA12" s="232">
        <v>0.49642091989517212</v>
      </c>
      <c r="EB12" s="232">
        <v>5.9684585779905319E-2</v>
      </c>
      <c r="EC12" s="232">
        <v>1.3277376070618629E-2</v>
      </c>
      <c r="ED12" s="232">
        <v>4.5947497710585594E-3</v>
      </c>
      <c r="EE12" s="232">
        <v>3.2858829945325851E-2</v>
      </c>
      <c r="EF12" s="232">
        <v>0.20578871667385101</v>
      </c>
      <c r="EG12" s="232">
        <v>0.50656265020370483</v>
      </c>
      <c r="EH12" s="232">
        <v>0.22786407172679901</v>
      </c>
      <c r="EI12" s="232">
        <v>0.20027777552604675</v>
      </c>
      <c r="EJ12" s="232">
        <v>6.5295472741127014E-2</v>
      </c>
      <c r="EK12" s="232">
        <v>4.873337596654892E-2</v>
      </c>
      <c r="EL12" s="232">
        <v>6.4516454935073853E-2</v>
      </c>
      <c r="EM12" s="232">
        <v>3.4932874143123627E-2</v>
      </c>
      <c r="EN12" s="232">
        <v>0.19467681646347046</v>
      </c>
      <c r="EO12" s="232">
        <v>9.4746649265289307E-2</v>
      </c>
      <c r="EP12" s="232">
        <v>3.8668535649776459E-2</v>
      </c>
      <c r="EQ12" s="232">
        <v>2.1563652902841568E-2</v>
      </c>
      <c r="ER12" s="232">
        <v>1.4523531310260296E-2</v>
      </c>
      <c r="ES12" s="232">
        <v>4.3049752712249756E-2</v>
      </c>
      <c r="ET12" s="232">
        <v>5.0119068473577499E-2</v>
      </c>
      <c r="EU12" s="232">
        <v>5.6857895106077194E-2</v>
      </c>
      <c r="EV12" s="232">
        <v>8.2304395735263824E-2</v>
      </c>
      <c r="EW12" s="232">
        <v>6.150517612695694E-2</v>
      </c>
      <c r="EX12" s="232">
        <v>2.5473382323980331E-2</v>
      </c>
      <c r="EY12" s="232">
        <v>0</v>
      </c>
      <c r="EZ12" s="232">
        <v>0</v>
      </c>
      <c r="FA12" s="232">
        <v>0</v>
      </c>
      <c r="FB12" s="232">
        <v>0</v>
      </c>
      <c r="FC12" s="232">
        <v>0</v>
      </c>
      <c r="FD12" s="232">
        <v>0</v>
      </c>
      <c r="FE12" s="232">
        <v>0</v>
      </c>
      <c r="FF12" s="232">
        <v>0.61647129058837891</v>
      </c>
      <c r="FG12" s="232">
        <v>0.38352867960929871</v>
      </c>
      <c r="FH12" s="232">
        <v>3.5471159964799881E-2</v>
      </c>
      <c r="FI12" s="232">
        <v>0.46131891012191772</v>
      </c>
      <c r="FJ12" s="232">
        <v>0.39375972747802734</v>
      </c>
      <c r="FK12" s="232">
        <v>9.9290646612644196E-2</v>
      </c>
      <c r="FL12" s="232">
        <v>1.015955675393343E-2</v>
      </c>
      <c r="FM12" s="232">
        <v>1.2723258696496487E-2</v>
      </c>
      <c r="FN12" s="232">
        <v>0.14215610921382904</v>
      </c>
      <c r="FO12" s="232">
        <v>0.13095331192016602</v>
      </c>
      <c r="FP12" s="232">
        <v>8.6179740726947784E-2</v>
      </c>
      <c r="FQ12" s="232">
        <v>0.45946276187896729</v>
      </c>
      <c r="FR12" s="232">
        <v>0.16852480173110962</v>
      </c>
      <c r="FZ12" s="232">
        <v>2674.67236328125</v>
      </c>
      <c r="GA12" s="232">
        <v>3000.90966796875</v>
      </c>
      <c r="GB12" s="232">
        <v>2289.570068359375</v>
      </c>
      <c r="GC12" s="232">
        <v>705.13360595703125</v>
      </c>
      <c r="GD12" s="232">
        <v>1826.385009765625</v>
      </c>
      <c r="GE12" s="232">
        <v>2709.521484375</v>
      </c>
      <c r="GF12" s="232">
        <v>3304.392578125</v>
      </c>
      <c r="GG12" s="232">
        <v>3852.611328125</v>
      </c>
      <c r="GH12" s="232">
        <v>1384.105712890625</v>
      </c>
      <c r="GI12" s="232">
        <v>1263.476806640625</v>
      </c>
      <c r="GJ12" s="232">
        <v>1422.0792236328125</v>
      </c>
      <c r="GK12" s="232">
        <v>1373.3521728515625</v>
      </c>
      <c r="GL12" s="232">
        <v>1819.0972900390625</v>
      </c>
      <c r="GM12" s="232">
        <v>4872.37158203125</v>
      </c>
      <c r="GN12" s="232">
        <v>1188.5020751953125</v>
      </c>
      <c r="GO12" s="232">
        <v>3191.004150390625</v>
      </c>
      <c r="GP12" s="232">
        <v>2060.065185546875</v>
      </c>
      <c r="GQ12" s="232">
        <v>1891.6405029296875</v>
      </c>
      <c r="GR12" s="232">
        <v>2617.91162109375</v>
      </c>
      <c r="GS12" s="232">
        <v>4895.2802734375</v>
      </c>
      <c r="GT12" s="232">
        <v>3649.790771484375</v>
      </c>
      <c r="GU12" s="232">
        <v>3250.48193359375</v>
      </c>
      <c r="GV12" s="232">
        <v>2401.46337890625</v>
      </c>
      <c r="GW12" s="232">
        <v>1783.7032470703125</v>
      </c>
      <c r="GX12" s="232">
        <v>1903.0257568359375</v>
      </c>
      <c r="GY12" s="232">
        <v>1139.10693359375</v>
      </c>
      <c r="GZ12" s="232">
        <v>917.71630859375</v>
      </c>
      <c r="HA12" s="232">
        <v>2267.30908203125</v>
      </c>
      <c r="HB12" s="232">
        <v>1662.1053466796875</v>
      </c>
      <c r="HC12" s="232">
        <v>5271.0302734375</v>
      </c>
      <c r="HD12" s="232">
        <v>1751.5814208984375</v>
      </c>
      <c r="HE12" s="232">
        <v>6903.0927734375</v>
      </c>
      <c r="HF12" s="232">
        <v>2206.762451171875</v>
      </c>
      <c r="HG12" s="232">
        <v>14.846059799194336</v>
      </c>
      <c r="HH12" s="232">
        <v>5108.0556640625</v>
      </c>
      <c r="HI12" s="232">
        <v>2641.384521484375</v>
      </c>
      <c r="HJ12" s="232">
        <v>0.53537553548812866</v>
      </c>
      <c r="HK12" s="232">
        <v>0.10071611404418945</v>
      </c>
      <c r="HL12" s="232">
        <v>0.20583537220954895</v>
      </c>
      <c r="HM12" s="232">
        <v>2263.8740234375</v>
      </c>
      <c r="HN12" s="232">
        <v>1380.465087890625</v>
      </c>
      <c r="HO12" s="232">
        <v>2191.95556640625</v>
      </c>
      <c r="HP12" s="232">
        <v>0.49375340342521667</v>
      </c>
      <c r="HQ12" s="232">
        <v>0.22728352248668671</v>
      </c>
      <c r="HR12" s="232">
        <v>0.21171623468399048</v>
      </c>
      <c r="HS12" s="232">
        <v>5.7012259960174561E-2</v>
      </c>
      <c r="HT12" s="232">
        <v>1.023457758128643E-2</v>
      </c>
      <c r="HU12" s="232">
        <v>0.630989670753479</v>
      </c>
      <c r="HV12" s="232">
        <v>0.55655568838119507</v>
      </c>
      <c r="HW12" s="232">
        <v>0.53553253412246704</v>
      </c>
      <c r="HX12" s="232">
        <v>0.42557209730148315</v>
      </c>
      <c r="HY12" s="232">
        <v>0.80516868829727173</v>
      </c>
      <c r="HZ12" s="232">
        <v>0.3510863184928894</v>
      </c>
      <c r="IA12" s="232">
        <v>1.0506291873753071E-2</v>
      </c>
      <c r="IB12" s="232">
        <v>0.1211489737033844</v>
      </c>
      <c r="IC12" s="232">
        <v>0.1883414089679718</v>
      </c>
      <c r="ID12" s="232">
        <v>0.28374624252319336</v>
      </c>
      <c r="IE12" s="232">
        <v>0.39625707268714905</v>
      </c>
      <c r="IF12" s="232">
        <v>0.70192897319793701</v>
      </c>
      <c r="IG12" s="232">
        <v>0.29807105660438538</v>
      </c>
      <c r="IH12" s="232">
        <v>5.5537033826112747E-2</v>
      </c>
      <c r="II12" s="232">
        <v>0.27192509174346924</v>
      </c>
      <c r="IJ12" s="232">
        <v>0.15732073783874512</v>
      </c>
      <c r="IK12" s="232">
        <v>2.7204997837543488E-2</v>
      </c>
      <c r="IL12" s="232">
        <v>0.33099213242530823</v>
      </c>
      <c r="IM12" s="232">
        <v>0.15702003240585327</v>
      </c>
      <c r="IN12" s="232">
        <v>0.99095779657363892</v>
      </c>
      <c r="IO12" s="232">
        <v>0.94932711124420166</v>
      </c>
      <c r="IP12" s="232">
        <v>0.21321104466915131</v>
      </c>
      <c r="IQ12" s="232">
        <v>0.15830251574516296</v>
      </c>
    </row>
    <row r="13" spans="1:251" x14ac:dyDescent="0.25">
      <c r="A13" s="139" t="str">
        <f t="shared" si="1"/>
        <v>2014_0_RMRJ</v>
      </c>
      <c r="B13" s="232">
        <v>2014</v>
      </c>
      <c r="C13" s="232">
        <v>0</v>
      </c>
      <c r="D13" s="232" t="s">
        <v>9</v>
      </c>
      <c r="E13" s="232">
        <v>1375.57861328125</v>
      </c>
      <c r="F13" s="232">
        <v>1576.6324462890625</v>
      </c>
      <c r="G13" s="232">
        <v>1145.2203369140625</v>
      </c>
      <c r="H13" s="232">
        <v>654.455078125</v>
      </c>
      <c r="I13" s="232">
        <v>1174.89697265625</v>
      </c>
      <c r="J13" s="232">
        <v>1427.6165771484375</v>
      </c>
      <c r="K13" s="232">
        <v>1398.049560546875</v>
      </c>
      <c r="L13" s="232">
        <v>1368.482421875</v>
      </c>
      <c r="M13" s="232">
        <v>980.8984375</v>
      </c>
      <c r="N13" s="232">
        <v>1026.2523193359375</v>
      </c>
      <c r="O13" s="232">
        <v>1168.939697265625</v>
      </c>
      <c r="P13" s="232">
        <v>1070.71240234375</v>
      </c>
      <c r="Q13" s="232">
        <v>1391.8404541015625</v>
      </c>
      <c r="R13" s="232">
        <v>2797.625</v>
      </c>
      <c r="S13" s="232">
        <v>1155.3531494140625</v>
      </c>
      <c r="T13" s="232">
        <v>1427.6165771484375</v>
      </c>
      <c r="U13" s="232">
        <v>1427.6165771484375</v>
      </c>
      <c r="V13" s="232">
        <v>1145.2203369140625</v>
      </c>
      <c r="W13" s="232">
        <v>1368.482421875</v>
      </c>
      <c r="X13" s="232">
        <v>2641.205078125</v>
      </c>
      <c r="Y13" s="232">
        <v>1093.2056884765625</v>
      </c>
      <c r="Z13" s="232">
        <v>1563.229736328125</v>
      </c>
      <c r="AA13" s="232">
        <v>1249.2952880859375</v>
      </c>
      <c r="AB13" s="232">
        <v>1160.1134033203125</v>
      </c>
      <c r="AC13" s="232">
        <v>1154.2825927734375</v>
      </c>
      <c r="AD13" s="232">
        <v>987.97833251953125</v>
      </c>
      <c r="AE13" s="232">
        <v>868.90875244140625</v>
      </c>
      <c r="AF13" s="232">
        <v>1398.049560546875</v>
      </c>
      <c r="AG13" s="232">
        <v>982.20513916015625</v>
      </c>
      <c r="AH13" s="232">
        <v>2083.554931640625</v>
      </c>
      <c r="AI13" s="232">
        <v>1131.48486328125</v>
      </c>
      <c r="AJ13" s="232">
        <v>3891.80126953125</v>
      </c>
      <c r="AK13" s="232">
        <v>1245.2137451171875</v>
      </c>
      <c r="AL13" s="232">
        <v>0</v>
      </c>
      <c r="AM13" s="232">
        <v>2938.8173828125</v>
      </c>
      <c r="AN13" s="232">
        <v>1368.482421875</v>
      </c>
      <c r="AO13" s="232">
        <v>1386.22265625</v>
      </c>
      <c r="AP13" s="232">
        <v>922.06781005859375</v>
      </c>
      <c r="AQ13" s="232">
        <v>1220.1412353515625</v>
      </c>
      <c r="AR13" s="232">
        <v>45188.214886665344</v>
      </c>
      <c r="AS13" s="232">
        <v>1231221.2848167419</v>
      </c>
      <c r="AT13" s="232">
        <v>2770437.8146095276</v>
      </c>
      <c r="AU13" s="232">
        <v>1235170.7465648651</v>
      </c>
      <c r="AV13" s="232">
        <v>161511.13560009003</v>
      </c>
      <c r="AW13" s="232">
        <v>5803804.3376922607</v>
      </c>
      <c r="AX13" s="232">
        <v>10143078.805008888</v>
      </c>
      <c r="AY13" s="232">
        <v>4339274.4673166275</v>
      </c>
      <c r="AZ13" s="232">
        <v>5443529.19647789</v>
      </c>
      <c r="BA13" s="232">
        <v>354794.51154518127</v>
      </c>
      <c r="BB13" s="232">
        <v>749697.02816390991</v>
      </c>
      <c r="BC13" s="232">
        <v>2054392.8346920013</v>
      </c>
      <c r="BD13" s="232">
        <v>3598580.5686540604</v>
      </c>
      <c r="BE13" s="232">
        <v>2262462.6066541672</v>
      </c>
      <c r="BF13" s="232">
        <v>1477945.7668447495</v>
      </c>
      <c r="BG13" s="232">
        <v>7.3925167322158813E-2</v>
      </c>
      <c r="BH13" s="232">
        <v>0.20256653428077698</v>
      </c>
      <c r="BI13" s="232">
        <v>0.3547985851764679</v>
      </c>
      <c r="BJ13" s="232">
        <v>0.22303983569145203</v>
      </c>
      <c r="BK13" s="232">
        <v>0.14566987752914429</v>
      </c>
      <c r="BL13" s="232">
        <v>1.4220476150512695E-3</v>
      </c>
      <c r="BM13" s="232">
        <v>0.42776724696159363</v>
      </c>
      <c r="BN13" s="232">
        <v>2.5444086641073227E-3</v>
      </c>
      <c r="BO13" s="232">
        <v>0.10016989707946777</v>
      </c>
      <c r="BP13" s="232">
        <v>0.45129218697547913</v>
      </c>
      <c r="BQ13" s="232">
        <v>0.54870784282684326</v>
      </c>
      <c r="BR13" s="232">
        <v>1.0451031848788261E-2</v>
      </c>
      <c r="BS13" s="232">
        <v>0.24157324433326721</v>
      </c>
      <c r="BT13" s="232">
        <v>0.49990379810333252</v>
      </c>
      <c r="BU13" s="232">
        <v>0.21974217891693115</v>
      </c>
      <c r="BV13" s="232">
        <v>2.8329735621809959E-2</v>
      </c>
      <c r="BW13" s="232">
        <v>1.9542338326573372E-2</v>
      </c>
      <c r="BX13" s="232">
        <v>0.17120024561882019</v>
      </c>
      <c r="BY13" s="232">
        <v>0.13466544449329376</v>
      </c>
      <c r="BZ13" s="232">
        <v>5.6061305105686188E-2</v>
      </c>
      <c r="CA13" s="232">
        <v>0.37675967812538147</v>
      </c>
      <c r="CB13" s="232">
        <v>0.24177098274230957</v>
      </c>
      <c r="CC13" s="232">
        <v>3.4319926053285599E-3</v>
      </c>
      <c r="CD13" s="232">
        <v>0.10045118629932404</v>
      </c>
      <c r="CE13" s="232">
        <v>8.576655387878418E-2</v>
      </c>
      <c r="CF13" s="232">
        <v>0.18746709823608398</v>
      </c>
      <c r="CG13" s="232">
        <v>0.55841320753097534</v>
      </c>
      <c r="CH13" s="232">
        <v>6.3840150833129883E-2</v>
      </c>
      <c r="CI13" s="232">
        <v>6.2981614610180259E-4</v>
      </c>
      <c r="CJ13" s="232">
        <v>0.57223272323608398</v>
      </c>
      <c r="CK13" s="232">
        <v>0.47444969415664673</v>
      </c>
      <c r="CL13" s="232">
        <v>0.68903428316116333</v>
      </c>
      <c r="CM13" s="232">
        <v>8.0726481974124908E-2</v>
      </c>
      <c r="CN13" s="232">
        <v>0.6824030876159668</v>
      </c>
      <c r="CO13" s="232">
        <v>0.80626976490020752</v>
      </c>
      <c r="CP13" s="232">
        <v>0.56355702877044678</v>
      </c>
      <c r="CQ13" s="232">
        <v>0.11115588247776031</v>
      </c>
      <c r="CR13" s="232">
        <v>0.25766104459762573</v>
      </c>
      <c r="CS13" s="232">
        <v>0.40923252701759338</v>
      </c>
      <c r="CT13" s="232">
        <v>0.52047544717788696</v>
      </c>
      <c r="CU13" s="232">
        <v>0.46172794699668884</v>
      </c>
      <c r="CV13" s="232">
        <v>0.6933777928352356</v>
      </c>
      <c r="CW13" s="232">
        <v>0.7335212230682373</v>
      </c>
      <c r="CX13" s="232">
        <v>1.5420381678268313E-3</v>
      </c>
      <c r="CY13" s="232">
        <v>4.5119233429431915E-2</v>
      </c>
      <c r="CZ13" s="232">
        <v>3.8528181612491608E-2</v>
      </c>
      <c r="DA13" s="232">
        <v>8.4200471639633179E-2</v>
      </c>
      <c r="DB13" s="232">
        <v>0.25081074237823486</v>
      </c>
      <c r="DC13" s="232">
        <v>2.8674289584159851E-2</v>
      </c>
      <c r="DD13" s="232">
        <v>2.8243660926818848E-4</v>
      </c>
      <c r="DE13" s="232">
        <v>0.44276878237724304</v>
      </c>
      <c r="DF13" s="232">
        <v>0.55723124742507935</v>
      </c>
      <c r="DG13" s="232">
        <v>8.3011966198682785E-3</v>
      </c>
      <c r="DH13" s="232">
        <v>0.22617718577384949</v>
      </c>
      <c r="DI13" s="232">
        <v>0.50893968343734741</v>
      </c>
      <c r="DJ13" s="232">
        <v>0.22691023349761963</v>
      </c>
      <c r="DK13" s="232">
        <v>2.9671689495444298E-2</v>
      </c>
      <c r="DL13" s="232">
        <v>1.9572984427213669E-2</v>
      </c>
      <c r="DM13" s="232">
        <v>0.17053589224815369</v>
      </c>
      <c r="DN13" s="232">
        <v>0.1344488114118576</v>
      </c>
      <c r="DO13" s="232">
        <v>5.3507156670093536E-2</v>
      </c>
      <c r="DP13" s="232">
        <v>0.37311875820159912</v>
      </c>
      <c r="DQ13" s="232">
        <v>0.24881638586521149</v>
      </c>
      <c r="DR13" s="232">
        <v>3.4323164727538824E-3</v>
      </c>
      <c r="DS13" s="232">
        <v>0.10044044256210327</v>
      </c>
      <c r="DT13" s="232">
        <v>8.5774980485439301E-2</v>
      </c>
      <c r="DU13" s="232">
        <v>0.1874019056558609</v>
      </c>
      <c r="DV13" s="232">
        <v>0.55847346782684326</v>
      </c>
      <c r="DW13" s="232">
        <v>6.3846968114376068E-2</v>
      </c>
      <c r="DX13" s="232">
        <v>6.2991486629471183E-4</v>
      </c>
      <c r="DY13" s="232">
        <v>3.0201878398656845E-2</v>
      </c>
      <c r="DZ13" s="232">
        <v>4.6987704932689667E-2</v>
      </c>
      <c r="EA13" s="232">
        <v>0.48469716310501099</v>
      </c>
      <c r="EB13" s="232">
        <v>7.0244297385215759E-2</v>
      </c>
      <c r="EC13" s="232">
        <v>1.3125537894666195E-2</v>
      </c>
      <c r="ED13" s="232">
        <v>8.1868190318346024E-3</v>
      </c>
      <c r="EE13" s="232">
        <v>2.8254931792616844E-2</v>
      </c>
      <c r="EF13" s="232">
        <v>0.21558737754821777</v>
      </c>
      <c r="EG13" s="232">
        <v>0.50746995210647583</v>
      </c>
      <c r="EH13" s="232">
        <v>0.22964195907115936</v>
      </c>
      <c r="EI13" s="232">
        <v>0.20298875868320465</v>
      </c>
      <c r="EJ13" s="232">
        <v>5.9899326413869858E-2</v>
      </c>
      <c r="EK13" s="232">
        <v>6.1115339398384094E-2</v>
      </c>
      <c r="EL13" s="232">
        <v>7.8808829188346863E-2</v>
      </c>
      <c r="EM13" s="232">
        <v>4.6548109501600266E-2</v>
      </c>
      <c r="EN13" s="232">
        <v>0.23866336047649384</v>
      </c>
      <c r="EO13" s="232">
        <v>0.1197626143693924</v>
      </c>
      <c r="EP13" s="232">
        <v>4.4851705431938171E-2</v>
      </c>
      <c r="EQ13" s="232">
        <v>3.0480349436402321E-2</v>
      </c>
      <c r="ER13" s="232">
        <v>1.7482733353972435E-2</v>
      </c>
      <c r="ES13" s="232">
        <v>5.8759286999702454E-2</v>
      </c>
      <c r="ET13" s="232">
        <v>6.3804700970649719E-2</v>
      </c>
      <c r="EU13" s="232">
        <v>6.1989586800336838E-2</v>
      </c>
      <c r="EV13" s="232">
        <v>0.1037907600402832</v>
      </c>
      <c r="EW13" s="232">
        <v>7.0482946932315826E-2</v>
      </c>
      <c r="EX13" s="232">
        <v>3.4354694187641144E-2</v>
      </c>
      <c r="EY13" s="232">
        <v>0</v>
      </c>
      <c r="EZ13" s="232">
        <v>0</v>
      </c>
      <c r="FA13" s="232">
        <v>0</v>
      </c>
      <c r="FB13" s="232">
        <v>0</v>
      </c>
      <c r="FC13" s="232">
        <v>0</v>
      </c>
      <c r="FD13" s="232">
        <v>0</v>
      </c>
      <c r="FE13" s="232">
        <v>0</v>
      </c>
      <c r="FF13" s="232">
        <v>0.58110976219177246</v>
      </c>
      <c r="FG13" s="232">
        <v>0.41889023780822754</v>
      </c>
      <c r="FH13" s="232">
        <v>4.1077658534049988E-2</v>
      </c>
      <c r="FI13" s="232">
        <v>0.4734189510345459</v>
      </c>
      <c r="FJ13" s="232">
        <v>0.36720955371856689</v>
      </c>
      <c r="FK13" s="232">
        <v>0.11025618016719818</v>
      </c>
      <c r="FL13" s="232">
        <v>8.0376937985420227E-3</v>
      </c>
      <c r="FM13" s="232">
        <v>1.8892943859100342E-2</v>
      </c>
      <c r="FN13" s="232">
        <v>0.17897379398345947</v>
      </c>
      <c r="FO13" s="232">
        <v>0.13633915781974792</v>
      </c>
      <c r="FP13" s="232">
        <v>9.4853676855564117E-2</v>
      </c>
      <c r="FQ13" s="232">
        <v>0.43495336174964905</v>
      </c>
      <c r="FR13" s="232">
        <v>0.13598708808422089</v>
      </c>
      <c r="FZ13" s="232">
        <v>2232.271484375</v>
      </c>
      <c r="GA13" s="232">
        <v>2487.769287109375</v>
      </c>
      <c r="GB13" s="232">
        <v>1910.782958984375</v>
      </c>
      <c r="GC13" s="232">
        <v>703.63592529296875</v>
      </c>
      <c r="GD13" s="232">
        <v>1604.3743896484375</v>
      </c>
      <c r="GE13" s="232">
        <v>2288.2763671875</v>
      </c>
      <c r="GF13" s="232">
        <v>2670.165771484375</v>
      </c>
      <c r="GG13" s="232">
        <v>3135.2861328125</v>
      </c>
      <c r="GH13" s="232">
        <v>1239.7421875</v>
      </c>
      <c r="GI13" s="232">
        <v>1220.5467529296875</v>
      </c>
      <c r="GJ13" s="232">
        <v>1383.5750732421875</v>
      </c>
      <c r="GK13" s="232">
        <v>1346.4478759765625</v>
      </c>
      <c r="GL13" s="232">
        <v>1729.49658203125</v>
      </c>
      <c r="GM13" s="232">
        <v>4409.59375</v>
      </c>
      <c r="GN13" s="232">
        <v>1709.29345703125</v>
      </c>
      <c r="GO13" s="232">
        <v>2510.874267578125</v>
      </c>
      <c r="GP13" s="232">
        <v>1747.203857421875</v>
      </c>
      <c r="GQ13" s="232">
        <v>1672.3092041015625</v>
      </c>
      <c r="GR13" s="232">
        <v>2220.8251953125</v>
      </c>
      <c r="GS13" s="232">
        <v>4202.2294921875</v>
      </c>
      <c r="GT13" s="232">
        <v>2383.19140625</v>
      </c>
      <c r="GU13" s="232">
        <v>2647.916259765625</v>
      </c>
      <c r="GV13" s="232">
        <v>2003.828857421875</v>
      </c>
      <c r="GW13" s="232">
        <v>1605.545166015625</v>
      </c>
      <c r="GX13" s="232">
        <v>1715.65771484375</v>
      </c>
      <c r="GY13" s="232">
        <v>1113.695068359375</v>
      </c>
      <c r="GZ13" s="232">
        <v>911.8695068359375</v>
      </c>
      <c r="HA13" s="232">
        <v>1983.615478515625</v>
      </c>
      <c r="HB13" s="232">
        <v>1428.6552734375</v>
      </c>
      <c r="HC13" s="232">
        <v>4283.49609375</v>
      </c>
      <c r="HD13" s="232">
        <v>1712.7239990234375</v>
      </c>
      <c r="HE13" s="232">
        <v>5858.03857421875</v>
      </c>
      <c r="HF13" s="232">
        <v>1893.727783203125</v>
      </c>
      <c r="HG13" s="232">
        <v>9.919459342956543</v>
      </c>
      <c r="HH13" s="232">
        <v>4489.39208984375</v>
      </c>
      <c r="HI13" s="232">
        <v>2206.04833984375</v>
      </c>
      <c r="HJ13" s="232">
        <v>0.52796870470046997</v>
      </c>
      <c r="HK13" s="232">
        <v>0.12545166909694672</v>
      </c>
      <c r="HL13" s="232">
        <v>0.21562466025352478</v>
      </c>
      <c r="HM13" s="232">
        <v>1972.527099609375</v>
      </c>
      <c r="HN13" s="232">
        <v>1237.642333984375</v>
      </c>
      <c r="HO13" s="232">
        <v>1875.14453125</v>
      </c>
      <c r="HP13" s="232">
        <v>0.49167746305465698</v>
      </c>
      <c r="HQ13" s="232">
        <v>0.22771523892879486</v>
      </c>
      <c r="HR13" s="232">
        <v>0.21862950921058655</v>
      </c>
      <c r="HS13" s="232">
        <v>5.4250646382570267E-2</v>
      </c>
      <c r="HT13" s="232">
        <v>7.7271363697946072E-3</v>
      </c>
      <c r="HU13" s="232">
        <v>0.63419300317764282</v>
      </c>
      <c r="HV13" s="232">
        <v>0.5383191704750061</v>
      </c>
      <c r="HW13" s="232">
        <v>0.53434509038925171</v>
      </c>
      <c r="HX13" s="232">
        <v>0.41670742630958557</v>
      </c>
      <c r="HY13" s="232">
        <v>0.77953696250915527</v>
      </c>
      <c r="HZ13" s="232">
        <v>0.36075723171234131</v>
      </c>
      <c r="IA13" s="232">
        <v>1.3668281957507133E-2</v>
      </c>
      <c r="IB13" s="232">
        <v>0.13492679595947266</v>
      </c>
      <c r="IC13" s="232">
        <v>0.21637311577796936</v>
      </c>
      <c r="ID13" s="232">
        <v>0.27731457352638245</v>
      </c>
      <c r="IE13" s="232">
        <v>0.35771721601486206</v>
      </c>
      <c r="IF13" s="232">
        <v>0.69744938611984253</v>
      </c>
      <c r="IG13" s="232">
        <v>0.30255058407783508</v>
      </c>
      <c r="IH13" s="232">
        <v>8.4622770547866821E-2</v>
      </c>
      <c r="II13" s="232">
        <v>0.32275688648223877</v>
      </c>
      <c r="IJ13" s="232">
        <v>0.15585924685001373</v>
      </c>
      <c r="IK13" s="232">
        <v>3.207358717918396E-2</v>
      </c>
      <c r="IL13" s="232">
        <v>0.29447919130325317</v>
      </c>
      <c r="IM13" s="232">
        <v>0.11020831763744354</v>
      </c>
      <c r="IN13" s="232">
        <v>0.99069297313690186</v>
      </c>
      <c r="IO13" s="232">
        <v>0.93688726425170898</v>
      </c>
      <c r="IP13" s="232">
        <v>0.24476999044418335</v>
      </c>
      <c r="IQ13" s="232">
        <v>0.19196262955665588</v>
      </c>
    </row>
    <row r="14" spans="1:251" x14ac:dyDescent="0.25">
      <c r="A14" s="139" t="str">
        <f t="shared" si="1"/>
        <v>2014_0_SEMT</v>
      </c>
      <c r="B14" s="232">
        <v>2014</v>
      </c>
      <c r="C14" s="232">
        <v>0</v>
      </c>
      <c r="D14" s="232" t="s">
        <v>171</v>
      </c>
      <c r="E14" s="232">
        <v>1455.05908203125</v>
      </c>
      <c r="F14" s="232">
        <v>1751.62109375</v>
      </c>
      <c r="G14" s="232">
        <v>1217.3863525390625</v>
      </c>
      <c r="H14" s="232">
        <v>697.09149169921875</v>
      </c>
      <c r="I14" s="232">
        <v>1217.3863525390625</v>
      </c>
      <c r="J14" s="232">
        <v>1689.8302001953125</v>
      </c>
      <c r="K14" s="232">
        <v>1704.1275634765625</v>
      </c>
      <c r="L14" s="232">
        <v>1509.36669921875</v>
      </c>
      <c r="M14" s="232">
        <v>1016.8086547851563</v>
      </c>
      <c r="N14" s="232">
        <v>1165.2210693359375</v>
      </c>
      <c r="O14" s="232">
        <v>1184.79931640625</v>
      </c>
      <c r="P14" s="232">
        <v>1142.7904052734375</v>
      </c>
      <c r="Q14" s="232">
        <v>1420.17919921875</v>
      </c>
      <c r="R14" s="232">
        <v>3253.41064453125</v>
      </c>
      <c r="S14" s="232">
        <v>1115.477294921875</v>
      </c>
      <c r="T14" s="232">
        <v>1568.720458984375</v>
      </c>
      <c r="U14" s="232">
        <v>1427.6165771484375</v>
      </c>
      <c r="V14" s="232">
        <v>1266.4949951171875</v>
      </c>
      <c r="W14" s="232">
        <v>1456.7706298828125</v>
      </c>
      <c r="X14" s="232">
        <v>2995.51513671875</v>
      </c>
      <c r="Y14" s="232">
        <v>2450.203857421875</v>
      </c>
      <c r="Z14" s="232">
        <v>1775.2239990234375</v>
      </c>
      <c r="AA14" s="232">
        <v>1413.67138671875</v>
      </c>
      <c r="AB14" s="232">
        <v>1239.387939453125</v>
      </c>
      <c r="AC14" s="232">
        <v>1218.8345947265625</v>
      </c>
      <c r="AD14" s="232">
        <v>1077.2515869140625</v>
      </c>
      <c r="AE14" s="232">
        <v>877.32073974609375</v>
      </c>
      <c r="AF14" s="232">
        <v>1455.05908203125</v>
      </c>
      <c r="AG14" s="232">
        <v>1110.2677001953125</v>
      </c>
      <c r="AH14" s="232">
        <v>2098.41015625</v>
      </c>
      <c r="AI14" s="232">
        <v>1252.39306640625</v>
      </c>
      <c r="AJ14" s="232">
        <v>4739.197265625</v>
      </c>
      <c r="AK14" s="232">
        <v>1530.16357421875</v>
      </c>
      <c r="AL14" s="232">
        <v>0</v>
      </c>
      <c r="AM14" s="232">
        <v>3024.53759765625</v>
      </c>
      <c r="AN14" s="232">
        <v>1455.05908203125</v>
      </c>
      <c r="AO14" s="232">
        <v>1436.336181640625</v>
      </c>
      <c r="AP14" s="232">
        <v>994.9918212890625</v>
      </c>
      <c r="AQ14" s="232">
        <v>1497.806884765625</v>
      </c>
      <c r="AR14" s="232">
        <v>279320.20049762726</v>
      </c>
      <c r="AS14" s="232">
        <v>4829441.2955517769</v>
      </c>
      <c r="AT14" s="232">
        <v>9642991.5052227974</v>
      </c>
      <c r="AU14" s="232">
        <v>4033398.6097555161</v>
      </c>
      <c r="AV14" s="232">
        <v>526370.16489505768</v>
      </c>
      <c r="AW14" s="232">
        <v>20812705.365098953</v>
      </c>
      <c r="AX14" s="232">
        <v>33272237.066922188</v>
      </c>
      <c r="AY14" s="232">
        <v>12459531.701823235</v>
      </c>
      <c r="AZ14" s="232">
        <v>19311521.775922775</v>
      </c>
      <c r="BA14" s="232">
        <v>1477711.3118190765</v>
      </c>
      <c r="BB14" s="232">
        <v>2613349.1717805862</v>
      </c>
      <c r="BC14" s="232">
        <v>7275074.069062233</v>
      </c>
      <c r="BD14" s="232">
        <v>12204410.73188591</v>
      </c>
      <c r="BE14" s="232">
        <v>7012608.3987855911</v>
      </c>
      <c r="BF14" s="232">
        <v>4166794.6954078674</v>
      </c>
      <c r="BG14" s="232">
        <v>7.8545808792114258E-2</v>
      </c>
      <c r="BH14" s="232">
        <v>0.21866866946220398</v>
      </c>
      <c r="BI14" s="232">
        <v>0.36681509017944336</v>
      </c>
      <c r="BJ14" s="232">
        <v>0.21074660122394562</v>
      </c>
      <c r="BK14" s="232">
        <v>0.12522386014461517</v>
      </c>
      <c r="BL14" s="232">
        <v>2.5817463174462318E-3</v>
      </c>
      <c r="BM14" s="232">
        <v>0.37445414066314697</v>
      </c>
      <c r="BN14" s="232">
        <v>5.6028175167739391E-3</v>
      </c>
      <c r="BO14" s="232">
        <v>7.9725615680217743E-2</v>
      </c>
      <c r="BP14" s="232">
        <v>0.46138986945152283</v>
      </c>
      <c r="BQ14" s="232">
        <v>0.53861016035079956</v>
      </c>
      <c r="BR14" s="232">
        <v>1.9391123205423355E-2</v>
      </c>
      <c r="BS14" s="232">
        <v>0.2660788893699646</v>
      </c>
      <c r="BT14" s="232">
        <v>0.48839780688285828</v>
      </c>
      <c r="BU14" s="232">
        <v>0.20034012198448181</v>
      </c>
      <c r="BV14" s="232">
        <v>2.5792045518755913E-2</v>
      </c>
      <c r="BW14" s="232">
        <v>1.7785493284463882E-2</v>
      </c>
      <c r="BX14" s="232">
        <v>0.16850923001766205</v>
      </c>
      <c r="BY14" s="232">
        <v>0.11428871005773544</v>
      </c>
      <c r="BZ14" s="232">
        <v>5.9973277151584625E-2</v>
      </c>
      <c r="CA14" s="232">
        <v>0.35661056637763977</v>
      </c>
      <c r="CB14" s="232">
        <v>0.28283274173736572</v>
      </c>
      <c r="CC14" s="232">
        <v>4.1418569162487984E-3</v>
      </c>
      <c r="CD14" s="232">
        <v>0.1392313539981842</v>
      </c>
      <c r="CE14" s="232">
        <v>7.7651470899581909E-2</v>
      </c>
      <c r="CF14" s="232">
        <v>0.18271541595458984</v>
      </c>
      <c r="CG14" s="232">
        <v>0.54851877689361572</v>
      </c>
      <c r="CH14" s="232">
        <v>4.7440174967050552E-2</v>
      </c>
      <c r="CI14" s="232">
        <v>3.0091521330177784E-4</v>
      </c>
      <c r="CJ14" s="232">
        <v>0.62554585933685303</v>
      </c>
      <c r="CK14" s="232">
        <v>0.53676396608352661</v>
      </c>
      <c r="CL14" s="232">
        <v>0.72880244255065918</v>
      </c>
      <c r="CM14" s="232">
        <v>0.15442602336406708</v>
      </c>
      <c r="CN14" s="232">
        <v>0.76116460561752319</v>
      </c>
      <c r="CO14" s="232">
        <v>0.83289051055908203</v>
      </c>
      <c r="CP14" s="232">
        <v>0.59459525346755981</v>
      </c>
      <c r="CQ14" s="232">
        <v>0.1287941038608551</v>
      </c>
      <c r="CR14" s="232">
        <v>0.28472590446472168</v>
      </c>
      <c r="CS14" s="232">
        <v>0.44780302047729492</v>
      </c>
      <c r="CT14" s="232">
        <v>0.55372852087020874</v>
      </c>
      <c r="CU14" s="232">
        <v>0.51307696104049683</v>
      </c>
      <c r="CV14" s="232">
        <v>0.73810625076293945</v>
      </c>
      <c r="CW14" s="232">
        <v>0.80033212900161743</v>
      </c>
      <c r="CX14" s="232">
        <v>1.992922043427825E-3</v>
      </c>
      <c r="CY14" s="232">
        <v>6.6992342472076416E-2</v>
      </c>
      <c r="CZ14" s="232">
        <v>3.7364132702350616E-2</v>
      </c>
      <c r="DA14" s="232">
        <v>8.7914504110813141E-2</v>
      </c>
      <c r="DB14" s="232">
        <v>0.26392161846160889</v>
      </c>
      <c r="DC14" s="232">
        <v>2.2825764492154121E-2</v>
      </c>
      <c r="DD14" s="232">
        <v>1.4482070400845259E-4</v>
      </c>
      <c r="DE14" s="232">
        <v>0.45562434196472168</v>
      </c>
      <c r="DF14" s="232">
        <v>0.54437565803527832</v>
      </c>
      <c r="DG14" s="232">
        <v>1.4464153908193111E-2</v>
      </c>
      <c r="DH14" s="232">
        <v>0.25008541345596313</v>
      </c>
      <c r="DI14" s="232">
        <v>0.49933981895446777</v>
      </c>
      <c r="DJ14" s="232">
        <v>0.2088550329208374</v>
      </c>
      <c r="DK14" s="232">
        <v>2.7255561202764511E-2</v>
      </c>
      <c r="DL14" s="232">
        <v>1.8165634945034981E-2</v>
      </c>
      <c r="DM14" s="232">
        <v>0.16908115148544312</v>
      </c>
      <c r="DN14" s="232">
        <v>0.11354376375675201</v>
      </c>
      <c r="DO14" s="232">
        <v>5.6065529584884644E-2</v>
      </c>
      <c r="DP14" s="232">
        <v>0.35247042775154114</v>
      </c>
      <c r="DQ14" s="232">
        <v>0.29067349433898926</v>
      </c>
      <c r="DR14" s="232">
        <v>4.1427724063396454E-3</v>
      </c>
      <c r="DS14" s="232">
        <v>0.1392548531293869</v>
      </c>
      <c r="DT14" s="232">
        <v>7.7634766697883606E-2</v>
      </c>
      <c r="DU14" s="232">
        <v>0.18266496062278748</v>
      </c>
      <c r="DV14" s="232">
        <v>0.54855155944824219</v>
      </c>
      <c r="DW14" s="232">
        <v>4.7450132668018341E-2</v>
      </c>
      <c r="DX14" s="232">
        <v>3.0099396826699376E-4</v>
      </c>
      <c r="DY14" s="232">
        <v>2.6437310501933098E-2</v>
      </c>
      <c r="DZ14" s="232">
        <v>3.9183177053928375E-2</v>
      </c>
      <c r="EA14" s="232">
        <v>0.50727754831314087</v>
      </c>
      <c r="EB14" s="232">
        <v>8.6608894169330597E-2</v>
      </c>
      <c r="EC14" s="232">
        <v>1.405203714966774E-2</v>
      </c>
      <c r="ED14" s="232">
        <v>8.7873218581080437E-3</v>
      </c>
      <c r="EE14" s="232">
        <v>4.2080052196979523E-2</v>
      </c>
      <c r="EF14" s="232">
        <v>0.19024521112442017</v>
      </c>
      <c r="EG14" s="232">
        <v>0.47595870494842529</v>
      </c>
      <c r="EH14" s="232">
        <v>0.23106232285499573</v>
      </c>
      <c r="EI14" s="232">
        <v>0.23332077264785767</v>
      </c>
      <c r="EJ14" s="232">
        <v>5.9658192098140717E-2</v>
      </c>
      <c r="EK14" s="232">
        <v>7.0994392037391663E-2</v>
      </c>
      <c r="EL14" s="232">
        <v>8.2493998110294342E-2</v>
      </c>
      <c r="EM14" s="232">
        <v>6.1149891465902328E-2</v>
      </c>
      <c r="EN14" s="232">
        <v>0.29291331768035889</v>
      </c>
      <c r="EO14" s="232">
        <v>0.12635546922683716</v>
      </c>
      <c r="EP14" s="232">
        <v>5.0762590020895004E-2</v>
      </c>
      <c r="EQ14" s="232">
        <v>3.2027117908000946E-2</v>
      </c>
      <c r="ER14" s="232">
        <v>1.9134880974888802E-2</v>
      </c>
      <c r="ES14" s="232">
        <v>5.0838105380535126E-2</v>
      </c>
      <c r="ET14" s="232">
        <v>6.67458176612854E-2</v>
      </c>
      <c r="EU14" s="232">
        <v>7.6891593635082245E-2</v>
      </c>
      <c r="EV14" s="232">
        <v>0.13035495579242706</v>
      </c>
      <c r="EW14" s="232">
        <v>8.2187950611114502E-2</v>
      </c>
      <c r="EX14" s="232">
        <v>4.5711182057857513E-2</v>
      </c>
      <c r="EY14" s="232">
        <v>0</v>
      </c>
      <c r="EZ14" s="232">
        <v>0</v>
      </c>
      <c r="FA14" s="232">
        <v>0</v>
      </c>
      <c r="FB14" s="232">
        <v>0</v>
      </c>
      <c r="FC14" s="232">
        <v>0</v>
      </c>
      <c r="FD14" s="232">
        <v>0</v>
      </c>
      <c r="FE14" s="232">
        <v>0</v>
      </c>
      <c r="FF14" s="232">
        <v>0.53577017784118652</v>
      </c>
      <c r="FG14" s="232">
        <v>0.46422985196113586</v>
      </c>
      <c r="FH14" s="232">
        <v>8.0025970935821533E-2</v>
      </c>
      <c r="FI14" s="232">
        <v>0.47368323802947998</v>
      </c>
      <c r="FJ14" s="232">
        <v>0.34913048148155212</v>
      </c>
      <c r="FK14" s="232">
        <v>9.0120427310466766E-2</v>
      </c>
      <c r="FL14" s="232">
        <v>7.0398892275989056E-3</v>
      </c>
      <c r="FM14" s="232">
        <v>1.2847421690821648E-2</v>
      </c>
      <c r="FN14" s="232">
        <v>0.15871278941631317</v>
      </c>
      <c r="FO14" s="232">
        <v>0.12368297576904297</v>
      </c>
      <c r="FP14" s="232">
        <v>0.10984931886196136</v>
      </c>
      <c r="FQ14" s="232">
        <v>0.41306054592132568</v>
      </c>
      <c r="FR14" s="232">
        <v>0.1818469762802124</v>
      </c>
      <c r="FZ14" s="232">
        <v>2666.677734375</v>
      </c>
      <c r="GA14" s="232">
        <v>3060.990234375</v>
      </c>
      <c r="GB14" s="232">
        <v>2195.505859375</v>
      </c>
      <c r="GC14" s="232">
        <v>688.66668701171875</v>
      </c>
      <c r="GD14" s="232">
        <v>1750.156494140625</v>
      </c>
      <c r="GE14" s="232">
        <v>2836.39794921875</v>
      </c>
      <c r="GF14" s="232">
        <v>3374.69970703125</v>
      </c>
      <c r="GG14" s="232">
        <v>3600.135009765625</v>
      </c>
      <c r="GH14" s="232">
        <v>1290.8623046875</v>
      </c>
      <c r="GI14" s="232">
        <v>1376.6434326171875</v>
      </c>
      <c r="GJ14" s="232">
        <v>1505.64208984375</v>
      </c>
      <c r="GK14" s="232">
        <v>1418.444580078125</v>
      </c>
      <c r="GL14" s="232">
        <v>1879.02197265625</v>
      </c>
      <c r="GM14" s="232">
        <v>5153.7890625</v>
      </c>
      <c r="GN14" s="232">
        <v>2308.926025390625</v>
      </c>
      <c r="GO14" s="232">
        <v>2762.23193359375</v>
      </c>
      <c r="GP14" s="232">
        <v>2063.486083984375</v>
      </c>
      <c r="GQ14" s="232">
        <v>2066.3828125</v>
      </c>
      <c r="GR14" s="232">
        <v>2760.91259765625</v>
      </c>
      <c r="GS14" s="232">
        <v>4614.6298828125</v>
      </c>
      <c r="GT14" s="232">
        <v>2821.961181640625</v>
      </c>
      <c r="GU14" s="232">
        <v>3282.9931640625</v>
      </c>
      <c r="GV14" s="232">
        <v>2426.12255859375</v>
      </c>
      <c r="GW14" s="232">
        <v>1829.145263671875</v>
      </c>
      <c r="GX14" s="232">
        <v>1960.225830078125</v>
      </c>
      <c r="GY14" s="232">
        <v>1214.575439453125</v>
      </c>
      <c r="GZ14" s="232">
        <v>950.86932373046875</v>
      </c>
      <c r="HA14" s="232">
        <v>2427.189453125</v>
      </c>
      <c r="HB14" s="232">
        <v>1894.4525146484375</v>
      </c>
      <c r="HC14" s="232">
        <v>3774.616455078125</v>
      </c>
      <c r="HD14" s="232">
        <v>2124.474853515625</v>
      </c>
      <c r="HE14" s="232">
        <v>7532.681640625</v>
      </c>
      <c r="HF14" s="232">
        <v>2341.925048828125</v>
      </c>
      <c r="HG14" s="232">
        <v>1.2890163660049438</v>
      </c>
      <c r="HH14" s="232">
        <v>4614.49462890625</v>
      </c>
      <c r="HI14" s="232">
        <v>2624.64404296875</v>
      </c>
      <c r="HJ14" s="232">
        <v>0.54767656326293945</v>
      </c>
      <c r="HK14" s="232">
        <v>0.13465020060539246</v>
      </c>
      <c r="HL14" s="232">
        <v>0.19025400280952454</v>
      </c>
      <c r="HM14" s="232">
        <v>2366.97900390625</v>
      </c>
      <c r="HN14" s="232">
        <v>1587.9578857421875</v>
      </c>
      <c r="HO14" s="232">
        <v>2304.815673828125</v>
      </c>
      <c r="HP14" s="232">
        <v>0.45867884159088135</v>
      </c>
      <c r="HQ14" s="232">
        <v>0.22787798941135406</v>
      </c>
      <c r="HR14" s="232">
        <v>0.25157451629638672</v>
      </c>
      <c r="HS14" s="232">
        <v>5.3607650101184845E-2</v>
      </c>
      <c r="HT14" s="232">
        <v>8.2610221579670906E-3</v>
      </c>
      <c r="HU14" s="232">
        <v>0.68592524528503418</v>
      </c>
      <c r="HV14" s="232">
        <v>0.58009493350982666</v>
      </c>
      <c r="HW14" s="232">
        <v>0.60582262277603149</v>
      </c>
      <c r="HX14" s="232">
        <v>0.47997480630874634</v>
      </c>
      <c r="HY14" s="232">
        <v>0.81416994333267212</v>
      </c>
      <c r="HZ14" s="232">
        <v>0.32393926382064819</v>
      </c>
      <c r="IA14" s="232">
        <v>1.6509274020791054E-2</v>
      </c>
      <c r="IB14" s="232">
        <v>0.14719639718532562</v>
      </c>
      <c r="IC14" s="232">
        <v>0.22671858966350555</v>
      </c>
      <c r="ID14" s="232">
        <v>0.27352166175842285</v>
      </c>
      <c r="IE14" s="232">
        <v>0.33605408668518066</v>
      </c>
      <c r="IF14" s="232">
        <v>0.68670988082885742</v>
      </c>
      <c r="IG14" s="232">
        <v>0.31329011917114258</v>
      </c>
      <c r="IH14" s="232">
        <v>8.3451062440872192E-2</v>
      </c>
      <c r="II14" s="232">
        <v>0.34420320391654968</v>
      </c>
      <c r="IJ14" s="232">
        <v>0.13145796954631805</v>
      </c>
      <c r="IK14" s="232">
        <v>3.5445909947156906E-2</v>
      </c>
      <c r="IL14" s="232">
        <v>0.28574174642562866</v>
      </c>
      <c r="IM14" s="232">
        <v>0.1197001039981842</v>
      </c>
      <c r="IN14" s="232">
        <v>0.9904552698135376</v>
      </c>
      <c r="IO14" s="232">
        <v>0.92714172601699829</v>
      </c>
      <c r="IP14" s="232">
        <v>0.22885113954544067</v>
      </c>
      <c r="IQ14" s="232">
        <v>0.19735290110111237</v>
      </c>
    </row>
    <row r="15" spans="1:251" x14ac:dyDescent="0.25">
      <c r="A15" s="354" t="str">
        <f t="shared" si="1"/>
        <v>2015_0_BRA</v>
      </c>
      <c r="B15" s="232">
        <v>2015</v>
      </c>
      <c r="C15" s="232">
        <v>0</v>
      </c>
      <c r="D15" s="232" t="s">
        <v>170</v>
      </c>
      <c r="E15" s="232">
        <v>1189.2733154296875</v>
      </c>
      <c r="F15" s="232">
        <v>1309.1044921875</v>
      </c>
      <c r="G15" s="232">
        <v>1043.080810546875</v>
      </c>
      <c r="H15" s="232">
        <v>426.44454956054688</v>
      </c>
      <c r="I15" s="232">
        <v>1072.586669921875</v>
      </c>
      <c r="J15" s="232">
        <v>1305.790771484375</v>
      </c>
      <c r="K15" s="232">
        <v>1302.5008544921875</v>
      </c>
      <c r="L15" s="232">
        <v>1001.0972290039063</v>
      </c>
      <c r="M15" s="232">
        <v>705.0382080078125</v>
      </c>
      <c r="N15" s="232">
        <v>869.521728515625</v>
      </c>
      <c r="O15" s="232">
        <v>1084.0902099609375</v>
      </c>
      <c r="P15" s="232">
        <v>944.25482177734375</v>
      </c>
      <c r="Q15" s="232">
        <v>1274.1519775390625</v>
      </c>
      <c r="R15" s="232">
        <v>2620.933837890625</v>
      </c>
      <c r="S15" s="232">
        <v>559.65582275390625</v>
      </c>
      <c r="T15" s="232">
        <v>1305.026123046875</v>
      </c>
      <c r="U15" s="232">
        <v>1296.007568359375</v>
      </c>
      <c r="V15" s="232">
        <v>1089.615234375</v>
      </c>
      <c r="W15" s="232">
        <v>1296.560302734375</v>
      </c>
      <c r="X15" s="232">
        <v>2139.31982421875</v>
      </c>
      <c r="Y15" s="232">
        <v>1093.9146728515625</v>
      </c>
      <c r="Z15" s="232">
        <v>1388.7889404296875</v>
      </c>
      <c r="AA15" s="232">
        <v>1098.5140380859375</v>
      </c>
      <c r="AB15" s="232">
        <v>995.59588623046875</v>
      </c>
      <c r="AC15" s="232">
        <v>1034.170166015625</v>
      </c>
      <c r="AD15" s="232">
        <v>922.70135498046875</v>
      </c>
      <c r="AE15" s="232">
        <v>632.80242919921875</v>
      </c>
      <c r="AF15" s="232">
        <v>1307.17724609375</v>
      </c>
      <c r="AG15" s="232">
        <v>859.622314453125</v>
      </c>
      <c r="AH15" s="232">
        <v>1684.8837890625</v>
      </c>
      <c r="AI15" s="232">
        <v>1013.6548461914063</v>
      </c>
      <c r="AJ15" s="232">
        <v>3257.212646484375</v>
      </c>
      <c r="AK15" s="232">
        <v>1060.132080078125</v>
      </c>
      <c r="AL15" s="232">
        <v>0</v>
      </c>
      <c r="AM15" s="232">
        <v>2528.717529296875</v>
      </c>
      <c r="AN15" s="232">
        <v>1223.178955078125</v>
      </c>
      <c r="AO15" s="232">
        <v>1304.15283203125</v>
      </c>
      <c r="AP15" s="232">
        <v>856.765380859375</v>
      </c>
      <c r="AQ15" s="232">
        <v>1066.391845703125</v>
      </c>
      <c r="AR15" s="232">
        <v>2072225.7821509838</v>
      </c>
      <c r="AS15" s="232">
        <v>23324336.574816227</v>
      </c>
      <c r="AT15" s="232">
        <v>45507217.411930084</v>
      </c>
      <c r="AU15" s="232">
        <v>18408938.930563092</v>
      </c>
      <c r="AV15" s="232">
        <v>2777512.1710574627</v>
      </c>
      <c r="AW15" s="232">
        <v>100727282.40719831</v>
      </c>
      <c r="AX15" s="232">
        <v>164343844.23606968</v>
      </c>
      <c r="AY15" s="232">
        <v>63616561.828871369</v>
      </c>
      <c r="AZ15" s="232">
        <v>92090230.87051785</v>
      </c>
      <c r="BA15" s="232">
        <v>8460599.169315815</v>
      </c>
      <c r="BB15" s="232">
        <v>14031397.882232189</v>
      </c>
      <c r="BC15" s="232">
        <v>37585659.962978244</v>
      </c>
      <c r="BD15" s="232">
        <v>60095951.377086639</v>
      </c>
      <c r="BE15" s="232">
        <v>32794969.255185604</v>
      </c>
      <c r="BF15" s="232">
        <v>19835865.758587003</v>
      </c>
      <c r="BG15" s="232">
        <v>8.5379630327224731E-2</v>
      </c>
      <c r="BH15" s="232">
        <v>0.22870297729969025</v>
      </c>
      <c r="BI15" s="232">
        <v>0.36567279696464539</v>
      </c>
      <c r="BJ15" s="232">
        <v>0.19954876601696014</v>
      </c>
      <c r="BK15" s="232">
        <v>0.1206958144903183</v>
      </c>
      <c r="BL15" s="232">
        <v>3.4373127855360508E-3</v>
      </c>
      <c r="BM15" s="232">
        <v>0.38709810376167297</v>
      </c>
      <c r="BN15" s="232">
        <v>2.7975212782621384E-2</v>
      </c>
      <c r="BO15" s="232">
        <v>8.56609046459198E-2</v>
      </c>
      <c r="BP15" s="232">
        <v>0.436613529920578</v>
      </c>
      <c r="BQ15" s="232">
        <v>0.56338644027709961</v>
      </c>
      <c r="BR15" s="232">
        <v>2.8688084334135056E-2</v>
      </c>
      <c r="BS15" s="232">
        <v>0.2725333571434021</v>
      </c>
      <c r="BT15" s="232">
        <v>0.48105210065841675</v>
      </c>
      <c r="BU15" s="232">
        <v>0.18966794013977051</v>
      </c>
      <c r="BV15" s="232">
        <v>2.8058534488081932E-2</v>
      </c>
      <c r="BW15" s="232">
        <v>5.462285503745079E-2</v>
      </c>
      <c r="BX15" s="232">
        <v>0.24071934819221497</v>
      </c>
      <c r="BY15" s="232">
        <v>0.10542389750480652</v>
      </c>
      <c r="BZ15" s="232">
        <v>6.5251871943473816E-2</v>
      </c>
      <c r="CA15" s="232">
        <v>0.31721481680870056</v>
      </c>
      <c r="CB15" s="232">
        <v>0.21676722168922424</v>
      </c>
      <c r="CC15" s="232">
        <v>0.10286054760217667</v>
      </c>
      <c r="CD15" s="232">
        <v>0.13996805250644684</v>
      </c>
      <c r="CE15" s="232">
        <v>8.147064596414566E-2</v>
      </c>
      <c r="CF15" s="232">
        <v>0.19083648920059204</v>
      </c>
      <c r="CG15" s="232">
        <v>0.42728453874588013</v>
      </c>
      <c r="CH15" s="232">
        <v>5.7457558810710907E-2</v>
      </c>
      <c r="CI15" s="232">
        <v>1.2215795868542045E-4</v>
      </c>
      <c r="CJ15" s="232">
        <v>0.61290192604064941</v>
      </c>
      <c r="CK15" s="232">
        <v>0.51190310716629028</v>
      </c>
      <c r="CL15" s="232">
        <v>0.72353214025497437</v>
      </c>
      <c r="CM15" s="232">
        <v>0.20592588186264038</v>
      </c>
      <c r="CN15" s="232">
        <v>0.7303539514541626</v>
      </c>
      <c r="CO15" s="232">
        <v>0.80629205703735352</v>
      </c>
      <c r="CP15" s="232">
        <v>0.58254945278167725</v>
      </c>
      <c r="CQ15" s="232">
        <v>0.14248326420783997</v>
      </c>
      <c r="CR15" s="232">
        <v>0.34939062595367432</v>
      </c>
      <c r="CS15" s="232">
        <v>0.50062954425811768</v>
      </c>
      <c r="CT15" s="232">
        <v>0.58686435222625732</v>
      </c>
      <c r="CU15" s="232">
        <v>0.53859531879425049</v>
      </c>
      <c r="CV15" s="232">
        <v>0.74718749523162842</v>
      </c>
      <c r="CW15" s="232">
        <v>0.79638051986694336</v>
      </c>
      <c r="CX15" s="232">
        <v>4.6490252017974854E-2</v>
      </c>
      <c r="CY15" s="232">
        <v>6.3263393938541412E-2</v>
      </c>
      <c r="CZ15" s="232">
        <v>3.6820914596319199E-2</v>
      </c>
      <c r="DA15" s="232">
        <v>8.6251094937324524E-2</v>
      </c>
      <c r="DB15" s="232">
        <v>0.19311681389808655</v>
      </c>
      <c r="DC15" s="232">
        <v>2.5969011709094048E-2</v>
      </c>
      <c r="DD15" s="232">
        <v>5.5181859352160245E-5</v>
      </c>
      <c r="DE15" s="232">
        <v>0.42912310361862183</v>
      </c>
      <c r="DF15" s="232">
        <v>0.57087689638137817</v>
      </c>
      <c r="DG15" s="232">
        <v>2.2502174600958824E-2</v>
      </c>
      <c r="DH15" s="232">
        <v>0.25327730178833008</v>
      </c>
      <c r="DI15" s="232">
        <v>0.49415844678878784</v>
      </c>
      <c r="DJ15" s="232">
        <v>0.19990140199661255</v>
      </c>
      <c r="DK15" s="232">
        <v>3.0160687863826752E-2</v>
      </c>
      <c r="DL15" s="232">
        <v>5.6032087653875351E-2</v>
      </c>
      <c r="DM15" s="232">
        <v>0.24278518557548523</v>
      </c>
      <c r="DN15" s="232">
        <v>0.10467749834060669</v>
      </c>
      <c r="DO15" s="232">
        <v>6.0793831944465637E-2</v>
      </c>
      <c r="DP15" s="232">
        <v>0.31270092725753784</v>
      </c>
      <c r="DQ15" s="232">
        <v>0.22301048040390015</v>
      </c>
      <c r="DR15" s="232">
        <v>0.10271032154560089</v>
      </c>
      <c r="DS15" s="232">
        <v>0.14000688493251801</v>
      </c>
      <c r="DT15" s="232">
        <v>8.1504359841346741E-2</v>
      </c>
      <c r="DU15" s="232">
        <v>0.19080780446529388</v>
      </c>
      <c r="DV15" s="232">
        <v>0.42735990881919861</v>
      </c>
      <c r="DW15" s="232">
        <v>5.7488448917865753E-2</v>
      </c>
      <c r="DX15" s="232">
        <v>1.2225913815200329E-4</v>
      </c>
      <c r="DY15" s="232">
        <v>2.1279536187648773E-2</v>
      </c>
      <c r="DZ15" s="232">
        <v>4.4687829911708832E-2</v>
      </c>
      <c r="EA15" s="232">
        <v>0.3876006007194519</v>
      </c>
      <c r="EB15" s="232">
        <v>0.10931201279163361</v>
      </c>
      <c r="EC15" s="232">
        <v>1.3917717151343822E-2</v>
      </c>
      <c r="ED15" s="232">
        <v>2.4404462426900864E-2</v>
      </c>
      <c r="EE15" s="232">
        <v>4.3667655438184738E-2</v>
      </c>
      <c r="EF15" s="232">
        <v>0.24149405956268311</v>
      </c>
      <c r="EG15" s="232">
        <v>0.48225861787796021</v>
      </c>
      <c r="EH15" s="232">
        <v>0.24978342652320862</v>
      </c>
      <c r="EI15" s="232">
        <v>0.20996464788913727</v>
      </c>
      <c r="EJ15" s="232">
        <v>5.7993289083242416E-2</v>
      </c>
      <c r="EK15" s="232">
        <v>8.3972752094268799E-2</v>
      </c>
      <c r="EL15" s="232">
        <v>9.9860414862632751E-2</v>
      </c>
      <c r="EM15" s="232">
        <v>7.1662627160549164E-2</v>
      </c>
      <c r="EN15" s="232">
        <v>0.26175770163536072</v>
      </c>
      <c r="EO15" s="232">
        <v>0.14853852987289429</v>
      </c>
      <c r="EP15" s="232">
        <v>5.976172536611557E-2</v>
      </c>
      <c r="EQ15" s="232">
        <v>3.5729542374610901E-2</v>
      </c>
      <c r="ER15" s="232">
        <v>1.6471032053232193E-2</v>
      </c>
      <c r="ES15" s="232">
        <v>5.9726633131504059E-2</v>
      </c>
      <c r="ET15" s="232">
        <v>7.4336409568786621E-2</v>
      </c>
      <c r="EU15" s="232">
        <v>9.0450279414653778E-2</v>
      </c>
      <c r="EV15" s="232">
        <v>0.14616048336029053</v>
      </c>
      <c r="EW15" s="232">
        <v>9.7799979150295258E-2</v>
      </c>
      <c r="EX15" s="232">
        <v>5.8695606887340546E-2</v>
      </c>
      <c r="EY15" s="232">
        <v>0</v>
      </c>
      <c r="EZ15" s="232">
        <v>0</v>
      </c>
      <c r="FA15" s="232">
        <v>0</v>
      </c>
      <c r="FB15" s="232">
        <v>0</v>
      </c>
      <c r="FC15" s="232">
        <v>0</v>
      </c>
      <c r="FD15" s="232">
        <v>0</v>
      </c>
      <c r="FE15" s="232">
        <v>0</v>
      </c>
      <c r="FF15" s="232">
        <v>0.51956772804260254</v>
      </c>
      <c r="FG15" s="232">
        <v>0.48043224215507507</v>
      </c>
      <c r="FH15" s="232">
        <v>8.9560098946094513E-2</v>
      </c>
      <c r="FI15" s="232">
        <v>0.48215621709823608</v>
      </c>
      <c r="FJ15" s="232">
        <v>0.34214791655540466</v>
      </c>
      <c r="FK15" s="232">
        <v>8.0643832683563232E-2</v>
      </c>
      <c r="FL15" s="232">
        <v>5.4919286631047726E-3</v>
      </c>
      <c r="FM15" s="232">
        <v>3.932156041264534E-2</v>
      </c>
      <c r="FN15" s="232">
        <v>0.21243821084499359</v>
      </c>
      <c r="FO15" s="232">
        <v>0.11342942714691162</v>
      </c>
      <c r="FP15" s="232">
        <v>0.11337024718523026</v>
      </c>
      <c r="FQ15" s="232">
        <v>0.3698229193687439</v>
      </c>
      <c r="FR15" s="232">
        <v>0.1516176164150238</v>
      </c>
      <c r="FZ15" s="232">
        <v>1975.3826904296875</v>
      </c>
      <c r="GA15" s="232">
        <v>2219.196044921875</v>
      </c>
      <c r="GB15" s="232">
        <v>1651.021240234375</v>
      </c>
      <c r="GC15" s="232">
        <v>464.99444580078125</v>
      </c>
      <c r="GD15" s="232">
        <v>1341.035400390625</v>
      </c>
      <c r="GE15" s="232">
        <v>2154.35107421875</v>
      </c>
      <c r="GF15" s="232">
        <v>2450.385498046875</v>
      </c>
      <c r="GG15" s="232">
        <v>2378.6083984375</v>
      </c>
      <c r="GH15" s="232">
        <v>821.5357666015625</v>
      </c>
      <c r="GI15" s="232">
        <v>1102.730712890625</v>
      </c>
      <c r="GJ15" s="232">
        <v>1332.538818359375</v>
      </c>
      <c r="GK15" s="232">
        <v>1167.916015625</v>
      </c>
      <c r="GL15" s="232">
        <v>1670.4459228515625</v>
      </c>
      <c r="GM15" s="232">
        <v>4160.08984375</v>
      </c>
      <c r="GN15" s="232">
        <v>950.60040283203125</v>
      </c>
      <c r="GO15" s="232">
        <v>2056.09814453125</v>
      </c>
      <c r="GP15" s="232">
        <v>1649.8516845703125</v>
      </c>
      <c r="GQ15" s="232">
        <v>1665.7294921875</v>
      </c>
      <c r="GR15" s="232">
        <v>2185.1796875</v>
      </c>
      <c r="GS15" s="232">
        <v>3543.908203125</v>
      </c>
      <c r="GT15" s="232">
        <v>1606.04541015625</v>
      </c>
      <c r="GU15" s="232">
        <v>2412.098388671875</v>
      </c>
      <c r="GV15" s="232">
        <v>1809.320556640625</v>
      </c>
      <c r="GW15" s="232">
        <v>1334.093994140625</v>
      </c>
      <c r="GX15" s="232">
        <v>1386.558349609375</v>
      </c>
      <c r="GY15" s="232">
        <v>1087.1915283203125</v>
      </c>
      <c r="GZ15" s="232">
        <v>681.8370361328125</v>
      </c>
      <c r="HA15" s="232">
        <v>1976.216796875</v>
      </c>
      <c r="HB15" s="232">
        <v>1200.8031005859375</v>
      </c>
      <c r="HC15" s="232">
        <v>2991.974853515625</v>
      </c>
      <c r="HD15" s="232">
        <v>1709.5634765625</v>
      </c>
      <c r="HE15" s="232">
        <v>5496.23779296875</v>
      </c>
      <c r="HF15" s="232">
        <v>1570.8443603515625</v>
      </c>
      <c r="HG15" s="232">
        <v>6.9405632019042969</v>
      </c>
      <c r="HH15" s="232">
        <v>3762.765380859375</v>
      </c>
      <c r="HI15" s="232">
        <v>1982.214599609375</v>
      </c>
      <c r="HJ15" s="232">
        <v>0.42260640859603882</v>
      </c>
      <c r="HK15" s="232">
        <v>0.17849332094192505</v>
      </c>
      <c r="HL15" s="232">
        <v>0.2414274662733078</v>
      </c>
      <c r="HM15" s="232">
        <v>1928.322998046875</v>
      </c>
      <c r="HN15" s="232">
        <v>1105.9676513671875</v>
      </c>
      <c r="HO15" s="232">
        <v>1554.628662109375</v>
      </c>
      <c r="HP15" s="232">
        <v>0.462281733751297</v>
      </c>
      <c r="HQ15" s="232">
        <v>0.24438942968845367</v>
      </c>
      <c r="HR15" s="232">
        <v>0.23185472190380096</v>
      </c>
      <c r="HS15" s="232">
        <v>5.4873179644346237E-2</v>
      </c>
      <c r="HT15" s="232">
        <v>6.600936409085989E-3</v>
      </c>
      <c r="HU15" s="232">
        <v>0.68408691883087158</v>
      </c>
      <c r="HV15" s="232">
        <v>0.57349330186843872</v>
      </c>
      <c r="HW15" s="232">
        <v>0.57492905855178833</v>
      </c>
      <c r="HX15" s="232">
        <v>0.46738335490226746</v>
      </c>
      <c r="HY15" s="232">
        <v>0.73349684476852417</v>
      </c>
      <c r="HZ15" s="232">
        <v>0.34061950445175171</v>
      </c>
      <c r="IA15" s="232">
        <v>1.9749321043491364E-2</v>
      </c>
      <c r="IB15" s="232">
        <v>0.17439208924770355</v>
      </c>
      <c r="IC15" s="232">
        <v>0.24895015358924866</v>
      </c>
      <c r="ID15" s="232">
        <v>0.25372022390365601</v>
      </c>
      <c r="IE15" s="232">
        <v>0.30318823456764221</v>
      </c>
      <c r="IF15" s="232">
        <v>0.67405390739440918</v>
      </c>
      <c r="IG15" s="232">
        <v>0.32594612240791321</v>
      </c>
      <c r="IH15" s="232">
        <v>0.17718380689620972</v>
      </c>
      <c r="II15" s="232">
        <v>0.37158384919166565</v>
      </c>
      <c r="IJ15" s="232">
        <v>9.7074948251247406E-2</v>
      </c>
      <c r="IK15" s="232">
        <v>3.7451170384883881E-2</v>
      </c>
      <c r="IL15" s="232">
        <v>0.23356558382511139</v>
      </c>
      <c r="IM15" s="232">
        <v>8.3140656352043152E-2</v>
      </c>
      <c r="IN15" s="232">
        <v>0.98170864582061768</v>
      </c>
      <c r="IO15" s="232">
        <v>0.913219153881073</v>
      </c>
      <c r="IP15" s="232">
        <v>0.31141993403434753</v>
      </c>
      <c r="IQ15" s="232">
        <v>0.29695534706115723</v>
      </c>
    </row>
    <row r="16" spans="1:251" x14ac:dyDescent="0.25">
      <c r="A16" s="354" t="str">
        <f t="shared" si="1"/>
        <v>2015_0_RJ</v>
      </c>
      <c r="B16" s="232">
        <v>2015</v>
      </c>
      <c r="C16" s="232">
        <v>0</v>
      </c>
      <c r="D16" s="232" t="s">
        <v>172</v>
      </c>
      <c r="E16" s="232">
        <v>1599.29833984375</v>
      </c>
      <c r="F16" s="232">
        <v>1841.619140625</v>
      </c>
      <c r="G16" s="232">
        <v>1328.1290283203125</v>
      </c>
      <c r="H16" s="232">
        <v>744.75933837890625</v>
      </c>
      <c r="I16" s="232">
        <v>1274.5400390625</v>
      </c>
      <c r="J16" s="232">
        <v>1730.51416015625</v>
      </c>
      <c r="K16" s="232">
        <v>1814.3697509765625</v>
      </c>
      <c r="L16" s="232">
        <v>2034.1380615234375</v>
      </c>
      <c r="M16" s="232">
        <v>1084.824462890625</v>
      </c>
      <c r="N16" s="232">
        <v>1070.855224609375</v>
      </c>
      <c r="O16" s="232">
        <v>1132.2357177734375</v>
      </c>
      <c r="P16" s="232">
        <v>1060.0244140625</v>
      </c>
      <c r="Q16" s="232">
        <v>1408.6729736328125</v>
      </c>
      <c r="R16" s="232">
        <v>3520.946044921875</v>
      </c>
      <c r="S16" s="232">
        <v>1705.15087890625</v>
      </c>
      <c r="T16" s="232">
        <v>1727.5804443359375</v>
      </c>
      <c r="U16" s="232">
        <v>1489.9058837890625</v>
      </c>
      <c r="V16" s="232">
        <v>1301.7894287109375</v>
      </c>
      <c r="W16" s="232">
        <v>1612.708740234375</v>
      </c>
      <c r="X16" s="232">
        <v>3763.1669921875</v>
      </c>
      <c r="Y16" s="232">
        <v>3625.88037109375</v>
      </c>
      <c r="Z16" s="232">
        <v>1814.664306640625</v>
      </c>
      <c r="AA16" s="232">
        <v>1599.29833984375</v>
      </c>
      <c r="AB16" s="232">
        <v>1349.69287109375</v>
      </c>
      <c r="AC16" s="232">
        <v>1344.6051025390625</v>
      </c>
      <c r="AD16" s="232">
        <v>1029.636474609375</v>
      </c>
      <c r="AE16" s="232">
        <v>867.859619140625</v>
      </c>
      <c r="AF16" s="232">
        <v>1571.35986328125</v>
      </c>
      <c r="AG16" s="232">
        <v>1111.1640625</v>
      </c>
      <c r="AH16" s="232">
        <v>2349.034423828125</v>
      </c>
      <c r="AI16" s="232">
        <v>1464.3291015625</v>
      </c>
      <c r="AJ16" s="232">
        <v>4751.4853515625</v>
      </c>
      <c r="AK16" s="232">
        <v>1571.35986328125</v>
      </c>
      <c r="AL16" s="232">
        <v>0</v>
      </c>
      <c r="AM16" s="232">
        <v>3870.98681640625</v>
      </c>
      <c r="AN16" s="232">
        <v>1599.29833984375</v>
      </c>
      <c r="AO16" s="232">
        <v>1544.4049072265625</v>
      </c>
      <c r="AP16" s="232">
        <v>1016.1590576171875</v>
      </c>
      <c r="AQ16" s="232">
        <v>1571.35986328125</v>
      </c>
      <c r="AR16" s="232">
        <v>13365.50617980957</v>
      </c>
      <c r="AS16" s="232">
        <v>647514.43870162964</v>
      </c>
      <c r="AT16" s="232">
        <v>1493000.9464435577</v>
      </c>
      <c r="AU16" s="232">
        <v>744068.04557037354</v>
      </c>
      <c r="AV16" s="232">
        <v>112708.03567123413</v>
      </c>
      <c r="AW16" s="232">
        <v>3160884.4445266724</v>
      </c>
      <c r="AX16" s="232">
        <v>5546626.0403423309</v>
      </c>
      <c r="AY16" s="232">
        <v>2385741.5958156586</v>
      </c>
      <c r="AZ16" s="232">
        <v>3010656.9725666046</v>
      </c>
      <c r="BA16" s="232">
        <v>147970.48878288269</v>
      </c>
      <c r="BB16" s="232">
        <v>319761.24542999268</v>
      </c>
      <c r="BC16" s="232">
        <v>1082529.5329532623</v>
      </c>
      <c r="BD16" s="232">
        <v>1875096.8446044922</v>
      </c>
      <c r="BE16" s="232">
        <v>1299767.3961029053</v>
      </c>
      <c r="BF16" s="232">
        <v>969471.02125167847</v>
      </c>
      <c r="BG16" s="232">
        <v>5.7645395398139954E-2</v>
      </c>
      <c r="BH16" s="232">
        <v>0.19517508149147034</v>
      </c>
      <c r="BI16" s="232">
        <v>0.33806332945823669</v>
      </c>
      <c r="BJ16" s="232">
        <v>0.23433719575405121</v>
      </c>
      <c r="BK16" s="232">
        <v>0.17477899789810181</v>
      </c>
      <c r="BL16" s="232">
        <v>1.2186075327917933E-3</v>
      </c>
      <c r="BM16" s="232">
        <v>0.43011206388473511</v>
      </c>
      <c r="BN16" s="232">
        <v>2.4971859529614449E-3</v>
      </c>
      <c r="BO16" s="232">
        <v>0.11440807580947876</v>
      </c>
      <c r="BP16" s="232">
        <v>0.46251282095909119</v>
      </c>
      <c r="BQ16" s="232">
        <v>0.53748714923858643</v>
      </c>
      <c r="BR16" s="232">
        <v>5.7019172236323357E-3</v>
      </c>
      <c r="BS16" s="232">
        <v>0.22760213911533356</v>
      </c>
      <c r="BT16" s="232">
        <v>0.49035811424255371</v>
      </c>
      <c r="BU16" s="232">
        <v>0.24032685160636902</v>
      </c>
      <c r="BV16" s="232">
        <v>3.6010947078466415E-2</v>
      </c>
      <c r="BW16" s="232">
        <v>2.4019207805395126E-2</v>
      </c>
      <c r="BX16" s="232">
        <v>0.11198023706674576</v>
      </c>
      <c r="BY16" s="232">
        <v>0.11328211426734924</v>
      </c>
      <c r="BZ16" s="232">
        <v>4.5660004019737244E-2</v>
      </c>
      <c r="CA16" s="232">
        <v>0.37079817056655884</v>
      </c>
      <c r="CB16" s="232">
        <v>0.3342602550983429</v>
      </c>
      <c r="CC16" s="232">
        <v>1.1919063981622458E-3</v>
      </c>
      <c r="CD16" s="232">
        <v>8.6357325315475464E-2</v>
      </c>
      <c r="CE16" s="232">
        <v>6.4333930611610413E-2</v>
      </c>
      <c r="CF16" s="232">
        <v>0.17934387922286987</v>
      </c>
      <c r="CG16" s="232">
        <v>0.60453402996063232</v>
      </c>
      <c r="CH16" s="232">
        <v>6.3756562769412994E-2</v>
      </c>
      <c r="CI16" s="232">
        <v>4.8234412679448724E-4</v>
      </c>
      <c r="CJ16" s="232">
        <v>0.56988793611526489</v>
      </c>
      <c r="CK16" s="232">
        <v>0.47693085670471191</v>
      </c>
      <c r="CL16" s="232">
        <v>0.68470215797424316</v>
      </c>
      <c r="CM16" s="232">
        <v>5.6413464248180389E-2</v>
      </c>
      <c r="CN16" s="232">
        <v>0.66455429792404175</v>
      </c>
      <c r="CO16" s="232">
        <v>0.82658171653747559</v>
      </c>
      <c r="CP16" s="232">
        <v>0.58444130420684814</v>
      </c>
      <c r="CQ16" s="232">
        <v>0.11733555048704147</v>
      </c>
      <c r="CR16" s="232">
        <v>0.3523399829864502</v>
      </c>
      <c r="CS16" s="232">
        <v>0.35823506116867065</v>
      </c>
      <c r="CT16" s="232">
        <v>0.48037397861480713</v>
      </c>
      <c r="CU16" s="232">
        <v>0.44442588090896606</v>
      </c>
      <c r="CV16" s="232">
        <v>0.64911895990371704</v>
      </c>
      <c r="CW16" s="232">
        <v>0.71282291412353516</v>
      </c>
      <c r="CX16" s="232">
        <v>5.549615016207099E-4</v>
      </c>
      <c r="CY16" s="232">
        <v>4.0131676942110062E-2</v>
      </c>
      <c r="CZ16" s="232">
        <v>2.9908208176493645E-2</v>
      </c>
      <c r="DA16" s="232">
        <v>8.3362162113189697E-2</v>
      </c>
      <c r="DB16" s="232">
        <v>0.28097543120384216</v>
      </c>
      <c r="DC16" s="232">
        <v>2.9630880802869797E-2</v>
      </c>
      <c r="DD16" s="232">
        <v>2.2464827634394169E-4</v>
      </c>
      <c r="DE16" s="232">
        <v>0.45900604128837585</v>
      </c>
      <c r="DF16" s="232">
        <v>0.54099392890930176</v>
      </c>
      <c r="DG16" s="232">
        <v>4.4386805966496468E-3</v>
      </c>
      <c r="DH16" s="232">
        <v>0.21507447957992554</v>
      </c>
      <c r="DI16" s="232">
        <v>0.49590423703193665</v>
      </c>
      <c r="DJ16" s="232">
        <v>0.24714401364326477</v>
      </c>
      <c r="DK16" s="232">
        <v>3.7438564002513885E-2</v>
      </c>
      <c r="DL16" s="232">
        <v>2.4608626961708069E-2</v>
      </c>
      <c r="DM16" s="232">
        <v>0.11097489297389984</v>
      </c>
      <c r="DN16" s="232">
        <v>0.11300869286060333</v>
      </c>
      <c r="DO16" s="232">
        <v>4.3336845934391022E-2</v>
      </c>
      <c r="DP16" s="232">
        <v>0.36839798092842102</v>
      </c>
      <c r="DQ16" s="232">
        <v>0.33967295289039612</v>
      </c>
      <c r="DR16" s="232">
        <v>1.1922959238290787E-3</v>
      </c>
      <c r="DS16" s="232">
        <v>8.6369417607784271E-2</v>
      </c>
      <c r="DT16" s="232">
        <v>6.4328096807003021E-2</v>
      </c>
      <c r="DU16" s="232">
        <v>0.17927847802639008</v>
      </c>
      <c r="DV16" s="232">
        <v>0.60458278656005859</v>
      </c>
      <c r="DW16" s="232">
        <v>6.3766427338123322E-2</v>
      </c>
      <c r="DX16" s="232">
        <v>4.8250405234284699E-4</v>
      </c>
      <c r="DY16" s="232">
        <v>2.9681038111448288E-2</v>
      </c>
      <c r="DZ16" s="232">
        <v>3.4006096422672272E-2</v>
      </c>
      <c r="EA16" s="232">
        <v>0.49937844276428223</v>
      </c>
      <c r="EB16" s="232">
        <v>5.5791493505239487E-2</v>
      </c>
      <c r="EC16" s="232">
        <v>1.2369053438305855E-2</v>
      </c>
      <c r="ED16" s="232">
        <v>5.426919087767601E-3</v>
      </c>
      <c r="EE16" s="232">
        <v>3.5583481192588806E-2</v>
      </c>
      <c r="EF16" s="232">
        <v>0.21085821092128754</v>
      </c>
      <c r="EG16" s="232">
        <v>0.50998461246490479</v>
      </c>
      <c r="EH16" s="232">
        <v>0.22913588583469391</v>
      </c>
      <c r="EI16" s="232">
        <v>0.19475758075714111</v>
      </c>
      <c r="EJ16" s="232">
        <v>6.6121906042098999E-2</v>
      </c>
      <c r="EK16" s="232">
        <v>4.6787198632955551E-2</v>
      </c>
      <c r="EL16" s="232">
        <v>5.4108012467622757E-2</v>
      </c>
      <c r="EM16" s="232">
        <v>4.0468078106641769E-2</v>
      </c>
      <c r="EN16" s="232">
        <v>0.22928303480148315</v>
      </c>
      <c r="EO16" s="232">
        <v>9.9320374429225922E-2</v>
      </c>
      <c r="EP16" s="232">
        <v>3.601687029004097E-2</v>
      </c>
      <c r="EQ16" s="232">
        <v>2.0219376310706139E-2</v>
      </c>
      <c r="ER16" s="232">
        <v>9.7427759319543839E-3</v>
      </c>
      <c r="ES16" s="232">
        <v>1.9591756165027618E-2</v>
      </c>
      <c r="ET16" s="232">
        <v>5.4352372884750366E-2</v>
      </c>
      <c r="EU16" s="232">
        <v>4.835236445069313E-2</v>
      </c>
      <c r="EV16" s="232">
        <v>9.5241129398345947E-2</v>
      </c>
      <c r="EW16" s="232">
        <v>5.3412493318319321E-2</v>
      </c>
      <c r="EX16" s="232">
        <v>3.1602777540683746E-2</v>
      </c>
      <c r="EY16" s="232">
        <v>0</v>
      </c>
      <c r="EZ16" s="232">
        <v>0</v>
      </c>
      <c r="FA16" s="232">
        <v>0</v>
      </c>
      <c r="FB16" s="232">
        <v>0</v>
      </c>
      <c r="FC16" s="232">
        <v>0</v>
      </c>
      <c r="FD16" s="232">
        <v>0</v>
      </c>
      <c r="FE16" s="232">
        <v>0</v>
      </c>
      <c r="FF16" s="232">
        <v>0.53587549924850464</v>
      </c>
      <c r="FG16" s="232">
        <v>0.46412450075149536</v>
      </c>
      <c r="FH16" s="232">
        <v>2.8853405267000198E-2</v>
      </c>
      <c r="FI16" s="232">
        <v>0.48346215486526489</v>
      </c>
      <c r="FJ16" s="232">
        <v>0.37555718421936035</v>
      </c>
      <c r="FK16" s="232">
        <v>0.10473455488681793</v>
      </c>
      <c r="FL16" s="232">
        <v>7.3926919139921665E-3</v>
      </c>
      <c r="FM16" s="232">
        <v>1.2558081187307835E-2</v>
      </c>
      <c r="FN16" s="232">
        <v>0.12843546271324158</v>
      </c>
      <c r="FO16" s="232">
        <v>0.11453592777252197</v>
      </c>
      <c r="FP16" s="232">
        <v>9.312884509563446E-2</v>
      </c>
      <c r="FQ16" s="232">
        <v>0.42447632551193237</v>
      </c>
      <c r="FR16" s="232">
        <v>0.22686533629894257</v>
      </c>
      <c r="FZ16" s="232">
        <v>2797.7890625</v>
      </c>
      <c r="GA16" s="232">
        <v>3172.6162109375</v>
      </c>
      <c r="GB16" s="232">
        <v>2355.734619140625</v>
      </c>
      <c r="GC16" s="232">
        <v>771.89764404296875</v>
      </c>
      <c r="GD16" s="232">
        <v>1769.54736328125</v>
      </c>
      <c r="GE16" s="232">
        <v>2875.58251953125</v>
      </c>
      <c r="GF16" s="232">
        <v>3345.32861328125</v>
      </c>
      <c r="GG16" s="232">
        <v>4303.12255859375</v>
      </c>
      <c r="GH16" s="232">
        <v>1441.1895751953125</v>
      </c>
      <c r="GI16" s="232">
        <v>1318.2513427734375</v>
      </c>
      <c r="GJ16" s="232">
        <v>1413.5831298828125</v>
      </c>
      <c r="GK16" s="232">
        <v>1316.2421875</v>
      </c>
      <c r="GL16" s="232">
        <v>1900.8902587890625</v>
      </c>
      <c r="GM16" s="232">
        <v>5003.76904296875</v>
      </c>
      <c r="GN16" s="232">
        <v>7732.1884765625</v>
      </c>
      <c r="GO16" s="232">
        <v>3382.67822265625</v>
      </c>
      <c r="GP16" s="232">
        <v>2140.2958984375</v>
      </c>
      <c r="GQ16" s="232">
        <v>2102.422119140625</v>
      </c>
      <c r="GR16" s="232">
        <v>2733.277587890625</v>
      </c>
      <c r="GS16" s="232">
        <v>5085.505859375</v>
      </c>
      <c r="GT16" s="232">
        <v>3840.33642578125</v>
      </c>
      <c r="GU16" s="232">
        <v>3317.259033203125</v>
      </c>
      <c r="GV16" s="232">
        <v>2542.87109375</v>
      </c>
      <c r="GW16" s="232">
        <v>1976.96142578125</v>
      </c>
      <c r="GX16" s="232">
        <v>2097.37939453125</v>
      </c>
      <c r="GY16" s="232">
        <v>1209.1298828125</v>
      </c>
      <c r="GZ16" s="232">
        <v>974.634765625</v>
      </c>
      <c r="HA16" s="232">
        <v>2494.919921875</v>
      </c>
      <c r="HB16" s="232">
        <v>1677.858154296875</v>
      </c>
      <c r="HC16" s="232">
        <v>4220.697265625</v>
      </c>
      <c r="HD16" s="232">
        <v>2630.390869140625</v>
      </c>
      <c r="HE16" s="232">
        <v>6995.3779296875</v>
      </c>
      <c r="HF16" s="232">
        <v>2235.13037109375</v>
      </c>
      <c r="HG16" s="232">
        <v>0</v>
      </c>
      <c r="HH16" s="232">
        <v>5269.076171875</v>
      </c>
      <c r="HI16" s="232">
        <v>2766.379150390625</v>
      </c>
      <c r="HJ16" s="232">
        <v>0.54144155979156494</v>
      </c>
      <c r="HK16" s="232">
        <v>9.5249846577644348E-2</v>
      </c>
      <c r="HL16" s="232">
        <v>0.21084247529506683</v>
      </c>
      <c r="HM16" s="232">
        <v>2438.90234375</v>
      </c>
      <c r="HN16" s="232">
        <v>1449.202880859375</v>
      </c>
      <c r="HO16" s="232">
        <v>2215.463134765625</v>
      </c>
      <c r="HP16" s="232">
        <v>0.49720019102096558</v>
      </c>
      <c r="HQ16" s="232">
        <v>0.22660453617572784</v>
      </c>
      <c r="HR16" s="232">
        <v>0.20782142877578735</v>
      </c>
      <c r="HS16" s="232">
        <v>5.9151738882064819E-2</v>
      </c>
      <c r="HT16" s="232">
        <v>9.2221098020672798E-3</v>
      </c>
      <c r="HU16" s="232">
        <v>0.61626952886581421</v>
      </c>
      <c r="HV16" s="232">
        <v>0.55201667547225952</v>
      </c>
      <c r="HW16" s="232">
        <v>0.53989803791046143</v>
      </c>
      <c r="HX16" s="232">
        <v>0.42043459415435791</v>
      </c>
      <c r="HY16" s="232">
        <v>0.76937949657440186</v>
      </c>
      <c r="HZ16" s="232">
        <v>0.36427351832389832</v>
      </c>
      <c r="IA16" s="232">
        <v>9.9263042211532593E-3</v>
      </c>
      <c r="IB16" s="232">
        <v>0.11738432198762894</v>
      </c>
      <c r="IC16" s="232">
        <v>0.18004536628723145</v>
      </c>
      <c r="ID16" s="232">
        <v>0.27128005027770996</v>
      </c>
      <c r="IE16" s="232">
        <v>0.4213639497756958</v>
      </c>
      <c r="IF16" s="232">
        <v>0.69386863708496094</v>
      </c>
      <c r="IG16" s="232">
        <v>0.30613136291503906</v>
      </c>
      <c r="IH16" s="232">
        <v>5.9491291642189026E-2</v>
      </c>
      <c r="II16" s="232">
        <v>0.25892347097396851</v>
      </c>
      <c r="IJ16" s="232">
        <v>0.15594795346260071</v>
      </c>
      <c r="IK16" s="232">
        <v>2.6429880410432816E-2</v>
      </c>
      <c r="IL16" s="232">
        <v>0.32787051796913147</v>
      </c>
      <c r="IM16" s="232">
        <v>0.17133690416812897</v>
      </c>
      <c r="IN16" s="232">
        <v>0.99355989694595337</v>
      </c>
      <c r="IO16" s="232">
        <v>0.95129704475402832</v>
      </c>
      <c r="IP16" s="232">
        <v>0.20922131836414337</v>
      </c>
      <c r="IQ16" s="232">
        <v>0.14961321651935577</v>
      </c>
    </row>
    <row r="17" spans="1:251" x14ac:dyDescent="0.25">
      <c r="A17" s="354" t="str">
        <f t="shared" si="1"/>
        <v>2015_0_RMRJ</v>
      </c>
      <c r="B17" s="232">
        <v>2015</v>
      </c>
      <c r="C17" s="232">
        <v>0</v>
      </c>
      <c r="D17" s="232" t="s">
        <v>9</v>
      </c>
      <c r="E17" s="232">
        <v>1382.3333740234375</v>
      </c>
      <c r="F17" s="232">
        <v>1627.23681640625</v>
      </c>
      <c r="G17" s="232">
        <v>1191.7080078125</v>
      </c>
      <c r="H17" s="232">
        <v>623.9398193359375</v>
      </c>
      <c r="I17" s="232">
        <v>1124.6416015625</v>
      </c>
      <c r="J17" s="232">
        <v>1599.29833984375</v>
      </c>
      <c r="K17" s="232">
        <v>1599.29833984375</v>
      </c>
      <c r="L17" s="232">
        <v>1409.288330078125</v>
      </c>
      <c r="M17" s="232">
        <v>1016.1590576171875</v>
      </c>
      <c r="N17" s="232">
        <v>1051.4951171875</v>
      </c>
      <c r="O17" s="232">
        <v>1111.1640625</v>
      </c>
      <c r="P17" s="232">
        <v>1059.9554443359375</v>
      </c>
      <c r="Q17" s="232">
        <v>1314.959228515625</v>
      </c>
      <c r="R17" s="232">
        <v>3114.78125</v>
      </c>
      <c r="S17" s="232">
        <v>1037.958740234375</v>
      </c>
      <c r="T17" s="232">
        <v>1545.709228515625</v>
      </c>
      <c r="U17" s="232">
        <v>1301.7894287109375</v>
      </c>
      <c r="V17" s="232">
        <v>1165.3685302734375</v>
      </c>
      <c r="W17" s="232">
        <v>1450.2362060546875</v>
      </c>
      <c r="X17" s="232">
        <v>3060.2822265625</v>
      </c>
      <c r="Y17" s="232">
        <v>3258.5087890625</v>
      </c>
      <c r="Z17" s="232">
        <v>1627.23681640625</v>
      </c>
      <c r="AA17" s="232">
        <v>1301.7894287109375</v>
      </c>
      <c r="AB17" s="232">
        <v>1268.946044921875</v>
      </c>
      <c r="AC17" s="232">
        <v>1218.6629638671875</v>
      </c>
      <c r="AD17" s="232">
        <v>1050.0736083984375</v>
      </c>
      <c r="AE17" s="232">
        <v>864.62506103515625</v>
      </c>
      <c r="AF17" s="232">
        <v>1382.3333740234375</v>
      </c>
      <c r="AG17" s="232">
        <v>1018.8546142578125</v>
      </c>
      <c r="AH17" s="232">
        <v>2156.527099609375</v>
      </c>
      <c r="AI17" s="232">
        <v>1247.5850830078125</v>
      </c>
      <c r="AJ17" s="232">
        <v>4183.8017578125</v>
      </c>
      <c r="AK17" s="232">
        <v>1301.7894287109375</v>
      </c>
      <c r="AL17" s="232">
        <v>0</v>
      </c>
      <c r="AM17" s="232">
        <v>3250.907470703125</v>
      </c>
      <c r="AN17" s="232">
        <v>1382.3333740234375</v>
      </c>
      <c r="AO17" s="232">
        <v>1382.3333740234375</v>
      </c>
      <c r="AP17" s="232">
        <v>934.77880859375</v>
      </c>
      <c r="AQ17" s="232">
        <v>1301.7894287109375</v>
      </c>
      <c r="AR17" s="232">
        <v>33544.093070983887</v>
      </c>
      <c r="AS17" s="232">
        <v>1189377.2857246399</v>
      </c>
      <c r="AT17" s="232">
        <v>2754208.5698604584</v>
      </c>
      <c r="AU17" s="232">
        <v>1301021.8588657379</v>
      </c>
      <c r="AV17" s="232">
        <v>179847.68473434448</v>
      </c>
      <c r="AW17" s="232">
        <v>5867983.4265069962</v>
      </c>
      <c r="AX17" s="232">
        <v>10277528.814378738</v>
      </c>
      <c r="AY17" s="232">
        <v>4409545.3878717422</v>
      </c>
      <c r="AZ17" s="232">
        <v>5457999.4922561646</v>
      </c>
      <c r="BA17" s="232">
        <v>405132.80654239655</v>
      </c>
      <c r="BB17" s="232">
        <v>684046.87218856812</v>
      </c>
      <c r="BC17" s="232">
        <v>2058690.2677993774</v>
      </c>
      <c r="BD17" s="232">
        <v>3599110.8865566254</v>
      </c>
      <c r="BE17" s="232">
        <v>2310121.8416061401</v>
      </c>
      <c r="BF17" s="232">
        <v>1625558.9462280273</v>
      </c>
      <c r="BG17" s="232">
        <v>6.6555827856063843E-2</v>
      </c>
      <c r="BH17" s="232">
        <v>0.20031553506851196</v>
      </c>
      <c r="BI17" s="232">
        <v>0.35018822550773621</v>
      </c>
      <c r="BJ17" s="232">
        <v>0.22477713227272034</v>
      </c>
      <c r="BK17" s="232">
        <v>0.15816327929496765</v>
      </c>
      <c r="BL17" s="232">
        <v>1.4057421358302236E-3</v>
      </c>
      <c r="BM17" s="232">
        <v>0.4290386438369751</v>
      </c>
      <c r="BN17" s="232">
        <v>3.2267668284475803E-3</v>
      </c>
      <c r="BO17" s="232">
        <v>9.9127739667892456E-2</v>
      </c>
      <c r="BP17" s="232">
        <v>0.45048555731773376</v>
      </c>
      <c r="BQ17" s="232">
        <v>0.54951441287994385</v>
      </c>
      <c r="BR17" s="232">
        <v>8.4808981046080589E-3</v>
      </c>
      <c r="BS17" s="232">
        <v>0.2362564355134964</v>
      </c>
      <c r="BT17" s="232">
        <v>0.49512788653373718</v>
      </c>
      <c r="BU17" s="232">
        <v>0.22877874970436096</v>
      </c>
      <c r="BV17" s="232">
        <v>3.135603666305542E-2</v>
      </c>
      <c r="BW17" s="232">
        <v>2.8524430468678474E-2</v>
      </c>
      <c r="BX17" s="232">
        <v>0.15151986479759216</v>
      </c>
      <c r="BY17" s="232">
        <v>0.12744280695915222</v>
      </c>
      <c r="BZ17" s="232">
        <v>5.0711341202259064E-2</v>
      </c>
      <c r="CA17" s="232">
        <v>0.38477081060409546</v>
      </c>
      <c r="CB17" s="232">
        <v>0.25703078508377075</v>
      </c>
      <c r="CC17" s="232">
        <v>3.5954818595200777E-3</v>
      </c>
      <c r="CD17" s="232">
        <v>9.3120664358139038E-2</v>
      </c>
      <c r="CE17" s="232">
        <v>8.2590848207473755E-2</v>
      </c>
      <c r="CF17" s="232">
        <v>0.18740946054458618</v>
      </c>
      <c r="CG17" s="232">
        <v>0.57129138708114624</v>
      </c>
      <c r="CH17" s="232">
        <v>6.165410578250885E-2</v>
      </c>
      <c r="CI17" s="232">
        <v>3.3802702091634274E-4</v>
      </c>
      <c r="CJ17" s="232">
        <v>0.5709613561630249</v>
      </c>
      <c r="CK17" s="232">
        <v>0.47090134024620056</v>
      </c>
      <c r="CL17" s="232">
        <v>0.69139969348907471</v>
      </c>
      <c r="CM17" s="232">
        <v>7.2842046618461609E-2</v>
      </c>
      <c r="CN17" s="232">
        <v>0.67338156700134277</v>
      </c>
      <c r="CO17" s="232">
        <v>0.80720740556716919</v>
      </c>
      <c r="CP17" s="232">
        <v>0.58115041255950928</v>
      </c>
      <c r="CQ17" s="232">
        <v>0.11315757036209106</v>
      </c>
      <c r="CR17" s="232">
        <v>0.31146210432052612</v>
      </c>
      <c r="CS17" s="232">
        <v>0.39246994256973267</v>
      </c>
      <c r="CT17" s="232">
        <v>0.51056987047195435</v>
      </c>
      <c r="CU17" s="232">
        <v>0.45096844434738159</v>
      </c>
      <c r="CV17" s="232">
        <v>0.68101108074188232</v>
      </c>
      <c r="CW17" s="232">
        <v>0.73082894086837769</v>
      </c>
      <c r="CX17" s="232">
        <v>1.6128310235217214E-3</v>
      </c>
      <c r="CY17" s="232">
        <v>4.1773360222578049E-2</v>
      </c>
      <c r="CZ17" s="232">
        <v>3.7032753229141235E-2</v>
      </c>
      <c r="DA17" s="232">
        <v>8.4057755768299103E-2</v>
      </c>
      <c r="DB17" s="232">
        <v>0.2562500536441803</v>
      </c>
      <c r="DC17" s="232">
        <v>2.765268087387085E-2</v>
      </c>
      <c r="DD17" s="232">
        <v>1.5180025366134942E-4</v>
      </c>
      <c r="DE17" s="232">
        <v>0.4436478316783905</v>
      </c>
      <c r="DF17" s="232">
        <v>0.55635213851928711</v>
      </c>
      <c r="DG17" s="232">
        <v>6.1468733474612236E-3</v>
      </c>
      <c r="DH17" s="232">
        <v>0.21792192757129669</v>
      </c>
      <c r="DI17" s="232">
        <v>0.50461363792419434</v>
      </c>
      <c r="DJ17" s="232">
        <v>0.23836821317672729</v>
      </c>
      <c r="DK17" s="232">
        <v>3.2949343323707581E-2</v>
      </c>
      <c r="DL17" s="232">
        <v>2.8866294771432877E-2</v>
      </c>
      <c r="DM17" s="232">
        <v>0.15027496218681335</v>
      </c>
      <c r="DN17" s="232">
        <v>0.12824064493179321</v>
      </c>
      <c r="DO17" s="232">
        <v>4.7737956047058105E-2</v>
      </c>
      <c r="DP17" s="232">
        <v>0.38019490242004395</v>
      </c>
      <c r="DQ17" s="232">
        <v>0.26468521356582642</v>
      </c>
      <c r="DR17" s="232">
        <v>3.5963645204901695E-3</v>
      </c>
      <c r="DS17" s="232">
        <v>9.3137338757514954E-2</v>
      </c>
      <c r="DT17" s="232">
        <v>8.2598142325878143E-2</v>
      </c>
      <c r="DU17" s="232">
        <v>0.18737095594406128</v>
      </c>
      <c r="DV17" s="232">
        <v>0.57129335403442383</v>
      </c>
      <c r="DW17" s="232">
        <v>6.1665721237659454E-2</v>
      </c>
      <c r="DX17" s="232">
        <v>3.3812050241976976E-4</v>
      </c>
      <c r="DY17" s="232">
        <v>3.0508993193507195E-2</v>
      </c>
      <c r="DZ17" s="232">
        <v>4.5897748321294785E-2</v>
      </c>
      <c r="EA17" s="232">
        <v>0.47937166690826416</v>
      </c>
      <c r="EB17" s="232">
        <v>6.7977398633956909E-2</v>
      </c>
      <c r="EC17" s="232">
        <v>1.2725631706416607E-2</v>
      </c>
      <c r="ED17" s="232">
        <v>9.3116313219070435E-3</v>
      </c>
      <c r="EE17" s="232">
        <v>2.885994128882885E-2</v>
      </c>
      <c r="EF17" s="232">
        <v>0.22299249470233917</v>
      </c>
      <c r="EG17" s="232">
        <v>0.50898909568786621</v>
      </c>
      <c r="EH17" s="232">
        <v>0.22983478009700775</v>
      </c>
      <c r="EI17" s="232">
        <v>0.19974200427532196</v>
      </c>
      <c r="EJ17" s="232">
        <v>6.1434138566255569E-2</v>
      </c>
      <c r="EK17" s="232">
        <v>6.8973779678344727E-2</v>
      </c>
      <c r="EL17" s="232">
        <v>8.3123669028282166E-2</v>
      </c>
      <c r="EM17" s="232">
        <v>5.7367671281099319E-2</v>
      </c>
      <c r="EN17" s="232">
        <v>0.30050647258758545</v>
      </c>
      <c r="EO17" s="232">
        <v>0.14096158742904663</v>
      </c>
      <c r="EP17" s="232">
        <v>5.1292169839143753E-2</v>
      </c>
      <c r="EQ17" s="232">
        <v>3.0622135847806931E-2</v>
      </c>
      <c r="ER17" s="232">
        <v>2.2288277745246887E-2</v>
      </c>
      <c r="ES17" s="232">
        <v>6.1064697802066803E-2</v>
      </c>
      <c r="ET17" s="232">
        <v>7.5465202331542969E-2</v>
      </c>
      <c r="EU17" s="232">
        <v>6.2691450119018555E-2</v>
      </c>
      <c r="EV17" s="232">
        <v>0.1231185644865036</v>
      </c>
      <c r="EW17" s="232">
        <v>8.0497220158576965E-2</v>
      </c>
      <c r="EX17" s="232">
        <v>4.1699953377246857E-2</v>
      </c>
      <c r="EY17" s="232">
        <v>0</v>
      </c>
      <c r="EZ17" s="232">
        <v>0</v>
      </c>
      <c r="FA17" s="232">
        <v>0</v>
      </c>
      <c r="FB17" s="232">
        <v>0</v>
      </c>
      <c r="FC17" s="232">
        <v>0</v>
      </c>
      <c r="FD17" s="232">
        <v>0</v>
      </c>
      <c r="FE17" s="232">
        <v>0</v>
      </c>
      <c r="FF17" s="232">
        <v>0.54321581125259399</v>
      </c>
      <c r="FG17" s="232">
        <v>0.45678418874740601</v>
      </c>
      <c r="FH17" s="232">
        <v>3.7047132849693298E-2</v>
      </c>
      <c r="FI17" s="232">
        <v>0.48425054550170898</v>
      </c>
      <c r="FJ17" s="232">
        <v>0.36688637733459473</v>
      </c>
      <c r="FK17" s="232">
        <v>0.10125209391117096</v>
      </c>
      <c r="FL17" s="232">
        <v>1.0563839226961136E-2</v>
      </c>
      <c r="FM17" s="232">
        <v>2.4829350411891937E-2</v>
      </c>
      <c r="FN17" s="232">
        <v>0.16484491527080536</v>
      </c>
      <c r="FO17" s="232">
        <v>0.11432739347219467</v>
      </c>
      <c r="FP17" s="232">
        <v>8.9601218700408936E-2</v>
      </c>
      <c r="FQ17" s="232">
        <v>0.450478196144104</v>
      </c>
      <c r="FR17" s="232">
        <v>0.15591892600059509</v>
      </c>
      <c r="FZ17" s="232">
        <v>2344.286376953125</v>
      </c>
      <c r="GA17" s="232">
        <v>2630.37353515625</v>
      </c>
      <c r="GB17" s="232">
        <v>1985.540771484375</v>
      </c>
      <c r="GC17" s="232">
        <v>668.8736572265625</v>
      </c>
      <c r="GD17" s="232">
        <v>1585.6016845703125</v>
      </c>
      <c r="GE17" s="232">
        <v>2422.322998046875</v>
      </c>
      <c r="GF17" s="232">
        <v>2785.43359375</v>
      </c>
      <c r="GG17" s="232">
        <v>3298.56103515625</v>
      </c>
      <c r="GH17" s="232">
        <v>1268.5948486328125</v>
      </c>
      <c r="GI17" s="232">
        <v>1227.18408203125</v>
      </c>
      <c r="GJ17" s="232">
        <v>1398.9095458984375</v>
      </c>
      <c r="GK17" s="232">
        <v>1280.383056640625</v>
      </c>
      <c r="GL17" s="232">
        <v>1767.66796875</v>
      </c>
      <c r="GM17" s="232">
        <v>4573.576171875</v>
      </c>
      <c r="GN17" s="232">
        <v>2553.062255859375</v>
      </c>
      <c r="GO17" s="232">
        <v>2579.1474609375</v>
      </c>
      <c r="GP17" s="232">
        <v>1781.875732421875</v>
      </c>
      <c r="GQ17" s="232">
        <v>1769.606201171875</v>
      </c>
      <c r="GR17" s="232">
        <v>2340.46044921875</v>
      </c>
      <c r="GS17" s="232">
        <v>4473.11669921875</v>
      </c>
      <c r="GT17" s="232">
        <v>3404.893310546875</v>
      </c>
      <c r="GU17" s="232">
        <v>2736.969970703125</v>
      </c>
      <c r="GV17" s="232">
        <v>2150.396728515625</v>
      </c>
      <c r="GW17" s="232">
        <v>1725.960693359375</v>
      </c>
      <c r="GX17" s="232">
        <v>1828.8148193359375</v>
      </c>
      <c r="GY17" s="232">
        <v>1174.2376708984375</v>
      </c>
      <c r="GZ17" s="232">
        <v>917.51409912109375</v>
      </c>
      <c r="HA17" s="232">
        <v>2148.6025390625</v>
      </c>
      <c r="HB17" s="232">
        <v>1476.8680419921875</v>
      </c>
      <c r="HC17" s="232">
        <v>3567.556640625</v>
      </c>
      <c r="HD17" s="232">
        <v>1939.6031494140625</v>
      </c>
      <c r="HE17" s="232">
        <v>6325.33251953125</v>
      </c>
      <c r="HF17" s="232">
        <v>1904.3807373046875</v>
      </c>
      <c r="HG17" s="232">
        <v>0</v>
      </c>
      <c r="HH17" s="232">
        <v>4694.771484375</v>
      </c>
      <c r="HI17" s="232">
        <v>2317.64208984375</v>
      </c>
      <c r="HJ17" s="232">
        <v>0.52260571718215942</v>
      </c>
      <c r="HK17" s="232">
        <v>0.12324336171150208</v>
      </c>
      <c r="HL17" s="232">
        <v>0.22296027839183807</v>
      </c>
      <c r="HM17" s="232">
        <v>2105.047607421875</v>
      </c>
      <c r="HN17" s="232">
        <v>1283.8876953125</v>
      </c>
      <c r="HO17" s="232">
        <v>1887.4246826171875</v>
      </c>
      <c r="HP17" s="232">
        <v>0.49147307872772217</v>
      </c>
      <c r="HQ17" s="232">
        <v>0.22600311040878296</v>
      </c>
      <c r="HR17" s="232">
        <v>0.21805799007415771</v>
      </c>
      <c r="HS17" s="232">
        <v>5.7676948606967926E-2</v>
      </c>
      <c r="HT17" s="232">
        <v>6.7888796329498291E-3</v>
      </c>
      <c r="HU17" s="232">
        <v>0.62609297037124634</v>
      </c>
      <c r="HV17" s="232">
        <v>0.53693610429763794</v>
      </c>
      <c r="HW17" s="232">
        <v>0.54084378480911255</v>
      </c>
      <c r="HX17" s="232">
        <v>0.43344047665596008</v>
      </c>
      <c r="HY17" s="232">
        <v>0.7305724024772644</v>
      </c>
      <c r="HZ17" s="232">
        <v>0.37199625372886658</v>
      </c>
      <c r="IA17" s="232">
        <v>1.2114927172660828E-2</v>
      </c>
      <c r="IB17" s="232">
        <v>0.13889315724372864</v>
      </c>
      <c r="IC17" s="232">
        <v>0.21195036172866821</v>
      </c>
      <c r="ID17" s="232">
        <v>0.26080989837646484</v>
      </c>
      <c r="IE17" s="232">
        <v>0.37623167037963867</v>
      </c>
      <c r="IF17" s="232">
        <v>0.69382774829864502</v>
      </c>
      <c r="IG17" s="232">
        <v>0.30617222189903259</v>
      </c>
      <c r="IH17" s="232">
        <v>8.7095960974693298E-2</v>
      </c>
      <c r="II17" s="232">
        <v>0.29987561702728271</v>
      </c>
      <c r="IJ17" s="232">
        <v>0.15176180005073547</v>
      </c>
      <c r="IK17" s="232">
        <v>3.216925635933876E-2</v>
      </c>
      <c r="IL17" s="232">
        <v>0.31099975109100342</v>
      </c>
      <c r="IM17" s="232">
        <v>0.11809762567281723</v>
      </c>
      <c r="IN17" s="232">
        <v>0.98313295841217041</v>
      </c>
      <c r="IO17" s="232">
        <v>0.92895042896270752</v>
      </c>
      <c r="IP17" s="232">
        <v>0.24541400372982025</v>
      </c>
      <c r="IQ17" s="232">
        <v>0.19082823395729065</v>
      </c>
    </row>
    <row r="18" spans="1:251" x14ac:dyDescent="0.25">
      <c r="A18" s="354" t="str">
        <f t="shared" si="1"/>
        <v>2015_0_SEMT</v>
      </c>
      <c r="B18" s="232">
        <v>2015</v>
      </c>
      <c r="C18" s="232">
        <v>0</v>
      </c>
      <c r="D18" s="232" t="s">
        <v>171</v>
      </c>
      <c r="E18" s="232">
        <v>1589.4676513671875</v>
      </c>
      <c r="F18" s="232">
        <v>1677.7066650390625</v>
      </c>
      <c r="G18" s="232">
        <v>1297.6746826171875</v>
      </c>
      <c r="H18" s="232">
        <v>647.9957275390625</v>
      </c>
      <c r="I18" s="232">
        <v>1291.5504150390625</v>
      </c>
      <c r="J18" s="232">
        <v>1630.576416015625</v>
      </c>
      <c r="K18" s="232">
        <v>1630.576416015625</v>
      </c>
      <c r="L18" s="232">
        <v>1601.0638427734375</v>
      </c>
      <c r="M18" s="232">
        <v>1060.852783203125</v>
      </c>
      <c r="N18" s="232">
        <v>1084.769775390625</v>
      </c>
      <c r="O18" s="232">
        <v>1226.8419189453125</v>
      </c>
      <c r="P18" s="232">
        <v>1083.2332763671875</v>
      </c>
      <c r="Q18" s="232">
        <v>1342.1651611328125</v>
      </c>
      <c r="R18" s="232">
        <v>3246.694091796875</v>
      </c>
      <c r="S18" s="232">
        <v>1033.9598388671875</v>
      </c>
      <c r="T18" s="232">
        <v>1626.6866455078125</v>
      </c>
      <c r="U18" s="232">
        <v>1410.316162109375</v>
      </c>
      <c r="V18" s="232">
        <v>1298.677734375</v>
      </c>
      <c r="W18" s="232">
        <v>1594.56787109375</v>
      </c>
      <c r="X18" s="232">
        <v>3141.1943359375</v>
      </c>
      <c r="Y18" s="232">
        <v>2376.130859375</v>
      </c>
      <c r="Z18" s="232">
        <v>1700.232666015625</v>
      </c>
      <c r="AA18" s="232">
        <v>1393.500244140625</v>
      </c>
      <c r="AB18" s="232">
        <v>1298.677734375</v>
      </c>
      <c r="AC18" s="232">
        <v>1298.677734375</v>
      </c>
      <c r="AD18" s="232">
        <v>1084.457763671875</v>
      </c>
      <c r="AE18" s="232">
        <v>866.03466796875</v>
      </c>
      <c r="AF18" s="232">
        <v>1539.8123779296875</v>
      </c>
      <c r="AG18" s="232">
        <v>1084.457763671875</v>
      </c>
      <c r="AH18" s="232">
        <v>2160.983154296875</v>
      </c>
      <c r="AI18" s="232">
        <v>1298.677734375</v>
      </c>
      <c r="AJ18" s="232">
        <v>5260.61279296875</v>
      </c>
      <c r="AK18" s="232">
        <v>1613.6597900390625</v>
      </c>
      <c r="AL18" s="232">
        <v>0</v>
      </c>
      <c r="AM18" s="232">
        <v>3186.773193359375</v>
      </c>
      <c r="AN18" s="232">
        <v>1579.4302978515625</v>
      </c>
      <c r="AO18" s="232">
        <v>1486.3927001953125</v>
      </c>
      <c r="AP18" s="232">
        <v>1003.0599975585938</v>
      </c>
      <c r="AQ18" s="232">
        <v>1613.6597900390625</v>
      </c>
      <c r="AR18" s="232">
        <v>248729.35847187042</v>
      </c>
      <c r="AS18" s="232">
        <v>4576693.0316696167</v>
      </c>
      <c r="AT18" s="232">
        <v>9510332.047314167</v>
      </c>
      <c r="AU18" s="232">
        <v>4261283.3328313828</v>
      </c>
      <c r="AV18" s="232">
        <v>598324.23514461517</v>
      </c>
      <c r="AW18" s="232">
        <v>21078362.860062122</v>
      </c>
      <c r="AX18" s="232">
        <v>33616854.843756199</v>
      </c>
      <c r="AY18" s="232">
        <v>12538491.983694077</v>
      </c>
      <c r="AZ18" s="232">
        <v>19195362.005431652</v>
      </c>
      <c r="BA18" s="232">
        <v>1861792.7032556534</v>
      </c>
      <c r="BB18" s="232">
        <v>2495789.5737872124</v>
      </c>
      <c r="BC18" s="232">
        <v>7221920.5561146736</v>
      </c>
      <c r="BD18" s="232">
        <v>12169828.6152668</v>
      </c>
      <c r="BE18" s="232">
        <v>7316836.0771789551</v>
      </c>
      <c r="BF18" s="232">
        <v>4412480.0214085579</v>
      </c>
      <c r="BG18" s="232">
        <v>7.4242547154426575E-2</v>
      </c>
      <c r="BH18" s="232">
        <v>0.21482798457145691</v>
      </c>
      <c r="BI18" s="232">
        <v>0.36201852560043335</v>
      </c>
      <c r="BJ18" s="232">
        <v>0.21765407919883728</v>
      </c>
      <c r="BK18" s="232">
        <v>0.13125687837600708</v>
      </c>
      <c r="BL18" s="232">
        <v>2.64023058116436E-3</v>
      </c>
      <c r="BM18" s="232">
        <v>0.37298759818077087</v>
      </c>
      <c r="BN18" s="232">
        <v>5.0784517079591751E-3</v>
      </c>
      <c r="BO18" s="232">
        <v>7.7518418431282043E-2</v>
      </c>
      <c r="BP18" s="232">
        <v>0.46126794815063477</v>
      </c>
      <c r="BQ18" s="232">
        <v>0.53873205184936523</v>
      </c>
      <c r="BR18" s="232">
        <v>1.8968578428030014E-2</v>
      </c>
      <c r="BS18" s="232">
        <v>0.25930529832839966</v>
      </c>
      <c r="BT18" s="232">
        <v>0.48223003745079041</v>
      </c>
      <c r="BU18" s="232">
        <v>0.21052636206150055</v>
      </c>
      <c r="BV18" s="232">
        <v>2.8969734907150269E-2</v>
      </c>
      <c r="BW18" s="232">
        <v>2.5155177339911461E-2</v>
      </c>
      <c r="BX18" s="232">
        <v>0.15746749937534332</v>
      </c>
      <c r="BY18" s="232">
        <v>0.10676434636116028</v>
      </c>
      <c r="BZ18" s="232">
        <v>5.7759903371334076E-2</v>
      </c>
      <c r="CA18" s="232">
        <v>0.35722553730010986</v>
      </c>
      <c r="CB18" s="232">
        <v>0.29562750458717346</v>
      </c>
      <c r="CC18" s="232">
        <v>4.2198430746793747E-3</v>
      </c>
      <c r="CD18" s="232">
        <v>0.13437120616436005</v>
      </c>
      <c r="CE18" s="232">
        <v>7.6111286878585815E-2</v>
      </c>
      <c r="CF18" s="232">
        <v>0.1809675395488739</v>
      </c>
      <c r="CG18" s="232">
        <v>0.55846536159515381</v>
      </c>
      <c r="CH18" s="232">
        <v>4.5652572065591812E-2</v>
      </c>
      <c r="CI18" s="232">
        <v>2.1221658971626312E-4</v>
      </c>
      <c r="CJ18" s="232">
        <v>0.62701237201690674</v>
      </c>
      <c r="CK18" s="232">
        <v>0.53870153427124023</v>
      </c>
      <c r="CL18" s="232">
        <v>0.72938358783721924</v>
      </c>
      <c r="CM18" s="232">
        <v>0.16020262241363525</v>
      </c>
      <c r="CN18" s="232">
        <v>0.75683021545410156</v>
      </c>
      <c r="CO18" s="232">
        <v>0.83520060777664185</v>
      </c>
      <c r="CP18" s="232">
        <v>0.6064988374710083</v>
      </c>
      <c r="CQ18" s="232">
        <v>0.13838860392570496</v>
      </c>
      <c r="CR18" s="232">
        <v>0.32272467017173767</v>
      </c>
      <c r="CS18" s="232">
        <v>0.44538870453834534</v>
      </c>
      <c r="CT18" s="232">
        <v>0.54733246564865112</v>
      </c>
      <c r="CU18" s="232">
        <v>0.50389933586120605</v>
      </c>
      <c r="CV18" s="232">
        <v>0.73361539840698242</v>
      </c>
      <c r="CW18" s="232">
        <v>0.79430902004241943</v>
      </c>
      <c r="CX18" s="232">
        <v>2.0042187534272671E-3</v>
      </c>
      <c r="CY18" s="232">
        <v>6.3841745257377625E-2</v>
      </c>
      <c r="CZ18" s="232">
        <v>3.6147184669971466E-2</v>
      </c>
      <c r="DA18" s="232">
        <v>8.5967317223548889E-2</v>
      </c>
      <c r="DB18" s="232">
        <v>0.26531264185905457</v>
      </c>
      <c r="DC18" s="232">
        <v>2.1688317880034447E-2</v>
      </c>
      <c r="DD18" s="232">
        <v>1.0082179505843669E-4</v>
      </c>
      <c r="DE18" s="232">
        <v>0.45464152097702026</v>
      </c>
      <c r="DF18" s="232">
        <v>0.54535847902297974</v>
      </c>
      <c r="DG18" s="232">
        <v>1.295804139226675E-2</v>
      </c>
      <c r="DH18" s="232">
        <v>0.23843185603618622</v>
      </c>
      <c r="DI18" s="232">
        <v>0.4954436719417572</v>
      </c>
      <c r="DJ18" s="232">
        <v>0.22199524939060211</v>
      </c>
      <c r="DK18" s="232">
        <v>3.1171193346381187E-2</v>
      </c>
      <c r="DL18" s="232">
        <v>2.5856805965304375E-2</v>
      </c>
      <c r="DM18" s="232">
        <v>0.15863114595413208</v>
      </c>
      <c r="DN18" s="232">
        <v>0.1068582609295845</v>
      </c>
      <c r="DO18" s="232">
        <v>5.2393924444913864E-2</v>
      </c>
      <c r="DP18" s="232">
        <v>0.3512347936630249</v>
      </c>
      <c r="DQ18" s="232">
        <v>0.30502510070800781</v>
      </c>
      <c r="DR18" s="232">
        <v>4.2019062675535679E-3</v>
      </c>
      <c r="DS18" s="232">
        <v>0.1343957930803299</v>
      </c>
      <c r="DT18" s="232">
        <v>7.6128274202346802E-2</v>
      </c>
      <c r="DU18" s="232">
        <v>0.18090686202049255</v>
      </c>
      <c r="DV18" s="232">
        <v>0.55848944187164307</v>
      </c>
      <c r="DW18" s="232">
        <v>4.5665428042411804E-2</v>
      </c>
      <c r="DX18" s="232">
        <v>2.1230812126304954E-4</v>
      </c>
      <c r="DY18" s="232">
        <v>2.7890579774975777E-2</v>
      </c>
      <c r="DZ18" s="232">
        <v>4.0931977331638336E-2</v>
      </c>
      <c r="EA18" s="232">
        <v>0.49346798658370972</v>
      </c>
      <c r="EB18" s="232">
        <v>8.5415452718734741E-2</v>
      </c>
      <c r="EC18" s="232">
        <v>1.5231762081384659E-2</v>
      </c>
      <c r="ED18" s="232">
        <v>9.6781551837921143E-3</v>
      </c>
      <c r="EE18" s="232">
        <v>4.4933490455150604E-2</v>
      </c>
      <c r="EF18" s="232">
        <v>0.19985373318195343</v>
      </c>
      <c r="EG18" s="232">
        <v>0.48438861966133118</v>
      </c>
      <c r="EH18" s="232">
        <v>0.2356707751750946</v>
      </c>
      <c r="EI18" s="232">
        <v>0.22158986330032349</v>
      </c>
      <c r="EJ18" s="232">
        <v>5.8350741863250732E-2</v>
      </c>
      <c r="EK18" s="232">
        <v>8.8288590312004089E-2</v>
      </c>
      <c r="EL18" s="232">
        <v>0.10129770636558533</v>
      </c>
      <c r="EM18" s="232">
        <v>7.7156826853752136E-2</v>
      </c>
      <c r="EN18" s="232">
        <v>0.36024513840675354</v>
      </c>
      <c r="EO18" s="232">
        <v>0.16164682805538177</v>
      </c>
      <c r="EP18" s="232">
        <v>6.3645787537097931E-2</v>
      </c>
      <c r="EQ18" s="232">
        <v>3.91840860247612E-2</v>
      </c>
      <c r="ER18" s="232">
        <v>1.9888885319232941E-2</v>
      </c>
      <c r="ES18" s="232">
        <v>6.6432878375053406E-2</v>
      </c>
      <c r="ET18" s="232">
        <v>8.0289542675018311E-2</v>
      </c>
      <c r="EU18" s="232">
        <v>8.7206199765205383E-2</v>
      </c>
      <c r="EV18" s="232">
        <v>0.17224445939064026</v>
      </c>
      <c r="EW18" s="232">
        <v>0.10399551689624786</v>
      </c>
      <c r="EX18" s="232">
        <v>5.9969522058963776E-2</v>
      </c>
      <c r="EY18" s="232">
        <v>0</v>
      </c>
      <c r="EZ18" s="232">
        <v>0</v>
      </c>
      <c r="FA18" s="232">
        <v>0</v>
      </c>
      <c r="FB18" s="232">
        <v>0</v>
      </c>
      <c r="FC18" s="232">
        <v>0</v>
      </c>
      <c r="FD18" s="232">
        <v>0</v>
      </c>
      <c r="FE18" s="232">
        <v>0</v>
      </c>
      <c r="FF18" s="232">
        <v>0.52916139364242554</v>
      </c>
      <c r="FG18" s="232">
        <v>0.47083863615989685</v>
      </c>
      <c r="FH18" s="232">
        <v>7.7667549252510071E-2</v>
      </c>
      <c r="FI18" s="232">
        <v>0.47542232275009155</v>
      </c>
      <c r="FJ18" s="232">
        <v>0.34698045253753662</v>
      </c>
      <c r="FK18" s="232">
        <v>9.338165819644928E-2</v>
      </c>
      <c r="FL18" s="232">
        <v>6.5480452030897141E-3</v>
      </c>
      <c r="FM18" s="232">
        <v>1.832861639559269E-2</v>
      </c>
      <c r="FN18" s="232">
        <v>0.14223335683345795</v>
      </c>
      <c r="FO18" s="232">
        <v>0.10542631894350052</v>
      </c>
      <c r="FP18" s="232">
        <v>0.11188168823719025</v>
      </c>
      <c r="FQ18" s="232">
        <v>0.42150837182998657</v>
      </c>
      <c r="FR18" s="232">
        <v>0.20062164962291718</v>
      </c>
      <c r="FZ18" s="232">
        <v>2750.15283203125</v>
      </c>
      <c r="GA18" s="232">
        <v>3164.56982421875</v>
      </c>
      <c r="GB18" s="232">
        <v>2253.306884765625</v>
      </c>
      <c r="GC18" s="232">
        <v>672.98590087890625</v>
      </c>
      <c r="GD18" s="232">
        <v>1695.693359375</v>
      </c>
      <c r="GE18" s="232">
        <v>2918.039794921875</v>
      </c>
      <c r="GF18" s="232">
        <v>3483.622802734375</v>
      </c>
      <c r="GG18" s="232">
        <v>3818.832763671875</v>
      </c>
      <c r="GH18" s="232">
        <v>1301.947265625</v>
      </c>
      <c r="GI18" s="232">
        <v>1344.76806640625</v>
      </c>
      <c r="GJ18" s="232">
        <v>1454.7275390625</v>
      </c>
      <c r="GK18" s="232">
        <v>1335.9356689453125</v>
      </c>
      <c r="GL18" s="232">
        <v>1839.865966796875</v>
      </c>
      <c r="GM18" s="232">
        <v>5347.7763671875</v>
      </c>
      <c r="GN18" s="232">
        <v>1975.5791015625</v>
      </c>
      <c r="GO18" s="232">
        <v>3026.666259765625</v>
      </c>
      <c r="GP18" s="232">
        <v>2084.3203125</v>
      </c>
      <c r="GQ18" s="232">
        <v>2035.849853515625</v>
      </c>
      <c r="GR18" s="232">
        <v>2860.0810546875</v>
      </c>
      <c r="GS18" s="232">
        <v>4590.95703125</v>
      </c>
      <c r="GT18" s="232">
        <v>2603.1259765625</v>
      </c>
      <c r="GU18" s="232">
        <v>3371.22412109375</v>
      </c>
      <c r="GV18" s="232">
        <v>2583.27880859375</v>
      </c>
      <c r="GW18" s="232">
        <v>1794.6357421875</v>
      </c>
      <c r="GX18" s="232">
        <v>1902.318115234375</v>
      </c>
      <c r="GY18" s="232">
        <v>1218.7978515625</v>
      </c>
      <c r="GZ18" s="232">
        <v>936.887939453125</v>
      </c>
      <c r="HA18" s="232">
        <v>2533.071044921875</v>
      </c>
      <c r="HB18" s="232">
        <v>1962.536865234375</v>
      </c>
      <c r="HC18" s="232">
        <v>3574.55322265625</v>
      </c>
      <c r="HD18" s="232">
        <v>1943.001220703125</v>
      </c>
      <c r="HE18" s="232">
        <v>8067.89111328125</v>
      </c>
      <c r="HF18" s="232">
        <v>2319.586181640625</v>
      </c>
      <c r="HG18" s="232">
        <v>0</v>
      </c>
      <c r="HH18" s="232">
        <v>4662.22607421875</v>
      </c>
      <c r="HI18" s="232">
        <v>2704.50439453125</v>
      </c>
      <c r="HJ18" s="232">
        <v>0.53651565313339233</v>
      </c>
      <c r="HK18" s="232">
        <v>0.13610216975212097</v>
      </c>
      <c r="HL18" s="232">
        <v>0.19983319938182831</v>
      </c>
      <c r="HM18" s="232">
        <v>2453.63671875</v>
      </c>
      <c r="HN18" s="232">
        <v>1613.4400634765625</v>
      </c>
      <c r="HO18" s="232">
        <v>2290.850341796875</v>
      </c>
      <c r="HP18" s="232">
        <v>0.46342575550079346</v>
      </c>
      <c r="HQ18" s="232">
        <v>0.23076987266540527</v>
      </c>
      <c r="HR18" s="232">
        <v>0.24442978203296661</v>
      </c>
      <c r="HS18" s="232">
        <v>5.3892005234956741E-2</v>
      </c>
      <c r="HT18" s="232">
        <v>7.482605054974556E-3</v>
      </c>
      <c r="HU18" s="232">
        <v>0.68476998805999756</v>
      </c>
      <c r="HV18" s="232">
        <v>0.58656507730484009</v>
      </c>
      <c r="HW18" s="232">
        <v>0.60713887214660645</v>
      </c>
      <c r="HX18" s="232">
        <v>0.47779056429862976</v>
      </c>
      <c r="HY18" s="232">
        <v>0.80023527145385742</v>
      </c>
      <c r="HZ18" s="232">
        <v>0.3344128429889679</v>
      </c>
      <c r="IA18" s="232">
        <v>1.4902572147548199E-2</v>
      </c>
      <c r="IB18" s="232">
        <v>0.15365435183048248</v>
      </c>
      <c r="IC18" s="232">
        <v>0.22557835280895233</v>
      </c>
      <c r="ID18" s="232">
        <v>0.26818594336509705</v>
      </c>
      <c r="IE18" s="232">
        <v>0.33767879009246826</v>
      </c>
      <c r="IF18" s="232">
        <v>0.68071824312210083</v>
      </c>
      <c r="IG18" s="232">
        <v>0.31928175687789917</v>
      </c>
      <c r="IH18" s="232">
        <v>8.8735409080982208E-2</v>
      </c>
      <c r="II18" s="232">
        <v>0.31926709413528442</v>
      </c>
      <c r="IJ18" s="232">
        <v>0.12934710085391998</v>
      </c>
      <c r="IK18" s="232">
        <v>3.5348214209079742E-2</v>
      </c>
      <c r="IL18" s="232">
        <v>0.2955925464630127</v>
      </c>
      <c r="IM18" s="232">
        <v>0.13170965015888214</v>
      </c>
      <c r="IN18" s="232">
        <v>0.98287653923034668</v>
      </c>
      <c r="IO18" s="232">
        <v>0.90931987762451172</v>
      </c>
      <c r="IP18" s="232">
        <v>0.22818931937217712</v>
      </c>
      <c r="IQ18" s="232">
        <v>0.20234687626361847</v>
      </c>
    </row>
    <row r="19" spans="1:251" x14ac:dyDescent="0.25">
      <c r="A19" s="354" t="str">
        <f t="shared" si="1"/>
        <v>2016_0_BRA</v>
      </c>
      <c r="B19" s="232">
        <v>2016</v>
      </c>
      <c r="C19" s="232">
        <v>0</v>
      </c>
      <c r="D19" s="232" t="s">
        <v>170</v>
      </c>
      <c r="E19" s="232">
        <v>1209.1036376953125</v>
      </c>
      <c r="F19" s="232">
        <v>1309.8623046875</v>
      </c>
      <c r="G19" s="232">
        <v>1009.3536376953125</v>
      </c>
      <c r="H19" s="232">
        <v>403.741455078125</v>
      </c>
      <c r="I19" s="232">
        <v>1009.3536376953125</v>
      </c>
      <c r="J19" s="232">
        <v>1306.51953125</v>
      </c>
      <c r="K19" s="232">
        <v>1265.3070068359375</v>
      </c>
      <c r="L19" s="232">
        <v>1007.77783203125</v>
      </c>
      <c r="M19" s="232">
        <v>848.17352294921875</v>
      </c>
      <c r="N19" s="232">
        <v>888.76861572265625</v>
      </c>
      <c r="O19" s="232">
        <v>1010.2169189453125</v>
      </c>
      <c r="P19" s="232">
        <v>906.192138671875</v>
      </c>
      <c r="Q19" s="232">
        <v>1211.224365234375</v>
      </c>
      <c r="R19" s="232">
        <v>2523.384033203125</v>
      </c>
      <c r="S19" s="232">
        <v>603.9393310546875</v>
      </c>
      <c r="T19" s="232">
        <v>1283.364990234375</v>
      </c>
      <c r="U19" s="232">
        <v>1210.235595703125</v>
      </c>
      <c r="V19" s="232">
        <v>1108.344970703125</v>
      </c>
      <c r="W19" s="232">
        <v>1211.224365234375</v>
      </c>
      <c r="X19" s="232">
        <v>2175.51171875</v>
      </c>
      <c r="Y19" s="232">
        <v>1424.946533203125</v>
      </c>
      <c r="Z19" s="232">
        <v>1339.77197265625</v>
      </c>
      <c r="AA19" s="232">
        <v>1160.2889404296875</v>
      </c>
      <c r="AB19" s="232">
        <v>1007.77783203125</v>
      </c>
      <c r="AC19" s="232">
        <v>1009.3536376953125</v>
      </c>
      <c r="AD19" s="232">
        <v>933.418212890625</v>
      </c>
      <c r="AE19" s="232">
        <v>605.1177978515625</v>
      </c>
      <c r="AF19" s="232">
        <v>1312.15966796875</v>
      </c>
      <c r="AG19" s="232">
        <v>881.7667236328125</v>
      </c>
      <c r="AH19" s="232">
        <v>1664.9658203125</v>
      </c>
      <c r="AI19" s="232">
        <v>1009.3536376953125</v>
      </c>
      <c r="AJ19" s="232">
        <v>3029.89306640625</v>
      </c>
      <c r="AK19" s="232">
        <v>1007.77783203125</v>
      </c>
      <c r="AL19" s="232">
        <v>0</v>
      </c>
      <c r="AM19" s="232">
        <v>2523.384033203125</v>
      </c>
      <c r="AN19" s="232">
        <v>1210.235595703125</v>
      </c>
      <c r="AO19" s="232">
        <v>1265.3070068359375</v>
      </c>
      <c r="AP19" s="232">
        <v>849.0904541015625</v>
      </c>
      <c r="AQ19" s="232">
        <v>1007.5863037109375</v>
      </c>
      <c r="AR19" s="232">
        <v>1778845.5310506821</v>
      </c>
      <c r="AS19" s="232">
        <v>22341446.730225801</v>
      </c>
      <c r="AT19" s="232">
        <v>45182160.082863331</v>
      </c>
      <c r="AU19" s="232">
        <v>18631968.55578351</v>
      </c>
      <c r="AV19" s="232">
        <v>2779616.9956126213</v>
      </c>
      <c r="AW19" s="232">
        <v>102055825.31026697</v>
      </c>
      <c r="AX19" s="232">
        <v>165918415.88149714</v>
      </c>
      <c r="AY19" s="232">
        <v>63862590.571230173</v>
      </c>
      <c r="AZ19" s="232">
        <v>90714037.895535946</v>
      </c>
      <c r="BA19" s="232">
        <v>11241572.843810081</v>
      </c>
      <c r="BB19" s="232">
        <v>13901155.622440338</v>
      </c>
      <c r="BC19" s="232">
        <v>37622233.777140379</v>
      </c>
      <c r="BD19" s="232">
        <v>60573646.108314991</v>
      </c>
      <c r="BE19" s="232">
        <v>33529673.726332903</v>
      </c>
      <c r="BF19" s="232">
        <v>20291706.647268534</v>
      </c>
      <c r="BG19" s="232">
        <v>8.3783634006977081E-2</v>
      </c>
      <c r="BH19" s="232">
        <v>0.22675116360187531</v>
      </c>
      <c r="BI19" s="232">
        <v>0.36508080363273621</v>
      </c>
      <c r="BJ19" s="232">
        <v>0.20208483934402466</v>
      </c>
      <c r="BK19" s="232">
        <v>0.12229955196380615</v>
      </c>
      <c r="BL19" s="232">
        <v>5.7050096802413464E-3</v>
      </c>
      <c r="BM19" s="232">
        <v>0.38490498065948486</v>
      </c>
      <c r="BN19" s="232">
        <v>2.375330775976181E-2</v>
      </c>
      <c r="BO19" s="232">
        <v>8.6638793349266052E-2</v>
      </c>
      <c r="BP19" s="232">
        <v>0.4360051155090332</v>
      </c>
      <c r="BQ19" s="232">
        <v>0.5639948844909668</v>
      </c>
      <c r="BR19" s="232">
        <v>2.8320502489805222E-2</v>
      </c>
      <c r="BS19" s="232">
        <v>0.27077347040176392</v>
      </c>
      <c r="BT19" s="232">
        <v>0.48094403743743896</v>
      </c>
      <c r="BU19" s="232">
        <v>0.19203928112983704</v>
      </c>
      <c r="BV19" s="232">
        <v>2.792271226644516E-2</v>
      </c>
      <c r="BW19" s="232">
        <v>7.0784114301204681E-2</v>
      </c>
      <c r="BX19" s="232">
        <v>0.21634006500244141</v>
      </c>
      <c r="BY19" s="232">
        <v>0.10139664262533188</v>
      </c>
      <c r="BZ19" s="232">
        <v>6.3570991158485413E-2</v>
      </c>
      <c r="CA19" s="232">
        <v>0.32562524080276489</v>
      </c>
      <c r="CB19" s="232">
        <v>0.22228297591209412</v>
      </c>
      <c r="CC19" s="232">
        <v>0.1039319708943367</v>
      </c>
      <c r="CD19" s="232">
        <v>0.12887343764305115</v>
      </c>
      <c r="CE19" s="232">
        <v>8.249981701374054E-2</v>
      </c>
      <c r="CF19" s="232">
        <v>0.19208547472953796</v>
      </c>
      <c r="CG19" s="232">
        <v>0.43564760684967041</v>
      </c>
      <c r="CH19" s="232">
        <v>5.6890599429607391E-2</v>
      </c>
      <c r="CI19" s="232">
        <v>7.106923294486478E-5</v>
      </c>
      <c r="CJ19" s="232">
        <v>0.61509501934051514</v>
      </c>
      <c r="CK19" s="232">
        <v>0.51354730129241943</v>
      </c>
      <c r="CL19" s="232">
        <v>0.72608804702758789</v>
      </c>
      <c r="CM19" s="232">
        <v>0.20790465176105499</v>
      </c>
      <c r="CN19" s="232">
        <v>0.7345120906829834</v>
      </c>
      <c r="CO19" s="232">
        <v>0.81030410528182983</v>
      </c>
      <c r="CP19" s="232">
        <v>0.5845189094543457</v>
      </c>
      <c r="CQ19" s="232">
        <v>0.1404339075088501</v>
      </c>
      <c r="CR19" s="232">
        <v>0.38995283842086792</v>
      </c>
      <c r="CS19" s="232">
        <v>0.49362629652023315</v>
      </c>
      <c r="CT19" s="232">
        <v>0.58275473117828369</v>
      </c>
      <c r="CU19" s="232">
        <v>0.53366625308990479</v>
      </c>
      <c r="CV19" s="232">
        <v>0.74883806705474854</v>
      </c>
      <c r="CW19" s="232">
        <v>0.79956519603729248</v>
      </c>
      <c r="CX19" s="232">
        <v>4.597068578004837E-2</v>
      </c>
      <c r="CY19" s="232">
        <v>5.7002685964107513E-2</v>
      </c>
      <c r="CZ19" s="232">
        <v>3.6490954458713531E-2</v>
      </c>
      <c r="DA19" s="232">
        <v>8.4962323307991028E-2</v>
      </c>
      <c r="DB19" s="232">
        <v>0.19269344210624695</v>
      </c>
      <c r="DC19" s="232">
        <v>2.5163538753986359E-2</v>
      </c>
      <c r="DD19" s="232">
        <v>3.1436542485607788E-5</v>
      </c>
      <c r="DE19" s="232">
        <v>0.42692875862121582</v>
      </c>
      <c r="DF19" s="232">
        <v>0.57307124137878418</v>
      </c>
      <c r="DG19" s="232">
        <v>1.9609697163105011E-2</v>
      </c>
      <c r="DH19" s="232">
        <v>0.24628420174121857</v>
      </c>
      <c r="DI19" s="232">
        <v>0.49807214736938477</v>
      </c>
      <c r="DJ19" s="232">
        <v>0.2053922712802887</v>
      </c>
      <c r="DK19" s="232">
        <v>3.0641667544841766E-2</v>
      </c>
      <c r="DL19" s="232">
        <v>7.2835192084312439E-2</v>
      </c>
      <c r="DM19" s="232">
        <v>0.21976964175701141</v>
      </c>
      <c r="DN19" s="232">
        <v>0.1001029759645462</v>
      </c>
      <c r="DO19" s="232">
        <v>5.6868068873882294E-2</v>
      </c>
      <c r="DP19" s="232">
        <v>0.31958833336830139</v>
      </c>
      <c r="DQ19" s="232">
        <v>0.23083578050136566</v>
      </c>
      <c r="DR19" s="232">
        <v>0.10391078889369965</v>
      </c>
      <c r="DS19" s="232">
        <v>0.1288696825504303</v>
      </c>
      <c r="DT19" s="232">
        <v>8.2502439618110657E-2</v>
      </c>
      <c r="DU19" s="232">
        <v>0.19208644330501556</v>
      </c>
      <c r="DV19" s="232">
        <v>0.43566608428955078</v>
      </c>
      <c r="DW19" s="232">
        <v>5.6893482804298401E-2</v>
      </c>
      <c r="DX19" s="232">
        <v>7.1071175625547767E-5</v>
      </c>
      <c r="DY19" s="232">
        <v>2.3334678262472153E-2</v>
      </c>
      <c r="DZ19" s="232">
        <v>4.5263692736625671E-2</v>
      </c>
      <c r="EA19" s="232">
        <v>0.38061869144439697</v>
      </c>
      <c r="EB19" s="232">
        <v>0.10914064943790436</v>
      </c>
      <c r="EC19" s="232">
        <v>1.272892951965332E-2</v>
      </c>
      <c r="ED19" s="232">
        <v>2.3405583575367928E-2</v>
      </c>
      <c r="EE19" s="232">
        <v>4.0964953601360321E-2</v>
      </c>
      <c r="EF19" s="232">
        <v>0.25415068864822388</v>
      </c>
      <c r="EG19" s="232">
        <v>0.48215320706367493</v>
      </c>
      <c r="EH19" s="232">
        <v>0.2563977837562561</v>
      </c>
      <c r="EI19" s="232">
        <v>0.20079785585403442</v>
      </c>
      <c r="EJ19" s="232">
        <v>6.065116822719574E-2</v>
      </c>
      <c r="EK19" s="232">
        <v>0.11014387756586075</v>
      </c>
      <c r="EL19" s="232">
        <v>0.12859040498733521</v>
      </c>
      <c r="EM19" s="232">
        <v>9.5882721245288849E-2</v>
      </c>
      <c r="EN19" s="232">
        <v>0.38080355525016785</v>
      </c>
      <c r="EO19" s="232">
        <v>0.19008411467075348</v>
      </c>
      <c r="EP19" s="232">
        <v>7.8699685633182526E-2</v>
      </c>
      <c r="EQ19" s="232">
        <v>4.8726949840784073E-2</v>
      </c>
      <c r="ER19" s="232">
        <v>2.4442577734589577E-2</v>
      </c>
      <c r="ES19" s="232">
        <v>8.4504380822181702E-2</v>
      </c>
      <c r="ET19" s="232">
        <v>9.5670387148857117E-2</v>
      </c>
      <c r="EU19" s="232">
        <v>0.12154625356197357</v>
      </c>
      <c r="EV19" s="232">
        <v>0.20325997471809387</v>
      </c>
      <c r="EW19" s="232">
        <v>0.12663727998733521</v>
      </c>
      <c r="EX19" s="232">
        <v>7.6413273811340332E-2</v>
      </c>
      <c r="EY19" s="232">
        <v>0</v>
      </c>
      <c r="EZ19" s="232">
        <v>0</v>
      </c>
      <c r="FA19" s="232">
        <v>0</v>
      </c>
      <c r="FB19" s="232">
        <v>0</v>
      </c>
      <c r="FC19" s="232">
        <v>0</v>
      </c>
      <c r="FD19" s="232">
        <v>0</v>
      </c>
      <c r="FE19" s="232">
        <v>0</v>
      </c>
      <c r="FF19" s="232">
        <v>0.50904190540313721</v>
      </c>
      <c r="FG19" s="232">
        <v>0.49095815420150757</v>
      </c>
      <c r="FH19" s="232">
        <v>9.7945064306259155E-2</v>
      </c>
      <c r="FI19" s="232">
        <v>0.46736088395118713</v>
      </c>
      <c r="FJ19" s="232">
        <v>0.34356355667114258</v>
      </c>
      <c r="FK19" s="232">
        <v>8.4953904151916504E-2</v>
      </c>
      <c r="FL19" s="232">
        <v>6.176571361720562E-3</v>
      </c>
      <c r="FM19" s="232">
        <v>5.4291673004627228E-2</v>
      </c>
      <c r="FN19" s="232">
        <v>0.18784512579441071</v>
      </c>
      <c r="FO19" s="232">
        <v>0.11179408431053162</v>
      </c>
      <c r="FP19" s="232">
        <v>0.11732420325279236</v>
      </c>
      <c r="FQ19" s="232">
        <v>0.37450069189071655</v>
      </c>
      <c r="FR19" s="232">
        <v>0.15424421429634094</v>
      </c>
      <c r="FZ19" s="232">
        <v>1936.19921875</v>
      </c>
      <c r="GA19" s="232">
        <v>2156.212890625</v>
      </c>
      <c r="GB19" s="232">
        <v>1640.834716796875</v>
      </c>
      <c r="GC19" s="232">
        <v>449.90646362304688</v>
      </c>
      <c r="GD19" s="232">
        <v>1302.56884765625</v>
      </c>
      <c r="GE19" s="232">
        <v>2107.958984375</v>
      </c>
      <c r="GF19" s="232">
        <v>2363.61572265625</v>
      </c>
      <c r="GG19" s="232">
        <v>2326.0703125</v>
      </c>
      <c r="GH19" s="232">
        <v>925.205322265625</v>
      </c>
      <c r="GI19" s="232">
        <v>1063.313720703125</v>
      </c>
      <c r="GJ19" s="232">
        <v>1307.25390625</v>
      </c>
      <c r="GK19" s="232">
        <v>1116.3271484375</v>
      </c>
      <c r="GL19" s="232">
        <v>1607.6356201171875</v>
      </c>
      <c r="GM19" s="232">
        <v>4016.0146484375</v>
      </c>
      <c r="GN19" s="232">
        <v>937.9774169921875</v>
      </c>
      <c r="GO19" s="232">
        <v>1994.7373046875</v>
      </c>
      <c r="GP19" s="232">
        <v>1664.580078125</v>
      </c>
      <c r="GQ19" s="232">
        <v>1620.1387939453125</v>
      </c>
      <c r="GR19" s="232">
        <v>2123.867919921875</v>
      </c>
      <c r="GS19" s="232">
        <v>3650.97900390625</v>
      </c>
      <c r="GT19" s="232">
        <v>2172.30322265625</v>
      </c>
      <c r="GU19" s="232">
        <v>2311.91064453125</v>
      </c>
      <c r="GV19" s="232">
        <v>1859.28564453125</v>
      </c>
      <c r="GW19" s="232">
        <v>1301.187744140625</v>
      </c>
      <c r="GX19" s="232">
        <v>1376.70361328125</v>
      </c>
      <c r="GY19" s="232">
        <v>1095.8197021484375</v>
      </c>
      <c r="GZ19" s="232">
        <v>666.4564208984375</v>
      </c>
      <c r="HA19" s="232">
        <v>1946.3154296875</v>
      </c>
      <c r="HB19" s="232">
        <v>1190.4241943359375</v>
      </c>
      <c r="HC19" s="232">
        <v>2989.990234375</v>
      </c>
      <c r="HD19" s="232">
        <v>1792.70849609375</v>
      </c>
      <c r="HE19" s="232">
        <v>5201.8837890625</v>
      </c>
      <c r="HF19" s="232">
        <v>1545.0791015625</v>
      </c>
      <c r="HG19" s="232">
        <v>3.0693783760070801</v>
      </c>
      <c r="HH19" s="232">
        <v>3738.360595703125</v>
      </c>
      <c r="HI19" s="232">
        <v>1934.8115234375</v>
      </c>
      <c r="HJ19" s="232">
        <v>0.41666156053543091</v>
      </c>
      <c r="HK19" s="232">
        <v>0.17781110107898712</v>
      </c>
      <c r="HL19" s="232">
        <v>0.25413864850997925</v>
      </c>
      <c r="HM19" s="232">
        <v>1895.75</v>
      </c>
      <c r="HN19" s="232">
        <v>1103.7177734375</v>
      </c>
      <c r="HO19" s="232">
        <v>1519.775634765625</v>
      </c>
      <c r="HP19" s="232">
        <v>0.45743650197982788</v>
      </c>
      <c r="HQ19" s="232">
        <v>0.24760609865188599</v>
      </c>
      <c r="HR19" s="232">
        <v>0.22995051741600037</v>
      </c>
      <c r="HS19" s="232">
        <v>5.7630270719528198E-2</v>
      </c>
      <c r="HT19" s="232">
        <v>7.376606110483408E-3</v>
      </c>
      <c r="HU19" s="232">
        <v>0.67742824554443359</v>
      </c>
      <c r="HV19" s="232">
        <v>0.5866667628288269</v>
      </c>
      <c r="HW19" s="232">
        <v>0.58003664016723633</v>
      </c>
      <c r="HX19" s="232">
        <v>0.47256696224212646</v>
      </c>
      <c r="HY19" s="232">
        <v>0.73340415954589844</v>
      </c>
      <c r="HZ19" s="232">
        <v>0.35307130217552185</v>
      </c>
      <c r="IA19" s="232">
        <v>1.8927760422229767E-2</v>
      </c>
      <c r="IB19" s="232">
        <v>0.17969569563865662</v>
      </c>
      <c r="IC19" s="232">
        <v>0.25165665149688721</v>
      </c>
      <c r="ID19" s="232">
        <v>0.25177532434463501</v>
      </c>
      <c r="IE19" s="232">
        <v>0.29794454574584961</v>
      </c>
      <c r="IF19" s="232">
        <v>0.6685718297958374</v>
      </c>
      <c r="IG19" s="232">
        <v>0.3314281702041626</v>
      </c>
      <c r="IH19" s="232">
        <v>0.19892585277557373</v>
      </c>
      <c r="II19" s="232">
        <v>0.34251219034194946</v>
      </c>
      <c r="IJ19" s="232">
        <v>9.2501267790794373E-2</v>
      </c>
      <c r="IK19" s="232">
        <v>3.617970272898674E-2</v>
      </c>
      <c r="IL19" s="232">
        <v>0.24612098932266235</v>
      </c>
      <c r="IM19" s="232">
        <v>8.3759993314743042E-2</v>
      </c>
      <c r="IN19" s="232">
        <v>0.97164374589920044</v>
      </c>
      <c r="IO19" s="232">
        <v>0.88695800304412842</v>
      </c>
      <c r="IP19" s="232">
        <v>0.3124859631061554</v>
      </c>
      <c r="IQ19" s="232">
        <v>0.29909205436706543</v>
      </c>
    </row>
    <row r="20" spans="1:251" x14ac:dyDescent="0.25">
      <c r="A20" s="354" t="str">
        <f t="shared" si="1"/>
        <v>2016_0_RJ</v>
      </c>
      <c r="B20" s="232">
        <v>2016</v>
      </c>
      <c r="C20" s="232">
        <v>0</v>
      </c>
      <c r="D20" s="232" t="s">
        <v>172</v>
      </c>
      <c r="E20" s="232">
        <v>1712.896728515625</v>
      </c>
      <c r="F20" s="232">
        <v>2015.172607421875</v>
      </c>
      <c r="G20" s="232">
        <v>1511.3795166015625</v>
      </c>
      <c r="H20" s="232">
        <v>831.069091796875</v>
      </c>
      <c r="I20" s="232">
        <v>1209.1036376953125</v>
      </c>
      <c r="J20" s="232">
        <v>2015.172607421875</v>
      </c>
      <c r="K20" s="232">
        <v>2015.172607421875</v>
      </c>
      <c r="L20" s="232">
        <v>2268.9658203125</v>
      </c>
      <c r="M20" s="232">
        <v>1019.2608032226563</v>
      </c>
      <c r="N20" s="232">
        <v>1158.344970703125</v>
      </c>
      <c r="O20" s="232">
        <v>1209.1036376953125</v>
      </c>
      <c r="P20" s="232">
        <v>1023.8291015625</v>
      </c>
      <c r="Q20" s="232">
        <v>1511.3795166015625</v>
      </c>
      <c r="R20" s="232">
        <v>3776.55224609375</v>
      </c>
      <c r="S20" s="232">
        <v>1359.1036376953125</v>
      </c>
      <c r="T20" s="232">
        <v>2015.172607421875</v>
      </c>
      <c r="U20" s="232">
        <v>1511.3795166015625</v>
      </c>
      <c r="V20" s="232">
        <v>1435.2415771484375</v>
      </c>
      <c r="W20" s="232">
        <v>1712.896728515625</v>
      </c>
      <c r="X20" s="232">
        <v>4030.34521484375</v>
      </c>
      <c r="Z20" s="232">
        <v>2015.172607421875</v>
      </c>
      <c r="AA20" s="232">
        <v>1742.896728515625</v>
      </c>
      <c r="AB20" s="232">
        <v>1410.620849609375</v>
      </c>
      <c r="AC20" s="232">
        <v>1511.3795166015625</v>
      </c>
      <c r="AD20" s="232">
        <v>1007.5863037109375</v>
      </c>
      <c r="AE20" s="232">
        <v>931.82769775390625</v>
      </c>
      <c r="AF20" s="232">
        <v>1612.13818359375</v>
      </c>
      <c r="AG20" s="232">
        <v>1158.344970703125</v>
      </c>
      <c r="AH20" s="232">
        <v>3021.24169921875</v>
      </c>
      <c r="AI20" s="232">
        <v>1812.13818359375</v>
      </c>
      <c r="AJ20" s="232">
        <v>5037.931640625</v>
      </c>
      <c r="AK20" s="232">
        <v>1612.13818359375</v>
      </c>
      <c r="AL20" s="232">
        <v>0</v>
      </c>
      <c r="AM20" s="232">
        <v>4030.34521484375</v>
      </c>
      <c r="AN20" s="232">
        <v>1712.896728515625</v>
      </c>
      <c r="AO20" s="232">
        <v>1511.3795166015625</v>
      </c>
      <c r="AP20" s="232">
        <v>1007.5863037109375</v>
      </c>
      <c r="AQ20" s="232">
        <v>1612.13818359375</v>
      </c>
      <c r="AR20" s="232">
        <v>12095.001205444336</v>
      </c>
      <c r="AS20" s="232">
        <v>595615.33032989502</v>
      </c>
      <c r="AT20" s="232">
        <v>1538954.6459827423</v>
      </c>
      <c r="AU20" s="232">
        <v>726749.75488471985</v>
      </c>
      <c r="AV20" s="232">
        <v>114978.92566680908</v>
      </c>
      <c r="AW20" s="232">
        <v>3213408.0953407288</v>
      </c>
      <c r="AX20" s="232">
        <v>5551463.2468032837</v>
      </c>
      <c r="AY20" s="232">
        <v>2338055.1514625549</v>
      </c>
      <c r="AZ20" s="232">
        <v>2988393.6580696106</v>
      </c>
      <c r="BA20" s="232">
        <v>223925.82538604736</v>
      </c>
      <c r="BB20" s="232">
        <v>320004.80300140381</v>
      </c>
      <c r="BC20" s="232">
        <v>1061974.9642868042</v>
      </c>
      <c r="BD20" s="232">
        <v>1947105.0055866241</v>
      </c>
      <c r="BE20" s="232">
        <v>1265132.924539566</v>
      </c>
      <c r="BF20" s="232">
        <v>957245.5493888855</v>
      </c>
      <c r="BG20" s="232">
        <v>5.7642415165901184E-2</v>
      </c>
      <c r="BH20" s="232">
        <v>0.19129672646522522</v>
      </c>
      <c r="BI20" s="232">
        <v>0.35073381662368774</v>
      </c>
      <c r="BJ20" s="232">
        <v>0.227895587682724</v>
      </c>
      <c r="BK20" s="232">
        <v>0.17243146896362305</v>
      </c>
      <c r="BL20" s="232">
        <v>3.0747966375201941E-3</v>
      </c>
      <c r="BM20" s="232">
        <v>0.42116022109985352</v>
      </c>
      <c r="BN20" s="232">
        <v>1.5040249563753605E-3</v>
      </c>
      <c r="BO20" s="232">
        <v>0.11561277508735657</v>
      </c>
      <c r="BP20" s="232">
        <v>0.45581811666488647</v>
      </c>
      <c r="BQ20" s="232">
        <v>0.54418182373046875</v>
      </c>
      <c r="BR20" s="232">
        <v>5.8774771168828011E-3</v>
      </c>
      <c r="BS20" s="232">
        <v>0.21737810969352722</v>
      </c>
      <c r="BT20" s="232">
        <v>0.50645041465759277</v>
      </c>
      <c r="BU20" s="232">
        <v>0.23408722877502441</v>
      </c>
      <c r="BV20" s="232">
        <v>3.6206714808940887E-2</v>
      </c>
      <c r="BW20" s="232">
        <v>4.0775537490844727E-2</v>
      </c>
      <c r="BX20" s="232">
        <v>0.10438113659620285</v>
      </c>
      <c r="BY20" s="232">
        <v>0.10373158752918243</v>
      </c>
      <c r="BZ20" s="232">
        <v>3.7726398557424545E-2</v>
      </c>
      <c r="CA20" s="232">
        <v>0.37145960330963135</v>
      </c>
      <c r="CB20" s="232">
        <v>0.34192574024200439</v>
      </c>
      <c r="CC20" s="232">
        <v>3.0787298455834389E-3</v>
      </c>
      <c r="CD20" s="232">
        <v>7.7909350395202637E-2</v>
      </c>
      <c r="CE20" s="232">
        <v>7.2471216320991516E-2</v>
      </c>
      <c r="CF20" s="232">
        <v>0.17267191410064697</v>
      </c>
      <c r="CG20" s="232">
        <v>0.60866045951843262</v>
      </c>
      <c r="CH20" s="232">
        <v>6.5208300948143005E-2</v>
      </c>
      <c r="CI20" s="232">
        <v>0</v>
      </c>
      <c r="CJ20" s="232">
        <v>0.57883977890014648</v>
      </c>
      <c r="CK20" s="232">
        <v>0.48357462882995605</v>
      </c>
      <c r="CL20" s="232">
        <v>0.69328653812408447</v>
      </c>
      <c r="CM20" s="232">
        <v>5.9143990278244019E-2</v>
      </c>
      <c r="CN20" s="232">
        <v>0.65774953365325928</v>
      </c>
      <c r="CO20" s="232">
        <v>0.83583462238311768</v>
      </c>
      <c r="CP20" s="232">
        <v>0.59463036060333252</v>
      </c>
      <c r="CQ20" s="232">
        <v>0.12154613435268402</v>
      </c>
      <c r="CR20" s="232">
        <v>0.45396327972412109</v>
      </c>
      <c r="CS20" s="232">
        <v>0.37583696842193604</v>
      </c>
      <c r="CT20" s="232">
        <v>0.49048614501953125</v>
      </c>
      <c r="CU20" s="232">
        <v>0.38237449526786804</v>
      </c>
      <c r="CV20" s="232">
        <v>0.65225052833557129</v>
      </c>
      <c r="CW20" s="232">
        <v>0.71188104152679443</v>
      </c>
      <c r="CX20" s="232">
        <v>1.4172776136547327E-3</v>
      </c>
      <c r="CY20" s="232">
        <v>3.5847559571266174E-2</v>
      </c>
      <c r="CZ20" s="232">
        <v>3.3346414566040039E-2</v>
      </c>
      <c r="DA20" s="232">
        <v>7.9445123672485352E-2</v>
      </c>
      <c r="DB20" s="232">
        <v>0.28004646301269531</v>
      </c>
      <c r="DC20" s="232">
        <v>2.999989315867424E-2</v>
      </c>
      <c r="DD20" s="232">
        <v>0</v>
      </c>
      <c r="DE20" s="232">
        <v>0.4516414999961853</v>
      </c>
      <c r="DF20" s="232">
        <v>0.54835844039916992</v>
      </c>
      <c r="DG20" s="232">
        <v>4.0459730662405491E-3</v>
      </c>
      <c r="DH20" s="232">
        <v>0.19930705428123474</v>
      </c>
      <c r="DI20" s="232">
        <v>0.51498270034790039</v>
      </c>
      <c r="DJ20" s="232">
        <v>0.2431875467300415</v>
      </c>
      <c r="DK20" s="232">
        <v>3.8476698100566864E-2</v>
      </c>
      <c r="DL20" s="232">
        <v>4.0407046675682068E-2</v>
      </c>
      <c r="DM20" s="232">
        <v>0.10276076197624207</v>
      </c>
      <c r="DN20" s="232">
        <v>0.10252675414085388</v>
      </c>
      <c r="DO20" s="232">
        <v>3.414560854434967E-2</v>
      </c>
      <c r="DP20" s="232">
        <v>0.36837780475616455</v>
      </c>
      <c r="DQ20" s="232">
        <v>0.35178202390670776</v>
      </c>
      <c r="DR20" s="232">
        <v>3.0787298455834389E-3</v>
      </c>
      <c r="DS20" s="232">
        <v>7.7909350395202637E-2</v>
      </c>
      <c r="DT20" s="232">
        <v>7.2471216320991516E-2</v>
      </c>
      <c r="DU20" s="232">
        <v>0.17267191410064697</v>
      </c>
      <c r="DV20" s="232">
        <v>0.60866045951843262</v>
      </c>
      <c r="DW20" s="232">
        <v>6.5208300948143005E-2</v>
      </c>
      <c r="DX20" s="232">
        <v>0</v>
      </c>
      <c r="DY20" s="232">
        <v>3.1463854014873505E-2</v>
      </c>
      <c r="DZ20" s="232">
        <v>3.5597696900367737E-2</v>
      </c>
      <c r="EA20" s="232">
        <v>0.49362495541572571</v>
      </c>
      <c r="EB20" s="232">
        <v>5.0370298326015472E-2</v>
      </c>
      <c r="EC20" s="232">
        <v>1.1815804988145828E-2</v>
      </c>
      <c r="ED20" s="232">
        <v>4.2034066282212734E-3</v>
      </c>
      <c r="EE20" s="232">
        <v>3.2474666833877563E-2</v>
      </c>
      <c r="EF20" s="232">
        <v>0.22333253920078278</v>
      </c>
      <c r="EG20" s="232">
        <v>0.50500702857971191</v>
      </c>
      <c r="EH20" s="232">
        <v>0.25033348798751831</v>
      </c>
      <c r="EI20" s="232">
        <v>0.17375892400741577</v>
      </c>
      <c r="EJ20" s="232">
        <v>7.0900574326515198E-2</v>
      </c>
      <c r="EK20" s="232">
        <v>6.968177855014801E-2</v>
      </c>
      <c r="EL20" s="232">
        <v>7.8128576278686523E-2</v>
      </c>
      <c r="EM20" s="232">
        <v>6.2605500221252441E-2</v>
      </c>
      <c r="EN20" s="232">
        <v>0.36482572555541992</v>
      </c>
      <c r="EO20" s="232">
        <v>0.14630773663520813</v>
      </c>
      <c r="EP20" s="232">
        <v>5.4242856800556183E-2</v>
      </c>
      <c r="EQ20" s="232">
        <v>3.348342701792717E-2</v>
      </c>
      <c r="ER20" s="232">
        <v>1.185338944196701E-2</v>
      </c>
      <c r="ES20" s="232">
        <v>7.8338727355003357E-2</v>
      </c>
      <c r="ET20" s="232">
        <v>8.4088437259197235E-2</v>
      </c>
      <c r="EU20" s="232">
        <v>7.8815296292304993E-2</v>
      </c>
      <c r="EV20" s="232">
        <v>0.15821567177772522</v>
      </c>
      <c r="EW20" s="232">
        <v>7.7565848827362061E-2</v>
      </c>
      <c r="EX20" s="232">
        <v>4.3005622923374176E-2</v>
      </c>
      <c r="EY20" s="232">
        <v>0</v>
      </c>
      <c r="EZ20" s="232">
        <v>0</v>
      </c>
      <c r="FA20" s="232">
        <v>0</v>
      </c>
      <c r="FB20" s="232">
        <v>0</v>
      </c>
      <c r="FC20" s="232">
        <v>0</v>
      </c>
      <c r="FD20" s="232">
        <v>0</v>
      </c>
      <c r="FF20" s="232">
        <v>0.51142191886901855</v>
      </c>
      <c r="FG20" s="232">
        <v>0.48857811093330383</v>
      </c>
      <c r="FH20" s="232">
        <v>3.0353672802448273E-2</v>
      </c>
      <c r="FI20" s="232">
        <v>0.45731645822525024</v>
      </c>
      <c r="FJ20" s="232">
        <v>0.39332234859466553</v>
      </c>
      <c r="FK20" s="232">
        <v>0.11275810748338699</v>
      </c>
      <c r="FL20" s="232">
        <v>6.2494114972651005E-3</v>
      </c>
      <c r="FM20" s="232">
        <v>4.5693688094615936E-2</v>
      </c>
      <c r="FN20" s="232">
        <v>0.12575404345989227</v>
      </c>
      <c r="FO20" s="232">
        <v>0.11748994141817093</v>
      </c>
      <c r="FP20" s="232">
        <v>8.5653170943260193E-2</v>
      </c>
      <c r="FQ20" s="232">
        <v>0.41397908329963684</v>
      </c>
      <c r="FR20" s="232">
        <v>0.21143007278442383</v>
      </c>
      <c r="FZ20" s="232">
        <v>3054.77685546875</v>
      </c>
      <c r="GA20" s="232">
        <v>3453.3134765625</v>
      </c>
      <c r="GB20" s="232">
        <v>2570.899658203125</v>
      </c>
      <c r="GC20" s="232">
        <v>893.88043212890625</v>
      </c>
      <c r="GD20" s="232">
        <v>1833.87939453125</v>
      </c>
      <c r="GE20" s="232">
        <v>3239.9658203125</v>
      </c>
      <c r="GF20" s="232">
        <v>3513.15673828125</v>
      </c>
      <c r="GG20" s="232">
        <v>4242.56689453125</v>
      </c>
      <c r="GH20" s="232">
        <v>1342.111328125</v>
      </c>
      <c r="GI20" s="232">
        <v>1337.6087646484375</v>
      </c>
      <c r="GJ20" s="232">
        <v>1407.997314453125</v>
      </c>
      <c r="GK20" s="232">
        <v>1272.591552734375</v>
      </c>
      <c r="GL20" s="232">
        <v>1996.2606201171875</v>
      </c>
      <c r="GM20" s="232">
        <v>5515.18359375</v>
      </c>
      <c r="GN20" s="232">
        <v>4498.671875</v>
      </c>
      <c r="GO20" s="232">
        <v>3778.42236328125</v>
      </c>
      <c r="GP20" s="232">
        <v>2140.044189453125</v>
      </c>
      <c r="GQ20" s="232">
        <v>2412.94775390625</v>
      </c>
      <c r="GR20" s="232">
        <v>3002.9482421875</v>
      </c>
      <c r="GS20" s="232">
        <v>5281.58740234375</v>
      </c>
      <c r="GU20" s="232">
        <v>3458.81005859375</v>
      </c>
      <c r="GV20" s="232">
        <v>3341.343994140625</v>
      </c>
      <c r="GW20" s="232">
        <v>1897.3551025390625</v>
      </c>
      <c r="GX20" s="232">
        <v>2001.1778564453125</v>
      </c>
      <c r="GY20" s="232">
        <v>1261.07470703125</v>
      </c>
      <c r="GZ20" s="232">
        <v>998.7889404296875</v>
      </c>
      <c r="HA20" s="232">
        <v>2764.274658203125</v>
      </c>
      <c r="HB20" s="232">
        <v>1771.569580078125</v>
      </c>
      <c r="HC20" s="232">
        <v>5031.3017578125</v>
      </c>
      <c r="HD20" s="232">
        <v>2673.4921875</v>
      </c>
      <c r="HE20" s="232">
        <v>7599.0947265625</v>
      </c>
      <c r="HF20" s="232">
        <v>2634.99658203125</v>
      </c>
      <c r="HG20" s="232">
        <v>0</v>
      </c>
      <c r="HH20" s="232">
        <v>5351.34814453125</v>
      </c>
      <c r="HI20" s="232">
        <v>3025.185791015625</v>
      </c>
      <c r="HJ20" s="232">
        <v>0.53690457344055176</v>
      </c>
      <c r="HK20" s="232">
        <v>9.0171396732330322E-2</v>
      </c>
      <c r="HL20" s="232">
        <v>0.22333253920078278</v>
      </c>
      <c r="HM20" s="232">
        <v>2702.96923828125</v>
      </c>
      <c r="HN20" s="232">
        <v>1496.645263671875</v>
      </c>
      <c r="HO20" s="232">
        <v>2619.797607421875</v>
      </c>
      <c r="HP20" s="232">
        <v>0.49108248949050903</v>
      </c>
      <c r="HQ20" s="232">
        <v>0.24262633919715881</v>
      </c>
      <c r="HR20" s="232">
        <v>0.19136664271354675</v>
      </c>
      <c r="HS20" s="232">
        <v>6.3455104827880859E-2</v>
      </c>
      <c r="HT20" s="232">
        <v>1.1469434946775436E-2</v>
      </c>
      <c r="HU20" s="232">
        <v>0.62019824981689453</v>
      </c>
      <c r="HV20" s="232">
        <v>0.58823323249816895</v>
      </c>
      <c r="HW20" s="232">
        <v>0.51838290691375732</v>
      </c>
      <c r="HX20" s="232">
        <v>0.45418322086334229</v>
      </c>
      <c r="HY20" s="232">
        <v>0.78952622413635254</v>
      </c>
      <c r="HZ20" s="232">
        <v>0.36752796173095703</v>
      </c>
      <c r="IA20" s="232">
        <v>8.0844834446907043E-3</v>
      </c>
      <c r="IB20" s="232">
        <v>0.12824125587940216</v>
      </c>
      <c r="IC20" s="232">
        <v>0.18955990672111511</v>
      </c>
      <c r="ID20" s="232">
        <v>0.26180213689804077</v>
      </c>
      <c r="IE20" s="232">
        <v>0.41231220960617065</v>
      </c>
      <c r="IF20" s="232">
        <v>0.68877708911895752</v>
      </c>
      <c r="IG20" s="232">
        <v>0.31122291088104248</v>
      </c>
      <c r="IH20" s="232">
        <v>7.9493701457977295E-2</v>
      </c>
      <c r="II20" s="232">
        <v>0.23075224459171295</v>
      </c>
      <c r="IJ20" s="232">
        <v>0.144916832447052</v>
      </c>
      <c r="IK20" s="232">
        <v>2.8129342943429947E-2</v>
      </c>
      <c r="IL20" s="232">
        <v>0.33717361092567444</v>
      </c>
      <c r="IM20" s="232">
        <v>0.17953427135944366</v>
      </c>
      <c r="IN20" s="232">
        <v>0.98232626914978027</v>
      </c>
      <c r="IO20" s="232">
        <v>0.92777454853057861</v>
      </c>
      <c r="IP20" s="232">
        <v>0.20597368478775024</v>
      </c>
      <c r="IQ20" s="232">
        <v>0.14389039576053619</v>
      </c>
    </row>
    <row r="21" spans="1:251" x14ac:dyDescent="0.25">
      <c r="A21" s="354" t="str">
        <f t="shared" si="1"/>
        <v>2016_0_RMRJ</v>
      </c>
      <c r="B21" s="232">
        <v>2016</v>
      </c>
      <c r="C21" s="232">
        <v>0</v>
      </c>
      <c r="D21" s="232" t="s">
        <v>9</v>
      </c>
      <c r="E21" s="232">
        <v>1511.3795166015625</v>
      </c>
      <c r="F21" s="232">
        <v>1612.13818359375</v>
      </c>
      <c r="G21" s="232">
        <v>1209.1036376953125</v>
      </c>
      <c r="H21" s="232">
        <v>699.97802734375</v>
      </c>
      <c r="I21" s="232">
        <v>1209.1036376953125</v>
      </c>
      <c r="J21" s="232">
        <v>1511.3795166015625</v>
      </c>
      <c r="K21" s="232">
        <v>1511.3795166015625</v>
      </c>
      <c r="L21" s="232">
        <v>1562.13818359375</v>
      </c>
      <c r="M21" s="232">
        <v>1007.5863037109375</v>
      </c>
      <c r="N21" s="232">
        <v>1007.5863037109375</v>
      </c>
      <c r="O21" s="232">
        <v>1159.1036376953125</v>
      </c>
      <c r="P21" s="232">
        <v>1007.5863037109375</v>
      </c>
      <c r="Q21" s="232">
        <v>1359.8623046875</v>
      </c>
      <c r="R21" s="232">
        <v>3022.759033203125</v>
      </c>
      <c r="S21" s="232">
        <v>1007.5863037109375</v>
      </c>
      <c r="T21" s="232">
        <v>1511.3795166015625</v>
      </c>
      <c r="U21" s="232">
        <v>1409.8623046875</v>
      </c>
      <c r="V21" s="232">
        <v>1209.1036376953125</v>
      </c>
      <c r="W21" s="232">
        <v>1511.3795166015625</v>
      </c>
      <c r="X21" s="232">
        <v>3272.759033203125</v>
      </c>
      <c r="Z21" s="232">
        <v>1612.13818359375</v>
      </c>
      <c r="AA21" s="232">
        <v>1409.8623046875</v>
      </c>
      <c r="AB21" s="232">
        <v>1209.1036376953125</v>
      </c>
      <c r="AC21" s="232">
        <v>1209.1036376953125</v>
      </c>
      <c r="AD21" s="232">
        <v>1007.5863037109375</v>
      </c>
      <c r="AE21" s="232">
        <v>876.5242919921875</v>
      </c>
      <c r="AF21" s="232">
        <v>1511.3795166015625</v>
      </c>
      <c r="AG21" s="232">
        <v>1007.5863037109375</v>
      </c>
      <c r="AH21" s="232">
        <v>2015.172607421875</v>
      </c>
      <c r="AI21" s="232">
        <v>1361.3795166015625</v>
      </c>
      <c r="AJ21" s="232">
        <v>4030.34521484375</v>
      </c>
      <c r="AK21" s="232">
        <v>1409.8623046875</v>
      </c>
      <c r="AL21" s="232">
        <v>0</v>
      </c>
      <c r="AM21" s="232">
        <v>3526.55224609375</v>
      </c>
      <c r="AN21" s="232">
        <v>1511.3795166015625</v>
      </c>
      <c r="AO21" s="232">
        <v>1435.620849609375</v>
      </c>
      <c r="AP21" s="232">
        <v>946.82769775390625</v>
      </c>
      <c r="AQ21" s="232">
        <v>1359.8623046875</v>
      </c>
      <c r="AR21" s="232">
        <v>30498.326995849609</v>
      </c>
      <c r="AS21" s="232">
        <v>1135935.990737915</v>
      </c>
      <c r="AT21" s="232">
        <v>2737684.6217212677</v>
      </c>
      <c r="AU21" s="232">
        <v>1295773.6916217804</v>
      </c>
      <c r="AV21" s="232">
        <v>194597.9984588623</v>
      </c>
      <c r="AW21" s="232">
        <v>5992817.6710014343</v>
      </c>
      <c r="AX21" s="232">
        <v>10277779.170722961</v>
      </c>
      <c r="AY21" s="232">
        <v>4284961.4997215271</v>
      </c>
      <c r="AZ21" s="232">
        <v>5394490.629535675</v>
      </c>
      <c r="BA21" s="232">
        <v>596776.70329284668</v>
      </c>
      <c r="BB21" s="232">
        <v>671102.71466827393</v>
      </c>
      <c r="BC21" s="232">
        <v>2065903.8930511475</v>
      </c>
      <c r="BD21" s="232">
        <v>3615557.7400913239</v>
      </c>
      <c r="BE21" s="232">
        <v>2297047.5903377533</v>
      </c>
      <c r="BF21" s="232">
        <v>1628167.2325744629</v>
      </c>
      <c r="BG21" s="232">
        <v>6.529630720615387E-2</v>
      </c>
      <c r="BH21" s="232">
        <v>0.20100647211074829</v>
      </c>
      <c r="BI21" s="232">
        <v>0.35178354382514954</v>
      </c>
      <c r="BJ21" s="232">
        <v>0.22349697351455688</v>
      </c>
      <c r="BK21" s="232">
        <v>0.15841671824455261</v>
      </c>
      <c r="BL21" s="232">
        <v>4.5683113858103752E-3</v>
      </c>
      <c r="BM21" s="232">
        <v>0.41691619157791138</v>
      </c>
      <c r="BN21" s="232">
        <v>2.914768410846591E-3</v>
      </c>
      <c r="BO21" s="232">
        <v>0.10110227763652802</v>
      </c>
      <c r="BP21" s="232">
        <v>0.44944953918457031</v>
      </c>
      <c r="BQ21" s="232">
        <v>0.55055046081542969</v>
      </c>
      <c r="BR21" s="232">
        <v>9.2147234827280045E-3</v>
      </c>
      <c r="BS21" s="232">
        <v>0.23465754091739655</v>
      </c>
      <c r="BT21" s="232">
        <v>0.49561190605163574</v>
      </c>
      <c r="BU21" s="232">
        <v>0.22746074199676514</v>
      </c>
      <c r="BV21" s="232">
        <v>3.305506706237793E-2</v>
      </c>
      <c r="BW21" s="232">
        <v>4.9610968679189682E-2</v>
      </c>
      <c r="BX21" s="232">
        <v>0.14268884062767029</v>
      </c>
      <c r="BY21" s="232">
        <v>0.115394227206707</v>
      </c>
      <c r="BZ21" s="232">
        <v>4.6126239001750946E-2</v>
      </c>
      <c r="CA21" s="232">
        <v>0.38581240177154541</v>
      </c>
      <c r="CB21" s="232">
        <v>0.26036733388900757</v>
      </c>
      <c r="CC21" s="232">
        <v>5.0612087361514568E-3</v>
      </c>
      <c r="CD21" s="232">
        <v>8.8962003588676453E-2</v>
      </c>
      <c r="CE21" s="232">
        <v>9.3838237226009369E-2</v>
      </c>
      <c r="CF21" s="232">
        <v>0.18249939382076263</v>
      </c>
      <c r="CG21" s="232">
        <v>0.56667584180831909</v>
      </c>
      <c r="CH21" s="232">
        <v>6.2963336706161499E-2</v>
      </c>
      <c r="CI21" s="232">
        <v>0</v>
      </c>
      <c r="CJ21" s="232">
        <v>0.5830838680267334</v>
      </c>
      <c r="CK21" s="232">
        <v>0.48464623093605042</v>
      </c>
      <c r="CL21" s="232">
        <v>0.69902914762496948</v>
      </c>
      <c r="CM21" s="232">
        <v>8.2286551594734192E-2</v>
      </c>
      <c r="CN21" s="232">
        <v>0.68069958686828613</v>
      </c>
      <c r="CO21" s="232">
        <v>0.82147204875946045</v>
      </c>
      <c r="CP21" s="232">
        <v>0.59343278408050537</v>
      </c>
      <c r="CQ21" s="232">
        <v>0.12172757089138031</v>
      </c>
      <c r="CR21" s="232">
        <v>0.42538857460021973</v>
      </c>
      <c r="CS21" s="232">
        <v>0.40701711177825928</v>
      </c>
      <c r="CT21" s="232">
        <v>0.53523105382919312</v>
      </c>
      <c r="CU21" s="232">
        <v>0.42321771383285522</v>
      </c>
      <c r="CV21" s="232">
        <v>0.68472808599472046</v>
      </c>
      <c r="CW21" s="232">
        <v>0.72380948066711426</v>
      </c>
      <c r="CX21" s="232">
        <v>2.2369313519448042E-3</v>
      </c>
      <c r="CY21" s="232">
        <v>3.931431844830513E-2</v>
      </c>
      <c r="CZ21" s="232">
        <v>4.1471350938081741E-2</v>
      </c>
      <c r="DA21" s="232">
        <v>8.0647915601730347E-2</v>
      </c>
      <c r="DB21" s="232">
        <v>0.25042134523391724</v>
      </c>
      <c r="DC21" s="232">
        <v>2.7822792530059814E-2</v>
      </c>
      <c r="DD21" s="232">
        <v>0</v>
      </c>
      <c r="DE21" s="232">
        <v>0.44104206562042236</v>
      </c>
      <c r="DF21" s="232">
        <v>0.55895793437957764</v>
      </c>
      <c r="DG21" s="232">
        <v>5.6532411836087704E-3</v>
      </c>
      <c r="DH21" s="232">
        <v>0.21057301759719849</v>
      </c>
      <c r="DI21" s="232">
        <v>0.50749558210372925</v>
      </c>
      <c r="DJ21" s="232">
        <v>0.24020232260227203</v>
      </c>
      <c r="DK21" s="232">
        <v>3.6075815558433533E-2</v>
      </c>
      <c r="DL21" s="232">
        <v>4.9234885722398758E-2</v>
      </c>
      <c r="DM21" s="232">
        <v>0.14112544059753418</v>
      </c>
      <c r="DN21" s="232">
        <v>0.11616802215576172</v>
      </c>
      <c r="DO21" s="232">
        <v>4.0477253496646881E-2</v>
      </c>
      <c r="DP21" s="232">
        <v>0.37997901439666748</v>
      </c>
      <c r="DQ21" s="232">
        <v>0.27301543951034546</v>
      </c>
      <c r="DR21" s="232">
        <v>5.0612087361514568E-3</v>
      </c>
      <c r="DS21" s="232">
        <v>8.8962003588676453E-2</v>
      </c>
      <c r="DT21" s="232">
        <v>9.3838237226009369E-2</v>
      </c>
      <c r="DU21" s="232">
        <v>0.18249939382076263</v>
      </c>
      <c r="DV21" s="232">
        <v>0.56667584180831909</v>
      </c>
      <c r="DW21" s="232">
        <v>6.2963336706161499E-2</v>
      </c>
      <c r="DX21" s="232">
        <v>0</v>
      </c>
      <c r="DY21" s="232">
        <v>3.1271301209926605E-2</v>
      </c>
      <c r="DZ21" s="232">
        <v>4.8005666583776474E-2</v>
      </c>
      <c r="EA21" s="232">
        <v>0.46067065000534058</v>
      </c>
      <c r="EB21" s="232">
        <v>6.8631619215011597E-2</v>
      </c>
      <c r="EC21" s="232">
        <v>1.1411376297473907E-2</v>
      </c>
      <c r="ED21" s="232">
        <v>9.767637588083744E-3</v>
      </c>
      <c r="EE21" s="232">
        <v>2.6661224663257599E-2</v>
      </c>
      <c r="EF21" s="232">
        <v>0.2395634800195694</v>
      </c>
      <c r="EG21" s="232">
        <v>0.49915435910224915</v>
      </c>
      <c r="EH21" s="232">
        <v>0.2475343644618988</v>
      </c>
      <c r="EI21" s="232">
        <v>0.18821215629577637</v>
      </c>
      <c r="EJ21" s="232">
        <v>6.5099135041236877E-2</v>
      </c>
      <c r="EK21" s="232">
        <v>9.9534347653388977E-2</v>
      </c>
      <c r="EL21" s="232">
        <v>0.11638935655355453</v>
      </c>
      <c r="EM21" s="232">
        <v>8.5767149925231934E-2</v>
      </c>
      <c r="EN21" s="232">
        <v>0.44744455814361572</v>
      </c>
      <c r="EO21" s="232">
        <v>0.19143469631671906</v>
      </c>
      <c r="EP21" s="232">
        <v>7.8107938170433044E-2</v>
      </c>
      <c r="EQ21" s="232">
        <v>4.91768978536129E-2</v>
      </c>
      <c r="ER21" s="232">
        <v>1.7872350290417671E-2</v>
      </c>
      <c r="ES21" s="232">
        <v>0.10659563541412354</v>
      </c>
      <c r="ET21" s="232">
        <v>0.1091831773519516</v>
      </c>
      <c r="EU21" s="232">
        <v>9.2779889702796936E-2</v>
      </c>
      <c r="EV21" s="232">
        <v>0.20906725525856018</v>
      </c>
      <c r="EW21" s="232">
        <v>0.11331048607826233</v>
      </c>
      <c r="EX21" s="232">
        <v>5.578458309173584E-2</v>
      </c>
      <c r="EY21" s="232">
        <v>0</v>
      </c>
      <c r="EZ21" s="232">
        <v>0</v>
      </c>
      <c r="FA21" s="232">
        <v>0</v>
      </c>
      <c r="FB21" s="232">
        <v>0</v>
      </c>
      <c r="FC21" s="232">
        <v>0</v>
      </c>
      <c r="FD21" s="232">
        <v>0</v>
      </c>
      <c r="FF21" s="232">
        <v>0.52558064460754395</v>
      </c>
      <c r="FG21" s="232">
        <v>0.47441935539245605</v>
      </c>
      <c r="FH21" s="232">
        <v>4.147745668888092E-2</v>
      </c>
      <c r="FI21" s="232">
        <v>0.45186728239059448</v>
      </c>
      <c r="FJ21" s="232">
        <v>0.38829153776168823</v>
      </c>
      <c r="FK21" s="232">
        <v>0.1123509556055069</v>
      </c>
      <c r="FL21" s="232">
        <v>6.0128113254904747E-3</v>
      </c>
      <c r="FM21" s="232">
        <v>5.2898429334163666E-2</v>
      </c>
      <c r="FN21" s="232">
        <v>0.15638245642185211</v>
      </c>
      <c r="FO21" s="232">
        <v>0.10755656659603119</v>
      </c>
      <c r="FP21" s="232">
        <v>9.6818402409553528E-2</v>
      </c>
      <c r="FQ21" s="232">
        <v>0.44018840789794922</v>
      </c>
      <c r="FR21" s="232">
        <v>0.14615575969219208</v>
      </c>
      <c r="FZ21" s="232">
        <v>2452.30810546875</v>
      </c>
      <c r="GA21" s="232">
        <v>2750.15869140625</v>
      </c>
      <c r="GB21" s="232">
        <v>2074.873046875</v>
      </c>
      <c r="GC21" s="232">
        <v>715.4144287109375</v>
      </c>
      <c r="GD21" s="232">
        <v>1589.29541015625</v>
      </c>
      <c r="GE21" s="232">
        <v>2612.33203125</v>
      </c>
      <c r="GF21" s="232">
        <v>2786.95703125</v>
      </c>
      <c r="GG21" s="232">
        <v>3294.07666015625</v>
      </c>
      <c r="GH21" s="232">
        <v>1221.58447265625</v>
      </c>
      <c r="GI21" s="232">
        <v>1218.100341796875</v>
      </c>
      <c r="GJ21" s="232">
        <v>1349.83984375</v>
      </c>
      <c r="GK21" s="232">
        <v>1220.13427734375</v>
      </c>
      <c r="GL21" s="232">
        <v>1790.6072998046875</v>
      </c>
      <c r="GM21" s="232">
        <v>4885.05224609375</v>
      </c>
      <c r="GN21" s="232">
        <v>2501.48486328125</v>
      </c>
      <c r="GO21" s="232">
        <v>2665.28759765625</v>
      </c>
      <c r="GP21" s="232">
        <v>1800.075439453125</v>
      </c>
      <c r="GQ21" s="232">
        <v>1931.470703125</v>
      </c>
      <c r="GR21" s="232">
        <v>2471.648193359375</v>
      </c>
      <c r="GS21" s="232">
        <v>4449.17236328125</v>
      </c>
      <c r="GU21" s="232">
        <v>2771.01025390625</v>
      </c>
      <c r="GV21" s="232">
        <v>2593.638671875</v>
      </c>
      <c r="GW21" s="232">
        <v>1655.860595703125</v>
      </c>
      <c r="GX21" s="232">
        <v>1773.2109375</v>
      </c>
      <c r="GY21" s="232">
        <v>1209.92236328125</v>
      </c>
      <c r="GZ21" s="232">
        <v>904.7342529296875</v>
      </c>
      <c r="HA21" s="232">
        <v>2297.892578125</v>
      </c>
      <c r="HB21" s="232">
        <v>1468.5894775390625</v>
      </c>
      <c r="HC21" s="232">
        <v>3928.87353515625</v>
      </c>
      <c r="HD21" s="232">
        <v>1952.1097412109375</v>
      </c>
      <c r="HE21" s="232">
        <v>6441.0234375</v>
      </c>
      <c r="HF21" s="232">
        <v>2075.93212890625</v>
      </c>
      <c r="HG21" s="232">
        <v>0</v>
      </c>
      <c r="HH21" s="232">
        <v>4732.162109375</v>
      </c>
      <c r="HI21" s="232">
        <v>2426.79296875</v>
      </c>
      <c r="HJ21" s="232">
        <v>0.50335335731506348</v>
      </c>
      <c r="HK21" s="232">
        <v>0.12640491127967834</v>
      </c>
      <c r="HL21" s="232">
        <v>0.2395634800195694</v>
      </c>
      <c r="HM21" s="232">
        <v>2245.646240234375</v>
      </c>
      <c r="HN21" s="232">
        <v>1272.013671875</v>
      </c>
      <c r="HO21" s="232">
        <v>2062.15234375</v>
      </c>
      <c r="HP21" s="232">
        <v>0.47879594564437866</v>
      </c>
      <c r="HQ21" s="232">
        <v>0.23918995261192322</v>
      </c>
      <c r="HR21" s="232">
        <v>0.21174381673336029</v>
      </c>
      <c r="HS21" s="232">
        <v>6.2228228896856308E-2</v>
      </c>
      <c r="HT21" s="232">
        <v>8.042043074965477E-3</v>
      </c>
      <c r="HU21" s="232">
        <v>0.62576687335968018</v>
      </c>
      <c r="HV21" s="232">
        <v>0.57664638757705688</v>
      </c>
      <c r="HW21" s="232">
        <v>0.54527163505554199</v>
      </c>
      <c r="HX21" s="232">
        <v>0.45943975448608398</v>
      </c>
      <c r="HY21" s="232">
        <v>0.71020901203155518</v>
      </c>
      <c r="HZ21" s="232">
        <v>0.37953799962997437</v>
      </c>
      <c r="IA21" s="232">
        <v>1.2040087953209877E-2</v>
      </c>
      <c r="IB21" s="232">
        <v>0.1500946581363678</v>
      </c>
      <c r="IC21" s="232">
        <v>0.21585899591445923</v>
      </c>
      <c r="ID21" s="232">
        <v>0.25510299205780029</v>
      </c>
      <c r="IE21" s="232">
        <v>0.36690324544906616</v>
      </c>
      <c r="IF21" s="232">
        <v>0.68525969982147217</v>
      </c>
      <c r="IG21" s="232">
        <v>0.31474035978317261</v>
      </c>
      <c r="IH21" s="232">
        <v>0.10835641622543335</v>
      </c>
      <c r="II21" s="232">
        <v>0.27578097581863403</v>
      </c>
      <c r="IJ21" s="232">
        <v>0.129609614610672</v>
      </c>
      <c r="IK21" s="232">
        <v>3.2387331128120422E-2</v>
      </c>
      <c r="IL21" s="232">
        <v>0.32481014728546143</v>
      </c>
      <c r="IM21" s="232">
        <v>0.12905555963516235</v>
      </c>
      <c r="IN21" s="232">
        <v>0.95912623405456543</v>
      </c>
      <c r="IO21" s="232">
        <v>0.89750945568084717</v>
      </c>
      <c r="IP21" s="232">
        <v>0.25456270575523376</v>
      </c>
      <c r="IQ21" s="232">
        <v>0.20076802372932434</v>
      </c>
    </row>
    <row r="22" spans="1:251" x14ac:dyDescent="0.25">
      <c r="A22" s="354" t="str">
        <f t="shared" si="1"/>
        <v>2016_0_SEMT</v>
      </c>
      <c r="B22" s="232">
        <v>2016</v>
      </c>
      <c r="C22" s="232">
        <v>0</v>
      </c>
      <c r="D22" s="232" t="s">
        <v>171</v>
      </c>
      <c r="E22" s="232">
        <v>1514.0303955078125</v>
      </c>
      <c r="F22" s="232">
        <v>1665.94287109375</v>
      </c>
      <c r="G22" s="232">
        <v>1211.224365234375</v>
      </c>
      <c r="H22" s="232">
        <v>628.4169921875</v>
      </c>
      <c r="I22" s="232">
        <v>1211.224365234375</v>
      </c>
      <c r="J22" s="232">
        <v>1614.9658203125</v>
      </c>
      <c r="K22" s="232">
        <v>1614.9658203125</v>
      </c>
      <c r="L22" s="232">
        <v>1562.13818359375</v>
      </c>
      <c r="M22" s="232">
        <v>1059.3536376953125</v>
      </c>
      <c r="N22" s="232">
        <v>1034.96435546875</v>
      </c>
      <c r="O22" s="232">
        <v>1209.1036376953125</v>
      </c>
      <c r="P22" s="232">
        <v>1009.3536376953125</v>
      </c>
      <c r="Q22" s="232">
        <v>1352.15966796875</v>
      </c>
      <c r="R22" s="232">
        <v>3028.060791015625</v>
      </c>
      <c r="S22" s="232">
        <v>1007.5863037109375</v>
      </c>
      <c r="T22" s="232">
        <v>1514.0303955078125</v>
      </c>
      <c r="U22" s="232">
        <v>1460.620849609375</v>
      </c>
      <c r="V22" s="232">
        <v>1261.224365234375</v>
      </c>
      <c r="W22" s="232">
        <v>1514.0303955078125</v>
      </c>
      <c r="X22" s="232">
        <v>3524.60205078125</v>
      </c>
      <c r="Y22" s="232">
        <v>2037.4144287109375</v>
      </c>
      <c r="Z22" s="232">
        <v>1723.896728515625</v>
      </c>
      <c r="AA22" s="232">
        <v>1511.3795166015625</v>
      </c>
      <c r="AB22" s="232">
        <v>1211.224365234375</v>
      </c>
      <c r="AC22" s="232">
        <v>1238.724365234375</v>
      </c>
      <c r="AD22" s="232">
        <v>1059.96435546875</v>
      </c>
      <c r="AE22" s="232">
        <v>872.9505615234375</v>
      </c>
      <c r="AF22" s="232">
        <v>1514.0303955078125</v>
      </c>
      <c r="AG22" s="232">
        <v>1009.3536376953125</v>
      </c>
      <c r="AH22" s="232">
        <v>2018.707275390625</v>
      </c>
      <c r="AI22" s="232">
        <v>1211.957275390625</v>
      </c>
      <c r="AJ22" s="232">
        <v>5046.76806640625</v>
      </c>
      <c r="AK22" s="232">
        <v>1511.3795166015625</v>
      </c>
      <c r="AL22" s="232">
        <v>0</v>
      </c>
      <c r="AM22" s="232">
        <v>3279.89306640625</v>
      </c>
      <c r="AN22" s="232">
        <v>1514.0303955078125</v>
      </c>
      <c r="AO22" s="232">
        <v>1511.3795166015625</v>
      </c>
      <c r="AP22" s="232">
        <v>1007.5863037109375</v>
      </c>
      <c r="AQ22" s="232">
        <v>1511.3795166015625</v>
      </c>
      <c r="AR22" s="232">
        <v>205898.14053249359</v>
      </c>
      <c r="AS22" s="232">
        <v>4483471.9697132111</v>
      </c>
      <c r="AT22" s="232">
        <v>9381758.2807617188</v>
      </c>
      <c r="AU22" s="232">
        <v>4318449.9756221771</v>
      </c>
      <c r="AV22" s="232">
        <v>646934.76636314392</v>
      </c>
      <c r="AW22" s="232">
        <v>21654047.791071892</v>
      </c>
      <c r="AX22" s="232">
        <v>33928502.383528709</v>
      </c>
      <c r="AY22" s="232">
        <v>12274454.592456818</v>
      </c>
      <c r="AZ22" s="232">
        <v>19036513.132992744</v>
      </c>
      <c r="BA22" s="232">
        <v>2605237.6286907196</v>
      </c>
      <c r="BB22" s="232">
        <v>2514298.3491573334</v>
      </c>
      <c r="BC22" s="232">
        <v>7350882.6725883484</v>
      </c>
      <c r="BD22" s="232">
        <v>12208571.459663391</v>
      </c>
      <c r="BE22" s="232">
        <v>7383351.0194177628</v>
      </c>
      <c r="BF22" s="232">
        <v>4471398.8827018738</v>
      </c>
      <c r="BG22" s="232">
        <v>7.4106819927692413E-2</v>
      </c>
      <c r="BH22" s="232">
        <v>0.21665453910827637</v>
      </c>
      <c r="BI22" s="232">
        <v>0.35983055830001831</v>
      </c>
      <c r="BJ22" s="232">
        <v>0.21761485934257507</v>
      </c>
      <c r="BK22" s="232">
        <v>0.13179323077201843</v>
      </c>
      <c r="BL22" s="232">
        <v>4.9017085693776608E-3</v>
      </c>
      <c r="BM22" s="232">
        <v>0.36178255081176758</v>
      </c>
      <c r="BN22" s="232">
        <v>4.772744607180357E-3</v>
      </c>
      <c r="BO22" s="232">
        <v>7.7292755246162415E-2</v>
      </c>
      <c r="BP22" s="232">
        <v>0.45862448215484619</v>
      </c>
      <c r="BQ22" s="232">
        <v>0.54137551784515381</v>
      </c>
      <c r="BR22" s="232">
        <v>2.0924011245369911E-2</v>
      </c>
      <c r="BS22" s="232">
        <v>0.26135313510894775</v>
      </c>
      <c r="BT22" s="232">
        <v>0.47580647468566895</v>
      </c>
      <c r="BU22" s="232">
        <v>0.21112728118896484</v>
      </c>
      <c r="BV22" s="232">
        <v>3.07890884578228E-2</v>
      </c>
      <c r="BW22" s="232">
        <v>4.136957973241806E-2</v>
      </c>
      <c r="BX22" s="232">
        <v>0.1347239762544632</v>
      </c>
      <c r="BY22" s="232">
        <v>0.10280270874500275</v>
      </c>
      <c r="BZ22" s="232">
        <v>5.2582718431949615E-2</v>
      </c>
      <c r="CA22" s="232">
        <v>0.36615461111068726</v>
      </c>
      <c r="CB22" s="232">
        <v>0.30236643552780151</v>
      </c>
      <c r="CC22" s="232">
        <v>5.0211930647492409E-3</v>
      </c>
      <c r="CD22" s="232">
        <v>0.12258616089820862</v>
      </c>
      <c r="CE22" s="232">
        <v>8.0126598477363586E-2</v>
      </c>
      <c r="CF22" s="232">
        <v>0.1803867518901825</v>
      </c>
      <c r="CG22" s="232">
        <v>0.56607663631439209</v>
      </c>
      <c r="CH22" s="232">
        <v>4.5673057436943054E-2</v>
      </c>
      <c r="CI22" s="232">
        <v>1.2955476995557547E-4</v>
      </c>
      <c r="CJ22" s="232">
        <v>0.63821744918823242</v>
      </c>
      <c r="CK22" s="232">
        <v>0.55018472671508789</v>
      </c>
      <c r="CL22" s="232">
        <v>0.73829567432403564</v>
      </c>
      <c r="CM22" s="232">
        <v>0.1801094114780426</v>
      </c>
      <c r="CN22" s="232">
        <v>0.76989102363586426</v>
      </c>
      <c r="CO22" s="232">
        <v>0.84391337633132935</v>
      </c>
      <c r="CP22" s="232">
        <v>0.61918151378631592</v>
      </c>
      <c r="CQ22" s="232">
        <v>0.14911386370658875</v>
      </c>
      <c r="CR22" s="232">
        <v>0.42196917533874512</v>
      </c>
      <c r="CS22" s="232">
        <v>0.44341203570365906</v>
      </c>
      <c r="CT22" s="232">
        <v>0.55172133445739746</v>
      </c>
      <c r="CU22" s="232">
        <v>0.49667894840240479</v>
      </c>
      <c r="CV22" s="232">
        <v>0.74085444211959839</v>
      </c>
      <c r="CW22" s="232">
        <v>0.79875075817108154</v>
      </c>
      <c r="CX22" s="232">
        <v>2.3535555228590965E-3</v>
      </c>
      <c r="CY22" s="232">
        <v>5.74524886906147E-2</v>
      </c>
      <c r="CZ22" s="232">
        <v>3.7549816071987152E-2</v>
      </c>
      <c r="DA22" s="232">
        <v>8.4545798599720001E-2</v>
      </c>
      <c r="DB22" s="232">
        <v>0.26531276106834412</v>
      </c>
      <c r="DC22" s="232">
        <v>2.1408215165138245E-2</v>
      </c>
      <c r="DD22" s="232">
        <v>6.0480128013296053E-5</v>
      </c>
      <c r="DE22" s="232">
        <v>0.45079904794692993</v>
      </c>
      <c r="DF22" s="232">
        <v>0.54920095205307007</v>
      </c>
      <c r="DG22" s="232">
        <v>1.0817134752869606E-2</v>
      </c>
      <c r="DH22" s="232">
        <v>0.23551122844219208</v>
      </c>
      <c r="DI22" s="232">
        <v>0.49283289909362793</v>
      </c>
      <c r="DJ22" s="232">
        <v>0.22685308754444122</v>
      </c>
      <c r="DK22" s="232">
        <v>3.3985652029514313E-2</v>
      </c>
      <c r="DL22" s="232">
        <v>4.1952416300773621E-2</v>
      </c>
      <c r="DM22" s="232">
        <v>0.13694161176681519</v>
      </c>
      <c r="DN22" s="232">
        <v>0.10187961161136627</v>
      </c>
      <c r="DO22" s="232">
        <v>4.3936222791671753E-2</v>
      </c>
      <c r="DP22" s="232">
        <v>0.3585735559463501</v>
      </c>
      <c r="DQ22" s="232">
        <v>0.31671655178070068</v>
      </c>
      <c r="DR22" s="232">
        <v>5.0211930647492409E-3</v>
      </c>
      <c r="DS22" s="232">
        <v>0.12258616089820862</v>
      </c>
      <c r="DT22" s="232">
        <v>8.0126598477363586E-2</v>
      </c>
      <c r="DU22" s="232">
        <v>0.1803867518901825</v>
      </c>
      <c r="DV22" s="232">
        <v>0.56607663631439209</v>
      </c>
      <c r="DW22" s="232">
        <v>4.5673057436943054E-2</v>
      </c>
      <c r="DX22" s="232">
        <v>1.2955476995557547E-4</v>
      </c>
      <c r="DY22" s="232">
        <v>2.8832525014877319E-2</v>
      </c>
      <c r="DZ22" s="232">
        <v>3.9032150059938431E-2</v>
      </c>
      <c r="EA22" s="232">
        <v>0.48767381906509399</v>
      </c>
      <c r="EB22" s="232">
        <v>8.5187658667564392E-2</v>
      </c>
      <c r="EC22" s="232">
        <v>1.1363891884684563E-2</v>
      </c>
      <c r="ED22" s="232">
        <v>9.2152971774339676E-3</v>
      </c>
      <c r="EE22" s="232">
        <v>4.1695073246955872E-2</v>
      </c>
      <c r="EF22" s="232">
        <v>0.21493406593799591</v>
      </c>
      <c r="EG22" s="232">
        <v>0.47889363765716553</v>
      </c>
      <c r="EH22" s="232">
        <v>0.24648416042327881</v>
      </c>
      <c r="EI22" s="232">
        <v>0.2083759605884552</v>
      </c>
      <c r="EJ22" s="232">
        <v>6.624622642993927E-2</v>
      </c>
      <c r="EK22" s="232">
        <v>0.12028580904006958</v>
      </c>
      <c r="EL22" s="232">
        <v>0.13504970073699951</v>
      </c>
      <c r="EM22" s="232">
        <v>0.10778318345546722</v>
      </c>
      <c r="EN22" s="232">
        <v>0.54384344816207886</v>
      </c>
      <c r="EO22" s="232">
        <v>0.20678029954433441</v>
      </c>
      <c r="EP22" s="232">
        <v>8.8870055973529816E-2</v>
      </c>
      <c r="EQ22" s="232">
        <v>5.5214740335941315E-2</v>
      </c>
      <c r="ER22" s="232">
        <v>2.9586575925350189E-2</v>
      </c>
      <c r="ES22" s="232">
        <v>0.10832738876342773</v>
      </c>
      <c r="ET22" s="232">
        <v>0.10551854968070984</v>
      </c>
      <c r="EU22" s="232">
        <v>0.12821190059185028</v>
      </c>
      <c r="EV22" s="232">
        <v>0.26440918445587158</v>
      </c>
      <c r="EW22" s="232">
        <v>0.13845720887184143</v>
      </c>
      <c r="EX22" s="232">
        <v>7.8712955117225647E-2</v>
      </c>
      <c r="EY22" s="232">
        <v>0</v>
      </c>
      <c r="EZ22" s="232">
        <v>0</v>
      </c>
      <c r="FA22" s="232">
        <v>0</v>
      </c>
      <c r="FB22" s="232">
        <v>0</v>
      </c>
      <c r="FC22" s="232">
        <v>0</v>
      </c>
      <c r="FD22" s="232">
        <v>0</v>
      </c>
      <c r="FE22" s="232">
        <v>0</v>
      </c>
      <c r="FF22" s="232">
        <v>0.51504558324813843</v>
      </c>
      <c r="FG22" s="232">
        <v>0.48495441675186157</v>
      </c>
      <c r="FH22" s="232">
        <v>9.4909071922302246E-2</v>
      </c>
      <c r="FI22" s="232">
        <v>0.44944131374359131</v>
      </c>
      <c r="FJ22" s="232">
        <v>0.35127007961273193</v>
      </c>
      <c r="FK22" s="232">
        <v>9.6837952733039856E-2</v>
      </c>
      <c r="FL22" s="232">
        <v>7.5416024774312973E-3</v>
      </c>
      <c r="FM22" s="232">
        <v>3.7177585065364838E-2</v>
      </c>
      <c r="FN22" s="232">
        <v>0.11812916398048401</v>
      </c>
      <c r="FO22" s="232">
        <v>0.10936930775642395</v>
      </c>
      <c r="FP22" s="232">
        <v>0.1156938374042511</v>
      </c>
      <c r="FQ22" s="232">
        <v>0.42181140184402466</v>
      </c>
      <c r="FR22" s="232">
        <v>0.19781872630119324</v>
      </c>
      <c r="FZ22" s="232">
        <v>2727.802734375</v>
      </c>
      <c r="GA22" s="232">
        <v>3113.8955078125</v>
      </c>
      <c r="GB22" s="232">
        <v>2257.3544921875</v>
      </c>
      <c r="GC22" s="232">
        <v>659.51690673828125</v>
      </c>
      <c r="GD22" s="232">
        <v>1646.301025390625</v>
      </c>
      <c r="GE22" s="232">
        <v>2968.8955078125</v>
      </c>
      <c r="GF22" s="232">
        <v>3326.7626953125</v>
      </c>
      <c r="GG22" s="232">
        <v>3383.16259765625</v>
      </c>
      <c r="GH22" s="232">
        <v>1261.35986328125</v>
      </c>
      <c r="GI22" s="232">
        <v>1289.0059814453125</v>
      </c>
      <c r="GJ22" s="232">
        <v>1446.002197265625</v>
      </c>
      <c r="GK22" s="232">
        <v>1295.95947265625</v>
      </c>
      <c r="GL22" s="232">
        <v>1776.3955078125</v>
      </c>
      <c r="GM22" s="232">
        <v>5231.6103515625</v>
      </c>
      <c r="GN22" s="232">
        <v>2235.2158203125</v>
      </c>
      <c r="GO22" s="232">
        <v>2855.28662109375</v>
      </c>
      <c r="GP22" s="232">
        <v>2322.1083984375</v>
      </c>
      <c r="GQ22" s="232">
        <v>2037.549560546875</v>
      </c>
      <c r="GR22" s="232">
        <v>2791.67578125</v>
      </c>
      <c r="GS22" s="232">
        <v>5090.00146484375</v>
      </c>
      <c r="GT22" s="232">
        <v>2159.766845703125</v>
      </c>
      <c r="GU22" s="232">
        <v>3318.42041015625</v>
      </c>
      <c r="GV22" s="232">
        <v>2696.4228515625</v>
      </c>
      <c r="GW22" s="232">
        <v>1701.22998046875</v>
      </c>
      <c r="GX22" s="232">
        <v>1802.576904296875</v>
      </c>
      <c r="GY22" s="232">
        <v>1229.526123046875</v>
      </c>
      <c r="GZ22" s="232">
        <v>907.9593505859375</v>
      </c>
      <c r="HA22" s="232">
        <v>2515.690673828125</v>
      </c>
      <c r="HB22" s="232">
        <v>1877.6282958984375</v>
      </c>
      <c r="HC22" s="232">
        <v>3833.49462890625</v>
      </c>
      <c r="HD22" s="232">
        <v>2125.70263671875</v>
      </c>
      <c r="HE22" s="232">
        <v>7664.142578125</v>
      </c>
      <c r="HF22" s="232">
        <v>2364.184326171875</v>
      </c>
      <c r="HG22" s="232">
        <v>0</v>
      </c>
      <c r="HH22" s="232">
        <v>4905.0517578125</v>
      </c>
      <c r="HI22" s="232">
        <v>2680.89794921875</v>
      </c>
      <c r="HJ22" s="232">
        <v>0.52787023782730103</v>
      </c>
      <c r="HK22" s="232">
        <v>0.13343510031700134</v>
      </c>
      <c r="HL22" s="232">
        <v>0.21493406593799591</v>
      </c>
      <c r="HM22" s="232">
        <v>2430.23291015625</v>
      </c>
      <c r="HN22" s="232">
        <v>1575.10302734375</v>
      </c>
      <c r="HO22" s="232">
        <v>2334.2431640625</v>
      </c>
      <c r="HP22" s="232">
        <v>0.45266455411911011</v>
      </c>
      <c r="HQ22" s="232">
        <v>0.23627801239490509</v>
      </c>
      <c r="HR22" s="232">
        <v>0.24043282866477966</v>
      </c>
      <c r="HS22" s="232">
        <v>6.0539636760950089E-2</v>
      </c>
      <c r="HT22" s="232">
        <v>1.0084984824061394E-2</v>
      </c>
      <c r="HU22" s="232">
        <v>0.68475115299224854</v>
      </c>
      <c r="HV22" s="232">
        <v>0.61325263977050781</v>
      </c>
      <c r="HW22" s="232">
        <v>0.61826872825622559</v>
      </c>
      <c r="HX22" s="232">
        <v>0.50745534896850586</v>
      </c>
      <c r="HY22" s="232">
        <v>0.81782519817352295</v>
      </c>
      <c r="HZ22" s="232">
        <v>0.34288215637207031</v>
      </c>
      <c r="IA22" s="232">
        <v>1.6174769029021263E-2</v>
      </c>
      <c r="IB22" s="232">
        <v>0.16344821453094482</v>
      </c>
      <c r="IC22" s="232">
        <v>0.23202909529209137</v>
      </c>
      <c r="ID22" s="232">
        <v>0.26038777828216553</v>
      </c>
      <c r="IE22" s="232">
        <v>0.32796013355255127</v>
      </c>
      <c r="IF22" s="232">
        <v>0.67592334747314453</v>
      </c>
      <c r="IG22" s="232">
        <v>0.32407662272453308</v>
      </c>
      <c r="IH22" s="232">
        <v>0.11087840795516968</v>
      </c>
      <c r="II22" s="232">
        <v>0.28386938571929932</v>
      </c>
      <c r="IJ22" s="232">
        <v>0.12240171432495117</v>
      </c>
      <c r="IK22" s="232">
        <v>3.2628964632749557E-2</v>
      </c>
      <c r="IL22" s="232">
        <v>0.31581509113311768</v>
      </c>
      <c r="IM22" s="232">
        <v>0.1344064474105835</v>
      </c>
      <c r="IN22" s="232">
        <v>0.959800124168396</v>
      </c>
      <c r="IO22" s="232">
        <v>0.8768237829208374</v>
      </c>
      <c r="IP22" s="232">
        <v>0.23064330220222473</v>
      </c>
      <c r="IQ22" s="232">
        <v>0.20177987217903137</v>
      </c>
    </row>
    <row r="23" spans="1:251" x14ac:dyDescent="0.25">
      <c r="A23" s="354" t="str">
        <f t="shared" si="1"/>
        <v>2016_2_BRA</v>
      </c>
      <c r="B23" s="232">
        <v>2016</v>
      </c>
      <c r="C23" s="232">
        <v>2</v>
      </c>
      <c r="D23" s="232" t="s">
        <v>170</v>
      </c>
      <c r="E23" s="232">
        <v>1200</v>
      </c>
      <c r="F23" s="232">
        <v>1300</v>
      </c>
      <c r="G23" s="232">
        <v>1000</v>
      </c>
      <c r="H23" s="232">
        <v>400</v>
      </c>
      <c r="I23" s="232">
        <v>1000</v>
      </c>
      <c r="J23" s="232">
        <v>1300</v>
      </c>
      <c r="K23" s="232">
        <v>1300</v>
      </c>
      <c r="L23" s="232">
        <v>1000</v>
      </c>
      <c r="M23" s="232">
        <v>880</v>
      </c>
      <c r="N23" s="232">
        <v>880</v>
      </c>
      <c r="O23" s="232">
        <v>1000</v>
      </c>
      <c r="P23" s="232">
        <v>900</v>
      </c>
      <c r="Q23" s="232">
        <v>1200</v>
      </c>
      <c r="R23" s="232">
        <v>2500</v>
      </c>
      <c r="S23" s="232">
        <v>600</v>
      </c>
      <c r="T23" s="232">
        <v>1300</v>
      </c>
      <c r="U23" s="232">
        <v>1200</v>
      </c>
      <c r="V23" s="232">
        <v>1100</v>
      </c>
      <c r="W23" s="232">
        <v>1200</v>
      </c>
      <c r="X23" s="232">
        <v>2300</v>
      </c>
      <c r="Y23" s="232">
        <v>1320</v>
      </c>
      <c r="Z23" s="232">
        <v>1350</v>
      </c>
      <c r="AA23" s="232">
        <v>1200</v>
      </c>
      <c r="AB23" s="232">
        <v>1000</v>
      </c>
      <c r="AC23" s="232">
        <v>1000</v>
      </c>
      <c r="AD23" s="232">
        <v>950</v>
      </c>
      <c r="AE23" s="232">
        <v>600</v>
      </c>
      <c r="AF23" s="232">
        <v>1300</v>
      </c>
      <c r="AG23" s="232">
        <v>880</v>
      </c>
      <c r="AH23" s="232">
        <v>1700</v>
      </c>
      <c r="AI23" s="232">
        <v>1000</v>
      </c>
      <c r="AJ23" s="232">
        <v>3000</v>
      </c>
      <c r="AK23" s="232">
        <v>1000</v>
      </c>
      <c r="AL23" s="232">
        <v>0</v>
      </c>
      <c r="AM23" s="232">
        <v>2500</v>
      </c>
      <c r="AN23" s="232">
        <v>1200</v>
      </c>
      <c r="AO23" s="232">
        <v>1300</v>
      </c>
      <c r="AP23" s="232">
        <v>880</v>
      </c>
      <c r="AQ23" s="232">
        <v>1000</v>
      </c>
      <c r="AR23" s="232">
        <v>1744813.9425783157</v>
      </c>
      <c r="AS23" s="232">
        <v>22374859.596748829</v>
      </c>
      <c r="AT23" s="232">
        <v>45248723.654013634</v>
      </c>
      <c r="AU23" s="232">
        <v>18653862.274345875</v>
      </c>
      <c r="AV23" s="232">
        <v>2766742.2850790024</v>
      </c>
      <c r="AW23" s="232">
        <v>102383610.32020187</v>
      </c>
      <c r="AX23" s="232">
        <v>166269789.23674536</v>
      </c>
      <c r="AY23" s="232">
        <v>63886178.916543484</v>
      </c>
      <c r="AZ23" s="232">
        <v>90789001.752765656</v>
      </c>
      <c r="BA23" s="232">
        <v>11510700.156578064</v>
      </c>
      <c r="BB23" s="232">
        <v>13887097.248232841</v>
      </c>
      <c r="BC23" s="232">
        <v>37720349.714250088</v>
      </c>
      <c r="BD23" s="232">
        <v>60709387.497181892</v>
      </c>
      <c r="BE23" s="232">
        <v>33637916.458933353</v>
      </c>
      <c r="BF23" s="232">
        <v>20315038.318147182</v>
      </c>
      <c r="BG23" s="232">
        <v>8.3521470427513123E-2</v>
      </c>
      <c r="BH23" s="232">
        <v>0.22686231136322021</v>
      </c>
      <c r="BI23" s="232">
        <v>0.36512577533721924</v>
      </c>
      <c r="BJ23" s="232">
        <v>0.202309250831604</v>
      </c>
      <c r="BK23" s="232">
        <v>0.12218117713928223</v>
      </c>
      <c r="BL23" s="232">
        <v>6.1298850923776627E-3</v>
      </c>
      <c r="BM23" s="232">
        <v>0.3842320442199707</v>
      </c>
      <c r="BN23" s="232">
        <v>2.3451054468750954E-2</v>
      </c>
      <c r="BO23" s="232">
        <v>8.7070539593696594E-2</v>
      </c>
      <c r="BP23" s="232">
        <v>0.43725070357322693</v>
      </c>
      <c r="BQ23" s="232">
        <v>0.56274932622909546</v>
      </c>
      <c r="BR23" s="232">
        <v>2.7926957234740257E-2</v>
      </c>
      <c r="BS23" s="232">
        <v>0.27107253670692444</v>
      </c>
      <c r="BT23" s="232">
        <v>0.48134955763816833</v>
      </c>
      <c r="BU23" s="232">
        <v>0.1918465793132782</v>
      </c>
      <c r="BV23" s="232">
        <v>2.7804350480437279E-2</v>
      </c>
      <c r="BW23" s="232">
        <v>7.0926494896411896E-2</v>
      </c>
      <c r="BX23" s="232">
        <v>0.21645596623420715</v>
      </c>
      <c r="BY23" s="232">
        <v>0.10079460591077805</v>
      </c>
      <c r="BZ23" s="232">
        <v>6.4527004957199097E-2</v>
      </c>
      <c r="CA23" s="232">
        <v>0.32513320446014404</v>
      </c>
      <c r="CB23" s="232">
        <v>0.22216273844242096</v>
      </c>
      <c r="CC23" s="232">
        <v>0.10371288657188416</v>
      </c>
      <c r="CD23" s="232">
        <v>0.12842607498168945</v>
      </c>
      <c r="CE23" s="232">
        <v>8.1652536988258362E-2</v>
      </c>
      <c r="CF23" s="232">
        <v>0.19168418645858765</v>
      </c>
      <c r="CG23" s="232">
        <v>0.43693938851356506</v>
      </c>
      <c r="CH23" s="232">
        <v>5.754624679684639E-2</v>
      </c>
      <c r="CI23" s="232">
        <v>3.8666952605126426E-5</v>
      </c>
      <c r="CJ23" s="232">
        <v>0.6157679557800293</v>
      </c>
      <c r="CK23" s="232">
        <v>0.51547819375991821</v>
      </c>
      <c r="CL23" s="232">
        <v>0.72543036937713623</v>
      </c>
      <c r="CM23" s="232">
        <v>0.20589347183704376</v>
      </c>
      <c r="CN23" s="232">
        <v>0.73576688766479492</v>
      </c>
      <c r="CO23" s="232">
        <v>0.81177407503128052</v>
      </c>
      <c r="CP23" s="232">
        <v>0.58392280340194702</v>
      </c>
      <c r="CQ23" s="232">
        <v>0.14012821018695831</v>
      </c>
      <c r="CR23" s="232">
        <v>0.38776320219039917</v>
      </c>
      <c r="CS23" s="232">
        <v>0.49288713932037354</v>
      </c>
      <c r="CT23" s="232">
        <v>0.58438777923583984</v>
      </c>
      <c r="CU23" s="232">
        <v>0.53909271955490112</v>
      </c>
      <c r="CV23" s="232">
        <v>0.7517855167388916</v>
      </c>
      <c r="CW23" s="232">
        <v>0.80127555131912231</v>
      </c>
      <c r="CX23" s="232">
        <v>4.5868813991546631E-2</v>
      </c>
      <c r="CY23" s="232">
        <v>5.6798648089170456E-2</v>
      </c>
      <c r="CZ23" s="232">
        <v>3.6112241446971893E-2</v>
      </c>
      <c r="DA23" s="232">
        <v>8.4775634109973907E-2</v>
      </c>
      <c r="DB23" s="232">
        <v>0.19324398040771484</v>
      </c>
      <c r="DC23" s="232">
        <v>2.5450820103287697E-2</v>
      </c>
      <c r="DD23" s="232">
        <v>1.7101127014029771E-5</v>
      </c>
      <c r="DE23" s="232">
        <v>0.42810696363449097</v>
      </c>
      <c r="DF23" s="232">
        <v>0.57189303636550903</v>
      </c>
      <c r="DG23" s="232">
        <v>1.9218340516090393E-2</v>
      </c>
      <c r="DH23" s="232">
        <v>0.24644900858402252</v>
      </c>
      <c r="DI23" s="232">
        <v>0.49839434027671814</v>
      </c>
      <c r="DJ23" s="232">
        <v>0.20546390116214752</v>
      </c>
      <c r="DK23" s="232">
        <v>3.0474420636892319E-2</v>
      </c>
      <c r="DL23" s="232">
        <v>7.2917342185974121E-2</v>
      </c>
      <c r="DM23" s="232">
        <v>0.21949991583824158</v>
      </c>
      <c r="DN23" s="232">
        <v>9.9014878273010254E-2</v>
      </c>
      <c r="DO23" s="232">
        <v>5.7796679437160492E-2</v>
      </c>
      <c r="DP23" s="232">
        <v>0.31964710354804993</v>
      </c>
      <c r="DQ23" s="232">
        <v>0.23112408816814423</v>
      </c>
      <c r="DR23" s="232">
        <v>0.10367052257061005</v>
      </c>
      <c r="DS23" s="232">
        <v>0.12841856479644775</v>
      </c>
      <c r="DT23" s="232">
        <v>8.1657774746417999E-2</v>
      </c>
      <c r="DU23" s="232">
        <v>0.19168610870838165</v>
      </c>
      <c r="DV23" s="232">
        <v>0.43697634339332581</v>
      </c>
      <c r="DW23" s="232">
        <v>5.7552013546228409E-2</v>
      </c>
      <c r="DX23" s="232">
        <v>3.8670827052555978E-5</v>
      </c>
      <c r="DY23" s="232">
        <v>2.273344062268734E-2</v>
      </c>
      <c r="DZ23" s="232">
        <v>4.5833911746740341E-2</v>
      </c>
      <c r="EA23" s="232">
        <v>0.37915974855422974</v>
      </c>
      <c r="EB23" s="232">
        <v>0.11104317754507065</v>
      </c>
      <c r="EC23" s="232">
        <v>1.2701179832220078E-2</v>
      </c>
      <c r="ED23" s="232">
        <v>2.4688474833965302E-2</v>
      </c>
      <c r="EE23" s="232">
        <v>4.0829028934240341E-2</v>
      </c>
      <c r="EF23" s="232">
        <v>0.25248944759368896</v>
      </c>
      <c r="EG23" s="232">
        <v>0.48015755414962769</v>
      </c>
      <c r="EH23" s="232">
        <v>0.25760996341705322</v>
      </c>
      <c r="EI23" s="232">
        <v>0.20055165886878967</v>
      </c>
      <c r="EJ23" s="232">
        <v>6.1680823564529419E-2</v>
      </c>
      <c r="EK23" s="232">
        <v>0.11242717504501343</v>
      </c>
      <c r="EL23" s="232">
        <v>0.13102975487709045</v>
      </c>
      <c r="EM23" s="232">
        <v>9.7973152995109558E-2</v>
      </c>
      <c r="EN23" s="232">
        <v>0.38512915372848511</v>
      </c>
      <c r="EO23" s="232">
        <v>0.19266931712627411</v>
      </c>
      <c r="EP23" s="232">
        <v>8.1242352724075317E-2</v>
      </c>
      <c r="EQ23" s="232">
        <v>4.9817409366369247E-2</v>
      </c>
      <c r="ER23" s="232">
        <v>2.8091233223676682E-2</v>
      </c>
      <c r="ES23" s="232">
        <v>8.7518125772476196E-2</v>
      </c>
      <c r="ET23" s="232">
        <v>9.9334456026554108E-2</v>
      </c>
      <c r="EU23" s="232">
        <v>0.12811256945133209</v>
      </c>
      <c r="EV23" s="232">
        <v>0.20442651212215424</v>
      </c>
      <c r="EW23" s="232">
        <v>0.12751476466655731</v>
      </c>
      <c r="EX23" s="232">
        <v>7.7217794954776764E-2</v>
      </c>
      <c r="EY23" s="232">
        <v>0</v>
      </c>
      <c r="EZ23" s="232">
        <v>0</v>
      </c>
      <c r="FA23" s="232">
        <v>0</v>
      </c>
      <c r="FB23" s="232">
        <v>0</v>
      </c>
      <c r="FC23" s="232">
        <v>0</v>
      </c>
      <c r="FD23" s="232">
        <v>0</v>
      </c>
      <c r="FE23" s="232">
        <v>0</v>
      </c>
      <c r="FF23" s="232">
        <v>0.50959968566894531</v>
      </c>
      <c r="FG23" s="232">
        <v>0.49040034413337708</v>
      </c>
      <c r="FH23" s="232">
        <v>9.5666244626045227E-2</v>
      </c>
      <c r="FI23" s="232">
        <v>0.46454393863677979</v>
      </c>
      <c r="FJ23" s="232">
        <v>0.3478337824344635</v>
      </c>
      <c r="FK23" s="232">
        <v>8.5008800029754639E-2</v>
      </c>
      <c r="FL23" s="232">
        <v>6.9472393952310085E-3</v>
      </c>
      <c r="FM23" s="232">
        <v>5.5212222039699554E-2</v>
      </c>
      <c r="FN23" s="232">
        <v>0.1912485659122467</v>
      </c>
      <c r="FO23" s="232">
        <v>0.11485707014799118</v>
      </c>
      <c r="FP23" s="232">
        <v>0.11732954531908035</v>
      </c>
      <c r="FQ23" s="232">
        <v>0.36876565217971802</v>
      </c>
      <c r="FR23" s="232">
        <v>0.1525869220495224</v>
      </c>
      <c r="FZ23" s="232">
        <v>1923.4666748046875</v>
      </c>
      <c r="GA23" s="232">
        <v>2139.270751953125</v>
      </c>
      <c r="GB23" s="232">
        <v>1635.16845703125</v>
      </c>
      <c r="GC23" s="232">
        <v>450.02194213867188</v>
      </c>
      <c r="GD23" s="232">
        <v>1301.686279296875</v>
      </c>
      <c r="GE23" s="232">
        <v>2090.6630859375</v>
      </c>
      <c r="GF23" s="232">
        <v>2339.906005859375</v>
      </c>
      <c r="GG23" s="232">
        <v>2343.788818359375</v>
      </c>
      <c r="GH23" s="232">
        <v>927.68792724609375</v>
      </c>
      <c r="GI23" s="232">
        <v>1063.1624755859375</v>
      </c>
      <c r="GJ23" s="232">
        <v>1298.7738037109375</v>
      </c>
      <c r="GK23" s="232">
        <v>1129.318115234375</v>
      </c>
      <c r="GL23" s="232">
        <v>1605.5196533203125</v>
      </c>
      <c r="GM23" s="232">
        <v>3960.968017578125</v>
      </c>
      <c r="GN23" s="232">
        <v>942.2723388671875</v>
      </c>
      <c r="GO23" s="232">
        <v>1974.8863525390625</v>
      </c>
      <c r="GP23" s="232">
        <v>1672.76318359375</v>
      </c>
      <c r="GQ23" s="232">
        <v>1614.11474609375</v>
      </c>
      <c r="GR23" s="232">
        <v>2092.265625</v>
      </c>
      <c r="GS23" s="232">
        <v>3681.627685546875</v>
      </c>
      <c r="GT23" s="232">
        <v>1844.65576171875</v>
      </c>
      <c r="GU23" s="232">
        <v>2292.046630859375</v>
      </c>
      <c r="GV23" s="232">
        <v>1862.1279296875</v>
      </c>
      <c r="GW23" s="232">
        <v>1289.159423828125</v>
      </c>
      <c r="GX23" s="232">
        <v>1373.8092041015625</v>
      </c>
      <c r="GY23" s="232">
        <v>1097.336669921875</v>
      </c>
      <c r="GZ23" s="232">
        <v>662.72552490234375</v>
      </c>
      <c r="HA23" s="232">
        <v>1919.2294921875</v>
      </c>
      <c r="HB23" s="232">
        <v>1225.0777587890625</v>
      </c>
      <c r="HC23" s="232">
        <v>3045.1884765625</v>
      </c>
      <c r="HD23" s="232">
        <v>1724.0933837890625</v>
      </c>
      <c r="HE23" s="232">
        <v>5111.4013671875</v>
      </c>
      <c r="HF23" s="232">
        <v>1530.5455322265625</v>
      </c>
      <c r="HG23" s="232">
        <v>3.2730340957641602</v>
      </c>
      <c r="HH23" s="232">
        <v>3768.47216796875</v>
      </c>
      <c r="HI23" s="232">
        <v>1920.5379638671875</v>
      </c>
      <c r="HJ23" s="232">
        <v>0.41455283761024475</v>
      </c>
      <c r="HK23" s="232">
        <v>0.18156790733337402</v>
      </c>
      <c r="HL23" s="232">
        <v>0.25246533751487732</v>
      </c>
      <c r="HM23" s="232">
        <v>1873.64501953125</v>
      </c>
      <c r="HN23" s="232">
        <v>1120.9423828125</v>
      </c>
      <c r="HO23" s="232">
        <v>1501.5283203125</v>
      </c>
      <c r="HP23" s="232">
        <v>0.4556184709072113</v>
      </c>
      <c r="HQ23" s="232">
        <v>0.24827110767364502</v>
      </c>
      <c r="HR23" s="232">
        <v>0.22990995645523071</v>
      </c>
      <c r="HS23" s="232">
        <v>5.8686472475528717E-2</v>
      </c>
      <c r="HT23" s="232">
        <v>7.513989694416523E-3</v>
      </c>
      <c r="HU23" s="232">
        <v>0.67624819278717041</v>
      </c>
      <c r="HV23" s="232">
        <v>0.58991730213165283</v>
      </c>
      <c r="HW23" s="232">
        <v>0.5817449688911438</v>
      </c>
      <c r="HX23" s="232">
        <v>0.47402188181877136</v>
      </c>
      <c r="HY23" s="232">
        <v>0.72434008121490479</v>
      </c>
      <c r="HZ23" s="232">
        <v>0.35268202424049377</v>
      </c>
      <c r="IA23" s="232">
        <v>1.7648143693804741E-2</v>
      </c>
      <c r="IB23" s="232">
        <v>0.17874190211296082</v>
      </c>
      <c r="IC23" s="232">
        <v>0.25246039032936096</v>
      </c>
      <c r="ID23" s="232">
        <v>0.25286990404129028</v>
      </c>
      <c r="IE23" s="232">
        <v>0.29827967286109924</v>
      </c>
      <c r="IF23" s="232">
        <v>0.66695737838745117</v>
      </c>
      <c r="IG23" s="232">
        <v>0.33304259181022644</v>
      </c>
      <c r="IH23" s="232">
        <v>0.20192433893680573</v>
      </c>
      <c r="II23" s="232">
        <v>0.34250769019126892</v>
      </c>
      <c r="IJ23" s="232">
        <v>9.2152304947376251E-2</v>
      </c>
      <c r="IK23" s="232">
        <v>3.7325315177440643E-2</v>
      </c>
      <c r="IL23" s="232">
        <v>0.24304646253585815</v>
      </c>
      <c r="IM23" s="232">
        <v>8.3043888211250305E-2</v>
      </c>
      <c r="IN23" s="232">
        <v>0.97164899110794067</v>
      </c>
      <c r="IO23" s="232">
        <v>0.88500130176544189</v>
      </c>
      <c r="IP23" s="232">
        <v>0.31419181823730469</v>
      </c>
      <c r="IQ23" s="232">
        <v>0.30458244681358337</v>
      </c>
    </row>
    <row r="24" spans="1:251" x14ac:dyDescent="0.25">
      <c r="A24" s="354" t="str">
        <f t="shared" si="1"/>
        <v>2016_2_RJ</v>
      </c>
      <c r="B24" s="232">
        <v>2016</v>
      </c>
      <c r="C24" s="232">
        <v>2</v>
      </c>
      <c r="D24" s="232" t="s">
        <v>172</v>
      </c>
      <c r="E24" s="232">
        <v>1700</v>
      </c>
      <c r="F24" s="232">
        <v>2000</v>
      </c>
      <c r="G24" s="232">
        <v>1500</v>
      </c>
      <c r="H24" s="232">
        <v>850</v>
      </c>
      <c r="I24" s="232">
        <v>1200</v>
      </c>
      <c r="J24" s="232">
        <v>2000</v>
      </c>
      <c r="K24" s="232">
        <v>2000</v>
      </c>
      <c r="L24" s="232">
        <v>2000</v>
      </c>
      <c r="M24" s="232">
        <v>1000</v>
      </c>
      <c r="N24" s="232">
        <v>1200</v>
      </c>
      <c r="O24" s="232">
        <v>1200</v>
      </c>
      <c r="P24" s="232">
        <v>1000</v>
      </c>
      <c r="Q24" s="232">
        <v>1500</v>
      </c>
      <c r="R24" s="232">
        <v>4000</v>
      </c>
      <c r="S24" s="232">
        <v>1500</v>
      </c>
      <c r="T24" s="232">
        <v>2000</v>
      </c>
      <c r="U24" s="232">
        <v>1500</v>
      </c>
      <c r="V24" s="232">
        <v>1500</v>
      </c>
      <c r="W24" s="232">
        <v>1700</v>
      </c>
      <c r="X24" s="232">
        <v>4000</v>
      </c>
      <c r="Z24" s="232">
        <v>2000</v>
      </c>
      <c r="AA24" s="232">
        <v>1760</v>
      </c>
      <c r="AB24" s="232">
        <v>1400</v>
      </c>
      <c r="AC24" s="232">
        <v>1500</v>
      </c>
      <c r="AD24" s="232">
        <v>1000</v>
      </c>
      <c r="AE24" s="232">
        <v>950</v>
      </c>
      <c r="AF24" s="232">
        <v>1600</v>
      </c>
      <c r="AG24" s="232">
        <v>1200</v>
      </c>
      <c r="AH24" s="232">
        <v>3200</v>
      </c>
      <c r="AI24" s="232">
        <v>2000</v>
      </c>
      <c r="AJ24" s="232">
        <v>5000</v>
      </c>
      <c r="AK24" s="232">
        <v>1600</v>
      </c>
      <c r="AL24" s="232">
        <v>0</v>
      </c>
      <c r="AM24" s="232">
        <v>4000</v>
      </c>
      <c r="AN24" s="232">
        <v>1700</v>
      </c>
      <c r="AO24" s="232">
        <v>1500</v>
      </c>
      <c r="AP24" s="232">
        <v>1000</v>
      </c>
      <c r="AQ24" s="232">
        <v>1600</v>
      </c>
      <c r="AR24" s="232">
        <v>9855.5994262695313</v>
      </c>
      <c r="AS24" s="232">
        <v>590473.38885498047</v>
      </c>
      <c r="AT24" s="232">
        <v>1545184.536907196</v>
      </c>
      <c r="AU24" s="232">
        <v>720145.94497299194</v>
      </c>
      <c r="AV24" s="232">
        <v>117287.95930480957</v>
      </c>
      <c r="AW24" s="232">
        <v>3216807.2593765259</v>
      </c>
      <c r="AX24" s="232">
        <v>5556895.6964263916</v>
      </c>
      <c r="AY24" s="232">
        <v>2340088.4370498657</v>
      </c>
      <c r="AZ24" s="232">
        <v>2982947.4294662476</v>
      </c>
      <c r="BA24" s="232">
        <v>233460.57664489746</v>
      </c>
      <c r="BB24" s="232">
        <v>325477.38577270508</v>
      </c>
      <c r="BC24" s="232">
        <v>1061219.6015930176</v>
      </c>
      <c r="BD24" s="232">
        <v>1968603.4908103943</v>
      </c>
      <c r="BE24" s="232">
        <v>1244849.3864707947</v>
      </c>
      <c r="BF24" s="232">
        <v>956745.83177947998</v>
      </c>
      <c r="BG24" s="232">
        <v>5.8571800589561462E-2</v>
      </c>
      <c r="BH24" s="232">
        <v>0.19097346067428589</v>
      </c>
      <c r="BI24" s="232">
        <v>0.35426315665245056</v>
      </c>
      <c r="BJ24" s="232">
        <v>0.22401885688304901</v>
      </c>
      <c r="BK24" s="232">
        <v>0.17217271029949188</v>
      </c>
      <c r="BL24" s="232">
        <v>3.1452064868062735E-3</v>
      </c>
      <c r="BM24" s="232">
        <v>0.42111432552337646</v>
      </c>
      <c r="BN24" s="232">
        <v>1.5723468968644738E-3</v>
      </c>
      <c r="BO24" s="232">
        <v>0.11797706782817841</v>
      </c>
      <c r="BP24" s="232">
        <v>0.45547431707382202</v>
      </c>
      <c r="BQ24" s="232">
        <v>0.54452568292617798</v>
      </c>
      <c r="BR24" s="232">
        <v>5.2095414139330387E-3</v>
      </c>
      <c r="BS24" s="232">
        <v>0.21528004109859467</v>
      </c>
      <c r="BT24" s="232">
        <v>0.5112382173538208</v>
      </c>
      <c r="BU24" s="232">
        <v>0.23158393800258636</v>
      </c>
      <c r="BV24" s="232">
        <v>3.6688219755887985E-2</v>
      </c>
      <c r="BW24" s="232">
        <v>4.1094385087490082E-2</v>
      </c>
      <c r="BX24" s="232">
        <v>0.10737966001033783</v>
      </c>
      <c r="BY24" s="232">
        <v>0.10460412502288818</v>
      </c>
      <c r="BZ24" s="232">
        <v>3.8228027522563934E-2</v>
      </c>
      <c r="CA24" s="232">
        <v>0.37131816148757935</v>
      </c>
      <c r="CB24" s="232">
        <v>0.33737564086914063</v>
      </c>
      <c r="CC24" s="232">
        <v>2.3552062921226025E-3</v>
      </c>
      <c r="CD24" s="232">
        <v>7.668854296207428E-2</v>
      </c>
      <c r="CE24" s="232">
        <v>7.0322610437870026E-2</v>
      </c>
      <c r="CF24" s="232">
        <v>0.17431613802909851</v>
      </c>
      <c r="CG24" s="232">
        <v>0.60856318473815918</v>
      </c>
      <c r="CH24" s="232">
        <v>6.7754305899143219E-2</v>
      </c>
      <c r="CI24" s="232">
        <v>0</v>
      </c>
      <c r="CJ24" s="232">
        <v>0.57888567447662354</v>
      </c>
      <c r="CK24" s="232">
        <v>0.48604145646095276</v>
      </c>
      <c r="CL24" s="232">
        <v>0.68897056579589844</v>
      </c>
      <c r="CM24" s="232">
        <v>5.1487725228071213E-2</v>
      </c>
      <c r="CN24" s="232">
        <v>0.6525646448135376</v>
      </c>
      <c r="CO24" s="232">
        <v>0.83539164066314697</v>
      </c>
      <c r="CP24" s="232">
        <v>0.59843456745147705</v>
      </c>
      <c r="CQ24" s="232">
        <v>0.12335453182458878</v>
      </c>
      <c r="CR24" s="232">
        <v>0.45600453019142151</v>
      </c>
      <c r="CS24" s="232">
        <v>0.38067969679832458</v>
      </c>
      <c r="CT24" s="232">
        <v>0.49766048789024353</v>
      </c>
      <c r="CU24" s="232">
        <v>0.37155649065971375</v>
      </c>
      <c r="CV24" s="232">
        <v>0.6544119119644165</v>
      </c>
      <c r="CW24" s="232">
        <v>0.71059417724609375</v>
      </c>
      <c r="CX24" s="232">
        <v>1.0812099790200591E-3</v>
      </c>
      <c r="CY24" s="232">
        <v>3.5205584019422531E-2</v>
      </c>
      <c r="CZ24" s="232">
        <v>3.2283160835504532E-2</v>
      </c>
      <c r="DA24" s="232">
        <v>8.0023705959320068E-2</v>
      </c>
      <c r="DB24" s="232">
        <v>0.27937448024749756</v>
      </c>
      <c r="DC24" s="232">
        <v>3.1104125082492828E-2</v>
      </c>
      <c r="DD24" s="232">
        <v>0</v>
      </c>
      <c r="DE24" s="232">
        <v>0.4517001211643219</v>
      </c>
      <c r="DF24" s="232">
        <v>0.54829984903335571</v>
      </c>
      <c r="DG24" s="232">
        <v>3.3039802219718695E-3</v>
      </c>
      <c r="DH24" s="232">
        <v>0.19794964790344238</v>
      </c>
      <c r="DI24" s="232">
        <v>0.51800596714019775</v>
      </c>
      <c r="DJ24" s="232">
        <v>0.2414209246635437</v>
      </c>
      <c r="DK24" s="232">
        <v>3.9319485425949097E-2</v>
      </c>
      <c r="DL24" s="232">
        <v>4.0369205176830292E-2</v>
      </c>
      <c r="DM24" s="232">
        <v>0.10440331697463989</v>
      </c>
      <c r="DN24" s="232">
        <v>0.10391461849212646</v>
      </c>
      <c r="DO24" s="232">
        <v>3.4414686262607574E-2</v>
      </c>
      <c r="DP24" s="232">
        <v>0.36895850300788879</v>
      </c>
      <c r="DQ24" s="232">
        <v>0.34793967008590698</v>
      </c>
      <c r="DR24" s="232">
        <v>2.3552062921226025E-3</v>
      </c>
      <c r="DS24" s="232">
        <v>7.668854296207428E-2</v>
      </c>
      <c r="DT24" s="232">
        <v>7.0322610437870026E-2</v>
      </c>
      <c r="DU24" s="232">
        <v>0.17431613802909851</v>
      </c>
      <c r="DV24" s="232">
        <v>0.60856318473815918</v>
      </c>
      <c r="DW24" s="232">
        <v>6.7754305899143219E-2</v>
      </c>
      <c r="DX24" s="232">
        <v>0</v>
      </c>
      <c r="DY24" s="232">
        <v>2.9914006590843201E-2</v>
      </c>
      <c r="DZ24" s="232">
        <v>3.6761358380317688E-2</v>
      </c>
      <c r="EA24" s="232">
        <v>0.4831082820892334</v>
      </c>
      <c r="EB24" s="232">
        <v>5.0970178097486496E-2</v>
      </c>
      <c r="EC24" s="232">
        <v>1.1811983771622181E-2</v>
      </c>
      <c r="ED24" s="232">
        <v>4.8890323378145695E-3</v>
      </c>
      <c r="EE24" s="232">
        <v>3.2585747539997101E-2</v>
      </c>
      <c r="EF24" s="232">
        <v>0.23041000962257385</v>
      </c>
      <c r="EG24" s="232">
        <v>0.50831294059753418</v>
      </c>
      <c r="EH24" s="232">
        <v>0.25313803553581238</v>
      </c>
      <c r="EI24" s="232">
        <v>0.17026737332344055</v>
      </c>
      <c r="EJ24" s="232">
        <v>6.8281665444374084E-2</v>
      </c>
      <c r="EK24" s="232">
        <v>7.2575248777866364E-2</v>
      </c>
      <c r="EL24" s="232">
        <v>8.0110736191272736E-2</v>
      </c>
      <c r="EM24" s="232">
        <v>6.6272102296352386E-2</v>
      </c>
      <c r="EN24" s="232">
        <v>0.41189005970954895</v>
      </c>
      <c r="EO24" s="232">
        <v>0.14677207171916962</v>
      </c>
      <c r="EP24" s="232">
        <v>6.0423865914344788E-2</v>
      </c>
      <c r="EQ24" s="232">
        <v>3.3310431987047195E-2</v>
      </c>
      <c r="ER24" s="232">
        <v>6.1937118880450726E-3</v>
      </c>
      <c r="ES24" s="232">
        <v>8.9063160121440887E-2</v>
      </c>
      <c r="ET24" s="232">
        <v>9.8402231931686401E-2</v>
      </c>
      <c r="EU24" s="232">
        <v>7.8811697661876678E-2</v>
      </c>
      <c r="EV24" s="232">
        <v>0.16519995033740997</v>
      </c>
      <c r="EW24" s="232">
        <v>7.8592181205749512E-2</v>
      </c>
      <c r="EX24" s="232">
        <v>4.3295510113239288E-2</v>
      </c>
      <c r="EY24" s="232">
        <v>0</v>
      </c>
      <c r="EZ24" s="232">
        <v>0</v>
      </c>
      <c r="FA24" s="232">
        <v>0</v>
      </c>
      <c r="FB24" s="232">
        <v>0</v>
      </c>
      <c r="FC24" s="232">
        <v>0</v>
      </c>
      <c r="FD24" s="232">
        <v>0</v>
      </c>
      <c r="FF24" s="232">
        <v>0.50276625156402588</v>
      </c>
      <c r="FG24" s="232">
        <v>0.49723374843597412</v>
      </c>
      <c r="FH24" s="232">
        <v>2.9565980657935143E-2</v>
      </c>
      <c r="FI24" s="232">
        <v>0.43537017703056335</v>
      </c>
      <c r="FJ24" s="232">
        <v>0.42564088106155396</v>
      </c>
      <c r="FK24" s="232">
        <v>0.10629190504550934</v>
      </c>
      <c r="FL24" s="232">
        <v>3.1310438644140959E-3</v>
      </c>
      <c r="FM24" s="232">
        <v>5.0430357456207275E-2</v>
      </c>
      <c r="FN24" s="232">
        <v>0.14559231698513031</v>
      </c>
      <c r="FO24" s="232">
        <v>0.11359284073114395</v>
      </c>
      <c r="FP24" s="232">
        <v>8.7016835808753967E-2</v>
      </c>
      <c r="FQ24" s="232">
        <v>0.40210273861885071</v>
      </c>
      <c r="FR24" s="232">
        <v>0.20126491785049438</v>
      </c>
      <c r="FZ24" s="232">
        <v>3061.66259765625</v>
      </c>
      <c r="GA24" s="232">
        <v>3475.440673828125</v>
      </c>
      <c r="GB24" s="232">
        <v>2559.39501953125</v>
      </c>
      <c r="GC24" s="232">
        <v>810.65924072265625</v>
      </c>
      <c r="GD24" s="232">
        <v>1860.1717529296875</v>
      </c>
      <c r="GE24" s="232">
        <v>3253.357177734375</v>
      </c>
      <c r="GF24" s="232">
        <v>3560.865234375</v>
      </c>
      <c r="GG24" s="232">
        <v>3709.05517578125</v>
      </c>
      <c r="GH24" s="232">
        <v>1308.530517578125</v>
      </c>
      <c r="GI24" s="232">
        <v>1335.734130859375</v>
      </c>
      <c r="GJ24" s="232">
        <v>1406.418701171875</v>
      </c>
      <c r="GK24" s="232">
        <v>1310.0455322265625</v>
      </c>
      <c r="GL24" s="232">
        <v>1997.349609375</v>
      </c>
      <c r="GM24" s="232">
        <v>5579.162109375</v>
      </c>
      <c r="GN24" s="232">
        <v>1699.41455078125</v>
      </c>
      <c r="GO24" s="232">
        <v>3428.656005859375</v>
      </c>
      <c r="GP24" s="232">
        <v>2253.397216796875</v>
      </c>
      <c r="GQ24" s="232">
        <v>2415.611328125</v>
      </c>
      <c r="GR24" s="232">
        <v>3033.49462890625</v>
      </c>
      <c r="GS24" s="232">
        <v>5447.67724609375</v>
      </c>
      <c r="GU24" s="232">
        <v>3437.4423828125</v>
      </c>
      <c r="GV24" s="232">
        <v>3383.190673828125</v>
      </c>
      <c r="GW24" s="232">
        <v>1871.81591796875</v>
      </c>
      <c r="GX24" s="232">
        <v>2039.2427978515625</v>
      </c>
      <c r="GY24" s="232">
        <v>1158.2611083984375</v>
      </c>
      <c r="GZ24" s="232">
        <v>988.796630859375</v>
      </c>
      <c r="HA24" s="232">
        <v>2715.876708984375</v>
      </c>
      <c r="HB24" s="232">
        <v>1672.705078125</v>
      </c>
      <c r="HC24" s="232">
        <v>5264.62548828125</v>
      </c>
      <c r="HD24" s="232">
        <v>2577.06591796875</v>
      </c>
      <c r="HE24" s="232">
        <v>7826.595703125</v>
      </c>
      <c r="HF24" s="232">
        <v>2678.6181640625</v>
      </c>
      <c r="HG24" s="232">
        <v>0</v>
      </c>
      <c r="HH24" s="232">
        <v>5478.55078125</v>
      </c>
      <c r="HI24" s="232">
        <v>3031.38134765625</v>
      </c>
      <c r="HJ24" s="232">
        <v>0.5248342752456665</v>
      </c>
      <c r="HK24" s="232">
        <v>9.2620566487312317E-2</v>
      </c>
      <c r="HL24" s="232">
        <v>0.23041000962257385</v>
      </c>
      <c r="HM24" s="232">
        <v>2662.435791015625</v>
      </c>
      <c r="HN24" s="232">
        <v>1442.1988525390625</v>
      </c>
      <c r="HO24" s="232">
        <v>2660.742431640625</v>
      </c>
      <c r="HP24" s="232">
        <v>0.49431627988815308</v>
      </c>
      <c r="HQ24" s="232">
        <v>0.24661292135715485</v>
      </c>
      <c r="HR24" s="232">
        <v>0.18635337054729462</v>
      </c>
      <c r="HS24" s="232">
        <v>6.1311114579439163E-2</v>
      </c>
      <c r="HT24" s="232">
        <v>1.1406305246055126E-2</v>
      </c>
      <c r="HU24" s="232">
        <v>0.62473964691162109</v>
      </c>
      <c r="HV24" s="232">
        <v>0.59266442060470581</v>
      </c>
      <c r="HW24" s="232">
        <v>0.50858694314956665</v>
      </c>
      <c r="HX24" s="232">
        <v>0.44168397784233093</v>
      </c>
      <c r="HY24" s="232">
        <v>0.76623600721359253</v>
      </c>
      <c r="HZ24" s="232">
        <v>0.36465424299240112</v>
      </c>
      <c r="IA24" s="232">
        <v>7.704402320086956E-3</v>
      </c>
      <c r="IB24" s="232">
        <v>0.12391321361064911</v>
      </c>
      <c r="IC24" s="232">
        <v>0.19730927050113678</v>
      </c>
      <c r="ID24" s="232">
        <v>0.25700128078460693</v>
      </c>
      <c r="IE24" s="232">
        <v>0.41407182812690735</v>
      </c>
      <c r="IF24" s="232">
        <v>0.68507534265518188</v>
      </c>
      <c r="IG24" s="232">
        <v>0.31492465734481812</v>
      </c>
      <c r="IH24" s="232">
        <v>8.1059925258159637E-2</v>
      </c>
      <c r="II24" s="232">
        <v>0.23323120176792145</v>
      </c>
      <c r="IJ24" s="232">
        <v>0.14051263034343719</v>
      </c>
      <c r="IK24" s="232">
        <v>3.0653305351734161E-2</v>
      </c>
      <c r="IL24" s="232">
        <v>0.33685901761054993</v>
      </c>
      <c r="IM24" s="232">
        <v>0.17768391966819763</v>
      </c>
      <c r="IN24" s="232">
        <v>0.98181229829788208</v>
      </c>
      <c r="IO24" s="232">
        <v>0.92475825548171997</v>
      </c>
      <c r="IP24" s="232">
        <v>0.21221043169498444</v>
      </c>
      <c r="IQ24" s="232">
        <v>0.15000379085540771</v>
      </c>
    </row>
    <row r="25" spans="1:251" x14ac:dyDescent="0.25">
      <c r="A25" s="354" t="str">
        <f t="shared" si="1"/>
        <v>2016_2_RMRJ</v>
      </c>
      <c r="B25" s="232">
        <v>2016</v>
      </c>
      <c r="C25" s="232">
        <v>2</v>
      </c>
      <c r="D25" s="232" t="s">
        <v>9</v>
      </c>
      <c r="E25" s="232">
        <v>1500</v>
      </c>
      <c r="F25" s="232">
        <v>1600</v>
      </c>
      <c r="G25" s="232">
        <v>1200</v>
      </c>
      <c r="H25" s="232">
        <v>600</v>
      </c>
      <c r="I25" s="232">
        <v>1200</v>
      </c>
      <c r="J25" s="232">
        <v>1500</v>
      </c>
      <c r="K25" s="232">
        <v>1500</v>
      </c>
      <c r="L25" s="232">
        <v>1500</v>
      </c>
      <c r="M25" s="232">
        <v>1000</v>
      </c>
      <c r="N25" s="232">
        <v>1000</v>
      </c>
      <c r="O25" s="232">
        <v>1100</v>
      </c>
      <c r="P25" s="232">
        <v>1000</v>
      </c>
      <c r="Q25" s="232">
        <v>1400</v>
      </c>
      <c r="R25" s="232">
        <v>3000</v>
      </c>
      <c r="S25" s="232">
        <v>1000</v>
      </c>
      <c r="T25" s="232">
        <v>1500</v>
      </c>
      <c r="U25" s="232">
        <v>1500</v>
      </c>
      <c r="V25" s="232">
        <v>1200</v>
      </c>
      <c r="W25" s="232">
        <v>1500</v>
      </c>
      <c r="X25" s="232">
        <v>3500</v>
      </c>
      <c r="Z25" s="232">
        <v>1600</v>
      </c>
      <c r="AA25" s="232">
        <v>1500</v>
      </c>
      <c r="AB25" s="232">
        <v>1200</v>
      </c>
      <c r="AC25" s="232">
        <v>1200</v>
      </c>
      <c r="AD25" s="232">
        <v>1000</v>
      </c>
      <c r="AE25" s="232">
        <v>880</v>
      </c>
      <c r="AF25" s="232">
        <v>1500</v>
      </c>
      <c r="AG25" s="232">
        <v>1000</v>
      </c>
      <c r="AH25" s="232">
        <v>2000</v>
      </c>
      <c r="AI25" s="232">
        <v>1200</v>
      </c>
      <c r="AJ25" s="232">
        <v>4000</v>
      </c>
      <c r="AK25" s="232">
        <v>1500</v>
      </c>
      <c r="AL25" s="232">
        <v>0</v>
      </c>
      <c r="AM25" s="232">
        <v>3500</v>
      </c>
      <c r="AN25" s="232">
        <v>1500</v>
      </c>
      <c r="AO25" s="232">
        <v>1450</v>
      </c>
      <c r="AP25" s="232">
        <v>980</v>
      </c>
      <c r="AQ25" s="232">
        <v>1400</v>
      </c>
      <c r="AR25" s="232">
        <v>29405.387252807617</v>
      </c>
      <c r="AS25" s="232">
        <v>1132855.216468811</v>
      </c>
      <c r="AT25" s="232">
        <v>2730143.5932731628</v>
      </c>
      <c r="AU25" s="232">
        <v>1290945.7589073181</v>
      </c>
      <c r="AV25" s="232">
        <v>200872.95018768311</v>
      </c>
      <c r="AW25" s="232">
        <v>6030523.3177947998</v>
      </c>
      <c r="AX25" s="232">
        <v>10280865.012962341</v>
      </c>
      <c r="AY25" s="232">
        <v>4250341.6951675415</v>
      </c>
      <c r="AZ25" s="232">
        <v>5384222.9060897827</v>
      </c>
      <c r="BA25" s="232">
        <v>645901.15843963623</v>
      </c>
      <c r="BB25" s="232">
        <v>677048.4313659668</v>
      </c>
      <c r="BC25" s="232">
        <v>2078895.0451583862</v>
      </c>
      <c r="BD25" s="232">
        <v>3630579.9611244202</v>
      </c>
      <c r="BE25" s="232">
        <v>2281382.042881012</v>
      </c>
      <c r="BF25" s="232">
        <v>1612959.5324325562</v>
      </c>
      <c r="BG25" s="232">
        <v>6.5855197608470917E-2</v>
      </c>
      <c r="BH25" s="232">
        <v>0.20221012830734253</v>
      </c>
      <c r="BI25" s="232">
        <v>0.35313954949378967</v>
      </c>
      <c r="BJ25" s="232">
        <v>0.22190564870834351</v>
      </c>
      <c r="BK25" s="232">
        <v>0.15688948333263397</v>
      </c>
      <c r="BL25" s="232">
        <v>4.6792784705758095E-3</v>
      </c>
      <c r="BM25" s="232">
        <v>0.41342258453369141</v>
      </c>
      <c r="BN25" s="232">
        <v>3.1759492121636868E-3</v>
      </c>
      <c r="BO25" s="232">
        <v>0.10213074833154678</v>
      </c>
      <c r="BP25" s="232">
        <v>0.45121347904205322</v>
      </c>
      <c r="BQ25" s="232">
        <v>0.54878652095794678</v>
      </c>
      <c r="BR25" s="232">
        <v>9.2590758576989174E-3</v>
      </c>
      <c r="BS25" s="232">
        <v>0.23571193218231201</v>
      </c>
      <c r="BT25" s="232">
        <v>0.49514880776405334</v>
      </c>
      <c r="BU25" s="232">
        <v>0.22606804966926575</v>
      </c>
      <c r="BV25" s="232">
        <v>3.3812150359153748E-2</v>
      </c>
      <c r="BW25" s="232">
        <v>4.937753826379776E-2</v>
      </c>
      <c r="BX25" s="232">
        <v>0.14800438284873962</v>
      </c>
      <c r="BY25" s="232">
        <v>0.11602833867073059</v>
      </c>
      <c r="BZ25" s="232">
        <v>4.8587758094072342E-2</v>
      </c>
      <c r="CA25" s="232">
        <v>0.38148343563079834</v>
      </c>
      <c r="CB25" s="232">
        <v>0.25651857256889343</v>
      </c>
      <c r="CC25" s="232">
        <v>4.7685909084975719E-3</v>
      </c>
      <c r="CD25" s="232">
        <v>8.8294588029384613E-2</v>
      </c>
      <c r="CE25" s="232">
        <v>9.1134138405323029E-2</v>
      </c>
      <c r="CF25" s="232">
        <v>0.18367470800876617</v>
      </c>
      <c r="CG25" s="232">
        <v>0.56762164831161499</v>
      </c>
      <c r="CH25" s="232">
        <v>6.4506351947784424E-2</v>
      </c>
      <c r="CI25" s="232">
        <v>0</v>
      </c>
      <c r="CJ25" s="232">
        <v>0.58657741546630859</v>
      </c>
      <c r="CK25" s="232">
        <v>0.49103242158889771</v>
      </c>
      <c r="CL25" s="232">
        <v>0.69829308986663818</v>
      </c>
      <c r="CM25" s="232">
        <v>8.2471311092376709E-2</v>
      </c>
      <c r="CN25" s="232">
        <v>0.68376046419143677</v>
      </c>
      <c r="CO25" s="232">
        <v>0.822459876537323</v>
      </c>
      <c r="CP25" s="232">
        <v>0.59758013486862183</v>
      </c>
      <c r="CQ25" s="232">
        <v>0.12641666829586029</v>
      </c>
      <c r="CR25" s="232">
        <v>0.43927246332168579</v>
      </c>
      <c r="CS25" s="232">
        <v>0.41171300411224365</v>
      </c>
      <c r="CT25" s="232">
        <v>0.54444050788879395</v>
      </c>
      <c r="CU25" s="232">
        <v>0.43154862523078918</v>
      </c>
      <c r="CV25" s="232">
        <v>0.69208461046218872</v>
      </c>
      <c r="CW25" s="232">
        <v>0.72055870294570923</v>
      </c>
      <c r="CX25" s="232">
        <v>2.1022760774940252E-3</v>
      </c>
      <c r="CY25" s="232">
        <v>3.892546147108078E-2</v>
      </c>
      <c r="CZ25" s="232">
        <v>4.0177304297685623E-2</v>
      </c>
      <c r="DA25" s="232">
        <v>8.097463846206665E-2</v>
      </c>
      <c r="DB25" s="232">
        <v>0.25024107098579407</v>
      </c>
      <c r="DC25" s="232">
        <v>2.8438203036785126E-2</v>
      </c>
      <c r="DD25" s="232">
        <v>0</v>
      </c>
      <c r="DE25" s="232">
        <v>0.44204068183898926</v>
      </c>
      <c r="DF25" s="232">
        <v>0.55795931816101074</v>
      </c>
      <c r="DG25" s="232">
        <v>5.4613985121250153E-3</v>
      </c>
      <c r="DH25" s="232">
        <v>0.2104027271270752</v>
      </c>
      <c r="DI25" s="232">
        <v>0.50706362724304199</v>
      </c>
      <c r="DJ25" s="232">
        <v>0.23976454138755798</v>
      </c>
      <c r="DK25" s="232">
        <v>3.7307694554328918E-2</v>
      </c>
      <c r="DL25" s="232">
        <v>4.8643968999385834E-2</v>
      </c>
      <c r="DM25" s="232">
        <v>0.14588372409343719</v>
      </c>
      <c r="DN25" s="232">
        <v>0.11697054654359818</v>
      </c>
      <c r="DO25" s="232">
        <v>4.1829422116279602E-2</v>
      </c>
      <c r="DP25" s="232">
        <v>0.37640488147735596</v>
      </c>
      <c r="DQ25" s="232">
        <v>0.27026748657226563</v>
      </c>
      <c r="DR25" s="232">
        <v>4.7685909084975719E-3</v>
      </c>
      <c r="DS25" s="232">
        <v>8.8294588029384613E-2</v>
      </c>
      <c r="DT25" s="232">
        <v>9.1134138405323029E-2</v>
      </c>
      <c r="DU25" s="232">
        <v>0.18367470800876617</v>
      </c>
      <c r="DV25" s="232">
        <v>0.56762164831161499</v>
      </c>
      <c r="DW25" s="232">
        <v>6.4506351947784424E-2</v>
      </c>
      <c r="DX25" s="232">
        <v>0</v>
      </c>
      <c r="DY25" s="232">
        <v>3.0110523104667664E-2</v>
      </c>
      <c r="DZ25" s="232">
        <v>4.8241179436445236E-2</v>
      </c>
      <c r="EA25" s="232">
        <v>0.45424312353134155</v>
      </c>
      <c r="EB25" s="232">
        <v>6.9790825247764587E-2</v>
      </c>
      <c r="EC25" s="232">
        <v>1.1149413883686066E-2</v>
      </c>
      <c r="ED25" s="232">
        <v>1.0905747301876545E-2</v>
      </c>
      <c r="EE25" s="232">
        <v>2.7206733822822571E-2</v>
      </c>
      <c r="EF25" s="232">
        <v>0.24304576218128204</v>
      </c>
      <c r="EG25" s="232">
        <v>0.50134390592575073</v>
      </c>
      <c r="EH25" s="232">
        <v>0.24910332262516022</v>
      </c>
      <c r="EI25" s="232">
        <v>0.18533079326152802</v>
      </c>
      <c r="EJ25" s="232">
        <v>6.422201544046402E-2</v>
      </c>
      <c r="EK25" s="232">
        <v>0.1071053221821785</v>
      </c>
      <c r="EL25" s="232">
        <v>0.12517529726028442</v>
      </c>
      <c r="EM25" s="232">
        <v>9.2248156666755676E-2</v>
      </c>
      <c r="EN25" s="232">
        <v>0.47337159514427185</v>
      </c>
      <c r="EO25" s="232">
        <v>0.20275668799877167</v>
      </c>
      <c r="EP25" s="232">
        <v>8.5687287151813507E-2</v>
      </c>
      <c r="EQ25" s="232">
        <v>5.3078867495059967E-2</v>
      </c>
      <c r="ER25" s="232">
        <v>1.4869778417050838E-2</v>
      </c>
      <c r="ES25" s="232">
        <v>0.12043565511703491</v>
      </c>
      <c r="ET25" s="232">
        <v>0.11996427178382874</v>
      </c>
      <c r="EU25" s="232">
        <v>9.9921323359012604E-2</v>
      </c>
      <c r="EV25" s="232">
        <v>0.23135995864868164</v>
      </c>
      <c r="EW25" s="232">
        <v>0.11905744671821594</v>
      </c>
      <c r="EX25" s="232">
        <v>5.9059515595436096E-2</v>
      </c>
      <c r="EY25" s="232">
        <v>0</v>
      </c>
      <c r="EZ25" s="232">
        <v>0</v>
      </c>
      <c r="FA25" s="232">
        <v>0</v>
      </c>
      <c r="FB25" s="232">
        <v>0</v>
      </c>
      <c r="FC25" s="232">
        <v>0</v>
      </c>
      <c r="FD25" s="232">
        <v>0</v>
      </c>
      <c r="FF25" s="232">
        <v>0.52733868360519409</v>
      </c>
      <c r="FG25" s="232">
        <v>0.4726613461971283</v>
      </c>
      <c r="FH25" s="232">
        <v>4.0922179818153381E-2</v>
      </c>
      <c r="FI25" s="232">
        <v>0.44621658325195313</v>
      </c>
      <c r="FJ25" s="232">
        <v>0.39613300561904907</v>
      </c>
      <c r="FK25" s="232">
        <v>0.11203397810459137</v>
      </c>
      <c r="FL25" s="232">
        <v>4.6942504122853279E-3</v>
      </c>
      <c r="FM25" s="232">
        <v>5.5523063987493515E-2</v>
      </c>
      <c r="FN25" s="232">
        <v>0.16577361524105072</v>
      </c>
      <c r="FO25" s="232">
        <v>0.10824583470821381</v>
      </c>
      <c r="FP25" s="232">
        <v>0.10495521128177643</v>
      </c>
      <c r="FQ25" s="232">
        <v>0.42405402660369873</v>
      </c>
      <c r="FR25" s="232">
        <v>0.1414482593536377</v>
      </c>
      <c r="FZ25" s="232">
        <v>2453.83447265625</v>
      </c>
      <c r="GA25" s="232">
        <v>2761.69970703125</v>
      </c>
      <c r="GB25" s="232">
        <v>2065.23583984375</v>
      </c>
      <c r="GC25" s="232">
        <v>630.1920166015625</v>
      </c>
      <c r="GD25" s="232">
        <v>1592.591796875</v>
      </c>
      <c r="GE25" s="232">
        <v>2619.85009765625</v>
      </c>
      <c r="GF25" s="232">
        <v>2821.52587890625</v>
      </c>
      <c r="GG25" s="232">
        <v>2958.48828125</v>
      </c>
      <c r="GH25" s="232">
        <v>1204.8968505859375</v>
      </c>
      <c r="GI25" s="232">
        <v>1232.2701416015625</v>
      </c>
      <c r="GJ25" s="232">
        <v>1329.323486328125</v>
      </c>
      <c r="GK25" s="232">
        <v>1254.607421875</v>
      </c>
      <c r="GL25" s="232">
        <v>1798.4150390625</v>
      </c>
      <c r="GM25" s="232">
        <v>4923.09326171875</v>
      </c>
      <c r="GN25" s="232">
        <v>1406.760009765625</v>
      </c>
      <c r="GO25" s="232">
        <v>2490.83740234375</v>
      </c>
      <c r="GP25" s="232">
        <v>1859.95849609375</v>
      </c>
      <c r="GQ25" s="232">
        <v>1947.35302734375</v>
      </c>
      <c r="GR25" s="232">
        <v>2484.458251953125</v>
      </c>
      <c r="GS25" s="232">
        <v>4492.291015625</v>
      </c>
      <c r="GU25" s="232">
        <v>2755.0791015625</v>
      </c>
      <c r="GV25" s="232">
        <v>2624.0234375</v>
      </c>
      <c r="GW25" s="232">
        <v>1637.8448486328125</v>
      </c>
      <c r="GX25" s="232">
        <v>1796.834228515625</v>
      </c>
      <c r="GY25" s="232">
        <v>1154.45458984375</v>
      </c>
      <c r="GZ25" s="232">
        <v>911.44879150390625</v>
      </c>
      <c r="HA25" s="232">
        <v>2265.34619140625</v>
      </c>
      <c r="HB25" s="232">
        <v>1434.3602294921875</v>
      </c>
      <c r="HC25" s="232">
        <v>4054.796142578125</v>
      </c>
      <c r="HD25" s="232">
        <v>1824.490966796875</v>
      </c>
      <c r="HE25" s="232">
        <v>6523.0166015625</v>
      </c>
      <c r="HF25" s="232">
        <v>2115.71630859375</v>
      </c>
      <c r="HG25" s="232">
        <v>0</v>
      </c>
      <c r="HH25" s="232">
        <v>4789.828125</v>
      </c>
      <c r="HI25" s="232">
        <v>2428.1259765625</v>
      </c>
      <c r="HJ25" s="232">
        <v>0.49550306797027588</v>
      </c>
      <c r="HK25" s="232">
        <v>0.12893775105476379</v>
      </c>
      <c r="HL25" s="232">
        <v>0.24304576218128204</v>
      </c>
      <c r="HM25" s="232">
        <v>2216.029052734375</v>
      </c>
      <c r="HN25" s="232">
        <v>1248.10986328125</v>
      </c>
      <c r="HO25" s="232">
        <v>2101.760498046875</v>
      </c>
      <c r="HP25" s="232">
        <v>0.47939214110374451</v>
      </c>
      <c r="HQ25" s="232">
        <v>0.24061888456344604</v>
      </c>
      <c r="HR25" s="232">
        <v>0.21048153936862946</v>
      </c>
      <c r="HS25" s="232">
        <v>6.1669766902923584E-2</v>
      </c>
      <c r="HT25" s="232">
        <v>7.8376755118370056E-3</v>
      </c>
      <c r="HU25" s="232">
        <v>0.6311260461807251</v>
      </c>
      <c r="HV25" s="232">
        <v>0.58123737573623657</v>
      </c>
      <c r="HW25" s="232">
        <v>0.54633760452270508</v>
      </c>
      <c r="HX25" s="232">
        <v>0.45714357495307922</v>
      </c>
      <c r="HY25" s="232">
        <v>0.70710957050323486</v>
      </c>
      <c r="HZ25" s="232">
        <v>0.37732610106468201</v>
      </c>
      <c r="IA25" s="232">
        <v>1.1723649688065052E-2</v>
      </c>
      <c r="IB25" s="232">
        <v>0.14849357306957245</v>
      </c>
      <c r="IC25" s="232">
        <v>0.22225606441497803</v>
      </c>
      <c r="ID25" s="232">
        <v>0.25389176607131958</v>
      </c>
      <c r="IE25" s="232">
        <v>0.36363494396209717</v>
      </c>
      <c r="IF25" s="232">
        <v>0.68387818336486816</v>
      </c>
      <c r="IG25" s="232">
        <v>0.31612184643745422</v>
      </c>
      <c r="IH25" s="232">
        <v>0.10433811694383621</v>
      </c>
      <c r="II25" s="232">
        <v>0.28418156504631042</v>
      </c>
      <c r="IJ25" s="232">
        <v>0.12770728766918182</v>
      </c>
      <c r="IK25" s="232">
        <v>3.5199690610170364E-2</v>
      </c>
      <c r="IL25" s="232">
        <v>0.31803679466247559</v>
      </c>
      <c r="IM25" s="232">
        <v>0.13053655624389648</v>
      </c>
      <c r="IN25" s="232">
        <v>0.96435827016830444</v>
      </c>
      <c r="IO25" s="232">
        <v>0.8896821141242981</v>
      </c>
      <c r="IP25" s="232">
        <v>0.25714093446731567</v>
      </c>
      <c r="IQ25" s="232">
        <v>0.20648513734340668</v>
      </c>
    </row>
    <row r="26" spans="1:251" x14ac:dyDescent="0.25">
      <c r="A26" s="354" t="str">
        <f t="shared" si="1"/>
        <v>2016_2_SEMT</v>
      </c>
      <c r="B26" s="232">
        <v>2016</v>
      </c>
      <c r="C26" s="232">
        <v>2</v>
      </c>
      <c r="D26" s="232" t="s">
        <v>171</v>
      </c>
      <c r="E26" s="232">
        <v>1500</v>
      </c>
      <c r="F26" s="232">
        <v>1700</v>
      </c>
      <c r="G26" s="232">
        <v>1200</v>
      </c>
      <c r="H26" s="232">
        <v>600</v>
      </c>
      <c r="I26" s="232">
        <v>1200</v>
      </c>
      <c r="J26" s="232">
        <v>1600</v>
      </c>
      <c r="K26" s="232">
        <v>1600</v>
      </c>
      <c r="L26" s="232">
        <v>1500</v>
      </c>
      <c r="M26" s="232">
        <v>1100</v>
      </c>
      <c r="N26" s="232">
        <v>1050</v>
      </c>
      <c r="O26" s="232">
        <v>1200</v>
      </c>
      <c r="P26" s="232">
        <v>1000</v>
      </c>
      <c r="Q26" s="232">
        <v>1380</v>
      </c>
      <c r="R26" s="232">
        <v>3000</v>
      </c>
      <c r="S26" s="232">
        <v>1000</v>
      </c>
      <c r="T26" s="232">
        <v>1500</v>
      </c>
      <c r="U26" s="232">
        <v>1500</v>
      </c>
      <c r="V26" s="232">
        <v>1300</v>
      </c>
      <c r="W26" s="232">
        <v>1500</v>
      </c>
      <c r="X26" s="232">
        <v>3500</v>
      </c>
      <c r="Z26" s="232">
        <v>1722</v>
      </c>
      <c r="AA26" s="232">
        <v>1500</v>
      </c>
      <c r="AB26" s="232">
        <v>1200</v>
      </c>
      <c r="AC26" s="232">
        <v>1255</v>
      </c>
      <c r="AD26" s="232">
        <v>1100</v>
      </c>
      <c r="AE26" s="232">
        <v>880</v>
      </c>
      <c r="AF26" s="232">
        <v>1500</v>
      </c>
      <c r="AG26" s="232">
        <v>1000</v>
      </c>
      <c r="AH26" s="232">
        <v>2000</v>
      </c>
      <c r="AI26" s="232">
        <v>1200</v>
      </c>
      <c r="AJ26" s="232">
        <v>5000</v>
      </c>
      <c r="AK26" s="232">
        <v>1500</v>
      </c>
      <c r="AL26" s="232">
        <v>0</v>
      </c>
      <c r="AM26" s="232">
        <v>3500</v>
      </c>
      <c r="AN26" s="232">
        <v>1500</v>
      </c>
      <c r="AO26" s="232">
        <v>1500</v>
      </c>
      <c r="AP26" s="232">
        <v>1000</v>
      </c>
      <c r="AQ26" s="232">
        <v>1500</v>
      </c>
      <c r="AR26" s="232">
        <v>202174.19200134277</v>
      </c>
      <c r="AS26" s="232">
        <v>4538292.3628349304</v>
      </c>
      <c r="AT26" s="232">
        <v>9413448.5492630005</v>
      </c>
      <c r="AU26" s="232">
        <v>4330210.7833900452</v>
      </c>
      <c r="AV26" s="232">
        <v>642967.54373931885</v>
      </c>
      <c r="AW26" s="232">
        <v>21831290.687534332</v>
      </c>
      <c r="AX26" s="232">
        <v>34003315.499145508</v>
      </c>
      <c r="AY26" s="232">
        <v>12172024.811611176</v>
      </c>
      <c r="AZ26" s="232">
        <v>19127093.431228638</v>
      </c>
      <c r="BA26" s="232">
        <v>2695342.8051795959</v>
      </c>
      <c r="BB26" s="232">
        <v>2503960.8488235474</v>
      </c>
      <c r="BC26" s="232">
        <v>7421030.7294273376</v>
      </c>
      <c r="BD26" s="232">
        <v>12262347.090507507</v>
      </c>
      <c r="BE26" s="232">
        <v>7401929.2101898193</v>
      </c>
      <c r="BF26" s="232">
        <v>4414047.6201972961</v>
      </c>
      <c r="BG26" s="232">
        <v>7.3638729751110077E-2</v>
      </c>
      <c r="BH26" s="232">
        <v>0.21824432909488678</v>
      </c>
      <c r="BI26" s="232">
        <v>0.3606221079826355</v>
      </c>
      <c r="BJ26" s="232">
        <v>0.21768257021903992</v>
      </c>
      <c r="BK26" s="232">
        <v>0.12981227040290833</v>
      </c>
      <c r="BL26" s="232">
        <v>4.9421386793255806E-3</v>
      </c>
      <c r="BM26" s="232">
        <v>0.35796582698822021</v>
      </c>
      <c r="BN26" s="232">
        <v>5.8336472138762474E-3</v>
      </c>
      <c r="BO26" s="232">
        <v>7.755153626203537E-2</v>
      </c>
      <c r="BP26" s="232">
        <v>0.4599405825138092</v>
      </c>
      <c r="BQ26" s="232">
        <v>0.54005938768386841</v>
      </c>
      <c r="BR26" s="232">
        <v>1.9933907315135002E-2</v>
      </c>
      <c r="BS26" s="232">
        <v>0.26299765706062317</v>
      </c>
      <c r="BT26" s="232">
        <v>0.47595342993736267</v>
      </c>
      <c r="BU26" s="232">
        <v>0.21063464879989624</v>
      </c>
      <c r="BV26" s="232">
        <v>3.0480338260531425E-2</v>
      </c>
      <c r="BW26" s="232">
        <v>4.1703134775161743E-2</v>
      </c>
      <c r="BX26" s="232">
        <v>0.13547056913375854</v>
      </c>
      <c r="BY26" s="232">
        <v>0.10318290442228317</v>
      </c>
      <c r="BZ26" s="232">
        <v>5.2545085549354553E-2</v>
      </c>
      <c r="CA26" s="232">
        <v>0.36699029803276062</v>
      </c>
      <c r="CB26" s="232">
        <v>0.30010801553726196</v>
      </c>
      <c r="CC26" s="232">
        <v>5.1331170834600925E-3</v>
      </c>
      <c r="CD26" s="232">
        <v>0.12173478305339813</v>
      </c>
      <c r="CE26" s="232">
        <v>7.7878467738628387E-2</v>
      </c>
      <c r="CF26" s="232">
        <v>0.18123419582843781</v>
      </c>
      <c r="CG26" s="232">
        <v>0.56725394725799561</v>
      </c>
      <c r="CH26" s="232">
        <v>4.6765483915805817E-2</v>
      </c>
      <c r="CI26" s="232">
        <v>0</v>
      </c>
      <c r="CJ26" s="232">
        <v>0.64203417301177979</v>
      </c>
      <c r="CK26" s="232">
        <v>0.55509275197982788</v>
      </c>
      <c r="CL26" s="232">
        <v>0.7408565878868103</v>
      </c>
      <c r="CM26" s="232">
        <v>0.17379781603813171</v>
      </c>
      <c r="CN26" s="232">
        <v>0.77369016408920288</v>
      </c>
      <c r="CO26" s="232">
        <v>0.84736454486846924</v>
      </c>
      <c r="CP26" s="232">
        <v>0.62124699354171753</v>
      </c>
      <c r="CQ26" s="232">
        <v>0.15075168013572693</v>
      </c>
      <c r="CR26" s="232">
        <v>0.42766234278678894</v>
      </c>
      <c r="CS26" s="232">
        <v>0.44810089468955994</v>
      </c>
      <c r="CT26" s="232">
        <v>0.55653268098831177</v>
      </c>
      <c r="CU26" s="232">
        <v>0.50164175033569336</v>
      </c>
      <c r="CV26" s="232">
        <v>0.74706107378005981</v>
      </c>
      <c r="CW26" s="232">
        <v>0.79748302698135376</v>
      </c>
      <c r="CX26" s="232">
        <v>2.4153145495802164E-3</v>
      </c>
      <c r="CY26" s="232">
        <v>5.7280559092760086E-2</v>
      </c>
      <c r="CZ26" s="232">
        <v>3.6644600331783295E-2</v>
      </c>
      <c r="DA26" s="232">
        <v>8.5277155041694641E-2</v>
      </c>
      <c r="DB26" s="232">
        <v>0.26691320538520813</v>
      </c>
      <c r="DC26" s="232">
        <v>2.2004827857017517E-2</v>
      </c>
      <c r="DD26" s="232">
        <v>0</v>
      </c>
      <c r="DE26" s="232">
        <v>0.45269304513931274</v>
      </c>
      <c r="DF26" s="232">
        <v>0.54730695486068726</v>
      </c>
      <c r="DG26" s="232">
        <v>1.057004276663065E-2</v>
      </c>
      <c r="DH26" s="232">
        <v>0.23727035522460938</v>
      </c>
      <c r="DI26" s="232">
        <v>0.49215260148048401</v>
      </c>
      <c r="DJ26" s="232">
        <v>0.22639146447181702</v>
      </c>
      <c r="DK26" s="232">
        <v>3.3615536987781525E-2</v>
      </c>
      <c r="DL26" s="232">
        <v>4.1709810495376587E-2</v>
      </c>
      <c r="DM26" s="232">
        <v>0.13741832971572876</v>
      </c>
      <c r="DN26" s="232">
        <v>0.10099003463983536</v>
      </c>
      <c r="DO26" s="232">
        <v>4.4163141399621964E-2</v>
      </c>
      <c r="DP26" s="232">
        <v>0.36105576157569885</v>
      </c>
      <c r="DQ26" s="232">
        <v>0.31466293334960938</v>
      </c>
      <c r="DR26" s="232">
        <v>5.1331170834600925E-3</v>
      </c>
      <c r="DS26" s="232">
        <v>0.12173478305339813</v>
      </c>
      <c r="DT26" s="232">
        <v>7.7878467738628387E-2</v>
      </c>
      <c r="DU26" s="232">
        <v>0.18123419582843781</v>
      </c>
      <c r="DV26" s="232">
        <v>0.56725394725799561</v>
      </c>
      <c r="DW26" s="232">
        <v>4.6765483915805817E-2</v>
      </c>
      <c r="DX26" s="232">
        <v>0</v>
      </c>
      <c r="DY26" s="232">
        <v>2.7661677449941635E-2</v>
      </c>
      <c r="DZ26" s="232">
        <v>3.8344357162714005E-2</v>
      </c>
      <c r="EA26" s="232">
        <v>0.48597988486289978</v>
      </c>
      <c r="EB26" s="232">
        <v>8.7777189910411835E-2</v>
      </c>
      <c r="EC26" s="232">
        <v>1.1225222609937191E-2</v>
      </c>
      <c r="ED26" s="232">
        <v>9.4601977616548538E-3</v>
      </c>
      <c r="EE26" s="232">
        <v>4.2393870651721954E-2</v>
      </c>
      <c r="EF26" s="232">
        <v>0.21377243101596832</v>
      </c>
      <c r="EG26" s="232">
        <v>0.47674715518951416</v>
      </c>
      <c r="EH26" s="232">
        <v>0.24868027865886688</v>
      </c>
      <c r="EI26" s="232">
        <v>0.20733825862407684</v>
      </c>
      <c r="EJ26" s="232">
        <v>6.7234307527542114E-2</v>
      </c>
      <c r="EK26" s="232">
        <v>0.12346236407756805</v>
      </c>
      <c r="EL26" s="232">
        <v>0.13717447221279144</v>
      </c>
      <c r="EM26" s="232">
        <v>0.11178447306156158</v>
      </c>
      <c r="EN26" s="232">
        <v>0.53434926271438599</v>
      </c>
      <c r="EO26" s="232">
        <v>0.20868146419525146</v>
      </c>
      <c r="EP26" s="232">
        <v>9.3803577125072479E-2</v>
      </c>
      <c r="EQ26" s="232">
        <v>5.8172475546598434E-2</v>
      </c>
      <c r="ER26" s="232">
        <v>3.374919667840004E-2</v>
      </c>
      <c r="ES26" s="232">
        <v>0.12372769415378571</v>
      </c>
      <c r="ET26" s="232">
        <v>0.11065705865621567</v>
      </c>
      <c r="EU26" s="232">
        <v>0.1422794908285141</v>
      </c>
      <c r="EV26" s="232">
        <v>0.2623026967048645</v>
      </c>
      <c r="EW26" s="232">
        <v>0.13745534420013428</v>
      </c>
      <c r="EX26" s="232">
        <v>8.1315569579601288E-2</v>
      </c>
      <c r="EY26" s="232">
        <v>0</v>
      </c>
      <c r="EZ26" s="232">
        <v>0</v>
      </c>
      <c r="FA26" s="232">
        <v>0</v>
      </c>
      <c r="FB26" s="232">
        <v>0</v>
      </c>
      <c r="FC26" s="232">
        <v>0</v>
      </c>
      <c r="FD26" s="232">
        <v>0</v>
      </c>
      <c r="FF26" s="232">
        <v>0.51102298498153687</v>
      </c>
      <c r="FG26" s="232">
        <v>0.48897698521614075</v>
      </c>
      <c r="FH26" s="232">
        <v>8.6274616420269012E-2</v>
      </c>
      <c r="FI26" s="232">
        <v>0.44453006982803345</v>
      </c>
      <c r="FJ26" s="232">
        <v>0.36161735653877258</v>
      </c>
      <c r="FK26" s="232">
        <v>9.9245943129062653E-2</v>
      </c>
      <c r="FL26" s="232">
        <v>8.3319870755076408E-3</v>
      </c>
      <c r="FM26" s="232">
        <v>4.179275780916214E-2</v>
      </c>
      <c r="FN26" s="232">
        <v>0.12141978740692139</v>
      </c>
      <c r="FO26" s="232">
        <v>0.11890920251607895</v>
      </c>
      <c r="FP26" s="232">
        <v>0.11163497716188431</v>
      </c>
      <c r="FQ26" s="232">
        <v>0.40858420729637146</v>
      </c>
      <c r="FR26" s="232">
        <v>0.19765906035900116</v>
      </c>
      <c r="FZ26" s="232">
        <v>2680.627685546875</v>
      </c>
      <c r="GA26" s="232">
        <v>3059.953369140625</v>
      </c>
      <c r="GB26" s="232">
        <v>2222.022216796875</v>
      </c>
      <c r="GC26" s="232">
        <v>610.8018798828125</v>
      </c>
      <c r="GD26" s="232">
        <v>1651.21630859375</v>
      </c>
      <c r="GE26" s="232">
        <v>2915.30224609375</v>
      </c>
      <c r="GF26" s="232">
        <v>3249.140625</v>
      </c>
      <c r="GG26" s="232">
        <v>3332.8515625</v>
      </c>
      <c r="GH26" s="232">
        <v>1276.5888671875</v>
      </c>
      <c r="GI26" s="232">
        <v>1274.5555419921875</v>
      </c>
      <c r="GJ26" s="232">
        <v>1440.30419921875</v>
      </c>
      <c r="GK26" s="232">
        <v>1329.658935546875</v>
      </c>
      <c r="GL26" s="232">
        <v>1764.6728515625</v>
      </c>
      <c r="GM26" s="232">
        <v>5119.47998046875</v>
      </c>
      <c r="GN26" s="232">
        <v>2201.5166015625</v>
      </c>
      <c r="GO26" s="232">
        <v>2783.113525390625</v>
      </c>
      <c r="GP26" s="232">
        <v>2358.309814453125</v>
      </c>
      <c r="GQ26" s="232">
        <v>2008.69873046875</v>
      </c>
      <c r="GR26" s="232">
        <v>2721.478759765625</v>
      </c>
      <c r="GS26" s="232">
        <v>5111.66259765625</v>
      </c>
      <c r="GU26" s="232">
        <v>3253.544189453125</v>
      </c>
      <c r="GV26" s="232">
        <v>2664.20068359375</v>
      </c>
      <c r="GW26" s="232">
        <v>1669.1312255859375</v>
      </c>
      <c r="GX26" s="232">
        <v>1798.202392578125</v>
      </c>
      <c r="GY26" s="232">
        <v>1235.5579833984375</v>
      </c>
      <c r="GZ26" s="232">
        <v>920.979736328125</v>
      </c>
      <c r="HA26" s="232">
        <v>2413.054443359375</v>
      </c>
      <c r="HB26" s="232">
        <v>2016.7601318359375</v>
      </c>
      <c r="HC26" s="232">
        <v>3997.085205078125</v>
      </c>
      <c r="HD26" s="232">
        <v>1903.8507080078125</v>
      </c>
      <c r="HE26" s="232">
        <v>7274.39794921875</v>
      </c>
      <c r="HF26" s="232">
        <v>2383.277587890625</v>
      </c>
      <c r="HG26" s="232">
        <v>0</v>
      </c>
      <c r="HH26" s="232">
        <v>4908.5615234375</v>
      </c>
      <c r="HI26" s="232">
        <v>2639.26416015625</v>
      </c>
      <c r="HJ26" s="232">
        <v>0.52486675977706909</v>
      </c>
      <c r="HK26" s="232">
        <v>0.13558174669742584</v>
      </c>
      <c r="HL26" s="232">
        <v>0.21377243101596832</v>
      </c>
      <c r="HM26" s="232">
        <v>2342.388427734375</v>
      </c>
      <c r="HN26" s="232">
        <v>1671.767578125</v>
      </c>
      <c r="HO26" s="232">
        <v>2349.4443359375</v>
      </c>
      <c r="HP26" s="232">
        <v>0.45096457004547119</v>
      </c>
      <c r="HQ26" s="232">
        <v>0.23784711956977844</v>
      </c>
      <c r="HR26" s="232">
        <v>0.2399413138628006</v>
      </c>
      <c r="HS26" s="232">
        <v>6.0869615525007248E-2</v>
      </c>
      <c r="HT26" s="232">
        <v>1.0377396829426289E-2</v>
      </c>
      <c r="HU26" s="232">
        <v>0.68793517351150513</v>
      </c>
      <c r="HV26" s="232">
        <v>0.62014031410217285</v>
      </c>
      <c r="HW26" s="232">
        <v>0.62058550119400024</v>
      </c>
      <c r="HX26" s="232">
        <v>0.51101309061050415</v>
      </c>
      <c r="HY26" s="232">
        <v>0.81545817852020264</v>
      </c>
      <c r="HZ26" s="232">
        <v>0.33961188793182373</v>
      </c>
      <c r="IA26" s="232">
        <v>1.4264591969549656E-2</v>
      </c>
      <c r="IB26" s="232">
        <v>0.16255868971347809</v>
      </c>
      <c r="IC26" s="232">
        <v>0.23451875150203705</v>
      </c>
      <c r="ID26" s="232">
        <v>0.26255667209625244</v>
      </c>
      <c r="IE26" s="232">
        <v>0.32610130310058594</v>
      </c>
      <c r="IF26" s="232">
        <v>0.67506527900695801</v>
      </c>
      <c r="IG26" s="232">
        <v>0.32493472099304199</v>
      </c>
      <c r="IH26" s="232">
        <v>0.1125217005610466</v>
      </c>
      <c r="II26" s="232">
        <v>0.28194361925125122</v>
      </c>
      <c r="IJ26" s="232">
        <v>0.12299591302871704</v>
      </c>
      <c r="IK26" s="232">
        <v>3.3628102391958237E-2</v>
      </c>
      <c r="IL26" s="232">
        <v>0.31186047196388245</v>
      </c>
      <c r="IM26" s="232">
        <v>0.13705018162727356</v>
      </c>
      <c r="IN26" s="232">
        <v>0.96157491207122803</v>
      </c>
      <c r="IO26" s="232">
        <v>0.87382543087005615</v>
      </c>
      <c r="IP26" s="232">
        <v>0.23060928285121918</v>
      </c>
      <c r="IQ26" s="232">
        <v>0.20528736710548401</v>
      </c>
    </row>
    <row r="27" spans="1:251" x14ac:dyDescent="0.25">
      <c r="A27" s="354" t="str">
        <f t="shared" si="1"/>
        <v>2016_1_BRA</v>
      </c>
      <c r="B27" s="232">
        <v>2016</v>
      </c>
      <c r="C27" s="232">
        <v>1</v>
      </c>
      <c r="D27" s="232" t="s">
        <v>170</v>
      </c>
      <c r="E27" s="232">
        <v>1218.207275390625</v>
      </c>
      <c r="F27" s="232">
        <v>1319.7244873046875</v>
      </c>
      <c r="G27" s="232">
        <v>1018.7072143554688</v>
      </c>
      <c r="H27" s="232">
        <v>407.48287963867188</v>
      </c>
      <c r="I27" s="232">
        <v>1018.7072143554688</v>
      </c>
      <c r="J27" s="232">
        <v>1313.0389404296875</v>
      </c>
      <c r="K27" s="232">
        <v>1230.614013671875</v>
      </c>
      <c r="L27" s="232">
        <v>1015.5557250976563</v>
      </c>
      <c r="M27" s="232">
        <v>816.3470458984375</v>
      </c>
      <c r="N27" s="232">
        <v>897.5372314453125</v>
      </c>
      <c r="O27" s="232">
        <v>1020.4337768554688</v>
      </c>
      <c r="P27" s="232">
        <v>912.38427734375</v>
      </c>
      <c r="Q27" s="232">
        <v>1222.4486083984375</v>
      </c>
      <c r="R27" s="232">
        <v>2546.76806640625</v>
      </c>
      <c r="S27" s="232">
        <v>607.878662109375</v>
      </c>
      <c r="T27" s="232">
        <v>1266.7298583984375</v>
      </c>
      <c r="U27" s="232">
        <v>1220.4713134765625</v>
      </c>
      <c r="V27" s="232">
        <v>1116.68994140625</v>
      </c>
      <c r="W27" s="232">
        <v>1222.4486083984375</v>
      </c>
      <c r="X27" s="232">
        <v>2051.0234375</v>
      </c>
      <c r="Y27" s="232">
        <v>1529.8929443359375</v>
      </c>
      <c r="Z27" s="232">
        <v>1329.5438232421875</v>
      </c>
      <c r="AA27" s="232">
        <v>1120.577880859375</v>
      </c>
      <c r="AB27" s="232">
        <v>1015.5557250976563</v>
      </c>
      <c r="AC27" s="232">
        <v>1018.7072143554688</v>
      </c>
      <c r="AD27" s="232">
        <v>916.83648681640625</v>
      </c>
      <c r="AE27" s="232">
        <v>610.23565673828125</v>
      </c>
      <c r="AF27" s="232">
        <v>1324.3193359375</v>
      </c>
      <c r="AG27" s="232">
        <v>883.533447265625</v>
      </c>
      <c r="AH27" s="232">
        <v>1629.9315185546875</v>
      </c>
      <c r="AI27" s="232">
        <v>1018.7072143554688</v>
      </c>
      <c r="AJ27" s="232">
        <v>3059.785888671875</v>
      </c>
      <c r="AK27" s="232">
        <v>1015.5557250976563</v>
      </c>
      <c r="AL27" s="232">
        <v>0</v>
      </c>
      <c r="AM27" s="232">
        <v>2546.76806640625</v>
      </c>
      <c r="AN27" s="232">
        <v>1220.4713134765625</v>
      </c>
      <c r="AO27" s="232">
        <v>1230.614013671875</v>
      </c>
      <c r="AP27" s="232">
        <v>818.18084716796875</v>
      </c>
      <c r="AQ27" s="232">
        <v>1015.1726684570313</v>
      </c>
      <c r="AR27" s="232">
        <v>1812877.1195230484</v>
      </c>
      <c r="AS27" s="232">
        <v>22308033.863702774</v>
      </c>
      <c r="AT27" s="232">
        <v>45115596.511713028</v>
      </c>
      <c r="AU27" s="232">
        <v>18610074.837221146</v>
      </c>
      <c r="AV27" s="232">
        <v>2792491.7061462402</v>
      </c>
      <c r="AW27" s="232">
        <v>101728040.30033207</v>
      </c>
      <c r="AX27" s="232">
        <v>165567042.52624893</v>
      </c>
      <c r="AY27" s="232">
        <v>63839002.225916862</v>
      </c>
      <c r="AZ27" s="232">
        <v>90639074.038306236</v>
      </c>
      <c r="BA27" s="232">
        <v>10972445.531042099</v>
      </c>
      <c r="BB27" s="232">
        <v>13915213.996647835</v>
      </c>
      <c r="BC27" s="232">
        <v>37524117.84003067</v>
      </c>
      <c r="BD27" s="232">
        <v>60437904.71944809</v>
      </c>
      <c r="BE27" s="232">
        <v>33421430.993732452</v>
      </c>
      <c r="BF27" s="232">
        <v>20268374.976389885</v>
      </c>
      <c r="BG27" s="232">
        <v>8.404579758644104E-2</v>
      </c>
      <c r="BH27" s="232">
        <v>0.2266400158405304</v>
      </c>
      <c r="BI27" s="232">
        <v>0.36503583192825317</v>
      </c>
      <c r="BJ27" s="232">
        <v>0.20186041295528412</v>
      </c>
      <c r="BK27" s="232">
        <v>0.12241793423891068</v>
      </c>
      <c r="BL27" s="232">
        <v>5.2801342681050301E-3</v>
      </c>
      <c r="BM27" s="232">
        <v>0.38557794690132141</v>
      </c>
      <c r="BN27" s="232">
        <v>2.4055561050772667E-2</v>
      </c>
      <c r="BO27" s="232">
        <v>8.6207039654254913E-2</v>
      </c>
      <c r="BP27" s="232">
        <v>0.43475955724716187</v>
      </c>
      <c r="BQ27" s="232">
        <v>0.56524044275283813</v>
      </c>
      <c r="BR27" s="232">
        <v>2.8714045882225037E-2</v>
      </c>
      <c r="BS27" s="232">
        <v>0.27047440409660339</v>
      </c>
      <c r="BT27" s="232">
        <v>0.48053848743438721</v>
      </c>
      <c r="BU27" s="232">
        <v>0.19223198294639587</v>
      </c>
      <c r="BV27" s="232">
        <v>2.8041072189807892E-2</v>
      </c>
      <c r="BW27" s="232">
        <v>7.0641733705997467E-2</v>
      </c>
      <c r="BX27" s="232">
        <v>0.21622414886951447</v>
      </c>
      <c r="BY27" s="232">
        <v>0.10199867933988571</v>
      </c>
      <c r="BZ27" s="232">
        <v>6.2614984810352325E-2</v>
      </c>
      <c r="CA27" s="232">
        <v>0.32611724734306335</v>
      </c>
      <c r="CB27" s="232">
        <v>0.22240319848060608</v>
      </c>
      <c r="CC27" s="232">
        <v>0.10415105521678925</v>
      </c>
      <c r="CD27" s="232">
        <v>0.12932081520557404</v>
      </c>
      <c r="CE27" s="232">
        <v>8.3347104489803314E-2</v>
      </c>
      <c r="CF27" s="232">
        <v>0.19248677790164948</v>
      </c>
      <c r="CG27" s="232">
        <v>0.43435582518577576</v>
      </c>
      <c r="CH27" s="232">
        <v>5.6234952062368393E-2</v>
      </c>
      <c r="CI27" s="232">
        <v>1.0347151692258194E-4</v>
      </c>
      <c r="CJ27" s="232">
        <v>0.6144220232963562</v>
      </c>
      <c r="CK27" s="232">
        <v>0.51161634922027588</v>
      </c>
      <c r="CL27" s="232">
        <v>0.72674566507339478</v>
      </c>
      <c r="CM27" s="232">
        <v>0.20991583168506622</v>
      </c>
      <c r="CN27" s="232">
        <v>0.7332572340965271</v>
      </c>
      <c r="CO27" s="232">
        <v>0.80883413553237915</v>
      </c>
      <c r="CP27" s="232">
        <v>0.58511507511138916</v>
      </c>
      <c r="CQ27" s="232">
        <v>0.14073961973190308</v>
      </c>
      <c r="CR27" s="232">
        <v>0.39214244484901428</v>
      </c>
      <c r="CS27" s="232">
        <v>0.49436542391777039</v>
      </c>
      <c r="CT27" s="232">
        <v>0.58112174272537231</v>
      </c>
      <c r="CU27" s="232">
        <v>0.52823978662490845</v>
      </c>
      <c r="CV27" s="232">
        <v>0.74589067697525024</v>
      </c>
      <c r="CW27" s="232">
        <v>0.79785478115081787</v>
      </c>
      <c r="CX27" s="232">
        <v>4.6072561293840408E-2</v>
      </c>
      <c r="CY27" s="232">
        <v>5.7206727564334869E-2</v>
      </c>
      <c r="CZ27" s="232">
        <v>3.6869663745164871E-2</v>
      </c>
      <c r="DA27" s="232">
        <v>8.5149005055427551E-2</v>
      </c>
      <c r="DB27" s="232">
        <v>0.19214290380477905</v>
      </c>
      <c r="DC27" s="232">
        <v>2.4876255542039871E-2</v>
      </c>
      <c r="DD27" s="232">
        <v>4.5771957957185805E-5</v>
      </c>
      <c r="DE27" s="232">
        <v>0.42575058341026306</v>
      </c>
      <c r="DF27" s="232">
        <v>0.57424944639205933</v>
      </c>
      <c r="DG27" s="232">
        <v>2.0001055672764778E-2</v>
      </c>
      <c r="DH27" s="232">
        <v>0.24611939489841461</v>
      </c>
      <c r="DI27" s="232">
        <v>0.49774998426437378</v>
      </c>
      <c r="DJ27" s="232">
        <v>0.20532065629959106</v>
      </c>
      <c r="DK27" s="232">
        <v>3.0808916315436363E-2</v>
      </c>
      <c r="DL27" s="232">
        <v>7.275303453207016E-2</v>
      </c>
      <c r="DM27" s="232">
        <v>0.22003936767578125</v>
      </c>
      <c r="DN27" s="232">
        <v>0.10119108110666275</v>
      </c>
      <c r="DO27" s="232">
        <v>5.5939458310604095E-2</v>
      </c>
      <c r="DP27" s="232">
        <v>0.31952956318855286</v>
      </c>
      <c r="DQ27" s="232">
        <v>0.2305474728345871</v>
      </c>
      <c r="DR27" s="232">
        <v>0.10415105521678925</v>
      </c>
      <c r="DS27" s="232">
        <v>0.12932081520557404</v>
      </c>
      <c r="DT27" s="232">
        <v>8.3347104489803314E-2</v>
      </c>
      <c r="DU27" s="232">
        <v>0.19248677790164948</v>
      </c>
      <c r="DV27" s="232">
        <v>0.43435582518577576</v>
      </c>
      <c r="DW27" s="232">
        <v>5.6234952062368393E-2</v>
      </c>
      <c r="DX27" s="232">
        <v>1.0347151692258194E-4</v>
      </c>
      <c r="DY27" s="232">
        <v>2.3935915902256966E-2</v>
      </c>
      <c r="DZ27" s="232">
        <v>4.46934774518013E-2</v>
      </c>
      <c r="EA27" s="232">
        <v>0.3820776641368866</v>
      </c>
      <c r="EB27" s="232">
        <v>0.10723812133073807</v>
      </c>
      <c r="EC27" s="232">
        <v>1.2756678275763988E-2</v>
      </c>
      <c r="ED27" s="232">
        <v>2.2122692316770554E-2</v>
      </c>
      <c r="EE27" s="232">
        <v>4.1100881993770599E-2</v>
      </c>
      <c r="EF27" s="232">
        <v>0.25581195950508118</v>
      </c>
      <c r="EG27" s="232">
        <v>0.48414885997772217</v>
      </c>
      <c r="EH27" s="232">
        <v>0.25518560409545898</v>
      </c>
      <c r="EI27" s="232">
        <v>0.20104403793811798</v>
      </c>
      <c r="EJ27" s="232">
        <v>5.9621512889862061E-2</v>
      </c>
      <c r="EK27" s="232">
        <v>0.10786058008670807</v>
      </c>
      <c r="EL27" s="232">
        <v>0.12615106999874115</v>
      </c>
      <c r="EM27" s="232">
        <v>9.379228949546814E-2</v>
      </c>
      <c r="EN27" s="232">
        <v>0.37647795677185059</v>
      </c>
      <c r="EO27" s="232">
        <v>0.18749891221523285</v>
      </c>
      <c r="EP27" s="232">
        <v>7.6157018542289734E-2</v>
      </c>
      <c r="EQ27" s="232">
        <v>4.7636490315198898E-2</v>
      </c>
      <c r="ER27" s="232">
        <v>2.0793922245502472E-2</v>
      </c>
      <c r="ES27" s="232">
        <v>8.1490643322467804E-2</v>
      </c>
      <c r="ET27" s="232">
        <v>9.2006318271160126E-2</v>
      </c>
      <c r="EU27" s="232">
        <v>0.11497993022203445</v>
      </c>
      <c r="EV27" s="232">
        <v>0.2020934522151947</v>
      </c>
      <c r="EW27" s="232">
        <v>0.12575981020927429</v>
      </c>
      <c r="EX27" s="232">
        <v>7.5608745217323303E-2</v>
      </c>
      <c r="EY27" s="232">
        <v>0</v>
      </c>
      <c r="EZ27" s="232">
        <v>0</v>
      </c>
      <c r="FA27" s="232">
        <v>0</v>
      </c>
      <c r="FB27" s="232">
        <v>0</v>
      </c>
      <c r="FC27" s="232">
        <v>0</v>
      </c>
      <c r="FD27" s="232">
        <v>0</v>
      </c>
      <c r="FE27" s="232">
        <v>0</v>
      </c>
      <c r="FF27" s="232">
        <v>0.50848406553268433</v>
      </c>
      <c r="FG27" s="232">
        <v>0.49151593446731567</v>
      </c>
      <c r="FH27" s="232">
        <v>0.10022387653589249</v>
      </c>
      <c r="FI27" s="232">
        <v>0.47017782926559448</v>
      </c>
      <c r="FJ27" s="232">
        <v>0.33929336071014404</v>
      </c>
      <c r="FK27" s="232">
        <v>8.4899015724658966E-2</v>
      </c>
      <c r="FL27" s="232">
        <v>5.4059033282101154E-3</v>
      </c>
      <c r="FM27" s="232">
        <v>5.3371123969554901E-2</v>
      </c>
      <c r="FN27" s="232">
        <v>0.18444168567657471</v>
      </c>
      <c r="FO27" s="232">
        <v>0.10873110592365265</v>
      </c>
      <c r="FP27" s="232">
        <v>0.11731885373592377</v>
      </c>
      <c r="FQ27" s="232">
        <v>0.38023573160171509</v>
      </c>
      <c r="FR27" s="232">
        <v>0.15590149164199829</v>
      </c>
      <c r="FZ27" s="232">
        <v>1948.9317626953125</v>
      </c>
      <c r="GA27" s="232">
        <v>2173.155029296875</v>
      </c>
      <c r="GB27" s="232">
        <v>1646.5008544921875</v>
      </c>
      <c r="GC27" s="232">
        <v>449.79098510742188</v>
      </c>
      <c r="GD27" s="232">
        <v>1303.4515380859375</v>
      </c>
      <c r="GE27" s="232">
        <v>2125.255126953125</v>
      </c>
      <c r="GF27" s="232">
        <v>2387.325439453125</v>
      </c>
      <c r="GG27" s="232">
        <v>2308.3515625</v>
      </c>
      <c r="GH27" s="232">
        <v>922.72271728515625</v>
      </c>
      <c r="GI27" s="232">
        <v>1063.46484375</v>
      </c>
      <c r="GJ27" s="232">
        <v>1315.7340087890625</v>
      </c>
      <c r="GK27" s="232">
        <v>1103.3363037109375</v>
      </c>
      <c r="GL27" s="232">
        <v>1609.7515869140625</v>
      </c>
      <c r="GM27" s="232">
        <v>4071.061279296875</v>
      </c>
      <c r="GN27" s="232">
        <v>933.6824951171875</v>
      </c>
      <c r="GO27" s="232">
        <v>2014.58837890625</v>
      </c>
      <c r="GP27" s="232">
        <v>1656.39697265625</v>
      </c>
      <c r="GQ27" s="232">
        <v>1626.162841796875</v>
      </c>
      <c r="GR27" s="232">
        <v>2155.47021484375</v>
      </c>
      <c r="GS27" s="232">
        <v>3620.330078125</v>
      </c>
      <c r="GT27" s="232">
        <v>2499.95068359375</v>
      </c>
      <c r="GU27" s="232">
        <v>2331.77490234375</v>
      </c>
      <c r="GV27" s="232">
        <v>1856.4432373046875</v>
      </c>
      <c r="GW27" s="232">
        <v>1313.216064453125</v>
      </c>
      <c r="GX27" s="232">
        <v>1379.59814453125</v>
      </c>
      <c r="GY27" s="232">
        <v>1094.302734375</v>
      </c>
      <c r="GZ27" s="232">
        <v>670.187255859375</v>
      </c>
      <c r="HA27" s="232">
        <v>1973.4014892578125</v>
      </c>
      <c r="HB27" s="232">
        <v>1155.7706298828125</v>
      </c>
      <c r="HC27" s="232">
        <v>2934.792236328125</v>
      </c>
      <c r="HD27" s="232">
        <v>1861.32373046875</v>
      </c>
      <c r="HE27" s="232">
        <v>5292.3662109375</v>
      </c>
      <c r="HF27" s="232">
        <v>1559.612548828125</v>
      </c>
      <c r="HG27" s="232">
        <v>2.86572265625</v>
      </c>
      <c r="HH27" s="232">
        <v>3708.2490234375</v>
      </c>
      <c r="HI27" s="232">
        <v>1949.085205078125</v>
      </c>
      <c r="HJ27" s="232">
        <v>0.41877025365829468</v>
      </c>
      <c r="HK27" s="232">
        <v>0.17405429482460022</v>
      </c>
      <c r="HL27" s="232">
        <v>0.25581195950508118</v>
      </c>
      <c r="HM27" s="232">
        <v>1917.8551025390625</v>
      </c>
      <c r="HN27" s="232">
        <v>1086.4932861328125</v>
      </c>
      <c r="HO27" s="232">
        <v>1538.02294921875</v>
      </c>
      <c r="HP27" s="232">
        <v>0.45925453305244446</v>
      </c>
      <c r="HQ27" s="232">
        <v>0.24694110453128815</v>
      </c>
      <c r="HR27" s="232">
        <v>0.22999106347560883</v>
      </c>
      <c r="HS27" s="232">
        <v>5.6574072688817978E-2</v>
      </c>
      <c r="HT27" s="232">
        <v>7.239222526550293E-3</v>
      </c>
      <c r="HU27" s="232">
        <v>0.67860829830169678</v>
      </c>
      <c r="HV27" s="232">
        <v>0.58341622352600098</v>
      </c>
      <c r="HW27" s="232">
        <v>0.57832837104797363</v>
      </c>
      <c r="HX27" s="232">
        <v>0.47111201286315918</v>
      </c>
      <c r="HY27" s="232">
        <v>0.74246817827224731</v>
      </c>
      <c r="HZ27" s="232">
        <v>0.35346058011054993</v>
      </c>
      <c r="IA27" s="232">
        <v>2.0207377150654793E-2</v>
      </c>
      <c r="IB27" s="232">
        <v>0.18064947426319122</v>
      </c>
      <c r="IC27" s="232">
        <v>0.25085294246673584</v>
      </c>
      <c r="ID27" s="232">
        <v>0.25068074464797974</v>
      </c>
      <c r="IE27" s="232">
        <v>0.29760944843292236</v>
      </c>
      <c r="IF27" s="232">
        <v>0.67018628120422363</v>
      </c>
      <c r="IG27" s="232">
        <v>0.32981371879577637</v>
      </c>
      <c r="IH27" s="232">
        <v>0.19592736661434174</v>
      </c>
      <c r="II27" s="232">
        <v>0.34251672029495239</v>
      </c>
      <c r="IJ27" s="232">
        <v>9.2850230634212494E-2</v>
      </c>
      <c r="IK27" s="232">
        <v>3.5034090280532837E-2</v>
      </c>
      <c r="IL27" s="232">
        <v>0.24919551610946655</v>
      </c>
      <c r="IM27" s="232">
        <v>8.4476098418235779E-2</v>
      </c>
      <c r="IN27" s="232">
        <v>0.97163850069046021</v>
      </c>
      <c r="IO27" s="232">
        <v>0.88891470432281494</v>
      </c>
      <c r="IP27" s="232">
        <v>0.3107801079750061</v>
      </c>
      <c r="IQ27" s="232">
        <v>0.29360169172286987</v>
      </c>
    </row>
    <row r="28" spans="1:251" x14ac:dyDescent="0.25">
      <c r="A28" s="354" t="str">
        <f t="shared" si="1"/>
        <v>2016_1_RJ</v>
      </c>
      <c r="B28" s="232">
        <v>2016</v>
      </c>
      <c r="C28" s="232">
        <v>1</v>
      </c>
      <c r="D28" s="232" t="s">
        <v>172</v>
      </c>
      <c r="E28" s="232">
        <v>1725.7935791015625</v>
      </c>
      <c r="F28" s="232">
        <v>2030.3453369140625</v>
      </c>
      <c r="G28" s="232">
        <v>1522.759033203125</v>
      </c>
      <c r="H28" s="232">
        <v>812.13812255859375</v>
      </c>
      <c r="I28" s="232">
        <v>1218.207275390625</v>
      </c>
      <c r="J28" s="232">
        <v>2030.3453369140625</v>
      </c>
      <c r="K28" s="232">
        <v>2030.3453369140625</v>
      </c>
      <c r="L28" s="232">
        <v>2537.931640625</v>
      </c>
      <c r="M28" s="232">
        <v>1038.5216064453125</v>
      </c>
      <c r="N28" s="232">
        <v>1116.68994140625</v>
      </c>
      <c r="O28" s="232">
        <v>1218.207275390625</v>
      </c>
      <c r="P28" s="232">
        <v>1047.658203125</v>
      </c>
      <c r="Q28" s="232">
        <v>1522.759033203125</v>
      </c>
      <c r="R28" s="232">
        <v>3553.1044921875</v>
      </c>
      <c r="S28" s="232">
        <v>1218.207275390625</v>
      </c>
      <c r="T28" s="232">
        <v>2030.3453369140625</v>
      </c>
      <c r="U28" s="232">
        <v>1522.759033203125</v>
      </c>
      <c r="V28" s="232">
        <v>1370.483154296875</v>
      </c>
      <c r="W28" s="232">
        <v>1725.7935791015625</v>
      </c>
      <c r="X28" s="232">
        <v>4060.690673828125</v>
      </c>
      <c r="Z28" s="232">
        <v>2030.3453369140625</v>
      </c>
      <c r="AA28" s="232">
        <v>1725.7935791015625</v>
      </c>
      <c r="AB28" s="232">
        <v>1421.2418212890625</v>
      </c>
      <c r="AC28" s="232">
        <v>1522.759033203125</v>
      </c>
      <c r="AD28" s="232">
        <v>1015.1726684570313</v>
      </c>
      <c r="AE28" s="232">
        <v>913.6553955078125</v>
      </c>
      <c r="AF28" s="232">
        <v>1624.2762451171875</v>
      </c>
      <c r="AG28" s="232">
        <v>1116.68994140625</v>
      </c>
      <c r="AH28" s="232">
        <v>2842.483642578125</v>
      </c>
      <c r="AI28" s="232">
        <v>1624.2762451171875</v>
      </c>
      <c r="AJ28" s="232">
        <v>5075.86328125</v>
      </c>
      <c r="AK28" s="232">
        <v>1624.2762451171875</v>
      </c>
      <c r="AL28" s="232">
        <v>0</v>
      </c>
      <c r="AM28" s="232">
        <v>4060.690673828125</v>
      </c>
      <c r="AN28" s="232">
        <v>1725.7935791015625</v>
      </c>
      <c r="AO28" s="232">
        <v>1522.759033203125</v>
      </c>
      <c r="AP28" s="232">
        <v>1015.1726684570313</v>
      </c>
      <c r="AQ28" s="232">
        <v>1624.2762451171875</v>
      </c>
      <c r="AR28" s="232">
        <v>14334.402984619141</v>
      </c>
      <c r="AS28" s="232">
        <v>600757.27180480957</v>
      </c>
      <c r="AT28" s="232">
        <v>1532724.7550582886</v>
      </c>
      <c r="AU28" s="232">
        <v>733353.56479644775</v>
      </c>
      <c r="AV28" s="232">
        <v>112669.89202880859</v>
      </c>
      <c r="AW28" s="232">
        <v>3210008.9313049316</v>
      </c>
      <c r="AX28" s="232">
        <v>5546030.7971801758</v>
      </c>
      <c r="AY28" s="232">
        <v>2336021.8658752441</v>
      </c>
      <c r="AZ28" s="232">
        <v>2993839.8866729736</v>
      </c>
      <c r="BA28" s="232">
        <v>214391.07412719727</v>
      </c>
      <c r="BB28" s="232">
        <v>314532.22023010254</v>
      </c>
      <c r="BC28" s="232">
        <v>1062730.3269805908</v>
      </c>
      <c r="BD28" s="232">
        <v>1925606.520362854</v>
      </c>
      <c r="BE28" s="232">
        <v>1285416.4626083374</v>
      </c>
      <c r="BF28" s="232">
        <v>957745.26699829102</v>
      </c>
      <c r="BG28" s="232">
        <v>5.6713033467531204E-2</v>
      </c>
      <c r="BH28" s="232">
        <v>0.19161997735500336</v>
      </c>
      <c r="BI28" s="232">
        <v>0.34720444679260254</v>
      </c>
      <c r="BJ28" s="232">
        <v>0.23177233338356018</v>
      </c>
      <c r="BK28" s="232">
        <v>0.17269021272659302</v>
      </c>
      <c r="BL28" s="232">
        <v>3.0043867882341146E-3</v>
      </c>
      <c r="BM28" s="232">
        <v>0.42120608687400818</v>
      </c>
      <c r="BN28" s="232">
        <v>1.435703132301569E-3</v>
      </c>
      <c r="BO28" s="232">
        <v>0.11324848234653473</v>
      </c>
      <c r="BP28" s="232">
        <v>0.45616194605827332</v>
      </c>
      <c r="BQ28" s="232">
        <v>0.5438380241394043</v>
      </c>
      <c r="BR28" s="232">
        <v>6.5454128198325634E-3</v>
      </c>
      <c r="BS28" s="232">
        <v>0.21947619318962097</v>
      </c>
      <c r="BT28" s="232">
        <v>0.50166267156600952</v>
      </c>
      <c r="BU28" s="232">
        <v>0.23659051954746246</v>
      </c>
      <c r="BV28" s="232">
        <v>3.5725213587284088E-2</v>
      </c>
      <c r="BW28" s="232">
        <v>4.0456689894199371E-2</v>
      </c>
      <c r="BX28" s="232">
        <v>0.10138261318206787</v>
      </c>
      <c r="BY28" s="232">
        <v>0.10285905003547668</v>
      </c>
      <c r="BZ28" s="232">
        <v>3.7224769592285156E-2</v>
      </c>
      <c r="CA28" s="232">
        <v>0.37160104513168335</v>
      </c>
      <c r="CB28" s="232">
        <v>0.34647583961486816</v>
      </c>
      <c r="CC28" s="232">
        <v>3.8022536318749189E-3</v>
      </c>
      <c r="CD28" s="232">
        <v>7.9130157828330994E-2</v>
      </c>
      <c r="CE28" s="232">
        <v>7.461981475353241E-2</v>
      </c>
      <c r="CF28" s="232">
        <v>0.17102767527103424</v>
      </c>
      <c r="CG28" s="232">
        <v>0.60875779390335083</v>
      </c>
      <c r="CH28" s="232">
        <v>6.2662288546562195E-2</v>
      </c>
      <c r="CI28" s="232">
        <v>0</v>
      </c>
      <c r="CJ28" s="232">
        <v>0.57879394292831421</v>
      </c>
      <c r="CK28" s="232">
        <v>0.48110777139663696</v>
      </c>
      <c r="CL28" s="232">
        <v>0.69760257005691528</v>
      </c>
      <c r="CM28" s="232">
        <v>6.6800259053707123E-2</v>
      </c>
      <c r="CN28" s="232">
        <v>0.66293442249298096</v>
      </c>
      <c r="CO28" s="232">
        <v>0.83627760410308838</v>
      </c>
      <c r="CP28" s="232">
        <v>0.59082615375518799</v>
      </c>
      <c r="CQ28" s="232">
        <v>0.11973774433135986</v>
      </c>
      <c r="CR28" s="232">
        <v>0.45192202925682068</v>
      </c>
      <c r="CS28" s="232">
        <v>0.37099424004554749</v>
      </c>
      <c r="CT28" s="232">
        <v>0.48331177234649658</v>
      </c>
      <c r="CU28" s="232">
        <v>0.39319249987602234</v>
      </c>
      <c r="CV28" s="232">
        <v>0.6500890851020813</v>
      </c>
      <c r="CW28" s="232">
        <v>0.71316790580749512</v>
      </c>
      <c r="CX28" s="232">
        <v>1.7533453647047281E-3</v>
      </c>
      <c r="CY28" s="232">
        <v>3.6489538848400116E-2</v>
      </c>
      <c r="CZ28" s="232">
        <v>3.4409672021865845E-2</v>
      </c>
      <c r="DA28" s="232">
        <v>7.8866533935070038E-2</v>
      </c>
      <c r="DB28" s="232">
        <v>0.28071841597557068</v>
      </c>
      <c r="DC28" s="232">
        <v>2.8895659372210503E-2</v>
      </c>
      <c r="DD28" s="232">
        <v>0</v>
      </c>
      <c r="DE28" s="232">
        <v>0.45158290863037109</v>
      </c>
      <c r="DF28" s="232">
        <v>0.54841709136962891</v>
      </c>
      <c r="DG28" s="232">
        <v>4.7879656776785851E-3</v>
      </c>
      <c r="DH28" s="232">
        <v>0.2006644606590271</v>
      </c>
      <c r="DI28" s="232">
        <v>0.5119594931602478</v>
      </c>
      <c r="DJ28" s="232">
        <v>0.24495416879653931</v>
      </c>
      <c r="DK28" s="232">
        <v>3.7633907049894333E-2</v>
      </c>
      <c r="DL28" s="232">
        <v>4.0444884449243546E-2</v>
      </c>
      <c r="DM28" s="232">
        <v>0.10111819952726364</v>
      </c>
      <c r="DN28" s="232">
        <v>0.1011388823390007</v>
      </c>
      <c r="DO28" s="232">
        <v>3.3876534551382065E-2</v>
      </c>
      <c r="DP28" s="232">
        <v>0.36779710650444031</v>
      </c>
      <c r="DQ28" s="232">
        <v>0.35562440752983093</v>
      </c>
      <c r="DR28" s="232">
        <v>3.8022536318749189E-3</v>
      </c>
      <c r="DS28" s="232">
        <v>7.9130157828330994E-2</v>
      </c>
      <c r="DT28" s="232">
        <v>7.461981475353241E-2</v>
      </c>
      <c r="DU28" s="232">
        <v>0.17102767527103424</v>
      </c>
      <c r="DV28" s="232">
        <v>0.60875779390335083</v>
      </c>
      <c r="DW28" s="232">
        <v>6.2662288546562195E-2</v>
      </c>
      <c r="DX28" s="232">
        <v>0</v>
      </c>
      <c r="DY28" s="232">
        <v>3.301369771361351E-2</v>
      </c>
      <c r="DZ28" s="232">
        <v>3.4434031695127487E-2</v>
      </c>
      <c r="EA28" s="232">
        <v>0.50414162874221802</v>
      </c>
      <c r="EB28" s="232">
        <v>4.977041482925415E-2</v>
      </c>
      <c r="EC28" s="232">
        <v>1.1819626204669476E-2</v>
      </c>
      <c r="ED28" s="232">
        <v>3.5177809186279774E-3</v>
      </c>
      <c r="EE28" s="232">
        <v>3.2363582402467728E-2</v>
      </c>
      <c r="EF28" s="232">
        <v>0.2162550687789917</v>
      </c>
      <c r="EG28" s="232">
        <v>0.50170105695724487</v>
      </c>
      <c r="EH28" s="232">
        <v>0.24752897024154663</v>
      </c>
      <c r="EI28" s="232">
        <v>0.17725048959255219</v>
      </c>
      <c r="EJ28" s="232">
        <v>7.3519483208656311E-2</v>
      </c>
      <c r="EK28" s="232">
        <v>6.6788308322429657E-2</v>
      </c>
      <c r="EL28" s="232">
        <v>7.6146423816680908E-2</v>
      </c>
      <c r="EM28" s="232">
        <v>5.8938890695571899E-2</v>
      </c>
      <c r="EN28" s="232">
        <v>0.31776136159896851</v>
      </c>
      <c r="EO28" s="232">
        <v>0.14584338665008545</v>
      </c>
      <c r="EP28" s="232">
        <v>4.806184396147728E-2</v>
      </c>
      <c r="EQ28" s="232">
        <v>3.3656422048807144E-2</v>
      </c>
      <c r="ER28" s="232">
        <v>1.7513066530227661E-2</v>
      </c>
      <c r="ES28" s="232">
        <v>6.7614287137985229E-2</v>
      </c>
      <c r="ET28" s="232">
        <v>6.9774642586708069E-2</v>
      </c>
      <c r="EU28" s="232">
        <v>7.881888747215271E-2</v>
      </c>
      <c r="EV28" s="232">
        <v>0.15123139321804047</v>
      </c>
      <c r="EW28" s="232">
        <v>7.6539523899555206E-2</v>
      </c>
      <c r="EX28" s="232">
        <v>4.2715735733509064E-2</v>
      </c>
      <c r="EY28" s="232">
        <v>0</v>
      </c>
      <c r="EZ28" s="232">
        <v>0</v>
      </c>
      <c r="FA28" s="232">
        <v>0</v>
      </c>
      <c r="FB28" s="232">
        <v>0</v>
      </c>
      <c r="FC28" s="232">
        <v>0</v>
      </c>
      <c r="FD28" s="232">
        <v>0</v>
      </c>
      <c r="FF28" s="232">
        <v>0.52007752656936646</v>
      </c>
      <c r="FG28" s="232">
        <v>0.47992247343063354</v>
      </c>
      <c r="FH28" s="232">
        <v>3.1141366809606552E-2</v>
      </c>
      <c r="FI28" s="232">
        <v>0.47926276922225952</v>
      </c>
      <c r="FJ28" s="232">
        <v>0.36100378632545471</v>
      </c>
      <c r="FK28" s="232">
        <v>0.11922430992126465</v>
      </c>
      <c r="FL28" s="232">
        <v>9.3677788972854614E-3</v>
      </c>
      <c r="FM28" s="232">
        <v>4.0957018733024597E-2</v>
      </c>
      <c r="FN28" s="232">
        <v>0.10591576993465424</v>
      </c>
      <c r="FO28" s="232">
        <v>0.12138704210519791</v>
      </c>
      <c r="FP28" s="232">
        <v>8.4289498627185822E-2</v>
      </c>
      <c r="FQ28" s="232">
        <v>0.42585542798042297</v>
      </c>
      <c r="FR28" s="232">
        <v>0.22159522771835327</v>
      </c>
      <c r="FZ28" s="232">
        <v>3047.890869140625</v>
      </c>
      <c r="GA28" s="232">
        <v>3431.1865234375</v>
      </c>
      <c r="GB28" s="232">
        <v>2582.404296875</v>
      </c>
      <c r="GC28" s="232">
        <v>977.10162353515625</v>
      </c>
      <c r="GD28" s="232">
        <v>1807.587158203125</v>
      </c>
      <c r="GE28" s="232">
        <v>3226.57470703125</v>
      </c>
      <c r="GF28" s="232">
        <v>3465.448486328125</v>
      </c>
      <c r="GG28" s="232">
        <v>4776.07861328125</v>
      </c>
      <c r="GH28" s="232">
        <v>1375.6920166015625</v>
      </c>
      <c r="GI28" s="232">
        <v>1339.4833984375</v>
      </c>
      <c r="GJ28" s="232">
        <v>1409.575927734375</v>
      </c>
      <c r="GK28" s="232">
        <v>1235.1375732421875</v>
      </c>
      <c r="GL28" s="232">
        <v>1995.171630859375</v>
      </c>
      <c r="GM28" s="232">
        <v>5451.20556640625</v>
      </c>
      <c r="GN28" s="232">
        <v>7297.92919921875</v>
      </c>
      <c r="GO28" s="232">
        <v>4128.18896484375</v>
      </c>
      <c r="GP28" s="232">
        <v>2026.6912841796875</v>
      </c>
      <c r="GQ28" s="232">
        <v>2410.284423828125</v>
      </c>
      <c r="GR28" s="232">
        <v>2972.401611328125</v>
      </c>
      <c r="GS28" s="232">
        <v>5115.49755859375</v>
      </c>
      <c r="GU28" s="232">
        <v>3480.177490234375</v>
      </c>
      <c r="GV28" s="232">
        <v>3299.497314453125</v>
      </c>
      <c r="GW28" s="232">
        <v>1922.894287109375</v>
      </c>
      <c r="GX28" s="232">
        <v>1963.1129150390625</v>
      </c>
      <c r="GY28" s="232">
        <v>1363.888427734375</v>
      </c>
      <c r="GZ28" s="232">
        <v>1008.7811889648438</v>
      </c>
      <c r="HA28" s="232">
        <v>2812.672607421875</v>
      </c>
      <c r="HB28" s="232">
        <v>1870.4342041015625</v>
      </c>
      <c r="HC28" s="232">
        <v>4797.978515625</v>
      </c>
      <c r="HD28" s="232">
        <v>2769.91845703125</v>
      </c>
      <c r="HE28" s="232">
        <v>7371.59326171875</v>
      </c>
      <c r="HF28" s="232">
        <v>2591.375</v>
      </c>
      <c r="HG28" s="232">
        <v>0</v>
      </c>
      <c r="HH28" s="232">
        <v>5224.1455078125</v>
      </c>
      <c r="HI28" s="232">
        <v>3018.990234375</v>
      </c>
      <c r="HJ28" s="232">
        <v>0.54897493124008179</v>
      </c>
      <c r="HK28" s="232">
        <v>8.7722226977348328E-2</v>
      </c>
      <c r="HL28" s="232">
        <v>0.2162550687789917</v>
      </c>
      <c r="HM28" s="232">
        <v>2743.50244140625</v>
      </c>
      <c r="HN28" s="232">
        <v>1551.091552734375</v>
      </c>
      <c r="HO28" s="232">
        <v>2578.852783203125</v>
      </c>
      <c r="HP28" s="232">
        <v>0.48784869909286499</v>
      </c>
      <c r="HQ28" s="232">
        <v>0.23863975703716278</v>
      </c>
      <c r="HR28" s="232">
        <v>0.1963798999786377</v>
      </c>
      <c r="HS28" s="232">
        <v>6.5599091351032257E-2</v>
      </c>
      <c r="HT28" s="232">
        <v>1.1532565578818321E-2</v>
      </c>
      <c r="HU28" s="232">
        <v>0.61565685272216797</v>
      </c>
      <c r="HV28" s="232">
        <v>0.5838019847869873</v>
      </c>
      <c r="HW28" s="232">
        <v>0.528178870677948</v>
      </c>
      <c r="HX28" s="232">
        <v>0.46668249368667603</v>
      </c>
      <c r="HY28" s="232">
        <v>0.81281644105911255</v>
      </c>
      <c r="HZ28" s="232">
        <v>0.37040165066719055</v>
      </c>
      <c r="IA28" s="232">
        <v>8.4645645692944527E-3</v>
      </c>
      <c r="IB28" s="232">
        <v>0.13256929814815521</v>
      </c>
      <c r="IC28" s="232">
        <v>0.18181054294109344</v>
      </c>
      <c r="ID28" s="232">
        <v>0.26660299301147461</v>
      </c>
      <c r="IE28" s="232">
        <v>0.41055259108543396</v>
      </c>
      <c r="IF28" s="232">
        <v>0.69247883558273315</v>
      </c>
      <c r="IG28" s="232">
        <v>0.30752119421958923</v>
      </c>
      <c r="IH28" s="232">
        <v>7.7927477657794952E-2</v>
      </c>
      <c r="II28" s="232">
        <v>0.22827328741550446</v>
      </c>
      <c r="IJ28" s="232">
        <v>0.149321049451828</v>
      </c>
      <c r="IK28" s="232">
        <v>2.5605378672480583E-2</v>
      </c>
      <c r="IL28" s="232">
        <v>0.33748820424079895</v>
      </c>
      <c r="IM28" s="232">
        <v>0.1813846230506897</v>
      </c>
      <c r="IN28" s="232">
        <v>0.98284024000167847</v>
      </c>
      <c r="IO28" s="232">
        <v>0.93079090118408203</v>
      </c>
      <c r="IP28" s="232">
        <v>0.19973692297935486</v>
      </c>
      <c r="IQ28" s="232">
        <v>0.13777700066566467</v>
      </c>
    </row>
    <row r="29" spans="1:251" x14ac:dyDescent="0.25">
      <c r="A29" s="139" t="str">
        <f t="shared" si="1"/>
        <v>2016_1_RMRJ</v>
      </c>
      <c r="B29" s="232">
        <v>2016</v>
      </c>
      <c r="C29" s="232">
        <v>1</v>
      </c>
      <c r="D29" s="232" t="s">
        <v>9</v>
      </c>
      <c r="E29" s="232">
        <v>1522.759033203125</v>
      </c>
      <c r="F29" s="232">
        <v>1624.2762451171875</v>
      </c>
      <c r="G29" s="232">
        <v>1218.207275390625</v>
      </c>
      <c r="H29" s="232">
        <v>799.9560546875</v>
      </c>
      <c r="I29" s="232">
        <v>1218.207275390625</v>
      </c>
      <c r="J29" s="232">
        <v>1522.759033203125</v>
      </c>
      <c r="K29" s="232">
        <v>1522.759033203125</v>
      </c>
      <c r="L29" s="232">
        <v>1624.2762451171875</v>
      </c>
      <c r="M29" s="232">
        <v>1015.1726684570313</v>
      </c>
      <c r="N29" s="232">
        <v>1015.1726684570313</v>
      </c>
      <c r="O29" s="232">
        <v>1218.207275390625</v>
      </c>
      <c r="P29" s="232">
        <v>1015.1726684570313</v>
      </c>
      <c r="Q29" s="232">
        <v>1319.7244873046875</v>
      </c>
      <c r="R29" s="232">
        <v>3045.51806640625</v>
      </c>
      <c r="S29" s="232">
        <v>1015.1726684570313</v>
      </c>
      <c r="T29" s="232">
        <v>1522.759033203125</v>
      </c>
      <c r="U29" s="232">
        <v>1319.7244873046875</v>
      </c>
      <c r="V29" s="232">
        <v>1218.207275390625</v>
      </c>
      <c r="W29" s="232">
        <v>1522.759033203125</v>
      </c>
      <c r="X29" s="232">
        <v>3045.51806640625</v>
      </c>
      <c r="Z29" s="232">
        <v>1624.2762451171875</v>
      </c>
      <c r="AA29" s="232">
        <v>1319.7244873046875</v>
      </c>
      <c r="AB29" s="232">
        <v>1218.207275390625</v>
      </c>
      <c r="AC29" s="232">
        <v>1218.207275390625</v>
      </c>
      <c r="AD29" s="232">
        <v>1015.1726684570313</v>
      </c>
      <c r="AE29" s="232">
        <v>873.04852294921875</v>
      </c>
      <c r="AF29" s="232">
        <v>1522.759033203125</v>
      </c>
      <c r="AG29" s="232">
        <v>1015.1726684570313</v>
      </c>
      <c r="AH29" s="232">
        <v>2030.3453369140625</v>
      </c>
      <c r="AI29" s="232">
        <v>1522.759033203125</v>
      </c>
      <c r="AJ29" s="232">
        <v>4060.690673828125</v>
      </c>
      <c r="AK29" s="232">
        <v>1319.7244873046875</v>
      </c>
      <c r="AL29" s="232">
        <v>0</v>
      </c>
      <c r="AM29" s="232">
        <v>3553.1044921875</v>
      </c>
      <c r="AN29" s="232">
        <v>1522.759033203125</v>
      </c>
      <c r="AO29" s="232">
        <v>1421.2418212890625</v>
      </c>
      <c r="AP29" s="232">
        <v>913.6553955078125</v>
      </c>
      <c r="AQ29" s="232">
        <v>1319.7244873046875</v>
      </c>
      <c r="AR29" s="232">
        <v>31591.266738891602</v>
      </c>
      <c r="AS29" s="232">
        <v>1139016.765007019</v>
      </c>
      <c r="AT29" s="232">
        <v>2745225.6501693726</v>
      </c>
      <c r="AU29" s="232">
        <v>1300601.6243362427</v>
      </c>
      <c r="AV29" s="232">
        <v>188323.0467300415</v>
      </c>
      <c r="AW29" s="232">
        <v>5955112.0242080688</v>
      </c>
      <c r="AX29" s="232">
        <v>10274693.328483582</v>
      </c>
      <c r="AY29" s="232">
        <v>4319581.3042755127</v>
      </c>
      <c r="AZ29" s="232">
        <v>5404758.3529815674</v>
      </c>
      <c r="BA29" s="232">
        <v>547652.24814605713</v>
      </c>
      <c r="BB29" s="232">
        <v>665156.99797058105</v>
      </c>
      <c r="BC29" s="232">
        <v>2052912.7409439087</v>
      </c>
      <c r="BD29" s="232">
        <v>3600535.5190582275</v>
      </c>
      <c r="BE29" s="232">
        <v>2312713.1377944946</v>
      </c>
      <c r="BF29" s="232">
        <v>1643374.9327163696</v>
      </c>
      <c r="BG29" s="232">
        <v>6.4737409353256226E-2</v>
      </c>
      <c r="BH29" s="232">
        <v>0.19980283081531525</v>
      </c>
      <c r="BI29" s="232">
        <v>0.3504275381565094</v>
      </c>
      <c r="BJ29" s="232">
        <v>0.22508828341960907</v>
      </c>
      <c r="BK29" s="232">
        <v>0.15994393825531006</v>
      </c>
      <c r="BL29" s="232">
        <v>4.4573438353836536E-3</v>
      </c>
      <c r="BM29" s="232">
        <v>0.42040976881980896</v>
      </c>
      <c r="BN29" s="232">
        <v>2.6535876095294952E-3</v>
      </c>
      <c r="BO29" s="232">
        <v>0.10007379949092865</v>
      </c>
      <c r="BP29" s="232">
        <v>0.44768562912940979</v>
      </c>
      <c r="BQ29" s="232">
        <v>0.55231434106826782</v>
      </c>
      <c r="BR29" s="232">
        <v>9.1703711077570915E-3</v>
      </c>
      <c r="BS29" s="232">
        <v>0.23360314965248108</v>
      </c>
      <c r="BT29" s="232">
        <v>0.49607503414154053</v>
      </c>
      <c r="BU29" s="232">
        <v>0.22885344922542572</v>
      </c>
      <c r="BV29" s="232">
        <v>3.2297980040311813E-2</v>
      </c>
      <c r="BW29" s="232">
        <v>4.9844399094581604E-2</v>
      </c>
      <c r="BX29" s="232">
        <v>0.13737329840660095</v>
      </c>
      <c r="BY29" s="232">
        <v>0.11476011574268341</v>
      </c>
      <c r="BZ29" s="232">
        <v>4.3664723634719849E-2</v>
      </c>
      <c r="CA29" s="232">
        <v>0.39014133810997009</v>
      </c>
      <c r="CB29" s="232">
        <v>0.26421612501144409</v>
      </c>
      <c r="CC29" s="232">
        <v>5.3538265638053417E-3</v>
      </c>
      <c r="CD29" s="232">
        <v>8.9629411697387695E-2</v>
      </c>
      <c r="CE29" s="232">
        <v>9.6542336046695709E-2</v>
      </c>
      <c r="CF29" s="232">
        <v>0.18132407963275909</v>
      </c>
      <c r="CG29" s="232">
        <v>0.56573003530502319</v>
      </c>
      <c r="CH29" s="232">
        <v>6.1420317739248276E-2</v>
      </c>
      <c r="CI29" s="232">
        <v>0</v>
      </c>
      <c r="CJ29" s="232">
        <v>0.57959026098251343</v>
      </c>
      <c r="CK29" s="232">
        <v>0.47826004028320313</v>
      </c>
      <c r="CL29" s="232">
        <v>0.69976520538330078</v>
      </c>
      <c r="CM29" s="232">
        <v>8.2101799547672272E-2</v>
      </c>
      <c r="CN29" s="232">
        <v>0.67763864994049072</v>
      </c>
      <c r="CO29" s="232">
        <v>0.82048416137695313</v>
      </c>
      <c r="CP29" s="232">
        <v>0.58928537368774414</v>
      </c>
      <c r="CQ29" s="232">
        <v>0.11703847348690033</v>
      </c>
      <c r="CR29" s="232">
        <v>0.41150468587875366</v>
      </c>
      <c r="CS29" s="232">
        <v>0.40232124924659729</v>
      </c>
      <c r="CT29" s="232">
        <v>0.52602159976959229</v>
      </c>
      <c r="CU29" s="232">
        <v>0.41488680243492126</v>
      </c>
      <c r="CV29" s="232">
        <v>0.6773715615272522</v>
      </c>
      <c r="CW29" s="232">
        <v>0.72706031799316406</v>
      </c>
      <c r="CX29" s="232">
        <v>2.3715866263955832E-3</v>
      </c>
      <c r="CY29" s="232">
        <v>3.970317542552948E-2</v>
      </c>
      <c r="CZ29" s="232">
        <v>4.2765397578477859E-2</v>
      </c>
      <c r="DA29" s="232">
        <v>8.032120019197464E-2</v>
      </c>
      <c r="DB29" s="232">
        <v>0.25060164928436279</v>
      </c>
      <c r="DC29" s="232">
        <v>2.7207382023334503E-2</v>
      </c>
      <c r="DD29" s="232">
        <v>0</v>
      </c>
      <c r="DE29" s="232">
        <v>0.44004344940185547</v>
      </c>
      <c r="DF29" s="232">
        <v>0.55995655059814453</v>
      </c>
      <c r="DG29" s="232">
        <v>5.8450838550925255E-3</v>
      </c>
      <c r="DH29" s="232">
        <v>0.21074332296848297</v>
      </c>
      <c r="DI29" s="232">
        <v>0.5079275369644165</v>
      </c>
      <c r="DJ29" s="232">
        <v>0.24064010381698608</v>
      </c>
      <c r="DK29" s="232">
        <v>3.4843932837247849E-2</v>
      </c>
      <c r="DL29" s="232">
        <v>4.9825802445411682E-2</v>
      </c>
      <c r="DM29" s="232">
        <v>0.13636714220046997</v>
      </c>
      <c r="DN29" s="232">
        <v>0.11536550521850586</v>
      </c>
      <c r="DO29" s="232">
        <v>3.912508487701416E-2</v>
      </c>
      <c r="DP29" s="232">
        <v>0.38355311751365662</v>
      </c>
      <c r="DQ29" s="232">
        <v>0.27576336264610291</v>
      </c>
      <c r="DR29" s="232">
        <v>5.3538265638053417E-3</v>
      </c>
      <c r="DS29" s="232">
        <v>8.9629411697387695E-2</v>
      </c>
      <c r="DT29" s="232">
        <v>9.6542336046695709E-2</v>
      </c>
      <c r="DU29" s="232">
        <v>0.18132407963275909</v>
      </c>
      <c r="DV29" s="232">
        <v>0.56573003530502319</v>
      </c>
      <c r="DW29" s="232">
        <v>6.1420317739248276E-2</v>
      </c>
      <c r="DX29" s="232">
        <v>0</v>
      </c>
      <c r="DY29" s="232">
        <v>3.2432083040475845E-2</v>
      </c>
      <c r="DZ29" s="232">
        <v>4.7770153731107712E-2</v>
      </c>
      <c r="EA29" s="232">
        <v>0.46709820628166199</v>
      </c>
      <c r="EB29" s="232">
        <v>6.7472405731678009E-2</v>
      </c>
      <c r="EC29" s="232">
        <v>1.1673338711261749E-2</v>
      </c>
      <c r="ED29" s="232">
        <v>8.6295278742909431E-3</v>
      </c>
      <c r="EE29" s="232">
        <v>2.6115715503692627E-2</v>
      </c>
      <c r="EF29" s="232">
        <v>0.23608119785785675</v>
      </c>
      <c r="EG29" s="232">
        <v>0.49696481227874756</v>
      </c>
      <c r="EH29" s="232">
        <v>0.2459653913974762</v>
      </c>
      <c r="EI29" s="232">
        <v>0.19109351933002472</v>
      </c>
      <c r="EJ29" s="232">
        <v>6.5976262092590332E-2</v>
      </c>
      <c r="EK29" s="232">
        <v>9.1963380575180054E-2</v>
      </c>
      <c r="EL29" s="232">
        <v>0.10760341584682465</v>
      </c>
      <c r="EM29" s="232">
        <v>7.9286150634288788E-2</v>
      </c>
      <c r="EN29" s="232">
        <v>0.42151755094528198</v>
      </c>
      <c r="EO29" s="232">
        <v>0.18011270463466644</v>
      </c>
      <c r="EP29" s="232">
        <v>7.0528589189052582E-2</v>
      </c>
      <c r="EQ29" s="232">
        <v>4.5274928212165833E-2</v>
      </c>
      <c r="ER29" s="232">
        <v>2.0874923095107079E-2</v>
      </c>
      <c r="ES29" s="232">
        <v>9.2755623161792755E-2</v>
      </c>
      <c r="ET29" s="232">
        <v>9.8402075469493866E-2</v>
      </c>
      <c r="EU29" s="232">
        <v>8.5638448596000671E-2</v>
      </c>
      <c r="EV29" s="232">
        <v>0.18677456676959991</v>
      </c>
      <c r="EW29" s="232">
        <v>0.10756353288888931</v>
      </c>
      <c r="EX29" s="232">
        <v>5.2509654313325882E-2</v>
      </c>
      <c r="EY29" s="232">
        <v>0</v>
      </c>
      <c r="EZ29" s="232">
        <v>0</v>
      </c>
      <c r="FA29" s="232">
        <v>0</v>
      </c>
      <c r="FB29" s="232">
        <v>0</v>
      </c>
      <c r="FC29" s="232">
        <v>0</v>
      </c>
      <c r="FD29" s="232">
        <v>0</v>
      </c>
      <c r="FF29" s="232">
        <v>0.52382266521453857</v>
      </c>
      <c r="FG29" s="232">
        <v>0.47617736458778381</v>
      </c>
      <c r="FH29" s="232">
        <v>4.2032733559608459E-2</v>
      </c>
      <c r="FI29" s="232">
        <v>0.45751795172691345</v>
      </c>
      <c r="FJ29" s="232">
        <v>0.380450040102005</v>
      </c>
      <c r="FK29" s="232">
        <v>0.11266792565584183</v>
      </c>
      <c r="FL29" s="232">
        <v>7.3313727043569088E-3</v>
      </c>
      <c r="FM29" s="232">
        <v>5.0273794680833817E-2</v>
      </c>
      <c r="FN29" s="232">
        <v>0.1469912976026535</v>
      </c>
      <c r="FO29" s="232">
        <v>0.10686729848384857</v>
      </c>
      <c r="FP29" s="232">
        <v>8.8681593537330627E-2</v>
      </c>
      <c r="FQ29" s="232">
        <v>0.45632275938987732</v>
      </c>
      <c r="FR29" s="232">
        <v>0.15086326003074646</v>
      </c>
      <c r="FZ29" s="232">
        <v>2450.781982421875</v>
      </c>
      <c r="GA29" s="232">
        <v>2738.617431640625</v>
      </c>
      <c r="GB29" s="232">
        <v>2084.51025390625</v>
      </c>
      <c r="GC29" s="232">
        <v>800.63690185546875</v>
      </c>
      <c r="GD29" s="232">
        <v>1585.9990234375</v>
      </c>
      <c r="GE29" s="232">
        <v>2604.813720703125</v>
      </c>
      <c r="GF29" s="232">
        <v>2752.38818359375</v>
      </c>
      <c r="GG29" s="232">
        <v>3629.665283203125</v>
      </c>
      <c r="GH29" s="232">
        <v>1238.27197265625</v>
      </c>
      <c r="GI29" s="232">
        <v>1203.9306640625</v>
      </c>
      <c r="GJ29" s="232">
        <v>1370.3563232421875</v>
      </c>
      <c r="GK29" s="232">
        <v>1185.6611328125</v>
      </c>
      <c r="GL29" s="232">
        <v>1782.799560546875</v>
      </c>
      <c r="GM29" s="232">
        <v>4847.01123046875</v>
      </c>
      <c r="GN29" s="232">
        <v>3596.2099609375</v>
      </c>
      <c r="GO29" s="232">
        <v>2839.73779296875</v>
      </c>
      <c r="GP29" s="232">
        <v>1740.1922607421875</v>
      </c>
      <c r="GQ29" s="232">
        <v>1915.58837890625</v>
      </c>
      <c r="GR29" s="232">
        <v>2458.838134765625</v>
      </c>
      <c r="GS29" s="232">
        <v>4406.0537109375</v>
      </c>
      <c r="GU29" s="232">
        <v>2786.941650390625</v>
      </c>
      <c r="GV29" s="232">
        <v>2563.25390625</v>
      </c>
      <c r="GW29" s="232">
        <v>1673.8763427734375</v>
      </c>
      <c r="GX29" s="232">
        <v>1749.5877685546875</v>
      </c>
      <c r="GY29" s="232">
        <v>1265.3902587890625</v>
      </c>
      <c r="GZ29" s="232">
        <v>898.019775390625</v>
      </c>
      <c r="HA29" s="232">
        <v>2330.438720703125</v>
      </c>
      <c r="HB29" s="232">
        <v>1502.8187255859375</v>
      </c>
      <c r="HC29" s="232">
        <v>3802.950927734375</v>
      </c>
      <c r="HD29" s="232">
        <v>2079.728515625</v>
      </c>
      <c r="HE29" s="232">
        <v>6359.03076171875</v>
      </c>
      <c r="HF29" s="232">
        <v>2036.147705078125</v>
      </c>
      <c r="HG29" s="232">
        <v>0</v>
      </c>
      <c r="HH29" s="232">
        <v>4674.49609375</v>
      </c>
      <c r="HI29" s="232">
        <v>2425.4599609375</v>
      </c>
      <c r="HJ29" s="232">
        <v>0.51120364665985107</v>
      </c>
      <c r="HK29" s="232">
        <v>0.12387208640575409</v>
      </c>
      <c r="HL29" s="232">
        <v>0.23608119785785675</v>
      </c>
      <c r="HM29" s="232">
        <v>2275.263427734375</v>
      </c>
      <c r="HN29" s="232">
        <v>1295.91748046875</v>
      </c>
      <c r="HO29" s="232">
        <v>2022.54443359375</v>
      </c>
      <c r="HP29" s="232">
        <v>0.47819977998733521</v>
      </c>
      <c r="HQ29" s="232">
        <v>0.23776103556156158</v>
      </c>
      <c r="HR29" s="232">
        <v>0.21300609409809113</v>
      </c>
      <c r="HS29" s="232">
        <v>6.2786690890789032E-2</v>
      </c>
      <c r="HT29" s="232">
        <v>8.246411569416523E-3</v>
      </c>
      <c r="HU29" s="232">
        <v>0.62040764093399048</v>
      </c>
      <c r="HV29" s="232">
        <v>0.5720553994178772</v>
      </c>
      <c r="HW29" s="232">
        <v>0.54420560598373413</v>
      </c>
      <c r="HX29" s="232">
        <v>0.46173596382141113</v>
      </c>
      <c r="HY29" s="232">
        <v>0.71330845355987549</v>
      </c>
      <c r="HZ29" s="232">
        <v>0.38174992799758911</v>
      </c>
      <c r="IA29" s="232">
        <v>1.2356525287032127E-2</v>
      </c>
      <c r="IB29" s="232">
        <v>0.15169574320316315</v>
      </c>
      <c r="IC29" s="232">
        <v>0.20946194231510162</v>
      </c>
      <c r="ID29" s="232">
        <v>0.25631424784660339</v>
      </c>
      <c r="IE29" s="232">
        <v>0.37017154693603516</v>
      </c>
      <c r="IF29" s="232">
        <v>0.6866411566734314</v>
      </c>
      <c r="IG29" s="232">
        <v>0.3133588433265686</v>
      </c>
      <c r="IH29" s="232">
        <v>0.11237470805644989</v>
      </c>
      <c r="II29" s="232">
        <v>0.26738035678863525</v>
      </c>
      <c r="IJ29" s="232">
        <v>0.13151194155216217</v>
      </c>
      <c r="IK29" s="232">
        <v>2.957497164607048E-2</v>
      </c>
      <c r="IL29" s="232">
        <v>0.33158347010612488</v>
      </c>
      <c r="IM29" s="232">
        <v>0.12757456302642822</v>
      </c>
      <c r="IN29" s="232">
        <v>0.95389425754547119</v>
      </c>
      <c r="IO29" s="232">
        <v>0.90533679723739624</v>
      </c>
      <c r="IP29" s="232">
        <v>0.25198447704315186</v>
      </c>
      <c r="IQ29" s="232">
        <v>0.19505089521408081</v>
      </c>
    </row>
    <row r="30" spans="1:251" x14ac:dyDescent="0.25">
      <c r="A30" s="139" t="str">
        <f t="shared" si="1"/>
        <v>2016_1_SEMT</v>
      </c>
      <c r="B30" s="232">
        <v>2016</v>
      </c>
      <c r="C30" s="232">
        <v>1</v>
      </c>
      <c r="D30" s="232" t="s">
        <v>171</v>
      </c>
      <c r="E30" s="232">
        <v>1528.060791015625</v>
      </c>
      <c r="F30" s="232">
        <v>1631.8858642578125</v>
      </c>
      <c r="G30" s="232">
        <v>1222.4486083984375</v>
      </c>
      <c r="H30" s="232">
        <v>656.83404541015625</v>
      </c>
      <c r="I30" s="232">
        <v>1222.4486083984375</v>
      </c>
      <c r="J30" s="232">
        <v>1629.9315185546875</v>
      </c>
      <c r="K30" s="232">
        <v>1629.9315185546875</v>
      </c>
      <c r="L30" s="232">
        <v>1624.2762451171875</v>
      </c>
      <c r="M30" s="232">
        <v>1018.7072143554688</v>
      </c>
      <c r="N30" s="232">
        <v>1019.9286499023438</v>
      </c>
      <c r="O30" s="232">
        <v>1218.207275390625</v>
      </c>
      <c r="P30" s="232">
        <v>1018.7072143554688</v>
      </c>
      <c r="Q30" s="232">
        <v>1324.3193359375</v>
      </c>
      <c r="R30" s="232">
        <v>3056.12158203125</v>
      </c>
      <c r="S30" s="232">
        <v>1015.1726684570313</v>
      </c>
      <c r="T30" s="232">
        <v>1528.060791015625</v>
      </c>
      <c r="U30" s="232">
        <v>1421.2418212890625</v>
      </c>
      <c r="V30" s="232">
        <v>1222.4486083984375</v>
      </c>
      <c r="W30" s="232">
        <v>1528.060791015625</v>
      </c>
      <c r="X30" s="232">
        <v>3549.2041015625</v>
      </c>
      <c r="Y30" s="232">
        <v>2037.4144287109375</v>
      </c>
      <c r="Z30" s="232">
        <v>1725.7935791015625</v>
      </c>
      <c r="AA30" s="232">
        <v>1522.759033203125</v>
      </c>
      <c r="AB30" s="232">
        <v>1222.4486083984375</v>
      </c>
      <c r="AC30" s="232">
        <v>1222.4486083984375</v>
      </c>
      <c r="AD30" s="232">
        <v>1019.9286499023438</v>
      </c>
      <c r="AE30" s="232">
        <v>865.901123046875</v>
      </c>
      <c r="AF30" s="232">
        <v>1528.060791015625</v>
      </c>
      <c r="AG30" s="232">
        <v>1018.7072143554688</v>
      </c>
      <c r="AH30" s="232">
        <v>2037.4144287109375</v>
      </c>
      <c r="AI30" s="232">
        <v>1223.9144287109375</v>
      </c>
      <c r="AJ30" s="232">
        <v>5093.5361328125</v>
      </c>
      <c r="AK30" s="232">
        <v>1522.759033203125</v>
      </c>
      <c r="AL30" s="232">
        <v>0</v>
      </c>
      <c r="AM30" s="232">
        <v>3059.785888671875</v>
      </c>
      <c r="AN30" s="232">
        <v>1528.060791015625</v>
      </c>
      <c r="AO30" s="232">
        <v>1522.759033203125</v>
      </c>
      <c r="AP30" s="232">
        <v>1015.1726684570313</v>
      </c>
      <c r="AQ30" s="232">
        <v>1522.759033203125</v>
      </c>
      <c r="AR30" s="232">
        <v>209622.08906364441</v>
      </c>
      <c r="AS30" s="232">
        <v>4428651.5765914917</v>
      </c>
      <c r="AT30" s="232">
        <v>9350068.012260437</v>
      </c>
      <c r="AU30" s="232">
        <v>4306689.1678543091</v>
      </c>
      <c r="AV30" s="232">
        <v>650901.98898696899</v>
      </c>
      <c r="AW30" s="232">
        <v>21476804.894609451</v>
      </c>
      <c r="AX30" s="232">
        <v>33853689.267911911</v>
      </c>
      <c r="AY30" s="232">
        <v>12376884.37330246</v>
      </c>
      <c r="AZ30" s="232">
        <v>18945932.834756851</v>
      </c>
      <c r="BA30" s="232">
        <v>2515132.4522018433</v>
      </c>
      <c r="BB30" s="232">
        <v>2524635.8494911194</v>
      </c>
      <c r="BC30" s="232">
        <v>7280734.6157493591</v>
      </c>
      <c r="BD30" s="232">
        <v>12154795.828819275</v>
      </c>
      <c r="BE30" s="232">
        <v>7364772.8286457062</v>
      </c>
      <c r="BF30" s="232">
        <v>4528750.1452064514</v>
      </c>
      <c r="BG30" s="232">
        <v>7.457491010427475E-2</v>
      </c>
      <c r="BH30" s="232">
        <v>0.21506473422050476</v>
      </c>
      <c r="BI30" s="232">
        <v>0.35903903841972351</v>
      </c>
      <c r="BJ30" s="232">
        <v>0.21754713356494904</v>
      </c>
      <c r="BK30" s="232">
        <v>0.13377419114112854</v>
      </c>
      <c r="BL30" s="232">
        <v>4.8612784594297409E-3</v>
      </c>
      <c r="BM30" s="232">
        <v>0.36559927463531494</v>
      </c>
      <c r="BN30" s="232">
        <v>3.7118417676538229E-3</v>
      </c>
      <c r="BO30" s="232">
        <v>7.7033981680870056E-2</v>
      </c>
      <c r="BP30" s="232">
        <v>0.45730841159820557</v>
      </c>
      <c r="BQ30" s="232">
        <v>0.54269158840179443</v>
      </c>
      <c r="BR30" s="232">
        <v>2.191411517560482E-2</v>
      </c>
      <c r="BS30" s="232">
        <v>0.25970864295959473</v>
      </c>
      <c r="BT30" s="232">
        <v>0.47565951943397522</v>
      </c>
      <c r="BU30" s="232">
        <v>0.21161989867687225</v>
      </c>
      <c r="BV30" s="232">
        <v>3.1097838655114174E-2</v>
      </c>
      <c r="BW30" s="232">
        <v>4.1036028414964676E-2</v>
      </c>
      <c r="BX30" s="232">
        <v>0.13397738337516785</v>
      </c>
      <c r="BY30" s="232">
        <v>0.10242250561714172</v>
      </c>
      <c r="BZ30" s="232">
        <v>5.2620355039834976E-2</v>
      </c>
      <c r="CA30" s="232">
        <v>0.36531892418861389</v>
      </c>
      <c r="CB30" s="232">
        <v>0.30462482571601868</v>
      </c>
      <c r="CC30" s="232">
        <v>4.9092685803771019E-3</v>
      </c>
      <c r="CD30" s="232">
        <v>0.1234375461935997</v>
      </c>
      <c r="CE30" s="232">
        <v>8.2374721765518188E-2</v>
      </c>
      <c r="CF30" s="232">
        <v>0.17953932285308838</v>
      </c>
      <c r="CG30" s="232">
        <v>0.56489938497543335</v>
      </c>
      <c r="CH30" s="232">
        <v>4.458063468337059E-2</v>
      </c>
      <c r="CI30" s="232">
        <v>2.5910953991115093E-4</v>
      </c>
      <c r="CJ30" s="232">
        <v>0.63440072536468506</v>
      </c>
      <c r="CK30" s="232">
        <v>0.5452767014503479</v>
      </c>
      <c r="CL30" s="232">
        <v>0.73573470115661621</v>
      </c>
      <c r="CM30" s="232">
        <v>0.18642102181911469</v>
      </c>
      <c r="CN30" s="232">
        <v>0.76609188318252563</v>
      </c>
      <c r="CO30" s="232">
        <v>0.84046220779418945</v>
      </c>
      <c r="CP30" s="232">
        <v>0.61711603403091431</v>
      </c>
      <c r="CQ30" s="232">
        <v>0.14747604727745056</v>
      </c>
      <c r="CR30" s="232">
        <v>0.41627597808837891</v>
      </c>
      <c r="CS30" s="232">
        <v>0.43872317671775818</v>
      </c>
      <c r="CT30" s="232">
        <v>0.54690998792648315</v>
      </c>
      <c r="CU30" s="232">
        <v>0.49171614646911621</v>
      </c>
      <c r="CV30" s="232">
        <v>0.73464781045913696</v>
      </c>
      <c r="CW30" s="232">
        <v>0.80001842975616455</v>
      </c>
      <c r="CX30" s="232">
        <v>2.2917964961379766E-3</v>
      </c>
      <c r="CY30" s="232">
        <v>5.7624418288469315E-2</v>
      </c>
      <c r="CZ30" s="232">
        <v>3.8455035537481308E-2</v>
      </c>
      <c r="DA30" s="232">
        <v>8.3814442157745361E-2</v>
      </c>
      <c r="DB30" s="232">
        <v>0.2637123167514801</v>
      </c>
      <c r="DC30" s="232">
        <v>2.0811602473258972E-2</v>
      </c>
      <c r="DD30" s="232">
        <v>1.2096025602659211E-4</v>
      </c>
      <c r="DE30" s="232">
        <v>0.44890505075454712</v>
      </c>
      <c r="DF30" s="232">
        <v>0.55109494924545288</v>
      </c>
      <c r="DG30" s="232">
        <v>1.1064226739108562E-2</v>
      </c>
      <c r="DH30" s="232">
        <v>0.23375210165977478</v>
      </c>
      <c r="DI30" s="232">
        <v>0.49351319670677185</v>
      </c>
      <c r="DJ30" s="232">
        <v>0.22731471061706543</v>
      </c>
      <c r="DK30" s="232">
        <v>3.4355763345956802E-2</v>
      </c>
      <c r="DL30" s="232">
        <v>4.2195022106170654E-2</v>
      </c>
      <c r="DM30" s="232">
        <v>0.13646490871906281</v>
      </c>
      <c r="DN30" s="232">
        <v>0.10276918113231659</v>
      </c>
      <c r="DO30" s="232">
        <v>4.3709300458431244E-2</v>
      </c>
      <c r="DP30" s="232">
        <v>0.35609138011932373</v>
      </c>
      <c r="DQ30" s="232">
        <v>0.31877020001411438</v>
      </c>
      <c r="DR30" s="232">
        <v>4.9092685803771019E-3</v>
      </c>
      <c r="DS30" s="232">
        <v>0.1234375461935997</v>
      </c>
      <c r="DT30" s="232">
        <v>8.2374721765518188E-2</v>
      </c>
      <c r="DU30" s="232">
        <v>0.17953932285308838</v>
      </c>
      <c r="DV30" s="232">
        <v>0.56489938497543335</v>
      </c>
      <c r="DW30" s="232">
        <v>4.458063468337059E-2</v>
      </c>
      <c r="DX30" s="232">
        <v>2.5910953991115093E-4</v>
      </c>
      <c r="DY30" s="232">
        <v>3.0003370717167854E-2</v>
      </c>
      <c r="DZ30" s="232">
        <v>3.9719942957162857E-2</v>
      </c>
      <c r="EA30" s="232">
        <v>0.4893677830696106</v>
      </c>
      <c r="EB30" s="232">
        <v>8.2598127424716949E-2</v>
      </c>
      <c r="EC30" s="232">
        <v>1.150256022810936E-2</v>
      </c>
      <c r="ED30" s="232">
        <v>8.970397524535656E-3</v>
      </c>
      <c r="EE30" s="232">
        <v>4.0996275842189789E-2</v>
      </c>
      <c r="EF30" s="232">
        <v>0.2160957008600235</v>
      </c>
      <c r="EG30" s="232">
        <v>0.48104014992713928</v>
      </c>
      <c r="EH30" s="232">
        <v>0.24428804218769073</v>
      </c>
      <c r="EI30" s="232">
        <v>0.20941367745399475</v>
      </c>
      <c r="EJ30" s="232">
        <v>6.5258137881755829E-2</v>
      </c>
      <c r="EK30" s="232">
        <v>0.11710924655199051</v>
      </c>
      <c r="EL30" s="232">
        <v>0.13292491436004639</v>
      </c>
      <c r="EM30" s="232">
        <v>0.10378190129995346</v>
      </c>
      <c r="EN30" s="232">
        <v>0.55333763360977173</v>
      </c>
      <c r="EO30" s="232">
        <v>0.20487913489341736</v>
      </c>
      <c r="EP30" s="232">
        <v>8.3936534821987152E-2</v>
      </c>
      <c r="EQ30" s="232">
        <v>5.2257001399993896E-2</v>
      </c>
      <c r="ER30" s="232">
        <v>2.542395330965519E-2</v>
      </c>
      <c r="ES30" s="232">
        <v>9.292709082365036E-2</v>
      </c>
      <c r="ET30" s="232">
        <v>0.10038004815578461</v>
      </c>
      <c r="EU30" s="232">
        <v>0.11414431035518646</v>
      </c>
      <c r="EV30" s="232">
        <v>0.26651567220687866</v>
      </c>
      <c r="EW30" s="232">
        <v>0.13945907354354858</v>
      </c>
      <c r="EX30" s="232">
        <v>7.6110340654850006E-2</v>
      </c>
      <c r="EY30" s="232">
        <v>0</v>
      </c>
      <c r="EZ30" s="232">
        <v>0</v>
      </c>
      <c r="FA30" s="232">
        <v>0</v>
      </c>
      <c r="FB30" s="232">
        <v>0</v>
      </c>
      <c r="FC30" s="232">
        <v>0</v>
      </c>
      <c r="FD30" s="232">
        <v>0</v>
      </c>
      <c r="FE30" s="232">
        <v>0</v>
      </c>
      <c r="FF30" s="232">
        <v>0.51906818151473999</v>
      </c>
      <c r="FG30" s="232">
        <v>0.4809318482875824</v>
      </c>
      <c r="FH30" s="232">
        <v>0.10354353487491608</v>
      </c>
      <c r="FI30" s="232">
        <v>0.45435252785682678</v>
      </c>
      <c r="FJ30" s="232">
        <v>0.3409227728843689</v>
      </c>
      <c r="FK30" s="232">
        <v>9.4429962337017059E-2</v>
      </c>
      <c r="FL30" s="232">
        <v>6.7512174136936665E-3</v>
      </c>
      <c r="FM30" s="232">
        <v>3.2562408596277237E-2</v>
      </c>
      <c r="FN30" s="232">
        <v>0.11483854800462723</v>
      </c>
      <c r="FO30" s="232">
        <v>9.9829405546188354E-2</v>
      </c>
      <c r="FP30" s="232">
        <v>0.11975270509719849</v>
      </c>
      <c r="FQ30" s="232">
        <v>0.43503856658935547</v>
      </c>
      <c r="FR30" s="232">
        <v>0.19797837734222412</v>
      </c>
      <c r="FZ30" s="232">
        <v>2774.97802734375</v>
      </c>
      <c r="GA30" s="232">
        <v>3167.837646484375</v>
      </c>
      <c r="GB30" s="232">
        <v>2292.6865234375</v>
      </c>
      <c r="GC30" s="232">
        <v>708.23193359375</v>
      </c>
      <c r="GD30" s="232">
        <v>1641.3858642578125</v>
      </c>
      <c r="GE30" s="232">
        <v>3022.489013671875</v>
      </c>
      <c r="GF30" s="232">
        <v>3404.384765625</v>
      </c>
      <c r="GG30" s="232">
        <v>3433.473388671875</v>
      </c>
      <c r="GH30" s="232">
        <v>1246.130859375</v>
      </c>
      <c r="GI30" s="232">
        <v>1303.4564208984375</v>
      </c>
      <c r="GJ30" s="232">
        <v>1451.7000732421875</v>
      </c>
      <c r="GK30" s="232">
        <v>1262.260009765625</v>
      </c>
      <c r="GL30" s="232">
        <v>1788.1182861328125</v>
      </c>
      <c r="GM30" s="232">
        <v>5343.74072265625</v>
      </c>
      <c r="GN30" s="232">
        <v>2268.915283203125</v>
      </c>
      <c r="GO30" s="232">
        <v>2927.45947265625</v>
      </c>
      <c r="GP30" s="232">
        <v>2285.906982421875</v>
      </c>
      <c r="GQ30" s="232">
        <v>2066.400390625</v>
      </c>
      <c r="GR30" s="232">
        <v>2861.872802734375</v>
      </c>
      <c r="GS30" s="232">
        <v>5068.34033203125</v>
      </c>
      <c r="GT30" s="232">
        <v>2159.766845703125</v>
      </c>
      <c r="GU30" s="232">
        <v>3383.296875</v>
      </c>
      <c r="GV30" s="232">
        <v>2728.644775390625</v>
      </c>
      <c r="GW30" s="232">
        <v>1733.3287353515625</v>
      </c>
      <c r="GX30" s="232">
        <v>1806.9512939453125</v>
      </c>
      <c r="GY30" s="232">
        <v>1223.494384765625</v>
      </c>
      <c r="GZ30" s="232">
        <v>894.93902587890625</v>
      </c>
      <c r="HA30" s="232">
        <v>2618.326904296875</v>
      </c>
      <c r="HB30" s="232">
        <v>1738.4964599609375</v>
      </c>
      <c r="HC30" s="232">
        <v>3669.904052734375</v>
      </c>
      <c r="HD30" s="232">
        <v>2347.5546875</v>
      </c>
      <c r="HE30" s="232">
        <v>8053.8876953125</v>
      </c>
      <c r="HF30" s="232">
        <v>2345.091064453125</v>
      </c>
      <c r="HG30" s="232">
        <v>0</v>
      </c>
      <c r="HH30" s="232">
        <v>4901.54248046875</v>
      </c>
      <c r="HI30" s="232">
        <v>2722.531982421875</v>
      </c>
      <c r="HJ30" s="232">
        <v>0.53087371587753296</v>
      </c>
      <c r="HK30" s="232">
        <v>0.13128846883773804</v>
      </c>
      <c r="HL30" s="232">
        <v>0.2160957008600235</v>
      </c>
      <c r="HM30" s="232">
        <v>2518.0771484375</v>
      </c>
      <c r="HN30" s="232">
        <v>1478.4385986328125</v>
      </c>
      <c r="HO30" s="232">
        <v>2319.042236328125</v>
      </c>
      <c r="HP30" s="232">
        <v>0.45436453819274902</v>
      </c>
      <c r="HQ30" s="232">
        <v>0.23470890522003174</v>
      </c>
      <c r="HR30" s="232">
        <v>0.24092432856559753</v>
      </c>
      <c r="HS30" s="232">
        <v>6.0209657996892929E-2</v>
      </c>
      <c r="HT30" s="232">
        <v>9.7925728186964989E-3</v>
      </c>
      <c r="HU30" s="232">
        <v>0.68156707286834717</v>
      </c>
      <c r="HV30" s="232">
        <v>0.60636502504348755</v>
      </c>
      <c r="HW30" s="232">
        <v>0.61595195531845093</v>
      </c>
      <c r="HX30" s="232">
        <v>0.50389754772186279</v>
      </c>
      <c r="HY30" s="232">
        <v>0.82019227743148804</v>
      </c>
      <c r="HZ30" s="232">
        <v>0.34615245461463928</v>
      </c>
      <c r="IA30" s="232">
        <v>1.8084945157170296E-2</v>
      </c>
      <c r="IB30" s="232">
        <v>0.16433772444725037</v>
      </c>
      <c r="IC30" s="232">
        <v>0.22953943908214569</v>
      </c>
      <c r="ID30" s="232">
        <v>0.258218914270401</v>
      </c>
      <c r="IE30" s="232">
        <v>0.32981899380683899</v>
      </c>
      <c r="IF30" s="232">
        <v>0.67678147554397583</v>
      </c>
      <c r="IG30" s="232">
        <v>0.32321852445602417</v>
      </c>
      <c r="IH30" s="232">
        <v>0.10923512279987335</v>
      </c>
      <c r="II30" s="232">
        <v>0.28579512238502502</v>
      </c>
      <c r="IJ30" s="232">
        <v>0.1218075156211853</v>
      </c>
      <c r="IK30" s="232">
        <v>3.1629826873540878E-2</v>
      </c>
      <c r="IL30" s="232">
        <v>0.31976971030235291</v>
      </c>
      <c r="IM30" s="232">
        <v>0.13176272809505463</v>
      </c>
      <c r="IN30" s="232">
        <v>0.95802527666091919</v>
      </c>
      <c r="IO30" s="232">
        <v>0.87982219457626343</v>
      </c>
      <c r="IP30" s="232">
        <v>0.23067732155323029</v>
      </c>
      <c r="IQ30" s="232">
        <v>0.19827237725257874</v>
      </c>
    </row>
    <row r="31" spans="1:251" x14ac:dyDescent="0.25">
      <c r="A31" s="139" t="str">
        <f t="shared" si="1"/>
        <v>2015_4_BRA</v>
      </c>
      <c r="B31" s="232">
        <v>2015</v>
      </c>
      <c r="C31" s="232">
        <v>4</v>
      </c>
      <c r="D31" s="232" t="s">
        <v>170</v>
      </c>
      <c r="E31" s="232">
        <v>1172.6240234375</v>
      </c>
      <c r="F31" s="232">
        <v>1272.2825927734375</v>
      </c>
      <c r="G31" s="232">
        <v>1047.0804443359375</v>
      </c>
      <c r="H31" s="232">
        <v>416.56719970703125</v>
      </c>
      <c r="I31" s="232">
        <v>1047.0804443359375</v>
      </c>
      <c r="J31" s="232">
        <v>1267.7916259765625</v>
      </c>
      <c r="K31" s="232">
        <v>1264.9229736328125</v>
      </c>
      <c r="L31" s="232">
        <v>1047.0804443359375</v>
      </c>
      <c r="M31" s="232">
        <v>832.51654052734375</v>
      </c>
      <c r="N31" s="232">
        <v>842.86566162109375</v>
      </c>
      <c r="O31" s="232">
        <v>1053.58203125</v>
      </c>
      <c r="P31" s="232">
        <v>890.0184326171875</v>
      </c>
      <c r="Q31" s="232">
        <v>1256.49658203125</v>
      </c>
      <c r="R31" s="232">
        <v>2617.701171875</v>
      </c>
      <c r="S31" s="232">
        <v>587.06396484375</v>
      </c>
      <c r="T31" s="232">
        <v>1267.7916259765625</v>
      </c>
      <c r="U31" s="232">
        <v>1256.49658203125</v>
      </c>
      <c r="V31" s="232">
        <v>1060.2354736328125</v>
      </c>
      <c r="W31" s="232">
        <v>1256.49658203125</v>
      </c>
      <c r="X31" s="232">
        <v>2107.1640625</v>
      </c>
      <c r="Y31" s="232">
        <v>1038.8773193359375</v>
      </c>
      <c r="Z31" s="232">
        <v>1362.8270263671875</v>
      </c>
      <c r="AA31" s="232">
        <v>1099.4344482421875</v>
      </c>
      <c r="AB31" s="232">
        <v>1003.1030883789063</v>
      </c>
      <c r="AC31" s="232">
        <v>1047.0804443359375</v>
      </c>
      <c r="AD31" s="232">
        <v>942.3724365234375</v>
      </c>
      <c r="AE31" s="232">
        <v>625.34136962890625</v>
      </c>
      <c r="AF31" s="232">
        <v>1272.2825927734375</v>
      </c>
      <c r="AG31" s="232">
        <v>835.465576171875</v>
      </c>
      <c r="AH31" s="232">
        <v>1690.388916015625</v>
      </c>
      <c r="AI31" s="232">
        <v>1042.50927734375</v>
      </c>
      <c r="AJ31" s="232">
        <v>3144.985595703125</v>
      </c>
      <c r="AK31" s="232">
        <v>1047.0804443359375</v>
      </c>
      <c r="AL31" s="232">
        <v>0</v>
      </c>
      <c r="AM31" s="232">
        <v>2617.701171875</v>
      </c>
      <c r="AN31" s="232">
        <v>1251.0111083984375</v>
      </c>
      <c r="AO31" s="232">
        <v>1264.2984619140625</v>
      </c>
      <c r="AP31" s="232">
        <v>832.51654052734375</v>
      </c>
      <c r="AQ31" s="232">
        <v>1047.0804443359375</v>
      </c>
      <c r="AR31" s="232">
        <v>1928196.2675962448</v>
      </c>
      <c r="AS31" s="232">
        <v>23211032.330350876</v>
      </c>
      <c r="AT31" s="232">
        <v>45567106.758309364</v>
      </c>
      <c r="AU31" s="232">
        <v>18666733.42972374</v>
      </c>
      <c r="AV31" s="232">
        <v>2736181.5231485367</v>
      </c>
      <c r="AW31" s="232">
        <v>101317977.7955904</v>
      </c>
      <c r="AX31" s="232">
        <v>164954673.40297222</v>
      </c>
      <c r="AY31" s="232">
        <v>63636695.607381821</v>
      </c>
      <c r="AZ31" s="232">
        <v>92109250.309128761</v>
      </c>
      <c r="BA31" s="232">
        <v>8982481.7861776352</v>
      </c>
      <c r="BB31" s="232">
        <v>13971600.772331238</v>
      </c>
      <c r="BC31" s="232">
        <v>37664437.434845924</v>
      </c>
      <c r="BD31" s="232">
        <v>60210951.594212532</v>
      </c>
      <c r="BE31" s="232">
        <v>33116982.170520782</v>
      </c>
      <c r="BF31" s="232">
        <v>19990701.431061745</v>
      </c>
      <c r="BG31" s="232">
        <v>8.4699638187885284E-2</v>
      </c>
      <c r="BH31" s="232">
        <v>0.2283320426940918</v>
      </c>
      <c r="BI31" s="232">
        <v>0.36501511931419373</v>
      </c>
      <c r="BJ31" s="232">
        <v>0.20076413452625275</v>
      </c>
      <c r="BK31" s="232">
        <v>0.12118905782699585</v>
      </c>
      <c r="BL31" s="232">
        <v>5.1731658168137074E-3</v>
      </c>
      <c r="BM31" s="232">
        <v>0.38578292727470398</v>
      </c>
      <c r="BN31" s="232">
        <v>2.4741828441619873E-2</v>
      </c>
      <c r="BO31" s="232">
        <v>8.4921255707740784E-2</v>
      </c>
      <c r="BP31" s="232">
        <v>0.43533146381378174</v>
      </c>
      <c r="BQ31" s="232">
        <v>0.56466853618621826</v>
      </c>
      <c r="BR31" s="232">
        <v>2.8599720448255539E-2</v>
      </c>
      <c r="BS31" s="232">
        <v>0.27128246426582336</v>
      </c>
      <c r="BT31" s="232">
        <v>0.48098671436309814</v>
      </c>
      <c r="BU31" s="232">
        <v>0.19159482419490814</v>
      </c>
      <c r="BV31" s="232">
        <v>2.7536271139979362E-2</v>
      </c>
      <c r="BW31" s="232">
        <v>8.3476893603801727E-2</v>
      </c>
      <c r="BX31" s="232">
        <v>0.2146516740322113</v>
      </c>
      <c r="BY31" s="232">
        <v>0.10245554894208908</v>
      </c>
      <c r="BZ31" s="232">
        <v>6.1555042862892151E-2</v>
      </c>
      <c r="CA31" s="232">
        <v>0.32297417521476746</v>
      </c>
      <c r="CB31" s="232">
        <v>0.21488666534423828</v>
      </c>
      <c r="CC31" s="232">
        <v>0.10124188661575317</v>
      </c>
      <c r="CD31" s="232">
        <v>0.13406561315059662</v>
      </c>
      <c r="CE31" s="232">
        <v>8.6017139256000519E-2</v>
      </c>
      <c r="CF31" s="232">
        <v>0.19217143952846527</v>
      </c>
      <c r="CG31" s="232">
        <v>0.42984461784362793</v>
      </c>
      <c r="CH31" s="232">
        <v>5.6432735174894333E-2</v>
      </c>
      <c r="CI31" s="232">
        <v>2.2655937937088311E-4</v>
      </c>
      <c r="CJ31" s="232">
        <v>0.61421710252761841</v>
      </c>
      <c r="CK31" s="232">
        <v>0.5120384693145752</v>
      </c>
      <c r="CL31" s="232">
        <v>0.72589206695556641</v>
      </c>
      <c r="CM31" s="232">
        <v>0.20739683508872986</v>
      </c>
      <c r="CN31" s="232">
        <v>0.72975444793701172</v>
      </c>
      <c r="CO31" s="232">
        <v>0.8093644380569458</v>
      </c>
      <c r="CP31" s="232">
        <v>0.58616453409194946</v>
      </c>
      <c r="CQ31" s="232">
        <v>0.13956084847450256</v>
      </c>
      <c r="CR31" s="232">
        <v>0.4080481231212616</v>
      </c>
      <c r="CS31" s="232">
        <v>0.48762235045433044</v>
      </c>
      <c r="CT31" s="232">
        <v>0.59542417526245117</v>
      </c>
      <c r="CU31" s="232">
        <v>0.54549777507781982</v>
      </c>
      <c r="CV31" s="232">
        <v>0.75088351964950562</v>
      </c>
      <c r="CW31" s="232">
        <v>0.80099970102310181</v>
      </c>
      <c r="CX31" s="232">
        <v>4.5669935643672943E-2</v>
      </c>
      <c r="CY31" s="232">
        <v>6.0476627200841904E-2</v>
      </c>
      <c r="CZ31" s="232">
        <v>3.8802091032266617E-2</v>
      </c>
      <c r="DA31" s="232">
        <v>8.6688004434108734E-2</v>
      </c>
      <c r="DB31" s="232">
        <v>0.19390171766281128</v>
      </c>
      <c r="DC31" s="232">
        <v>2.545665018260479E-2</v>
      </c>
      <c r="DD31" s="232">
        <v>1.022003052639775E-4</v>
      </c>
      <c r="DE31" s="232">
        <v>0.42779439687728882</v>
      </c>
      <c r="DF31" s="232">
        <v>0.57220560312271118</v>
      </c>
      <c r="DG31" s="232">
        <v>2.0933795720338821E-2</v>
      </c>
      <c r="DH31" s="232">
        <v>0.25199458003044128</v>
      </c>
      <c r="DI31" s="232">
        <v>0.49470716714859009</v>
      </c>
      <c r="DJ31" s="232">
        <v>0.20265862345695496</v>
      </c>
      <c r="DK31" s="232">
        <v>2.9705828055739403E-2</v>
      </c>
      <c r="DL31" s="232">
        <v>8.5408732295036316E-2</v>
      </c>
      <c r="DM31" s="232">
        <v>0.21531419456005096</v>
      </c>
      <c r="DN31" s="232">
        <v>0.10160249471664429</v>
      </c>
      <c r="DO31" s="232">
        <v>5.672319233417511E-2</v>
      </c>
      <c r="DP31" s="232">
        <v>0.31927850842475891</v>
      </c>
      <c r="DQ31" s="232">
        <v>0.22167287766933441</v>
      </c>
      <c r="DR31" s="232">
        <v>0.10085468739271164</v>
      </c>
      <c r="DS31" s="232">
        <v>0.13417144119739532</v>
      </c>
      <c r="DT31" s="232">
        <v>8.6101464927196503E-2</v>
      </c>
      <c r="DU31" s="232">
        <v>0.19210347533226013</v>
      </c>
      <c r="DV31" s="232">
        <v>0.43003156781196594</v>
      </c>
      <c r="DW31" s="232">
        <v>5.6510467082262039E-2</v>
      </c>
      <c r="DX31" s="232">
        <v>2.2689286561217159E-4</v>
      </c>
      <c r="DY31" s="232">
        <v>2.2666733711957932E-2</v>
      </c>
      <c r="DZ31" s="232">
        <v>4.5403212308883667E-2</v>
      </c>
      <c r="EA31" s="232">
        <v>0.38418176770210266</v>
      </c>
      <c r="EB31" s="232">
        <v>0.10853134840726852</v>
      </c>
      <c r="EC31" s="232">
        <v>1.3499904423952103E-2</v>
      </c>
      <c r="ED31" s="232">
        <v>2.4501433596014977E-2</v>
      </c>
      <c r="EE31" s="232">
        <v>4.2947247624397278E-2</v>
      </c>
      <c r="EF31" s="232">
        <v>0.24860526621341705</v>
      </c>
      <c r="EG31" s="232">
        <v>0.48131242394447327</v>
      </c>
      <c r="EH31" s="232">
        <v>0.25207963585853577</v>
      </c>
      <c r="EI31" s="232">
        <v>0.20669262111186981</v>
      </c>
      <c r="EJ31" s="232">
        <v>5.9915333986282349E-2</v>
      </c>
      <c r="EK31" s="232">
        <v>8.8656343519687653E-2</v>
      </c>
      <c r="EL31" s="232">
        <v>0.10470788180828094</v>
      </c>
      <c r="EM31" s="232">
        <v>7.6281405985355377E-2</v>
      </c>
      <c r="EN31" s="232">
        <v>0.28582856059074402</v>
      </c>
      <c r="EO31" s="232">
        <v>0.15423181653022766</v>
      </c>
      <c r="EP31" s="232">
        <v>6.4161203801631927E-2</v>
      </c>
      <c r="EQ31" s="232">
        <v>3.7978984415531158E-2</v>
      </c>
      <c r="ER31" s="232">
        <v>1.8306063488125801E-2</v>
      </c>
      <c r="ES31" s="232">
        <v>6.856219470500946E-2</v>
      </c>
      <c r="ET31" s="232">
        <v>8.1103518605232239E-2</v>
      </c>
      <c r="EU31" s="232">
        <v>9.6927829086780548E-2</v>
      </c>
      <c r="EV31" s="232">
        <v>0.16141998767852783</v>
      </c>
      <c r="EW31" s="232">
        <v>0.10040657222270966</v>
      </c>
      <c r="EX31" s="232">
        <v>6.1559159308671951E-2</v>
      </c>
      <c r="EY31" s="232">
        <v>0</v>
      </c>
      <c r="EZ31" s="232">
        <v>0</v>
      </c>
      <c r="FA31" s="232">
        <v>0</v>
      </c>
      <c r="FB31" s="232">
        <v>0</v>
      </c>
      <c r="FC31" s="232">
        <v>0</v>
      </c>
      <c r="FD31" s="232">
        <v>0</v>
      </c>
      <c r="FE31" s="232">
        <v>0</v>
      </c>
      <c r="FF31" s="232">
        <v>0.51414972543716431</v>
      </c>
      <c r="FG31" s="232">
        <v>0.48585027456283569</v>
      </c>
      <c r="FH31" s="232">
        <v>9.2205658555030823E-2</v>
      </c>
      <c r="FI31" s="232">
        <v>0.47193899750709534</v>
      </c>
      <c r="FJ31" s="232">
        <v>0.34809336066246033</v>
      </c>
      <c r="FK31" s="232">
        <v>8.2076206803321838E-2</v>
      </c>
      <c r="FL31" s="232">
        <v>5.6857829913496971E-3</v>
      </c>
      <c r="FM31" s="232">
        <v>6.4556680619716644E-2</v>
      </c>
      <c r="FN31" s="232">
        <v>0.19636504352092743</v>
      </c>
      <c r="FO31" s="232">
        <v>0.11201447248458862</v>
      </c>
      <c r="FP31" s="232">
        <v>0.11207561194896698</v>
      </c>
      <c r="FQ31" s="232">
        <v>0.36578011512756348</v>
      </c>
      <c r="FR31" s="232">
        <v>0.14920806884765625</v>
      </c>
      <c r="FZ31" s="232">
        <v>1939.9241943359375</v>
      </c>
      <c r="GA31" s="232">
        <v>2162.951416015625</v>
      </c>
      <c r="GB31" s="232">
        <v>1641.42431640625</v>
      </c>
      <c r="GC31" s="232">
        <v>456.25177001953125</v>
      </c>
      <c r="GD31" s="232">
        <v>1299.634765625</v>
      </c>
      <c r="GE31" s="232">
        <v>2119.64501953125</v>
      </c>
      <c r="GF31" s="232">
        <v>2392.71875</v>
      </c>
      <c r="GG31" s="232">
        <v>2408.53466796875</v>
      </c>
      <c r="GH31" s="232">
        <v>950.4432373046875</v>
      </c>
      <c r="GI31" s="232">
        <v>1082.35546875</v>
      </c>
      <c r="GJ31" s="232">
        <v>1310.6082763671875</v>
      </c>
      <c r="GK31" s="232">
        <v>1110.0076904296875</v>
      </c>
      <c r="GL31" s="232">
        <v>1654.8846435546875</v>
      </c>
      <c r="GM31" s="232">
        <v>4071.155517578125</v>
      </c>
      <c r="GN31" s="232">
        <v>962.4029541015625</v>
      </c>
      <c r="GO31" s="232">
        <v>2026.5928955078125</v>
      </c>
      <c r="GP31" s="232">
        <v>1665.419677734375</v>
      </c>
      <c r="GQ31" s="232">
        <v>1617.550048828125</v>
      </c>
      <c r="GR31" s="232">
        <v>2123.92626953125</v>
      </c>
      <c r="GS31" s="232">
        <v>3603.6748046875</v>
      </c>
      <c r="GT31" s="232">
        <v>1620.825927734375</v>
      </c>
      <c r="GU31" s="232">
        <v>2352.423583984375</v>
      </c>
      <c r="GV31" s="232">
        <v>1812.17822265625</v>
      </c>
      <c r="GW31" s="232">
        <v>1308.3414306640625</v>
      </c>
      <c r="GX31" s="232">
        <v>1357.8358154296875</v>
      </c>
      <c r="GY31" s="232">
        <v>1063.3958740234375</v>
      </c>
      <c r="GZ31" s="232">
        <v>670.8941650390625</v>
      </c>
      <c r="HA31" s="232">
        <v>1937.9095458984375</v>
      </c>
      <c r="HB31" s="232">
        <v>1215.2572021484375</v>
      </c>
      <c r="HC31" s="232">
        <v>3070.448974609375</v>
      </c>
      <c r="HD31" s="232">
        <v>1726.207763671875</v>
      </c>
      <c r="HE31" s="232">
        <v>5175.18505859375</v>
      </c>
      <c r="HF31" s="232">
        <v>1545.2589111328125</v>
      </c>
      <c r="HG31" s="232">
        <v>4.8890562057495117</v>
      </c>
      <c r="HH31" s="232">
        <v>3772.233642578125</v>
      </c>
      <c r="HI31" s="232">
        <v>1944.4683837890625</v>
      </c>
      <c r="HJ31" s="232">
        <v>0.41990882158279419</v>
      </c>
      <c r="HK31" s="232">
        <v>0.17869481444358826</v>
      </c>
      <c r="HL31" s="232">
        <v>0.24838811159133911</v>
      </c>
      <c r="HM31" s="232">
        <v>1893.3133544921875</v>
      </c>
      <c r="HN31" s="232">
        <v>1116.972900390625</v>
      </c>
      <c r="HO31" s="232">
        <v>1531.68896484375</v>
      </c>
      <c r="HP31" s="232">
        <v>0.46088674664497375</v>
      </c>
      <c r="HQ31" s="232">
        <v>0.24590674042701721</v>
      </c>
      <c r="HR31" s="232">
        <v>0.2299639880657196</v>
      </c>
      <c r="HS31" s="232">
        <v>5.6150756776332855E-2</v>
      </c>
      <c r="HT31" s="232">
        <v>7.0917545817792416E-3</v>
      </c>
      <c r="HU31" s="232">
        <v>0.68293124437332153</v>
      </c>
      <c r="HV31" s="232">
        <v>0.57899332046508789</v>
      </c>
      <c r="HW31" s="232">
        <v>0.57624191045761108</v>
      </c>
      <c r="HX31" s="232">
        <v>0.46911254525184631</v>
      </c>
      <c r="HY31" s="232">
        <v>0.72826087474822998</v>
      </c>
      <c r="HZ31" s="232">
        <v>0.34309709072113037</v>
      </c>
      <c r="IA31" s="232">
        <v>1.9345831125974655E-2</v>
      </c>
      <c r="IB31" s="232">
        <v>0.17533920705318451</v>
      </c>
      <c r="IC31" s="232">
        <v>0.24854797124862671</v>
      </c>
      <c r="ID31" s="232">
        <v>0.2530217170715332</v>
      </c>
      <c r="IE31" s="232">
        <v>0.30374523997306824</v>
      </c>
      <c r="IF31" s="232">
        <v>0.67303788661956787</v>
      </c>
      <c r="IG31" s="232">
        <v>0.32696211338043213</v>
      </c>
      <c r="IH31" s="232">
        <v>0.2225489616394043</v>
      </c>
      <c r="II31" s="232">
        <v>0.33497211337089539</v>
      </c>
      <c r="IJ31" s="232">
        <v>9.2863842844963074E-2</v>
      </c>
      <c r="IK31" s="232">
        <v>3.3638078719377518E-2</v>
      </c>
      <c r="IL31" s="232">
        <v>0.23458345234394073</v>
      </c>
      <c r="IM31" s="232">
        <v>8.1393547356128693E-2</v>
      </c>
      <c r="IN31" s="232">
        <v>0.97931218147277832</v>
      </c>
      <c r="IO31" s="232">
        <v>0.90898668766021729</v>
      </c>
      <c r="IP31" s="232">
        <v>0.30867138504981995</v>
      </c>
      <c r="IQ31" s="232">
        <v>0.29851943254470825</v>
      </c>
    </row>
    <row r="32" spans="1:251" x14ac:dyDescent="0.25">
      <c r="A32" s="139" t="str">
        <f t="shared" si="1"/>
        <v>2015_4_RJ</v>
      </c>
      <c r="B32" s="232">
        <v>2015</v>
      </c>
      <c r="C32" s="232">
        <v>4</v>
      </c>
      <c r="D32" s="232" t="s">
        <v>172</v>
      </c>
      <c r="E32" s="232">
        <v>1580.373046875</v>
      </c>
      <c r="F32" s="232">
        <v>1896.4476318359375</v>
      </c>
      <c r="G32" s="232">
        <v>1369.6566162109375</v>
      </c>
      <c r="H32" s="232">
        <v>716.435791015625</v>
      </c>
      <c r="I32" s="232">
        <v>1264.2984619140625</v>
      </c>
      <c r="J32" s="232">
        <v>1798.464599609375</v>
      </c>
      <c r="K32" s="232">
        <v>1896.4476318359375</v>
      </c>
      <c r="L32" s="232">
        <v>1896.4476318359375</v>
      </c>
      <c r="M32" s="232">
        <v>1053.58203125</v>
      </c>
      <c r="N32" s="232">
        <v>1053.58203125</v>
      </c>
      <c r="O32" s="232">
        <v>1243.226806640625</v>
      </c>
      <c r="P32" s="232">
        <v>1053.58203125</v>
      </c>
      <c r="Q32" s="232">
        <v>1475.014892578125</v>
      </c>
      <c r="R32" s="232">
        <v>3687.537109375</v>
      </c>
      <c r="S32" s="232">
        <v>1580.373046875</v>
      </c>
      <c r="T32" s="232">
        <v>1791.0894775390625</v>
      </c>
      <c r="U32" s="232">
        <v>1580.373046875</v>
      </c>
      <c r="V32" s="232">
        <v>1264.2984619140625</v>
      </c>
      <c r="W32" s="232">
        <v>1580.373046875</v>
      </c>
      <c r="X32" s="232">
        <v>4003.61181640625</v>
      </c>
      <c r="Y32" s="232">
        <v>1475.014892578125</v>
      </c>
      <c r="Z32" s="232">
        <v>1896.4476318359375</v>
      </c>
      <c r="AA32" s="232">
        <v>1580.373046875</v>
      </c>
      <c r="AB32" s="232">
        <v>1369.6566162109375</v>
      </c>
      <c r="AC32" s="232">
        <v>1369.6566162109375</v>
      </c>
      <c r="AD32" s="232">
        <v>1053.58203125</v>
      </c>
      <c r="AE32" s="232">
        <v>842.86566162109375</v>
      </c>
      <c r="AF32" s="232">
        <v>1580.373046875</v>
      </c>
      <c r="AG32" s="232">
        <v>1158.9403076171875</v>
      </c>
      <c r="AH32" s="232">
        <v>3160.74609375</v>
      </c>
      <c r="AI32" s="232">
        <v>1580.373046875</v>
      </c>
      <c r="AJ32" s="232">
        <v>4214.328125</v>
      </c>
      <c r="AK32" s="232">
        <v>1580.373046875</v>
      </c>
      <c r="AL32" s="232">
        <v>0</v>
      </c>
      <c r="AM32" s="232">
        <v>4003.61181640625</v>
      </c>
      <c r="AN32" s="232">
        <v>1580.373046875</v>
      </c>
      <c r="AO32" s="232">
        <v>1580.373046875</v>
      </c>
      <c r="AP32" s="232">
        <v>1053.58203125</v>
      </c>
      <c r="AQ32" s="232">
        <v>1580.373046875</v>
      </c>
      <c r="AR32" s="232">
        <v>14936.954528808594</v>
      </c>
      <c r="AS32" s="232">
        <v>662711.34059143066</v>
      </c>
      <c r="AT32" s="232">
        <v>1494282.8252868652</v>
      </c>
      <c r="AU32" s="232">
        <v>750818.43225097656</v>
      </c>
      <c r="AV32" s="232">
        <v>106511.26953125</v>
      </c>
      <c r="AW32" s="232">
        <v>3196971.1703186035</v>
      </c>
      <c r="AX32" s="232">
        <v>5526392.3601379395</v>
      </c>
      <c r="AY32" s="232">
        <v>2329421.1898193359</v>
      </c>
      <c r="AZ32" s="232">
        <v>3029260.8221893311</v>
      </c>
      <c r="BA32" s="232">
        <v>163812.45524597168</v>
      </c>
      <c r="BB32" s="232">
        <v>304853.82481384277</v>
      </c>
      <c r="BC32" s="232">
        <v>1088794.0823364258</v>
      </c>
      <c r="BD32" s="232">
        <v>1884968.247543335</v>
      </c>
      <c r="BE32" s="232">
        <v>1303830.9835205078</v>
      </c>
      <c r="BF32" s="232">
        <v>943945.22192382813</v>
      </c>
      <c r="BG32" s="232">
        <v>5.516326054930687E-2</v>
      </c>
      <c r="BH32" s="232">
        <v>0.19701714813709259</v>
      </c>
      <c r="BI32" s="232">
        <v>0.34108477830886841</v>
      </c>
      <c r="BJ32" s="232">
        <v>0.23592805862426758</v>
      </c>
      <c r="BK32" s="232">
        <v>0.17080676555633545</v>
      </c>
      <c r="BL32" s="232">
        <v>2.8797234408557415E-3</v>
      </c>
      <c r="BM32" s="232">
        <v>0.42150846123695374</v>
      </c>
      <c r="BN32" s="232">
        <v>2.3408161941915751E-3</v>
      </c>
      <c r="BO32" s="232">
        <v>0.1123233437538147</v>
      </c>
      <c r="BP32" s="232">
        <v>0.45850870013237</v>
      </c>
      <c r="BQ32" s="232">
        <v>0.54149127006530762</v>
      </c>
      <c r="BR32" s="232">
        <v>6.310837808996439E-3</v>
      </c>
      <c r="BS32" s="232">
        <v>0.23144476115703583</v>
      </c>
      <c r="BT32" s="232">
        <v>0.48835387825965881</v>
      </c>
      <c r="BU32" s="232">
        <v>0.24023838341236115</v>
      </c>
      <c r="BV32" s="232">
        <v>3.3652126789093018E-2</v>
      </c>
      <c r="BW32" s="232">
        <v>5.0134371966123581E-2</v>
      </c>
      <c r="BX32" s="232">
        <v>0.10087360441684723</v>
      </c>
      <c r="BY32" s="232">
        <v>0.10398285090923309</v>
      </c>
      <c r="BZ32" s="232">
        <v>4.2104758322238922E-2</v>
      </c>
      <c r="CA32" s="232">
        <v>0.38313329219818115</v>
      </c>
      <c r="CB32" s="232">
        <v>0.31977111101150513</v>
      </c>
      <c r="CC32" s="232">
        <v>2.4959773290902376E-3</v>
      </c>
      <c r="CD32" s="232">
        <v>7.7454239130020142E-2</v>
      </c>
      <c r="CE32" s="232">
        <v>7.6858930289745331E-2</v>
      </c>
      <c r="CF32" s="232">
        <v>0.18569259345531464</v>
      </c>
      <c r="CG32" s="232">
        <v>0.59327775239944458</v>
      </c>
      <c r="CH32" s="232">
        <v>6.3195928931236267E-2</v>
      </c>
      <c r="CI32" s="232">
        <v>1.0245646117255092E-3</v>
      </c>
      <c r="CJ32" s="232">
        <v>0.57849150896072388</v>
      </c>
      <c r="CK32" s="232">
        <v>0.48133262991905212</v>
      </c>
      <c r="CL32" s="232">
        <v>0.69775134325027466</v>
      </c>
      <c r="CM32" s="232">
        <v>6.6181115806102753E-2</v>
      </c>
      <c r="CN32" s="232">
        <v>0.67957955598831177</v>
      </c>
      <c r="CO32" s="232">
        <v>0.82826507091522217</v>
      </c>
      <c r="CP32" s="232">
        <v>0.58906036615371704</v>
      </c>
      <c r="CQ32" s="232">
        <v>0.11397363990545273</v>
      </c>
      <c r="CR32" s="232">
        <v>0.46495041251182556</v>
      </c>
      <c r="CS32" s="232">
        <v>0.35755112767219543</v>
      </c>
      <c r="CT32" s="232">
        <v>0.4753972589969635</v>
      </c>
      <c r="CU32" s="232">
        <v>0.45421388745307922</v>
      </c>
      <c r="CV32" s="232">
        <v>0.66164702177047729</v>
      </c>
      <c r="CW32" s="232">
        <v>0.71346193552017212</v>
      </c>
      <c r="CX32" s="232">
        <v>1.1663088807836175E-3</v>
      </c>
      <c r="CY32" s="232">
        <v>3.6192461848258972E-2</v>
      </c>
      <c r="CZ32" s="232">
        <v>3.5914290696382523E-2</v>
      </c>
      <c r="DA32" s="232">
        <v>8.6769580841064453E-2</v>
      </c>
      <c r="DB32" s="232">
        <v>0.27722412347793579</v>
      </c>
      <c r="DC32" s="232">
        <v>2.9529904946684837E-2</v>
      </c>
      <c r="DD32" s="232">
        <v>4.7875387826934457E-4</v>
      </c>
      <c r="DE32" s="232">
        <v>0.45572879910469055</v>
      </c>
      <c r="DF32" s="232">
        <v>0.54427117109298706</v>
      </c>
      <c r="DG32" s="232">
        <v>4.9308910965919495E-3</v>
      </c>
      <c r="DH32" s="232">
        <v>0.21876998245716095</v>
      </c>
      <c r="DI32" s="232">
        <v>0.4932829737663269</v>
      </c>
      <c r="DJ32" s="232">
        <v>0.24785532057285309</v>
      </c>
      <c r="DK32" s="232">
        <v>3.5160813480615616E-2</v>
      </c>
      <c r="DL32" s="232">
        <v>5.0981294363737106E-2</v>
      </c>
      <c r="DM32" s="232">
        <v>9.8332241177558899E-2</v>
      </c>
      <c r="DN32" s="232">
        <v>0.10318503528833389</v>
      </c>
      <c r="DO32" s="232">
        <v>3.9417073130607605E-2</v>
      </c>
      <c r="DP32" s="232">
        <v>0.38192266225814819</v>
      </c>
      <c r="DQ32" s="232">
        <v>0.32616168260574341</v>
      </c>
      <c r="DR32" s="232">
        <v>2.497535664588213E-3</v>
      </c>
      <c r="DS32" s="232">
        <v>7.7502593398094177E-2</v>
      </c>
      <c r="DT32" s="232">
        <v>7.6835602521896362E-2</v>
      </c>
      <c r="DU32" s="232">
        <v>0.18543100357055664</v>
      </c>
      <c r="DV32" s="232">
        <v>0.59347265958786011</v>
      </c>
      <c r="DW32" s="232">
        <v>6.3235387206077576E-2</v>
      </c>
      <c r="DX32" s="232">
        <v>1.0252043139189482E-3</v>
      </c>
      <c r="DY32" s="232">
        <v>3.3563356846570969E-2</v>
      </c>
      <c r="DZ32" s="232">
        <v>3.0963320285081863E-2</v>
      </c>
      <c r="EA32" s="232">
        <v>0.50575655698776245</v>
      </c>
      <c r="EB32" s="232">
        <v>5.3406931459903717E-2</v>
      </c>
      <c r="EC32" s="232">
        <v>1.1410035192966461E-2</v>
      </c>
      <c r="ED32" s="232">
        <v>4.7811544500291348E-3</v>
      </c>
      <c r="EE32" s="232">
        <v>3.0388800427317619E-2</v>
      </c>
      <c r="EF32" s="232">
        <v>0.21506568789482117</v>
      </c>
      <c r="EG32" s="232">
        <v>0.50687199831008911</v>
      </c>
      <c r="EH32" s="232">
        <v>0.23479510843753815</v>
      </c>
      <c r="EI32" s="232">
        <v>0.18497712910175323</v>
      </c>
      <c r="EJ32" s="232">
        <v>7.3355734348297119E-2</v>
      </c>
      <c r="EK32" s="232">
        <v>5.1239892840385437E-2</v>
      </c>
      <c r="EL32" s="232">
        <v>5.7368509471416473E-2</v>
      </c>
      <c r="EM32" s="232">
        <v>4.6050474047660828E-2</v>
      </c>
      <c r="EN32" s="232">
        <v>0.16590835154056549</v>
      </c>
      <c r="EO32" s="232">
        <v>0.10356484353542328</v>
      </c>
      <c r="EP32" s="232">
        <v>4.2394526302814484E-2</v>
      </c>
      <c r="EQ32" s="232">
        <v>2.1578481420874596E-2</v>
      </c>
      <c r="ER32" s="232">
        <v>9.9791400134563446E-3</v>
      </c>
      <c r="ES32" s="232">
        <v>3.6452308297157288E-2</v>
      </c>
      <c r="ET32" s="232">
        <v>6.8470224738121033E-2</v>
      </c>
      <c r="EU32" s="232">
        <v>5.9729188680648804E-2</v>
      </c>
      <c r="EV32" s="232">
        <v>0.11294377595186234</v>
      </c>
      <c r="EW32" s="232">
        <v>5.4978903383016586E-2</v>
      </c>
      <c r="EX32" s="232">
        <v>3.2757829874753952E-2</v>
      </c>
      <c r="EY32" s="232">
        <v>0</v>
      </c>
      <c r="EZ32" s="232">
        <v>0</v>
      </c>
      <c r="FA32" s="232">
        <v>0</v>
      </c>
      <c r="FB32" s="232">
        <v>0</v>
      </c>
      <c r="FC32" s="232">
        <v>0</v>
      </c>
      <c r="FD32" s="232">
        <v>0</v>
      </c>
      <c r="FE32" s="232">
        <v>0</v>
      </c>
      <c r="FF32" s="232">
        <v>0.51334929466247559</v>
      </c>
      <c r="FG32" s="232">
        <v>0.4866507351398468</v>
      </c>
      <c r="FH32" s="232">
        <v>2.0433701574802399E-2</v>
      </c>
      <c r="FI32" s="232">
        <v>0.46779060363769531</v>
      </c>
      <c r="FJ32" s="232">
        <v>0.4040510356426239</v>
      </c>
      <c r="FK32" s="232">
        <v>0.10117077082395554</v>
      </c>
      <c r="FL32" s="232">
        <v>6.5538636408746243E-3</v>
      </c>
      <c r="FM32" s="232">
        <v>3.5665839910507202E-2</v>
      </c>
      <c r="FN32" s="232">
        <v>0.13479416072368622</v>
      </c>
      <c r="FO32" s="232">
        <v>0.12121047079563141</v>
      </c>
      <c r="FP32" s="232">
        <v>9.2807978391647339E-2</v>
      </c>
      <c r="FQ32" s="232">
        <v>0.41109082102775574</v>
      </c>
      <c r="FR32" s="232">
        <v>0.20443072915077209</v>
      </c>
      <c r="FZ32" s="232">
        <v>2800.863525390625</v>
      </c>
      <c r="GA32" s="232">
        <v>3162.392822265625</v>
      </c>
      <c r="GB32" s="232">
        <v>2368.598388671875</v>
      </c>
      <c r="GC32" s="232">
        <v>826.60821533203125</v>
      </c>
      <c r="GD32" s="232">
        <v>1717.8741455078125</v>
      </c>
      <c r="GE32" s="232">
        <v>2907.822021484375</v>
      </c>
      <c r="GF32" s="232">
        <v>3377.65380859375</v>
      </c>
      <c r="GG32" s="232">
        <v>4284.6630859375</v>
      </c>
      <c r="GH32" s="232">
        <v>1354.947265625</v>
      </c>
      <c r="GI32" s="232">
        <v>1298.84326171875</v>
      </c>
      <c r="GJ32" s="232">
        <v>1404.2305908203125</v>
      </c>
      <c r="GK32" s="232">
        <v>1265.60498046875</v>
      </c>
      <c r="GL32" s="232">
        <v>1933.08837890625</v>
      </c>
      <c r="GM32" s="232">
        <v>5126.0888671875</v>
      </c>
      <c r="GN32" s="232">
        <v>11621.177734375</v>
      </c>
      <c r="GO32" s="232">
        <v>3538.822021484375</v>
      </c>
      <c r="GP32" s="232">
        <v>2516.229736328125</v>
      </c>
      <c r="GQ32" s="232">
        <v>2097.191650390625</v>
      </c>
      <c r="GR32" s="232">
        <v>2668.73193359375</v>
      </c>
      <c r="GS32" s="232">
        <v>5211.57373046875</v>
      </c>
      <c r="GT32" s="232">
        <v>2228.463623046875</v>
      </c>
      <c r="GU32" s="232">
        <v>3311.488525390625</v>
      </c>
      <c r="GV32" s="232">
        <v>2573.357177734375</v>
      </c>
      <c r="GW32" s="232">
        <v>1982.8057861328125</v>
      </c>
      <c r="GX32" s="232">
        <v>2070.5673828125</v>
      </c>
      <c r="GY32" s="232">
        <v>1213.9564208984375</v>
      </c>
      <c r="GZ32" s="232">
        <v>1020.82421875</v>
      </c>
      <c r="HA32" s="232">
        <v>2505.943359375</v>
      </c>
      <c r="HB32" s="232">
        <v>1794.779296875</v>
      </c>
      <c r="HC32" s="232">
        <v>5477.2421875</v>
      </c>
      <c r="HD32" s="232">
        <v>2768.036376953125</v>
      </c>
      <c r="HE32" s="232">
        <v>6910.75390625</v>
      </c>
      <c r="HF32" s="232">
        <v>2388.484130859375</v>
      </c>
      <c r="HG32" s="232">
        <v>0</v>
      </c>
      <c r="HH32" s="232">
        <v>5040.30322265625</v>
      </c>
      <c r="HI32" s="232">
        <v>2774.609619140625</v>
      </c>
      <c r="HJ32" s="232">
        <v>0.55078202486038208</v>
      </c>
      <c r="HK32" s="232">
        <v>8.9252769947052002E-2</v>
      </c>
      <c r="HL32" s="232">
        <v>0.21500276029109955</v>
      </c>
      <c r="HM32" s="232">
        <v>2472.32861328125</v>
      </c>
      <c r="HN32" s="232">
        <v>1543.8258056640625</v>
      </c>
      <c r="HO32" s="232">
        <v>2365.915283203125</v>
      </c>
      <c r="HP32" s="232">
        <v>0.49483665823936462</v>
      </c>
      <c r="HQ32" s="232">
        <v>0.23196552693843842</v>
      </c>
      <c r="HR32" s="232">
        <v>0.19669543206691742</v>
      </c>
      <c r="HS32" s="232">
        <v>6.4638078212738037E-2</v>
      </c>
      <c r="HT32" s="232">
        <v>1.1864284984767437E-2</v>
      </c>
      <c r="HU32" s="232">
        <v>0.62166315317153931</v>
      </c>
      <c r="HV32" s="232">
        <v>0.5672147274017334</v>
      </c>
      <c r="HW32" s="232">
        <v>0.53804850578308105</v>
      </c>
      <c r="HX32" s="232">
        <v>0.45271584391593933</v>
      </c>
      <c r="HY32" s="232">
        <v>0.77344584465026855</v>
      </c>
      <c r="HZ32" s="232">
        <v>0.36438736319541931</v>
      </c>
      <c r="IA32" s="232">
        <v>7.8636985272169113E-3</v>
      </c>
      <c r="IB32" s="232">
        <v>0.11871149390935898</v>
      </c>
      <c r="IC32" s="232">
        <v>0.18609482049942017</v>
      </c>
      <c r="ID32" s="232">
        <v>0.27251183986663818</v>
      </c>
      <c r="IE32" s="232">
        <v>0.4148181676864624</v>
      </c>
      <c r="IF32" s="232">
        <v>0.69521385431289673</v>
      </c>
      <c r="IG32" s="232">
        <v>0.30478614568710327</v>
      </c>
      <c r="IH32" s="232">
        <v>9.2020057141780853E-2</v>
      </c>
      <c r="II32" s="232">
        <v>0.23284254968166351</v>
      </c>
      <c r="IJ32" s="232">
        <v>0.15262028574943542</v>
      </c>
      <c r="IK32" s="232">
        <v>2.5429209694266319E-2</v>
      </c>
      <c r="IL32" s="232">
        <v>0.324491947889328</v>
      </c>
      <c r="IM32" s="232">
        <v>0.17259596288204193</v>
      </c>
      <c r="IN32" s="232">
        <v>0.99427378177642822</v>
      </c>
      <c r="IO32" s="232">
        <v>0.94692468643188477</v>
      </c>
      <c r="IP32" s="232">
        <v>0.19336262345314026</v>
      </c>
      <c r="IQ32" s="232">
        <v>0.13944987952709198</v>
      </c>
    </row>
    <row r="33" spans="1:251" x14ac:dyDescent="0.25">
      <c r="A33" s="139" t="str">
        <f t="shared" si="1"/>
        <v>2015_4_RMRJ</v>
      </c>
      <c r="B33" s="232">
        <v>2015</v>
      </c>
      <c r="C33" s="232">
        <v>4</v>
      </c>
      <c r="D33" s="232" t="s">
        <v>9</v>
      </c>
      <c r="E33" s="232">
        <v>1369.6566162109375</v>
      </c>
      <c r="F33" s="232">
        <v>1580.373046875</v>
      </c>
      <c r="G33" s="232">
        <v>1264.2984619140625</v>
      </c>
      <c r="H33" s="232">
        <v>632.14923095703125</v>
      </c>
      <c r="I33" s="232">
        <v>1158.9403076171875</v>
      </c>
      <c r="J33" s="232">
        <v>1580.373046875</v>
      </c>
      <c r="K33" s="232">
        <v>1580.373046875</v>
      </c>
      <c r="L33" s="232">
        <v>1369.6566162109375</v>
      </c>
      <c r="M33" s="232">
        <v>1053.58203125</v>
      </c>
      <c r="N33" s="232">
        <v>1053.58203125</v>
      </c>
      <c r="O33" s="232">
        <v>1158.9403076171875</v>
      </c>
      <c r="P33" s="232">
        <v>1053.58203125</v>
      </c>
      <c r="Q33" s="232">
        <v>1316.9775390625</v>
      </c>
      <c r="R33" s="232">
        <v>3160.74609375</v>
      </c>
      <c r="S33" s="232">
        <v>1053.58203125</v>
      </c>
      <c r="T33" s="232">
        <v>1475.014892578125</v>
      </c>
      <c r="U33" s="232">
        <v>1264.2984619140625</v>
      </c>
      <c r="V33" s="232">
        <v>1158.9403076171875</v>
      </c>
      <c r="W33" s="232">
        <v>1475.014892578125</v>
      </c>
      <c r="X33" s="232">
        <v>3160.74609375</v>
      </c>
      <c r="Y33" s="232">
        <v>1475.014892578125</v>
      </c>
      <c r="Z33" s="232">
        <v>1580.373046875</v>
      </c>
      <c r="AA33" s="232">
        <v>1264.2984619140625</v>
      </c>
      <c r="AB33" s="232">
        <v>1264.2984619140625</v>
      </c>
      <c r="AC33" s="232">
        <v>1264.2984619140625</v>
      </c>
      <c r="AD33" s="232">
        <v>1053.58203125</v>
      </c>
      <c r="AE33" s="232">
        <v>842.86566162109375</v>
      </c>
      <c r="AF33" s="232">
        <v>1369.6566162109375</v>
      </c>
      <c r="AG33" s="232">
        <v>1053.58203125</v>
      </c>
      <c r="AH33" s="232">
        <v>2490.66796875</v>
      </c>
      <c r="AI33" s="232">
        <v>1264.2984619140625</v>
      </c>
      <c r="AJ33" s="232">
        <v>4151.11328125</v>
      </c>
      <c r="AK33" s="232">
        <v>1264.2984619140625</v>
      </c>
      <c r="AL33" s="232">
        <v>0</v>
      </c>
      <c r="AM33" s="232">
        <v>3266.104248046875</v>
      </c>
      <c r="AN33" s="232">
        <v>1369.6566162109375</v>
      </c>
      <c r="AO33" s="232">
        <v>1369.6566162109375</v>
      </c>
      <c r="AP33" s="232">
        <v>948.22381591796875</v>
      </c>
      <c r="AQ33" s="232">
        <v>1264.2984619140625</v>
      </c>
      <c r="AR33" s="232">
        <v>35594.597152709961</v>
      </c>
      <c r="AS33" s="232">
        <v>1223154.9967880249</v>
      </c>
      <c r="AT33" s="232">
        <v>2714421.7916870117</v>
      </c>
      <c r="AU33" s="232">
        <v>1316337.347038269</v>
      </c>
      <c r="AV33" s="232">
        <v>173690.69511413574</v>
      </c>
      <c r="AW33" s="232">
        <v>5923689.5269165039</v>
      </c>
      <c r="AX33" s="232">
        <v>10252708.148956299</v>
      </c>
      <c r="AY33" s="232">
        <v>4329018.6220397949</v>
      </c>
      <c r="AZ33" s="232">
        <v>5463199.4277801514</v>
      </c>
      <c r="BA33" s="232">
        <v>453586.67402648926</v>
      </c>
      <c r="BB33" s="232">
        <v>675043.17875671387</v>
      </c>
      <c r="BC33" s="232">
        <v>2097423.2325439453</v>
      </c>
      <c r="BD33" s="232">
        <v>3553926.175453186</v>
      </c>
      <c r="BE33" s="232">
        <v>2328055.9435806274</v>
      </c>
      <c r="BF33" s="232">
        <v>1598259.6186218262</v>
      </c>
      <c r="BG33" s="232">
        <v>6.5840475261211395E-2</v>
      </c>
      <c r="BH33" s="232">
        <v>0.20457260310649872</v>
      </c>
      <c r="BI33" s="232">
        <v>0.34663292765617371</v>
      </c>
      <c r="BJ33" s="232">
        <v>0.22706741094589233</v>
      </c>
      <c r="BK33" s="232">
        <v>0.15588657557964325</v>
      </c>
      <c r="BL33" s="232">
        <v>3.1037130393087864E-3</v>
      </c>
      <c r="BM33" s="232">
        <v>0.42223173379898071</v>
      </c>
      <c r="BN33" s="232">
        <v>3.2806003000587225E-3</v>
      </c>
      <c r="BO33" s="232">
        <v>9.8613724112510681E-2</v>
      </c>
      <c r="BP33" s="232">
        <v>0.45010820031166077</v>
      </c>
      <c r="BQ33" s="232">
        <v>0.54989176988601685</v>
      </c>
      <c r="BR33" s="232">
        <v>9.8911793902516365E-3</v>
      </c>
      <c r="BS33" s="232">
        <v>0.24261474609375</v>
      </c>
      <c r="BT33" s="232">
        <v>0.48758548498153687</v>
      </c>
      <c r="BU33" s="232">
        <v>0.23026230931282043</v>
      </c>
      <c r="BV33" s="232">
        <v>2.9646260663866997E-2</v>
      </c>
      <c r="BW33" s="232">
        <v>5.6476853787899017E-2</v>
      </c>
      <c r="BX33" s="232">
        <v>0.13637101650238037</v>
      </c>
      <c r="BY33" s="232">
        <v>0.11337854713201523</v>
      </c>
      <c r="BZ33" s="232">
        <v>4.8051215708255768E-2</v>
      </c>
      <c r="CA33" s="232">
        <v>0.39488509297370911</v>
      </c>
      <c r="CB33" s="232">
        <v>0.25083726644515991</v>
      </c>
      <c r="CC33" s="232">
        <v>5.1783355884253979E-3</v>
      </c>
      <c r="CD33" s="232">
        <v>8.821801096200943E-2</v>
      </c>
      <c r="CE33" s="232">
        <v>9.7480714321136475E-2</v>
      </c>
      <c r="CF33" s="232">
        <v>0.18847657740116119</v>
      </c>
      <c r="CG33" s="232">
        <v>0.55744820833206177</v>
      </c>
      <c r="CH33" s="232">
        <v>6.2630020081996918E-2</v>
      </c>
      <c r="CI33" s="232">
        <v>5.6812586262822151E-4</v>
      </c>
      <c r="CJ33" s="232">
        <v>0.57776826620101929</v>
      </c>
      <c r="CK33" s="232">
        <v>0.47558766603469849</v>
      </c>
      <c r="CL33" s="232">
        <v>0.70105957984924316</v>
      </c>
      <c r="CM33" s="232">
        <v>8.6797818541526794E-2</v>
      </c>
      <c r="CN33" s="232">
        <v>0.68520957231521606</v>
      </c>
      <c r="CO33" s="232">
        <v>0.81270825862884521</v>
      </c>
      <c r="CP33" s="232">
        <v>0.58589762449264526</v>
      </c>
      <c r="CQ33" s="232">
        <v>0.10987904667854309</v>
      </c>
      <c r="CR33" s="232">
        <v>0.41902610659599304</v>
      </c>
      <c r="CS33" s="232">
        <v>0.38903272151947021</v>
      </c>
      <c r="CT33" s="232">
        <v>0.50965195894241333</v>
      </c>
      <c r="CU33" s="232">
        <v>0.46900510787963867</v>
      </c>
      <c r="CV33" s="232">
        <v>0.68287312984466553</v>
      </c>
      <c r="CW33" s="232">
        <v>0.73281764984130859</v>
      </c>
      <c r="CX33" s="232">
        <v>2.3223005700856447E-3</v>
      </c>
      <c r="CY33" s="232">
        <v>3.9562661200761795E-2</v>
      </c>
      <c r="CZ33" s="232">
        <v>4.3716654181480408E-2</v>
      </c>
      <c r="DA33" s="232">
        <v>8.4525085985660553E-2</v>
      </c>
      <c r="DB33" s="232">
        <v>0.24999582767486572</v>
      </c>
      <c r="DC33" s="232">
        <v>2.8087351471185684E-2</v>
      </c>
      <c r="DD33" s="232">
        <v>2.5478436145931482E-4</v>
      </c>
      <c r="DE33" s="232">
        <v>0.44235235452651978</v>
      </c>
      <c r="DF33" s="232">
        <v>0.55764764547348022</v>
      </c>
      <c r="DG33" s="232">
        <v>6.5153390169143677E-3</v>
      </c>
      <c r="DH33" s="232">
        <v>0.22388987243175507</v>
      </c>
      <c r="DI33" s="232">
        <v>0.49685570597648621</v>
      </c>
      <c r="DJ33" s="232">
        <v>0.24094623327255249</v>
      </c>
      <c r="DK33" s="232">
        <v>3.1792853027582169E-2</v>
      </c>
      <c r="DL33" s="232">
        <v>5.7587999850511551E-2</v>
      </c>
      <c r="DM33" s="232">
        <v>0.13431967794895172</v>
      </c>
      <c r="DN33" s="232">
        <v>0.11391365528106689</v>
      </c>
      <c r="DO33" s="232">
        <v>4.3622482568025589E-2</v>
      </c>
      <c r="DP33" s="232">
        <v>0.39084780216217041</v>
      </c>
      <c r="DQ33" s="232">
        <v>0.25970837473869324</v>
      </c>
      <c r="DR33" s="232">
        <v>5.1813828758895397E-3</v>
      </c>
      <c r="DS33" s="232">
        <v>8.8269919157028198E-2</v>
      </c>
      <c r="DT33" s="232">
        <v>9.7498536109924316E-2</v>
      </c>
      <c r="DU33" s="232">
        <v>0.18829365074634552</v>
      </c>
      <c r="DV33" s="232">
        <v>0.55752116441726685</v>
      </c>
      <c r="DW33" s="232">
        <v>6.26668781042099E-2</v>
      </c>
      <c r="DX33" s="232">
        <v>5.6846014922484756E-4</v>
      </c>
      <c r="DY33" s="232">
        <v>3.1830944120883942E-2</v>
      </c>
      <c r="DZ33" s="232">
        <v>4.286009818315506E-2</v>
      </c>
      <c r="EA33" s="232">
        <v>0.47711250185966492</v>
      </c>
      <c r="EB33" s="232">
        <v>7.1023993194103241E-2</v>
      </c>
      <c r="EC33" s="232">
        <v>1.2637333013117313E-2</v>
      </c>
      <c r="ED33" s="232">
        <v>9.3527650460600853E-3</v>
      </c>
      <c r="EE33" s="232">
        <v>2.5381946936249733E-2</v>
      </c>
      <c r="EF33" s="232">
        <v>0.22790609300136566</v>
      </c>
      <c r="EG33" s="232">
        <v>0.50336617231369019</v>
      </c>
      <c r="EH33" s="232">
        <v>0.23217649757862091</v>
      </c>
      <c r="EI33" s="232">
        <v>0.19874247908592224</v>
      </c>
      <c r="EJ33" s="232">
        <v>6.5714843571186066E-2</v>
      </c>
      <c r="EK33" s="232">
        <v>7.6571650803089142E-2</v>
      </c>
      <c r="EL33" s="232">
        <v>9.2829443514347076E-2</v>
      </c>
      <c r="EM33" s="232">
        <v>6.3263997435569763E-2</v>
      </c>
      <c r="EN33" s="232">
        <v>0.33763706684112549</v>
      </c>
      <c r="EO33" s="232">
        <v>0.14783023297786713</v>
      </c>
      <c r="EP33" s="232">
        <v>5.981040745973587E-2</v>
      </c>
      <c r="EQ33" s="232">
        <v>3.4215956926345825E-2</v>
      </c>
      <c r="ER33" s="232">
        <v>1.095888577401638E-2</v>
      </c>
      <c r="ES33" s="232">
        <v>5.9592109173536301E-2</v>
      </c>
      <c r="ET33" s="232">
        <v>8.6802661418914795E-2</v>
      </c>
      <c r="EU33" s="232">
        <v>7.2696954011917114E-2</v>
      </c>
      <c r="EV33" s="232">
        <v>0.16273917257785797</v>
      </c>
      <c r="EW33" s="232">
        <v>8.6617983877658844E-2</v>
      </c>
      <c r="EX33" s="232">
        <v>4.4261626899242401E-2</v>
      </c>
      <c r="EY33" s="232">
        <v>0</v>
      </c>
      <c r="EZ33" s="232">
        <v>0</v>
      </c>
      <c r="FA33" s="232">
        <v>0</v>
      </c>
      <c r="FB33" s="232">
        <v>0</v>
      </c>
      <c r="FC33" s="232">
        <v>0</v>
      </c>
      <c r="FD33" s="232">
        <v>0</v>
      </c>
      <c r="FE33" s="232">
        <v>0</v>
      </c>
      <c r="FF33" s="232">
        <v>0.54567575454711914</v>
      </c>
      <c r="FG33" s="232">
        <v>0.45432421565055847</v>
      </c>
      <c r="FH33" s="232">
        <v>4.3614428490400314E-2</v>
      </c>
      <c r="FI33" s="232">
        <v>0.46839526295661926</v>
      </c>
      <c r="FJ33" s="232">
        <v>0.38085490465164185</v>
      </c>
      <c r="FK33" s="232">
        <v>0.10289245843887329</v>
      </c>
      <c r="FL33" s="232">
        <v>4.2429538443684578E-3</v>
      </c>
      <c r="FM33" s="232">
        <v>4.3953277170658112E-2</v>
      </c>
      <c r="FN33" s="232">
        <v>0.15459203720092773</v>
      </c>
      <c r="FO33" s="232">
        <v>0.10764134675264359</v>
      </c>
      <c r="FP33" s="232">
        <v>0.10212415456771851</v>
      </c>
      <c r="FQ33" s="232">
        <v>0.44669473171234131</v>
      </c>
      <c r="FR33" s="232">
        <v>0.14499446749687195</v>
      </c>
      <c r="FZ33" s="232">
        <v>2332.02197265625</v>
      </c>
      <c r="GA33" s="232">
        <v>2610.85791015625</v>
      </c>
      <c r="GB33" s="232">
        <v>1980.3753662109375</v>
      </c>
      <c r="GC33" s="232">
        <v>718.07415771484375</v>
      </c>
      <c r="GD33" s="232">
        <v>1560.5643310546875</v>
      </c>
      <c r="GE33" s="232">
        <v>2427.435546875</v>
      </c>
      <c r="GF33" s="232">
        <v>2776.56884765625</v>
      </c>
      <c r="GG33" s="232">
        <v>3265.185791015625</v>
      </c>
      <c r="GH33" s="232">
        <v>1237.61572265625</v>
      </c>
      <c r="GI33" s="232">
        <v>1199.9127197265625</v>
      </c>
      <c r="GJ33" s="232">
        <v>1399.937255859375</v>
      </c>
      <c r="GK33" s="232">
        <v>1210.6153564453125</v>
      </c>
      <c r="GL33" s="232">
        <v>1758.5721435546875</v>
      </c>
      <c r="GM33" s="232">
        <v>4622.921875</v>
      </c>
      <c r="GN33" s="232">
        <v>3748.186279296875</v>
      </c>
      <c r="GO33" s="232">
        <v>2572.256103515625</v>
      </c>
      <c r="GP33" s="232">
        <v>1977.331298828125</v>
      </c>
      <c r="GQ33" s="232">
        <v>1751.1756591796875</v>
      </c>
      <c r="GR33" s="232">
        <v>2289.343505859375</v>
      </c>
      <c r="GS33" s="232">
        <v>4557.3916015625</v>
      </c>
      <c r="GT33" s="232">
        <v>2228.463623046875</v>
      </c>
      <c r="GU33" s="232">
        <v>2729.136474609375</v>
      </c>
      <c r="GV33" s="232">
        <v>2155.880859375</v>
      </c>
      <c r="GW33" s="232">
        <v>1706.921630859375</v>
      </c>
      <c r="GX33" s="232">
        <v>1808.4769287109375</v>
      </c>
      <c r="GY33" s="232">
        <v>1156.3240966796875</v>
      </c>
      <c r="GZ33" s="232">
        <v>917.40960693359375</v>
      </c>
      <c r="HA33" s="232">
        <v>2139.949951171875</v>
      </c>
      <c r="HB33" s="232">
        <v>1471.41357421875</v>
      </c>
      <c r="HC33" s="232">
        <v>4203.5966796875</v>
      </c>
      <c r="HD33" s="232">
        <v>1946.3380126953125</v>
      </c>
      <c r="HE33" s="232">
        <v>6246.796875</v>
      </c>
      <c r="HF33" s="232">
        <v>1956.85498046875</v>
      </c>
      <c r="HG33" s="232">
        <v>0</v>
      </c>
      <c r="HH33" s="232">
        <v>4611.53662109375</v>
      </c>
      <c r="HI33" s="232">
        <v>2312.368408203125</v>
      </c>
      <c r="HJ33" s="232">
        <v>0.521659255027771</v>
      </c>
      <c r="HK33" s="232">
        <v>0.12332775443792343</v>
      </c>
      <c r="HL33" s="232">
        <v>0.22781157493591309</v>
      </c>
      <c r="HM33" s="232">
        <v>2113.378662109375</v>
      </c>
      <c r="HN33" s="232">
        <v>1304.086669921875</v>
      </c>
      <c r="HO33" s="232">
        <v>1945.7017822265625</v>
      </c>
      <c r="HP33" s="232">
        <v>0.48563170433044434</v>
      </c>
      <c r="HQ33" s="232">
        <v>0.22869329154491425</v>
      </c>
      <c r="HR33" s="232">
        <v>0.21639667451381683</v>
      </c>
      <c r="HS33" s="232">
        <v>6.1581186950206757E-2</v>
      </c>
      <c r="HT33" s="232">
        <v>7.6971338130533695E-3</v>
      </c>
      <c r="HU33" s="232">
        <v>0.62822723388671875</v>
      </c>
      <c r="HV33" s="232">
        <v>0.55023938417434692</v>
      </c>
      <c r="HW33" s="232">
        <v>0.54670834541320801</v>
      </c>
      <c r="HX33" s="232">
        <v>0.45480185747146606</v>
      </c>
      <c r="HY33" s="232">
        <v>0.70397639274597168</v>
      </c>
      <c r="HZ33" s="232">
        <v>0.37221831083297729</v>
      </c>
      <c r="IA33" s="232">
        <v>1.0156597942113876E-2</v>
      </c>
      <c r="IB33" s="232">
        <v>0.14293099939823151</v>
      </c>
      <c r="IC33" s="232">
        <v>0.21145623922348022</v>
      </c>
      <c r="ID33" s="232">
        <v>0.26306337118148804</v>
      </c>
      <c r="IE33" s="232">
        <v>0.37239280343055725</v>
      </c>
      <c r="IF33" s="232">
        <v>0.69763702154159546</v>
      </c>
      <c r="IG33" s="232">
        <v>0.30236294865608215</v>
      </c>
      <c r="IH33" s="232">
        <v>0.12384776026010513</v>
      </c>
      <c r="II33" s="232">
        <v>0.26579311490058899</v>
      </c>
      <c r="IJ33" s="232">
        <v>0.13943217694759369</v>
      </c>
      <c r="IK33" s="232">
        <v>2.8499102219939232E-2</v>
      </c>
      <c r="IL33" s="232">
        <v>0.32183721661567688</v>
      </c>
      <c r="IM33" s="232">
        <v>0.12059065699577332</v>
      </c>
      <c r="IN33" s="232">
        <v>0.98742556571960449</v>
      </c>
      <c r="IO33" s="232">
        <v>0.92092078924179077</v>
      </c>
      <c r="IP33" s="232">
        <v>0.23899483680725098</v>
      </c>
      <c r="IQ33" s="232">
        <v>0.19120967388153076</v>
      </c>
    </row>
    <row r="34" spans="1:251" x14ac:dyDescent="0.25">
      <c r="A34" s="139" t="str">
        <f t="shared" si="1"/>
        <v>2015_4_SEMT</v>
      </c>
      <c r="B34" s="232">
        <v>2015</v>
      </c>
      <c r="C34" s="232">
        <v>4</v>
      </c>
      <c r="D34" s="232" t="s">
        <v>171</v>
      </c>
      <c r="E34" s="232">
        <v>1570.6207275390625</v>
      </c>
      <c r="F34" s="232">
        <v>1626.115966796875</v>
      </c>
      <c r="G34" s="232">
        <v>1256.49658203125</v>
      </c>
      <c r="H34" s="232">
        <v>607.30670166015625</v>
      </c>
      <c r="I34" s="232">
        <v>1256.49658203125</v>
      </c>
      <c r="J34" s="232">
        <v>1580.373046875</v>
      </c>
      <c r="K34" s="232">
        <v>1580.373046875</v>
      </c>
      <c r="L34" s="232">
        <v>1580.373046875</v>
      </c>
      <c r="M34" s="232">
        <v>1048.3284912109375</v>
      </c>
      <c r="N34" s="232">
        <v>1048.3284912109375</v>
      </c>
      <c r="O34" s="232">
        <v>1256.49658203125</v>
      </c>
      <c r="P34" s="232">
        <v>1047.0804443359375</v>
      </c>
      <c r="Q34" s="232">
        <v>1361.20458984375</v>
      </c>
      <c r="R34" s="232">
        <v>3141.241455078125</v>
      </c>
      <c r="S34" s="232">
        <v>1047.0804443359375</v>
      </c>
      <c r="T34" s="232">
        <v>1570.6207275390625</v>
      </c>
      <c r="U34" s="232">
        <v>1369.6566162109375</v>
      </c>
      <c r="V34" s="232">
        <v>1256.49658203125</v>
      </c>
      <c r="W34" s="232">
        <v>1570.6207275390625</v>
      </c>
      <c r="X34" s="232">
        <v>3160.74609375</v>
      </c>
      <c r="Y34" s="232">
        <v>1475.014892578125</v>
      </c>
      <c r="Z34" s="232">
        <v>1675.3287353515625</v>
      </c>
      <c r="AA34" s="232">
        <v>1422.3358154296875</v>
      </c>
      <c r="AB34" s="232">
        <v>1256.49658203125</v>
      </c>
      <c r="AC34" s="232">
        <v>1256.49658203125</v>
      </c>
      <c r="AD34" s="232">
        <v>1047.0804443359375</v>
      </c>
      <c r="AE34" s="232">
        <v>838.66278076171875</v>
      </c>
      <c r="AF34" s="232">
        <v>1558.31689453125</v>
      </c>
      <c r="AG34" s="232">
        <v>1047.0804443359375</v>
      </c>
      <c r="AH34" s="232">
        <v>2303.5771484375</v>
      </c>
      <c r="AI34" s="232">
        <v>1256.49658203125</v>
      </c>
      <c r="AJ34" s="232">
        <v>5235.40234375</v>
      </c>
      <c r="AK34" s="232">
        <v>1570.6207275390625</v>
      </c>
      <c r="AL34" s="232">
        <v>0</v>
      </c>
      <c r="AM34" s="232">
        <v>3160.74609375</v>
      </c>
      <c r="AN34" s="232">
        <v>1570.6207275390625</v>
      </c>
      <c r="AO34" s="232">
        <v>1465.9127197265625</v>
      </c>
      <c r="AP34" s="232">
        <v>1047.0804443359375</v>
      </c>
      <c r="AQ34" s="232">
        <v>1570.6207275390625</v>
      </c>
      <c r="AR34" s="232">
        <v>253221.42057609558</v>
      </c>
      <c r="AS34" s="232">
        <v>4618946.9554309845</v>
      </c>
      <c r="AT34" s="232">
        <v>9371642.2878742218</v>
      </c>
      <c r="AU34" s="232">
        <v>4264434.0730018616</v>
      </c>
      <c r="AV34" s="232">
        <v>619230.76099395752</v>
      </c>
      <c r="AW34" s="232">
        <v>21229826.706533432</v>
      </c>
      <c r="AX34" s="232">
        <v>33660598.325258255</v>
      </c>
      <c r="AY34" s="232">
        <v>12430771.618724823</v>
      </c>
      <c r="AZ34" s="232">
        <v>19127475.497877121</v>
      </c>
      <c r="BA34" s="232">
        <v>2071980.3128738403</v>
      </c>
      <c r="BB34" s="232">
        <v>2512138.1528453827</v>
      </c>
      <c r="BC34" s="232">
        <v>7312262.5220432281</v>
      </c>
      <c r="BD34" s="232">
        <v>12083348.168691635</v>
      </c>
      <c r="BE34" s="232">
        <v>7307762.611574173</v>
      </c>
      <c r="BF34" s="232">
        <v>4445086.8701038361</v>
      </c>
      <c r="BG34" s="232">
        <v>7.463141530752182E-2</v>
      </c>
      <c r="BH34" s="232">
        <v>0.21723507344722748</v>
      </c>
      <c r="BI34" s="232">
        <v>0.35897603631019592</v>
      </c>
      <c r="BJ34" s="232">
        <v>0.21710139513015747</v>
      </c>
      <c r="BK34" s="232">
        <v>0.13205608725547791</v>
      </c>
      <c r="BL34" s="232">
        <v>5.2732247859239578E-3</v>
      </c>
      <c r="BM34" s="232">
        <v>0.36929741501808167</v>
      </c>
      <c r="BN34" s="232">
        <v>5.6690596975386143E-3</v>
      </c>
      <c r="BO34" s="232">
        <v>7.4527420103549957E-2</v>
      </c>
      <c r="BP34" s="232">
        <v>0.45807215571403503</v>
      </c>
      <c r="BQ34" s="232">
        <v>0.54192787408828735</v>
      </c>
      <c r="BR34" s="232">
        <v>2.0819755271077156E-2</v>
      </c>
      <c r="BS34" s="232">
        <v>0.26230761408805847</v>
      </c>
      <c r="BT34" s="232">
        <v>0.47688314318656921</v>
      </c>
      <c r="BU34" s="232">
        <v>0.21028693020343781</v>
      </c>
      <c r="BV34" s="232">
        <v>2.9702553525567055E-2</v>
      </c>
      <c r="BW34" s="232">
        <v>5.1044050604104996E-2</v>
      </c>
      <c r="BX34" s="232">
        <v>0.13830092549324036</v>
      </c>
      <c r="BY34" s="232">
        <v>0.10301926732063293</v>
      </c>
      <c r="BZ34" s="232">
        <v>5.4038360714912415E-2</v>
      </c>
      <c r="CA34" s="232">
        <v>0.36921787261962891</v>
      </c>
      <c r="CB34" s="232">
        <v>0.2843795120716095</v>
      </c>
      <c r="CC34" s="232">
        <v>4.9049900844693184E-3</v>
      </c>
      <c r="CD34" s="232">
        <v>0.1285480260848999</v>
      </c>
      <c r="CE34" s="232">
        <v>8.4487825632095337E-2</v>
      </c>
      <c r="CF34" s="232">
        <v>0.18349291384220123</v>
      </c>
      <c r="CG34" s="232">
        <v>0.55365538597106934</v>
      </c>
      <c r="CH34" s="232">
        <v>4.4533774256706238E-2</v>
      </c>
      <c r="CI34" s="232">
        <v>3.7706340663135052E-4</v>
      </c>
      <c r="CJ34" s="232">
        <v>0.63070261478424072</v>
      </c>
      <c r="CK34" s="232">
        <v>0.53994554281234741</v>
      </c>
      <c r="CL34" s="232">
        <v>0.73515027761459351</v>
      </c>
      <c r="CM34" s="232">
        <v>0.17594565451145172</v>
      </c>
      <c r="CN34" s="232">
        <v>0.7615625262260437</v>
      </c>
      <c r="CO34" s="232">
        <v>0.8378593921661377</v>
      </c>
      <c r="CP34" s="232">
        <v>0.61090588569641113</v>
      </c>
      <c r="CQ34" s="232">
        <v>0.14186000823974609</v>
      </c>
      <c r="CR34" s="232">
        <v>0.44018849730491638</v>
      </c>
      <c r="CS34" s="232">
        <v>0.43110603094100952</v>
      </c>
      <c r="CT34" s="232">
        <v>0.55219483375549316</v>
      </c>
      <c r="CU34" s="232">
        <v>0.52162742614746094</v>
      </c>
      <c r="CV34" s="232">
        <v>0.73746901750564575</v>
      </c>
      <c r="CW34" s="232">
        <v>0.7944570779800415</v>
      </c>
      <c r="CX34" s="232">
        <v>2.3173964582383633E-3</v>
      </c>
      <c r="CY34" s="232">
        <v>6.0733404010534286E-2</v>
      </c>
      <c r="CZ34" s="232">
        <v>3.9916854351758957E-2</v>
      </c>
      <c r="DA34" s="232">
        <v>8.6692497134208679E-2</v>
      </c>
      <c r="DB34" s="232">
        <v>0.26157829165458679</v>
      </c>
      <c r="DC34" s="232">
        <v>2.1040288731455803E-2</v>
      </c>
      <c r="DD34" s="232">
        <v>1.7814620514400303E-4</v>
      </c>
      <c r="DE34" s="232">
        <v>0.45053043961524963</v>
      </c>
      <c r="DF34" s="232">
        <v>0.54946953058242798</v>
      </c>
      <c r="DG34" s="232">
        <v>1.323862187564373E-2</v>
      </c>
      <c r="DH34" s="232">
        <v>0.24148230254650116</v>
      </c>
      <c r="DI34" s="232">
        <v>0.48995709419250488</v>
      </c>
      <c r="DJ34" s="232">
        <v>0.22294808924198151</v>
      </c>
      <c r="DK34" s="232">
        <v>3.2373890280723572E-2</v>
      </c>
      <c r="DL34" s="232">
        <v>5.2834022790193558E-2</v>
      </c>
      <c r="DM34" s="232">
        <v>0.13815277814865112</v>
      </c>
      <c r="DN34" s="232">
        <v>0.10334950685501099</v>
      </c>
      <c r="DO34" s="232">
        <v>4.7167524695396423E-2</v>
      </c>
      <c r="DP34" s="232">
        <v>0.36417692899703979</v>
      </c>
      <c r="DQ34" s="232">
        <v>0.29431924223899841</v>
      </c>
      <c r="DR34" s="232">
        <v>4.8320209607481956E-3</v>
      </c>
      <c r="DS34" s="232">
        <v>0.12860278785228729</v>
      </c>
      <c r="DT34" s="232">
        <v>8.4532663226127625E-2</v>
      </c>
      <c r="DU34" s="232">
        <v>0.18337318301200867</v>
      </c>
      <c r="DV34" s="232">
        <v>0.55371183156967163</v>
      </c>
      <c r="DW34" s="232">
        <v>4.4570133090019226E-2</v>
      </c>
      <c r="DX34" s="232">
        <v>3.7737123784609139E-4</v>
      </c>
      <c r="DY34" s="232">
        <v>2.9439516365528107E-2</v>
      </c>
      <c r="DZ34" s="232">
        <v>3.9578896015882492E-2</v>
      </c>
      <c r="EA34" s="232">
        <v>0.49359056353569031</v>
      </c>
      <c r="EB34" s="232">
        <v>8.4249719977378845E-2</v>
      </c>
      <c r="EC34" s="232">
        <v>1.3579836115241051E-2</v>
      </c>
      <c r="ED34" s="232">
        <v>8.7014604359865189E-3</v>
      </c>
      <c r="EE34" s="232">
        <v>4.2770829051733017E-2</v>
      </c>
      <c r="EF34" s="232">
        <v>0.20789271593093872</v>
      </c>
      <c r="EG34" s="232">
        <v>0.47974196076393127</v>
      </c>
      <c r="EH34" s="232">
        <v>0.23876217007637024</v>
      </c>
      <c r="EI34" s="232">
        <v>0.21666473150253296</v>
      </c>
      <c r="EJ34" s="232">
        <v>6.483113020658493E-2</v>
      </c>
      <c r="EK34" s="232">
        <v>9.7597606480121613E-2</v>
      </c>
      <c r="EL34" s="232">
        <v>0.11242192983627319</v>
      </c>
      <c r="EM34" s="232">
        <v>8.5067138075828552E-2</v>
      </c>
      <c r="EN34" s="232">
        <v>0.38904580473899841</v>
      </c>
      <c r="EO34" s="232">
        <v>0.16962613165378571</v>
      </c>
      <c r="EP34" s="232">
        <v>7.373153418302536E-2</v>
      </c>
      <c r="EQ34" s="232">
        <v>4.426155611872673E-2</v>
      </c>
      <c r="ER34" s="232">
        <v>1.7998211085796356E-2</v>
      </c>
      <c r="ES34" s="232">
        <v>6.6129229962825775E-2</v>
      </c>
      <c r="ET34" s="232">
        <v>9.4371430575847626E-2</v>
      </c>
      <c r="EU34" s="232">
        <v>9.5071934163570404E-2</v>
      </c>
      <c r="EV34" s="232">
        <v>0.21289938688278198</v>
      </c>
      <c r="EW34" s="232">
        <v>0.11035911738872528</v>
      </c>
      <c r="EX34" s="232">
        <v>6.7251384258270264E-2</v>
      </c>
      <c r="EY34" s="232">
        <v>0</v>
      </c>
      <c r="EZ34" s="232">
        <v>0</v>
      </c>
      <c r="FA34" s="232">
        <v>0</v>
      </c>
      <c r="FB34" s="232">
        <v>0</v>
      </c>
      <c r="FC34" s="232">
        <v>0</v>
      </c>
      <c r="FD34" s="232">
        <v>0</v>
      </c>
      <c r="FE34" s="232">
        <v>0</v>
      </c>
      <c r="FF34" s="232">
        <v>0.52764976024627686</v>
      </c>
      <c r="FG34" s="232">
        <v>0.47235023975372314</v>
      </c>
      <c r="FH34" s="232">
        <v>8.2992181181907654E-2</v>
      </c>
      <c r="FI34" s="232">
        <v>0.45589461922645569</v>
      </c>
      <c r="FJ34" s="232">
        <v>0.36026832461357117</v>
      </c>
      <c r="FK34" s="232">
        <v>9.5367372035980225E-2</v>
      </c>
      <c r="FL34" s="232">
        <v>5.4775201715528965E-3</v>
      </c>
      <c r="FM34" s="232">
        <v>3.4585926681756973E-2</v>
      </c>
      <c r="FN34" s="232">
        <v>0.13372926414012909</v>
      </c>
      <c r="FO34" s="232">
        <v>0.10035329312086105</v>
      </c>
      <c r="FP34" s="232">
        <v>0.11787925660610199</v>
      </c>
      <c r="FQ34" s="232">
        <v>0.41749545931816101</v>
      </c>
      <c r="FR34" s="232">
        <v>0.19595681130886078</v>
      </c>
      <c r="FZ34" s="232">
        <v>2709.7841796875</v>
      </c>
      <c r="GA34" s="232">
        <v>3077.96533203125</v>
      </c>
      <c r="GB34" s="232">
        <v>2260.626220703125</v>
      </c>
      <c r="GC34" s="232">
        <v>650.24420166015625</v>
      </c>
      <c r="GD34" s="232">
        <v>1628.8853759765625</v>
      </c>
      <c r="GE34" s="232">
        <v>2935.79833984375</v>
      </c>
      <c r="GF34" s="232">
        <v>3390.85791015625</v>
      </c>
      <c r="GG34" s="232">
        <v>3555.63427734375</v>
      </c>
      <c r="GH34" s="232">
        <v>1334.69921875</v>
      </c>
      <c r="GI34" s="232">
        <v>1303.17431640625</v>
      </c>
      <c r="GJ34" s="232">
        <v>1426.5283203125</v>
      </c>
      <c r="GK34" s="232">
        <v>1238.233642578125</v>
      </c>
      <c r="GL34" s="232">
        <v>1830.6455078125</v>
      </c>
      <c r="GM34" s="232">
        <v>5395.02783203125</v>
      </c>
      <c r="GN34" s="232">
        <v>2345.24560546875</v>
      </c>
      <c r="GO34" s="232">
        <v>3013.125732421875</v>
      </c>
      <c r="GP34" s="232">
        <v>2264.329833984375</v>
      </c>
      <c r="GQ34" s="232">
        <v>1996.8765869140625</v>
      </c>
      <c r="GR34" s="232">
        <v>2776.83349609375</v>
      </c>
      <c r="GS34" s="232">
        <v>4831.06103515625</v>
      </c>
      <c r="GT34" s="232">
        <v>1787.8153076171875</v>
      </c>
      <c r="GU34" s="232">
        <v>3330.2373046875</v>
      </c>
      <c r="GV34" s="232">
        <v>2587.97998046875</v>
      </c>
      <c r="GW34" s="232">
        <v>1742.30029296875</v>
      </c>
      <c r="GX34" s="232">
        <v>1812.4434814453125</v>
      </c>
      <c r="GY34" s="232">
        <v>1156.381591796875</v>
      </c>
      <c r="GZ34" s="232">
        <v>938.97760009765625</v>
      </c>
      <c r="HA34" s="232">
        <v>2484.310302734375</v>
      </c>
      <c r="HB34" s="232">
        <v>1986.870361328125</v>
      </c>
      <c r="HC34" s="232">
        <v>3975.200439453125</v>
      </c>
      <c r="HD34" s="232">
        <v>1882.6920166015625</v>
      </c>
      <c r="HE34" s="232">
        <v>7931.78076171875</v>
      </c>
      <c r="HF34" s="232">
        <v>2296.302734375</v>
      </c>
      <c r="HG34" s="232">
        <v>0</v>
      </c>
      <c r="HH34" s="232">
        <v>4813.365234375</v>
      </c>
      <c r="HI34" s="232">
        <v>2672.5126953125</v>
      </c>
      <c r="HJ34" s="232">
        <v>0.53648364543914795</v>
      </c>
      <c r="HK34" s="232">
        <v>0.13273918628692627</v>
      </c>
      <c r="HL34" s="232">
        <v>0.20776934921741486</v>
      </c>
      <c r="HM34" s="232">
        <v>2411.0107421875</v>
      </c>
      <c r="HN34" s="232">
        <v>1654.7099609375</v>
      </c>
      <c r="HO34" s="232">
        <v>2270.52197265625</v>
      </c>
      <c r="HP34" s="232">
        <v>0.45788639783859253</v>
      </c>
      <c r="HQ34" s="232">
        <v>0.23288524150848389</v>
      </c>
      <c r="HR34" s="232">
        <v>0.24124929308891296</v>
      </c>
      <c r="HS34" s="232">
        <v>5.8742843568325043E-2</v>
      </c>
      <c r="HT34" s="232">
        <v>9.2362295836210251E-3</v>
      </c>
      <c r="HU34" s="232">
        <v>0.68196606636047363</v>
      </c>
      <c r="HV34" s="232">
        <v>0.59753936529159546</v>
      </c>
      <c r="HW34" s="232">
        <v>0.60970354080200195</v>
      </c>
      <c r="HX34" s="232">
        <v>0.50196975469589233</v>
      </c>
      <c r="HY34" s="232">
        <v>0.79183870553970337</v>
      </c>
      <c r="HZ34" s="232">
        <v>0.33771461248397827</v>
      </c>
      <c r="IA34" s="232">
        <v>1.4749170280992985E-2</v>
      </c>
      <c r="IB34" s="232">
        <v>0.15636457502841949</v>
      </c>
      <c r="IC34" s="232">
        <v>0.22825367748737335</v>
      </c>
      <c r="ID34" s="232">
        <v>0.26529976725578308</v>
      </c>
      <c r="IE34" s="232">
        <v>0.33533278107643127</v>
      </c>
      <c r="IF34" s="232">
        <v>0.68156033754348755</v>
      </c>
      <c r="IG34" s="232">
        <v>0.31843966245651245</v>
      </c>
      <c r="IH34" s="232">
        <v>0.12495316565036774</v>
      </c>
      <c r="II34" s="232">
        <v>0.28625789284706116</v>
      </c>
      <c r="IJ34" s="232">
        <v>0.12307026237249374</v>
      </c>
      <c r="IK34" s="232">
        <v>3.0945703387260437E-2</v>
      </c>
      <c r="IL34" s="232">
        <v>0.30333289504051208</v>
      </c>
      <c r="IM34" s="232">
        <v>0.13144007325172424</v>
      </c>
      <c r="IN34" s="232">
        <v>0.98314237594604492</v>
      </c>
      <c r="IO34" s="232">
        <v>0.89971262216567993</v>
      </c>
      <c r="IP34" s="232">
        <v>0.22437582910060883</v>
      </c>
      <c r="IQ34" s="232">
        <v>0.198348268866539</v>
      </c>
    </row>
    <row r="35" spans="1:251" x14ac:dyDescent="0.25">
      <c r="A35" s="139" t="str">
        <f t="shared" si="1"/>
        <v>2015_3_BRA</v>
      </c>
      <c r="B35" s="232">
        <v>2015</v>
      </c>
      <c r="C35" s="232">
        <v>3</v>
      </c>
      <c r="D35" s="232" t="s">
        <v>170</v>
      </c>
      <c r="E35" s="232">
        <v>1181.7586669921875</v>
      </c>
      <c r="F35" s="232">
        <v>1299.91845703125</v>
      </c>
      <c r="G35" s="232">
        <v>1052.8394775390625</v>
      </c>
      <c r="H35" s="232">
        <v>424.4046630859375</v>
      </c>
      <c r="I35" s="232">
        <v>1068.0498046875</v>
      </c>
      <c r="J35" s="232">
        <v>1294.1171875</v>
      </c>
      <c r="K35" s="232">
        <v>1289.1912841796875</v>
      </c>
      <c r="L35" s="232">
        <v>966.8934326171875</v>
      </c>
      <c r="M35" s="232">
        <v>645.87103271484375</v>
      </c>
      <c r="N35" s="232">
        <v>861.78790283203125</v>
      </c>
      <c r="O35" s="232">
        <v>1074.128662109375</v>
      </c>
      <c r="P35" s="232">
        <v>953.2735595703125</v>
      </c>
      <c r="Q35" s="232">
        <v>1281.6597900390625</v>
      </c>
      <c r="R35" s="232">
        <v>2670.12451171875</v>
      </c>
      <c r="S35" s="232">
        <v>541.6326904296875</v>
      </c>
      <c r="T35" s="232">
        <v>1292.60302734375</v>
      </c>
      <c r="U35" s="232">
        <v>1285.6171875</v>
      </c>
      <c r="V35" s="232">
        <v>1078.7392578125</v>
      </c>
      <c r="W35" s="232">
        <v>1289.1912841796875</v>
      </c>
      <c r="X35" s="232">
        <v>2143.86962890625</v>
      </c>
      <c r="Y35" s="232">
        <v>1071.34765625</v>
      </c>
      <c r="Z35" s="232">
        <v>1396.6239013671875</v>
      </c>
      <c r="AA35" s="232">
        <v>1078.197021484375</v>
      </c>
      <c r="AB35" s="232">
        <v>977.45709228515625</v>
      </c>
      <c r="AC35" s="232">
        <v>1039.934814453125</v>
      </c>
      <c r="AD35" s="232">
        <v>913.1771240234375</v>
      </c>
      <c r="AE35" s="232">
        <v>643.160888671875</v>
      </c>
      <c r="AF35" s="232">
        <v>1294.487060546875</v>
      </c>
      <c r="AG35" s="232">
        <v>853.6131591796875</v>
      </c>
      <c r="AH35" s="232">
        <v>1696.4879150390625</v>
      </c>
      <c r="AI35" s="232">
        <v>974.9388427734375</v>
      </c>
      <c r="AJ35" s="232">
        <v>3234.59130859375</v>
      </c>
      <c r="AK35" s="232">
        <v>1068.0498046875</v>
      </c>
      <c r="AL35" s="232">
        <v>0</v>
      </c>
      <c r="AM35" s="232">
        <v>2515.370849609375</v>
      </c>
      <c r="AN35" s="232">
        <v>1199.909423828125</v>
      </c>
      <c r="AO35" s="232">
        <v>1292.60302734375</v>
      </c>
      <c r="AP35" s="232">
        <v>849.61932373046875</v>
      </c>
      <c r="AQ35" s="232">
        <v>1067.0706787109375</v>
      </c>
      <c r="AR35" s="232">
        <v>2046336.4975948334</v>
      </c>
      <c r="AS35" s="232">
        <v>23070885.536421776</v>
      </c>
      <c r="AT35" s="232">
        <v>45563903.00039959</v>
      </c>
      <c r="AU35" s="232">
        <v>18528683.815339088</v>
      </c>
      <c r="AV35" s="232">
        <v>2828260.8855657578</v>
      </c>
      <c r="AW35" s="232">
        <v>101068850.81867123</v>
      </c>
      <c r="AX35" s="232">
        <v>164506657.9223299</v>
      </c>
      <c r="AY35" s="232">
        <v>63437807.103658676</v>
      </c>
      <c r="AZ35" s="232">
        <v>92038069.735321045</v>
      </c>
      <c r="BA35" s="232">
        <v>8843728.5062971115</v>
      </c>
      <c r="BB35" s="232">
        <v>14018920.979785919</v>
      </c>
      <c r="BC35" s="232">
        <v>37460532.343317986</v>
      </c>
      <c r="BD35" s="232">
        <v>60168042.980567932</v>
      </c>
      <c r="BE35" s="232">
        <v>32894205.446368694</v>
      </c>
      <c r="BF35" s="232">
        <v>19964956.172289371</v>
      </c>
      <c r="BG35" s="232">
        <v>8.5217952728271484E-2</v>
      </c>
      <c r="BH35" s="232">
        <v>0.22771438956260681</v>
      </c>
      <c r="BI35" s="232">
        <v>0.36574837565422058</v>
      </c>
      <c r="BJ35" s="232">
        <v>0.19995668530464172</v>
      </c>
      <c r="BK35" s="232">
        <v>0.12136260420084</v>
      </c>
      <c r="BL35" s="232">
        <v>2.964353421702981E-3</v>
      </c>
      <c r="BM35" s="232">
        <v>0.38562455773353577</v>
      </c>
      <c r="BN35" s="232">
        <v>2.8539856895804405E-2</v>
      </c>
      <c r="BO35" s="232">
        <v>8.6168535053730011E-2</v>
      </c>
      <c r="BP35" s="232">
        <v>0.43789714574813843</v>
      </c>
      <c r="BQ35" s="232">
        <v>0.56210285425186157</v>
      </c>
      <c r="BR35" s="232">
        <v>2.8242003172636032E-2</v>
      </c>
      <c r="BS35" s="232">
        <v>0.27127349376678467</v>
      </c>
      <c r="BT35" s="232">
        <v>0.4814092218875885</v>
      </c>
      <c r="BU35" s="232">
        <v>0.1905747652053833</v>
      </c>
      <c r="BV35" s="232">
        <v>2.8500508517026901E-2</v>
      </c>
      <c r="BW35" s="232">
        <v>4.4999361038208008E-2</v>
      </c>
      <c r="BX35" s="232">
        <v>0.24757815897464752</v>
      </c>
      <c r="BY35" s="232">
        <v>0.10543132573366165</v>
      </c>
      <c r="BZ35" s="232">
        <v>6.6738463938236237E-2</v>
      </c>
      <c r="CA35" s="232">
        <v>0.3150879442691803</v>
      </c>
      <c r="CB35" s="232">
        <v>0.22016474604606628</v>
      </c>
      <c r="CC35" s="232">
        <v>0.1027614027261734</v>
      </c>
      <c r="CD35" s="232">
        <v>0.13983970880508423</v>
      </c>
      <c r="CE35" s="232">
        <v>7.9390309751033783E-2</v>
      </c>
      <c r="CF35" s="232">
        <v>0.19104459881782532</v>
      </c>
      <c r="CG35" s="232">
        <v>0.42858713865280151</v>
      </c>
      <c r="CH35" s="232">
        <v>5.8291610330343246E-2</v>
      </c>
      <c r="CI35" s="232">
        <v>8.5227438830770552E-5</v>
      </c>
      <c r="CJ35" s="232">
        <v>0.61437547206878662</v>
      </c>
      <c r="CK35" s="232">
        <v>0.51442193984985352</v>
      </c>
      <c r="CL35" s="232">
        <v>0.72395998239517212</v>
      </c>
      <c r="CM35" s="232">
        <v>0.20360958576202393</v>
      </c>
      <c r="CN35" s="232">
        <v>0.73189830780029297</v>
      </c>
      <c r="CO35" s="232">
        <v>0.80865979194641113</v>
      </c>
      <c r="CP35" s="232">
        <v>0.58554911613464355</v>
      </c>
      <c r="CQ35" s="232">
        <v>0.14427848160266876</v>
      </c>
      <c r="CR35" s="232">
        <v>0.33310931921005249</v>
      </c>
      <c r="CS35" s="232">
        <v>0.50107592344284058</v>
      </c>
      <c r="CT35" s="232">
        <v>0.58784174919128418</v>
      </c>
      <c r="CU35" s="232">
        <v>0.5432397723197937</v>
      </c>
      <c r="CV35" s="232">
        <v>0.75030028820037842</v>
      </c>
      <c r="CW35" s="232">
        <v>0.79673939943313599</v>
      </c>
      <c r="CX35" s="232">
        <v>4.6370677649974823E-2</v>
      </c>
      <c r="CY35" s="232">
        <v>6.3102111220359802E-2</v>
      </c>
      <c r="CZ35" s="232">
        <v>3.5824563354253769E-2</v>
      </c>
      <c r="DA35" s="232">
        <v>8.620811253786087E-2</v>
      </c>
      <c r="DB35" s="232">
        <v>0.19339825212955475</v>
      </c>
      <c r="DC35" s="232">
        <v>2.6303857564926147E-2</v>
      </c>
      <c r="DD35" s="232">
        <v>3.8458543713204563E-5</v>
      </c>
      <c r="DE35" s="232">
        <v>0.43068194389343262</v>
      </c>
      <c r="DF35" s="232">
        <v>0.56931805610656738</v>
      </c>
      <c r="DG35" s="232">
        <v>2.2233588621020317E-2</v>
      </c>
      <c r="DH35" s="232">
        <v>0.25066676735877991</v>
      </c>
      <c r="DI35" s="232">
        <v>0.49505496025085449</v>
      </c>
      <c r="DJ35" s="232">
        <v>0.20131543278694153</v>
      </c>
      <c r="DK35" s="232">
        <v>3.0729250982403755E-2</v>
      </c>
      <c r="DL35" s="232">
        <v>4.6186391264200211E-2</v>
      </c>
      <c r="DM35" s="232">
        <v>0.24930010735988617</v>
      </c>
      <c r="DN35" s="232">
        <v>0.10455929487943649</v>
      </c>
      <c r="DO35" s="232">
        <v>6.2066260725259781E-2</v>
      </c>
      <c r="DP35" s="232">
        <v>0.31102725863456726</v>
      </c>
      <c r="DQ35" s="232">
        <v>0.22686068713665009</v>
      </c>
      <c r="DR35" s="232">
        <v>0.10260753333568573</v>
      </c>
      <c r="DS35" s="232">
        <v>0.13987305760383606</v>
      </c>
      <c r="DT35" s="232">
        <v>7.9423360526561737E-2</v>
      </c>
      <c r="DU35" s="232">
        <v>0.19102582335472107</v>
      </c>
      <c r="DV35" s="232">
        <v>0.42866051197052002</v>
      </c>
      <c r="DW35" s="232">
        <v>5.8324456214904785E-2</v>
      </c>
      <c r="DX35" s="232">
        <v>8.5275452875066549E-5</v>
      </c>
      <c r="DY35" s="232">
        <v>2.0540518686175346E-2</v>
      </c>
      <c r="DZ35" s="232">
        <v>4.4762298464775085E-2</v>
      </c>
      <c r="EA35" s="232">
        <v>0.3847891092300415</v>
      </c>
      <c r="EB35" s="232">
        <v>0.11038894206285477</v>
      </c>
      <c r="EC35" s="232">
        <v>1.3854638673365116E-2</v>
      </c>
      <c r="ED35" s="232">
        <v>2.5433754548430443E-2</v>
      </c>
      <c r="EE35" s="232">
        <v>4.4064797461032867E-2</v>
      </c>
      <c r="EF35" s="232">
        <v>0.24145755171775818</v>
      </c>
      <c r="EG35" s="232">
        <v>0.48433169722557068</v>
      </c>
      <c r="EH35" s="232">
        <v>0.24959082901477814</v>
      </c>
      <c r="EI35" s="232">
        <v>0.20827966928482056</v>
      </c>
      <c r="EJ35" s="232">
        <v>5.7797811925411224E-2</v>
      </c>
      <c r="EK35" s="232">
        <v>8.7502017617225647E-2</v>
      </c>
      <c r="EL35" s="232">
        <v>0.10263175517320633</v>
      </c>
      <c r="EM35" s="232">
        <v>7.5715437531471252E-2</v>
      </c>
      <c r="EN35" s="232">
        <v>0.26219666004180908</v>
      </c>
      <c r="EO35" s="232">
        <v>0.15655195713043213</v>
      </c>
      <c r="EP35" s="232">
        <v>6.2390271574258804E-2</v>
      </c>
      <c r="EQ35" s="232">
        <v>3.7342578172683716E-2</v>
      </c>
      <c r="ER35" s="232">
        <v>1.6731534153223038E-2</v>
      </c>
      <c r="ES35" s="232">
        <v>6.3149333000183105E-2</v>
      </c>
      <c r="ET35" s="232">
        <v>7.9363740980625153E-2</v>
      </c>
      <c r="EU35" s="232">
        <v>9.4945535063743591E-2</v>
      </c>
      <c r="EV35" s="232">
        <v>0.1509314626455307</v>
      </c>
      <c r="EW35" s="232">
        <v>0.10001591593027115</v>
      </c>
      <c r="EX35" s="232">
        <v>6.0929980129003525E-2</v>
      </c>
      <c r="EY35" s="232">
        <v>0</v>
      </c>
      <c r="EZ35" s="232">
        <v>0</v>
      </c>
      <c r="FA35" s="232">
        <v>0</v>
      </c>
      <c r="FB35" s="232">
        <v>0</v>
      </c>
      <c r="FC35" s="232">
        <v>0</v>
      </c>
      <c r="FD35" s="232">
        <v>0</v>
      </c>
      <c r="FE35" s="232">
        <v>0</v>
      </c>
      <c r="FF35" s="232">
        <v>0.51361274719238281</v>
      </c>
      <c r="FG35" s="232">
        <v>0.4863872230052948</v>
      </c>
      <c r="FH35" s="232">
        <v>8.4626145660877228E-2</v>
      </c>
      <c r="FI35" s="232">
        <v>0.48534193634986877</v>
      </c>
      <c r="FJ35" s="232">
        <v>0.34325209259986877</v>
      </c>
      <c r="FK35" s="232">
        <v>8.1330157816410065E-2</v>
      </c>
      <c r="FL35" s="232">
        <v>5.4496712982654572E-3</v>
      </c>
      <c r="FM35" s="232">
        <v>3.2475590705871582E-2</v>
      </c>
      <c r="FN35" s="232">
        <v>0.22455170750617981</v>
      </c>
      <c r="FO35" s="232">
        <v>0.11440002918243408</v>
      </c>
      <c r="FP35" s="232">
        <v>0.11511658132076263</v>
      </c>
      <c r="FQ35" s="232">
        <v>0.36014953255653381</v>
      </c>
      <c r="FR35" s="232">
        <v>0.15330655872821808</v>
      </c>
      <c r="FZ35" s="232">
        <v>1969.405029296875</v>
      </c>
      <c r="GA35" s="232">
        <v>2215.131591796875</v>
      </c>
      <c r="GB35" s="232">
        <v>1644.507568359375</v>
      </c>
      <c r="GC35" s="232">
        <v>459.41049194335938</v>
      </c>
      <c r="GD35" s="232">
        <v>1332.8594970703125</v>
      </c>
      <c r="GE35" s="232">
        <v>2156.09326171875</v>
      </c>
      <c r="GF35" s="232">
        <v>2422.96630859375</v>
      </c>
      <c r="GG35" s="232">
        <v>2303.10546875</v>
      </c>
      <c r="GH35" s="232">
        <v>766.7701416015625</v>
      </c>
      <c r="GI35" s="232">
        <v>1086.4774169921875</v>
      </c>
      <c r="GJ35" s="232">
        <v>1319.2069091796875</v>
      </c>
      <c r="GK35" s="232">
        <v>1166.2879638671875</v>
      </c>
      <c r="GL35" s="232">
        <v>1657.363525390625</v>
      </c>
      <c r="GM35" s="232">
        <v>4133.8896484375</v>
      </c>
      <c r="GN35" s="232">
        <v>937.42437744140625</v>
      </c>
      <c r="GO35" s="232">
        <v>2032.4962158203125</v>
      </c>
      <c r="GP35" s="232">
        <v>1636.79541015625</v>
      </c>
      <c r="GQ35" s="232">
        <v>1657.9874267578125</v>
      </c>
      <c r="GR35" s="232">
        <v>2181.759033203125</v>
      </c>
      <c r="GS35" s="232">
        <v>3551.05712890625</v>
      </c>
      <c r="GT35" s="232">
        <v>989.833251953125</v>
      </c>
      <c r="GU35" s="232">
        <v>2407.572265625</v>
      </c>
      <c r="GV35" s="232">
        <v>1792.4693603515625</v>
      </c>
      <c r="GW35" s="232">
        <v>1332.2318115234375</v>
      </c>
      <c r="GX35" s="232">
        <v>1364.034912109375</v>
      </c>
      <c r="GY35" s="232">
        <v>1075.0574951171875</v>
      </c>
      <c r="GZ35" s="232">
        <v>681.591796875</v>
      </c>
      <c r="HA35" s="232">
        <v>1972.6727294921875</v>
      </c>
      <c r="HB35" s="232">
        <v>1205.076416015625</v>
      </c>
      <c r="HC35" s="232">
        <v>2981.500244140625</v>
      </c>
      <c r="HD35" s="232">
        <v>1664.3094482421875</v>
      </c>
      <c r="HE35" s="232">
        <v>5594.30517578125</v>
      </c>
      <c r="HF35" s="232">
        <v>1532.2783203125</v>
      </c>
      <c r="HG35" s="232">
        <v>7.3461112976074219</v>
      </c>
      <c r="HH35" s="232">
        <v>3773.13818359375</v>
      </c>
      <c r="HI35" s="232">
        <v>1973.1651611328125</v>
      </c>
      <c r="HJ35" s="232">
        <v>0.41895246505737305</v>
      </c>
      <c r="HK35" s="232">
        <v>0.18067626655101776</v>
      </c>
      <c r="HL35" s="232">
        <v>0.2414175271987915</v>
      </c>
      <c r="HM35" s="232">
        <v>1923.5450439453125</v>
      </c>
      <c r="HN35" s="232">
        <v>1102.698974609375</v>
      </c>
      <c r="HO35" s="232">
        <v>1512.0152587890625</v>
      </c>
      <c r="HP35" s="232">
        <v>0.46347743272781372</v>
      </c>
      <c r="HQ35" s="232">
        <v>0.24427804350852966</v>
      </c>
      <c r="HR35" s="232">
        <v>0.23079413175582886</v>
      </c>
      <c r="HS35" s="232">
        <v>5.5184714496135712E-2</v>
      </c>
      <c r="HT35" s="232">
        <v>6.2656579539179802E-3</v>
      </c>
      <c r="HU35" s="232">
        <v>0.68697190284729004</v>
      </c>
      <c r="HV35" s="232">
        <v>0.57513809204101563</v>
      </c>
      <c r="HW35" s="232">
        <v>0.57386428117752075</v>
      </c>
      <c r="HX35" s="232">
        <v>0.47000476717948914</v>
      </c>
      <c r="HY35" s="232">
        <v>0.72151374816894531</v>
      </c>
      <c r="HZ35" s="232">
        <v>0.33979302644729614</v>
      </c>
      <c r="IA35" s="232">
        <v>1.7664926126599312E-2</v>
      </c>
      <c r="IB35" s="232">
        <v>0.17482477426528931</v>
      </c>
      <c r="IC35" s="232">
        <v>0.24924370646476746</v>
      </c>
      <c r="ID35" s="232">
        <v>0.25346866250038147</v>
      </c>
      <c r="IE35" s="232">
        <v>0.3047979474067688</v>
      </c>
      <c r="IF35" s="232">
        <v>0.67260020971298218</v>
      </c>
      <c r="IG35" s="232">
        <v>0.32739976048469543</v>
      </c>
      <c r="IH35" s="232">
        <v>0.16056887805461884</v>
      </c>
      <c r="II35" s="232">
        <v>0.38377270102500916</v>
      </c>
      <c r="IJ35" s="232">
        <v>9.8044939339160919E-2</v>
      </c>
      <c r="IK35" s="232">
        <v>4.0223196148872375E-2</v>
      </c>
      <c r="IL35" s="232">
        <v>0.23142921924591064</v>
      </c>
      <c r="IM35" s="232">
        <v>8.5961081087589264E-2</v>
      </c>
      <c r="IN35" s="232">
        <v>0.98071366548538208</v>
      </c>
      <c r="IO35" s="232">
        <v>0.90938234329223633</v>
      </c>
      <c r="IP35" s="232">
        <v>0.31455662846565247</v>
      </c>
      <c r="IQ35" s="232">
        <v>0.30131354928016663</v>
      </c>
    </row>
    <row r="36" spans="1:251" x14ac:dyDescent="0.25">
      <c r="A36" s="139" t="str">
        <f t="shared" si="1"/>
        <v>2015_3_RJ</v>
      </c>
      <c r="B36" s="232">
        <v>2015</v>
      </c>
      <c r="C36" s="232">
        <v>3</v>
      </c>
      <c r="D36" s="232" t="s">
        <v>172</v>
      </c>
      <c r="E36" s="232">
        <v>1617.295654296875</v>
      </c>
      <c r="F36" s="232">
        <v>1940.7547607421875</v>
      </c>
      <c r="G36" s="232">
        <v>1293.8365478515625</v>
      </c>
      <c r="H36" s="232">
        <v>733.17401123046875</v>
      </c>
      <c r="I36" s="232">
        <v>1293.8365478515625</v>
      </c>
      <c r="J36" s="232">
        <v>1725.1153564453125</v>
      </c>
      <c r="K36" s="232">
        <v>1940.7547607421875</v>
      </c>
      <c r="L36" s="232">
        <v>2048.574462890625</v>
      </c>
      <c r="M36" s="232">
        <v>1078.197021484375</v>
      </c>
      <c r="N36" s="232">
        <v>1078.197021484375</v>
      </c>
      <c r="O36" s="232">
        <v>1078.197021484375</v>
      </c>
      <c r="P36" s="232">
        <v>1078.197021484375</v>
      </c>
      <c r="Q36" s="232">
        <v>1401.65625</v>
      </c>
      <c r="R36" s="232">
        <v>3773.689697265625</v>
      </c>
      <c r="S36" s="232">
        <v>2264.2138671875</v>
      </c>
      <c r="T36" s="232">
        <v>1725.1153564453125</v>
      </c>
      <c r="U36" s="232">
        <v>1509.4759521484375</v>
      </c>
      <c r="V36" s="232">
        <v>1293.8365478515625</v>
      </c>
      <c r="W36" s="232">
        <v>1617.295654296875</v>
      </c>
      <c r="X36" s="232">
        <v>3881.509521484375</v>
      </c>
      <c r="Z36" s="232">
        <v>1832.93505859375</v>
      </c>
      <c r="AA36" s="232">
        <v>1617.295654296875</v>
      </c>
      <c r="AB36" s="232">
        <v>1380.09228515625</v>
      </c>
      <c r="AC36" s="232">
        <v>1401.65625</v>
      </c>
      <c r="AD36" s="232">
        <v>1078.197021484375</v>
      </c>
      <c r="AE36" s="232">
        <v>862.55767822265625</v>
      </c>
      <c r="AF36" s="232">
        <v>1617.295654296875</v>
      </c>
      <c r="AG36" s="232">
        <v>1078.197021484375</v>
      </c>
      <c r="AH36" s="232">
        <v>2479.853271484375</v>
      </c>
      <c r="AI36" s="232">
        <v>1401.65625</v>
      </c>
      <c r="AJ36" s="232">
        <v>4312.7880859375</v>
      </c>
      <c r="AK36" s="232">
        <v>1617.295654296875</v>
      </c>
      <c r="AL36" s="232">
        <v>0</v>
      </c>
      <c r="AM36" s="232">
        <v>4312.7880859375</v>
      </c>
      <c r="AN36" s="232">
        <v>1617.295654296875</v>
      </c>
      <c r="AO36" s="232">
        <v>1509.4759521484375</v>
      </c>
      <c r="AP36" s="232">
        <v>1024.2872314453125</v>
      </c>
      <c r="AQ36" s="232">
        <v>1617.295654296875</v>
      </c>
      <c r="AR36" s="232">
        <v>12065.086761474609</v>
      </c>
      <c r="AS36" s="232">
        <v>633932.63464355469</v>
      </c>
      <c r="AT36" s="232">
        <v>1482644.3725738525</v>
      </c>
      <c r="AU36" s="232">
        <v>760380.13386535645</v>
      </c>
      <c r="AV36" s="232">
        <v>115788.6268157959</v>
      </c>
      <c r="AW36" s="232">
        <v>3166617.1645965576</v>
      </c>
      <c r="AX36" s="232">
        <v>5545181.8615112305</v>
      </c>
      <c r="AY36" s="232">
        <v>2378564.6969146729</v>
      </c>
      <c r="AZ36" s="232">
        <v>3004810.8546600342</v>
      </c>
      <c r="BA36" s="232">
        <v>158334.83206176758</v>
      </c>
      <c r="BB36" s="232">
        <v>300831.23864746094</v>
      </c>
      <c r="BC36" s="232">
        <v>1080890.0134277344</v>
      </c>
      <c r="BD36" s="232">
        <v>1877503.4164123535</v>
      </c>
      <c r="BE36" s="232">
        <v>1307217.3176879883</v>
      </c>
      <c r="BF36" s="232">
        <v>978739.87533569336</v>
      </c>
      <c r="BG36" s="232">
        <v>5.4250922054052353E-2</v>
      </c>
      <c r="BH36" s="232">
        <v>0.19492417573928833</v>
      </c>
      <c r="BI36" s="232">
        <v>0.338582843542099</v>
      </c>
      <c r="BJ36" s="232">
        <v>0.23573930561542511</v>
      </c>
      <c r="BK36" s="232">
        <v>0.17650274932384491</v>
      </c>
      <c r="BL36" s="232">
        <v>8.2672724965959787E-4</v>
      </c>
      <c r="BM36" s="232">
        <v>0.42894259095191956</v>
      </c>
      <c r="BN36" s="232">
        <v>2.0335952285677195E-3</v>
      </c>
      <c r="BO36" s="232">
        <v>0.11968673765659332</v>
      </c>
      <c r="BP36" s="232">
        <v>0.45998784899711609</v>
      </c>
      <c r="BQ36" s="232">
        <v>0.54001212120056152</v>
      </c>
      <c r="BR36" s="232">
        <v>4.8710932023823261E-3</v>
      </c>
      <c r="BS36" s="232">
        <v>0.22531640529632568</v>
      </c>
      <c r="BT36" s="232">
        <v>0.48811537027359009</v>
      </c>
      <c r="BU36" s="232">
        <v>0.24477635324001312</v>
      </c>
      <c r="BV36" s="232">
        <v>3.6920756101608276E-2</v>
      </c>
      <c r="BW36" s="232">
        <v>1.5481380745768547E-2</v>
      </c>
      <c r="BX36" s="232">
        <v>0.11297238618135452</v>
      </c>
      <c r="BY36" s="232">
        <v>0.11293116211891174</v>
      </c>
      <c r="BZ36" s="232">
        <v>4.6056240797042847E-2</v>
      </c>
      <c r="CA36" s="232">
        <v>0.37058010697364807</v>
      </c>
      <c r="CB36" s="232">
        <v>0.34197872877120972</v>
      </c>
      <c r="CC36" s="232">
        <v>9.385127923451364E-4</v>
      </c>
      <c r="CD36" s="232">
        <v>8.6564213037490845E-2</v>
      </c>
      <c r="CE36" s="232">
        <v>5.7037435472011566E-2</v>
      </c>
      <c r="CF36" s="232">
        <v>0.17307601869106293</v>
      </c>
      <c r="CG36" s="232">
        <v>0.61505532264709473</v>
      </c>
      <c r="CH36" s="232">
        <v>6.7328482866287231E-2</v>
      </c>
      <c r="CI36" s="232">
        <v>0</v>
      </c>
      <c r="CJ36" s="232">
        <v>0.57105737924575806</v>
      </c>
      <c r="CK36" s="232">
        <v>0.47558519244194031</v>
      </c>
      <c r="CL36" s="232">
        <v>0.68884938955307007</v>
      </c>
      <c r="CM36" s="232">
        <v>5.1274221390485764E-2</v>
      </c>
      <c r="CN36" s="232">
        <v>0.66009563207626343</v>
      </c>
      <c r="CO36" s="232">
        <v>0.82326054573059082</v>
      </c>
      <c r="CP36" s="232">
        <v>0.59294885396957397</v>
      </c>
      <c r="CQ36" s="232">
        <v>0.11945350468158722</v>
      </c>
      <c r="CR36" s="232">
        <v>0.34939345717430115</v>
      </c>
      <c r="CS36" s="232">
        <v>0.35812291502952576</v>
      </c>
      <c r="CT36" s="232">
        <v>0.47776877880096436</v>
      </c>
      <c r="CU36" s="232">
        <v>0.45373010635375977</v>
      </c>
      <c r="CV36" s="232">
        <v>0.64658892154693604</v>
      </c>
      <c r="CW36" s="232">
        <v>0.71191823482513428</v>
      </c>
      <c r="CX36" s="232">
        <v>4.3510485556907952E-4</v>
      </c>
      <c r="CY36" s="232">
        <v>4.0132120251655579E-2</v>
      </c>
      <c r="CZ36" s="232">
        <v>2.6443183422088623E-2</v>
      </c>
      <c r="DA36" s="232">
        <v>8.0239944159984589E-2</v>
      </c>
      <c r="DB36" s="232">
        <v>0.28514641523361206</v>
      </c>
      <c r="DC36" s="232">
        <v>3.121422603726387E-2</v>
      </c>
      <c r="DD36" s="232">
        <v>0</v>
      </c>
      <c r="DE36" s="232">
        <v>0.45677846670150757</v>
      </c>
      <c r="DF36" s="232">
        <v>0.54322153329849243</v>
      </c>
      <c r="DG36" s="232">
        <v>4.0152566507458687E-3</v>
      </c>
      <c r="DH36" s="232">
        <v>0.21097256243228912</v>
      </c>
      <c r="DI36" s="232">
        <v>0.49342352151870728</v>
      </c>
      <c r="DJ36" s="232">
        <v>0.25305423140525818</v>
      </c>
      <c r="DK36" s="232">
        <v>3.8534414023160934E-2</v>
      </c>
      <c r="DL36" s="232">
        <v>1.6083294525742531E-2</v>
      </c>
      <c r="DM36" s="232">
        <v>0.11203586310148239</v>
      </c>
      <c r="DN36" s="232">
        <v>0.11074166744947433</v>
      </c>
      <c r="DO36" s="232">
        <v>4.4452141970396042E-2</v>
      </c>
      <c r="DP36" s="232">
        <v>0.36878159642219543</v>
      </c>
      <c r="DQ36" s="232">
        <v>0.34790542721748352</v>
      </c>
      <c r="DR36" s="232">
        <v>9.385127923451364E-4</v>
      </c>
      <c r="DS36" s="232">
        <v>8.6564213037490845E-2</v>
      </c>
      <c r="DT36" s="232">
        <v>5.7037435472011566E-2</v>
      </c>
      <c r="DU36" s="232">
        <v>0.17307601869106293</v>
      </c>
      <c r="DV36" s="232">
        <v>0.61505532264709473</v>
      </c>
      <c r="DW36" s="232">
        <v>6.7328482866287231E-2</v>
      </c>
      <c r="DX36" s="232">
        <v>0</v>
      </c>
      <c r="DY36" s="232">
        <v>2.9468134045600891E-2</v>
      </c>
      <c r="DZ36" s="232">
        <v>3.7196896970272064E-2</v>
      </c>
      <c r="EA36" s="232">
        <v>0.49327704310417175</v>
      </c>
      <c r="EB36" s="232">
        <v>5.7582829147577286E-2</v>
      </c>
      <c r="EC36" s="232">
        <v>1.2765136547386646E-2</v>
      </c>
      <c r="ED36" s="232">
        <v>5.655794870108366E-3</v>
      </c>
      <c r="EE36" s="232">
        <v>3.4868933260440826E-2</v>
      </c>
      <c r="EF36" s="232">
        <v>0.20746491849422455</v>
      </c>
      <c r="EG36" s="232">
        <v>0.51525402069091797</v>
      </c>
      <c r="EH36" s="232">
        <v>0.22579038143157959</v>
      </c>
      <c r="EI36" s="232">
        <v>0.19376985728740692</v>
      </c>
      <c r="EJ36" s="232">
        <v>6.5185770392417908E-2</v>
      </c>
      <c r="EK36" s="232">
        <v>5.0001256167888641E-2</v>
      </c>
      <c r="EL36" s="232">
        <v>5.6973516941070557E-2</v>
      </c>
      <c r="EM36" s="232">
        <v>4.4062212109565735E-2</v>
      </c>
      <c r="EN36" s="232">
        <v>0.21781685948371887</v>
      </c>
      <c r="EO36" s="232">
        <v>0.10984423011541367</v>
      </c>
      <c r="EP36" s="232">
        <v>3.9524499326944351E-2</v>
      </c>
      <c r="EQ36" s="232">
        <v>1.8558446317911148E-2</v>
      </c>
      <c r="ER36" s="232">
        <v>9.624851867556572E-3</v>
      </c>
      <c r="ES36" s="232">
        <v>1.420432236045599E-2</v>
      </c>
      <c r="ET36" s="232">
        <v>5.7991031557321548E-2</v>
      </c>
      <c r="EU36" s="232">
        <v>6.4331799745559692E-2</v>
      </c>
      <c r="EV36" s="232">
        <v>8.4146976470947266E-2</v>
      </c>
      <c r="EW36" s="232">
        <v>5.4957833141088486E-2</v>
      </c>
      <c r="EX36" s="232">
        <v>3.4280288964509964E-2</v>
      </c>
      <c r="EY36" s="232">
        <v>0</v>
      </c>
      <c r="EZ36" s="232">
        <v>0</v>
      </c>
      <c r="FA36" s="232">
        <v>0</v>
      </c>
      <c r="FB36" s="232">
        <v>0</v>
      </c>
      <c r="FC36" s="232">
        <v>0</v>
      </c>
      <c r="FD36" s="232">
        <v>0</v>
      </c>
      <c r="FF36" s="232">
        <v>0.52412933111190796</v>
      </c>
      <c r="FG36" s="232">
        <v>0.47587063908576965</v>
      </c>
      <c r="FH36" s="232">
        <v>2.1219590678811073E-2</v>
      </c>
      <c r="FI36" s="232">
        <v>0.49498173594474792</v>
      </c>
      <c r="FJ36" s="232">
        <v>0.38584062457084656</v>
      </c>
      <c r="FK36" s="232">
        <v>9.0851098299026489E-2</v>
      </c>
      <c r="FL36" s="232">
        <v>7.1069579571485519E-3</v>
      </c>
      <c r="FM36" s="232">
        <v>4.3979398906230927E-3</v>
      </c>
      <c r="FN36" s="232">
        <v>0.13102442026138306</v>
      </c>
      <c r="FO36" s="232">
        <v>0.14529764652252197</v>
      </c>
      <c r="FP36" s="232">
        <v>7.7507920563220978E-2</v>
      </c>
      <c r="FQ36" s="232">
        <v>0.40731537342071533</v>
      </c>
      <c r="FR36" s="232">
        <v>0.23445668816566467</v>
      </c>
      <c r="FZ36" s="232">
        <v>2879.558349609375</v>
      </c>
      <c r="GA36" s="232">
        <v>3280.049072265625</v>
      </c>
      <c r="GB36" s="232">
        <v>2403.27685546875</v>
      </c>
      <c r="GC36" s="232">
        <v>691.801513671875</v>
      </c>
      <c r="GD36" s="232">
        <v>1789.51416015625</v>
      </c>
      <c r="GE36" s="232">
        <v>2996.494140625</v>
      </c>
      <c r="GF36" s="232">
        <v>3377.16162109375</v>
      </c>
      <c r="GG36" s="232">
        <v>4310.3408203125</v>
      </c>
      <c r="GH36" s="232">
        <v>1408.3992919921875</v>
      </c>
      <c r="GI36" s="232">
        <v>1287.9273681640625</v>
      </c>
      <c r="GJ36" s="232">
        <v>1379.8018798828125</v>
      </c>
      <c r="GK36" s="232">
        <v>1346.768798828125</v>
      </c>
      <c r="GL36" s="232">
        <v>1900.895751953125</v>
      </c>
      <c r="GM36" s="232">
        <v>5170.7412109375</v>
      </c>
      <c r="GN36" s="232">
        <v>14932.9677734375</v>
      </c>
      <c r="GO36" s="232">
        <v>3393.8359375</v>
      </c>
      <c r="GP36" s="232">
        <v>2111.624267578125</v>
      </c>
      <c r="GQ36" s="232">
        <v>2239.9072265625</v>
      </c>
      <c r="GR36" s="232">
        <v>2789.147216796875</v>
      </c>
      <c r="GS36" s="232">
        <v>5171.11279296875</v>
      </c>
      <c r="GU36" s="232">
        <v>3380.77783203125</v>
      </c>
      <c r="GV36" s="232">
        <v>2627.10546875</v>
      </c>
      <c r="GW36" s="232">
        <v>2084.35791015625</v>
      </c>
      <c r="GX36" s="232">
        <v>2155.96533203125</v>
      </c>
      <c r="GY36" s="232">
        <v>1188.2216796875</v>
      </c>
      <c r="GZ36" s="232">
        <v>990.1834716796875</v>
      </c>
      <c r="HA36" s="232">
        <v>2627.7646484375</v>
      </c>
      <c r="HB36" s="232">
        <v>1762.2633056640625</v>
      </c>
      <c r="HC36" s="232">
        <v>4247.162109375</v>
      </c>
      <c r="HD36" s="232">
        <v>2089.837646484375</v>
      </c>
      <c r="HE36" s="232">
        <v>6419.87646484375</v>
      </c>
      <c r="HF36" s="232">
        <v>2287.423095703125</v>
      </c>
      <c r="HG36" s="232">
        <v>0</v>
      </c>
      <c r="HH36" s="232">
        <v>5393.83447265625</v>
      </c>
      <c r="HI36" s="232">
        <v>2844.2890625</v>
      </c>
      <c r="HJ36" s="232">
        <v>0.53551030158996582</v>
      </c>
      <c r="HK36" s="232">
        <v>0.1004355177283287</v>
      </c>
      <c r="HL36" s="232">
        <v>0.20746491849422455</v>
      </c>
      <c r="HM36" s="232">
        <v>2561.320068359375</v>
      </c>
      <c r="HN36" s="232">
        <v>1480.9566650390625</v>
      </c>
      <c r="HO36" s="232">
        <v>2270.19091796875</v>
      </c>
      <c r="HP36" s="232">
        <v>0.50246244668960571</v>
      </c>
      <c r="HQ36" s="232">
        <v>0.222613126039505</v>
      </c>
      <c r="HR36" s="232">
        <v>0.2091185599565506</v>
      </c>
      <c r="HS36" s="232">
        <v>5.6902002543210983E-2</v>
      </c>
      <c r="HT36" s="232">
        <v>8.9038508012890816E-3</v>
      </c>
      <c r="HU36" s="232">
        <v>0.62154179811477661</v>
      </c>
      <c r="HV36" s="232">
        <v>0.54210078716278076</v>
      </c>
      <c r="HW36" s="232">
        <v>0.54587823152542114</v>
      </c>
      <c r="HX36" s="232">
        <v>0.41506940126419067</v>
      </c>
      <c r="HY36" s="232">
        <v>0.74830460548400879</v>
      </c>
      <c r="HZ36" s="232">
        <v>0.36530697345733643</v>
      </c>
      <c r="IA36" s="232">
        <v>8.3687035366892815E-3</v>
      </c>
      <c r="IB36" s="232">
        <v>0.11734745651483536</v>
      </c>
      <c r="IC36" s="232">
        <v>0.18479436635971069</v>
      </c>
      <c r="ID36" s="232">
        <v>0.26613560318946838</v>
      </c>
      <c r="IE36" s="232">
        <v>0.42335385084152222</v>
      </c>
      <c r="IF36" s="232">
        <v>0.69333916902542114</v>
      </c>
      <c r="IG36" s="232">
        <v>0.30666083097457886</v>
      </c>
      <c r="IH36" s="232">
        <v>4.1795622557401657E-2</v>
      </c>
      <c r="II36" s="232">
        <v>0.26331409811973572</v>
      </c>
      <c r="IJ36" s="232">
        <v>0.15914143621921539</v>
      </c>
      <c r="IK36" s="232">
        <v>2.4568526074290276E-2</v>
      </c>
      <c r="IL36" s="232">
        <v>0.3354898989200592</v>
      </c>
      <c r="IM36" s="232">
        <v>0.1756904274225235</v>
      </c>
      <c r="IN36" s="232">
        <v>0.99018597602844238</v>
      </c>
      <c r="IO36" s="232">
        <v>0.94729745388031006</v>
      </c>
      <c r="IP36" s="232">
        <v>0.21026726067066193</v>
      </c>
      <c r="IQ36" s="232">
        <v>0.15793094038963318</v>
      </c>
    </row>
    <row r="37" spans="1:251" x14ac:dyDescent="0.25">
      <c r="A37" s="139" t="str">
        <f t="shared" si="1"/>
        <v>2015_3_RMRJ</v>
      </c>
      <c r="B37" s="232">
        <v>2015</v>
      </c>
      <c r="C37" s="232">
        <v>3</v>
      </c>
      <c r="D37" s="232" t="s">
        <v>9</v>
      </c>
      <c r="E37" s="232">
        <v>1401.65625</v>
      </c>
      <c r="F37" s="232">
        <v>1617.295654296875</v>
      </c>
      <c r="G37" s="232">
        <v>1186.016845703125</v>
      </c>
      <c r="H37" s="232">
        <v>539.0985107421875</v>
      </c>
      <c r="I37" s="232">
        <v>1132.10693359375</v>
      </c>
      <c r="J37" s="232">
        <v>1617.295654296875</v>
      </c>
      <c r="K37" s="232">
        <v>1617.295654296875</v>
      </c>
      <c r="L37" s="232">
        <v>1509.4759521484375</v>
      </c>
      <c r="M37" s="232">
        <v>1024.2872314453125</v>
      </c>
      <c r="N37" s="232">
        <v>1056.6331787109375</v>
      </c>
      <c r="O37" s="232">
        <v>1078.197021484375</v>
      </c>
      <c r="P37" s="232">
        <v>1078.197021484375</v>
      </c>
      <c r="Q37" s="232">
        <v>1293.8365478515625</v>
      </c>
      <c r="R37" s="232">
        <v>3234.59130859375</v>
      </c>
      <c r="S37" s="232">
        <v>1024.2872314453125</v>
      </c>
      <c r="T37" s="232">
        <v>1617.295654296875</v>
      </c>
      <c r="U37" s="232">
        <v>1293.8365478515625</v>
      </c>
      <c r="V37" s="232">
        <v>1186.016845703125</v>
      </c>
      <c r="W37" s="232">
        <v>1401.65625</v>
      </c>
      <c r="X37" s="232">
        <v>3234.59130859375</v>
      </c>
      <c r="Y37" s="232">
        <v>2156.39404296875</v>
      </c>
      <c r="Z37" s="232">
        <v>1617.295654296875</v>
      </c>
      <c r="AA37" s="232">
        <v>1293.8365478515625</v>
      </c>
      <c r="AB37" s="232">
        <v>1293.8365478515625</v>
      </c>
      <c r="AC37" s="232">
        <v>1293.8365478515625</v>
      </c>
      <c r="AD37" s="232">
        <v>1078.197021484375</v>
      </c>
      <c r="AE37" s="232">
        <v>849.61932373046875</v>
      </c>
      <c r="AF37" s="232">
        <v>1401.65625</v>
      </c>
      <c r="AG37" s="232">
        <v>1035.0692138671875</v>
      </c>
      <c r="AH37" s="232">
        <v>2156.39404296875</v>
      </c>
      <c r="AI37" s="232">
        <v>1186.016845703125</v>
      </c>
      <c r="AJ37" s="232">
        <v>4312.7880859375</v>
      </c>
      <c r="AK37" s="232">
        <v>1293.8365478515625</v>
      </c>
      <c r="AL37" s="232">
        <v>0</v>
      </c>
      <c r="AM37" s="232">
        <v>3450.230712890625</v>
      </c>
      <c r="AN37" s="232">
        <v>1401.65625</v>
      </c>
      <c r="AO37" s="232">
        <v>1401.65625</v>
      </c>
      <c r="AP37" s="232">
        <v>970.37738037109375</v>
      </c>
      <c r="AQ37" s="232">
        <v>1293.8365478515625</v>
      </c>
      <c r="AR37" s="232">
        <v>30818.410278320313</v>
      </c>
      <c r="AS37" s="232">
        <v>1187186.5152435303</v>
      </c>
      <c r="AT37" s="232">
        <v>2733159.1003265381</v>
      </c>
      <c r="AU37" s="232">
        <v>1320948.2827911377</v>
      </c>
      <c r="AV37" s="232">
        <v>182846.10229492188</v>
      </c>
      <c r="AW37" s="232">
        <v>5904656.9930725098</v>
      </c>
      <c r="AX37" s="232">
        <v>10266846.769439697</v>
      </c>
      <c r="AY37" s="232">
        <v>4362189.7763671875</v>
      </c>
      <c r="AZ37" s="232">
        <v>5454958.4109344482</v>
      </c>
      <c r="BA37" s="232">
        <v>443039.02516174316</v>
      </c>
      <c r="BB37" s="232">
        <v>668058.76081848145</v>
      </c>
      <c r="BC37" s="232">
        <v>2072466.1931915283</v>
      </c>
      <c r="BD37" s="232">
        <v>3591841.9262237549</v>
      </c>
      <c r="BE37" s="232">
        <v>2316477.201965332</v>
      </c>
      <c r="BF37" s="232">
        <v>1618002.6872406006</v>
      </c>
      <c r="BG37" s="232">
        <v>6.5069518983364105E-2</v>
      </c>
      <c r="BH37" s="232">
        <v>0.20186005532741547</v>
      </c>
      <c r="BI37" s="232">
        <v>0.34984859824180603</v>
      </c>
      <c r="BJ37" s="232">
        <v>0.22562694549560547</v>
      </c>
      <c r="BK37" s="232">
        <v>0.15759490430355072</v>
      </c>
      <c r="BL37" s="232">
        <v>8.0133572919294238E-4</v>
      </c>
      <c r="BM37" s="232">
        <v>0.42488116025924683</v>
      </c>
      <c r="BN37" s="232">
        <v>2.7899416163563728E-3</v>
      </c>
      <c r="BO37" s="232">
        <v>0.1020263284444809</v>
      </c>
      <c r="BP37" s="232">
        <v>0.45294475555419922</v>
      </c>
      <c r="BQ37" s="232">
        <v>0.54705524444580078</v>
      </c>
      <c r="BR37" s="232">
        <v>7.8864172101020813E-3</v>
      </c>
      <c r="BS37" s="232">
        <v>0.23759770393371582</v>
      </c>
      <c r="BT37" s="232">
        <v>0.49101072549819946</v>
      </c>
      <c r="BU37" s="232">
        <v>0.23168615996837616</v>
      </c>
      <c r="BV37" s="232">
        <v>3.1818997114896774E-2</v>
      </c>
      <c r="BW37" s="232">
        <v>1.8624015152454376E-2</v>
      </c>
      <c r="BX37" s="232">
        <v>0.15500611066818237</v>
      </c>
      <c r="BY37" s="232">
        <v>0.12805619835853577</v>
      </c>
      <c r="BZ37" s="232">
        <v>5.1374159753322601E-2</v>
      </c>
      <c r="CA37" s="232">
        <v>0.38230863213539124</v>
      </c>
      <c r="CB37" s="232">
        <v>0.26463088393211365</v>
      </c>
      <c r="CC37" s="232">
        <v>3.060909453779459E-3</v>
      </c>
      <c r="CD37" s="232">
        <v>9.2070475220680237E-2</v>
      </c>
      <c r="CE37" s="232">
        <v>7.3065444827079773E-2</v>
      </c>
      <c r="CF37" s="232">
        <v>0.18462774157524109</v>
      </c>
      <c r="CG37" s="232">
        <v>0.58247250318527222</v>
      </c>
      <c r="CH37" s="232">
        <v>6.4631737768650055E-2</v>
      </c>
      <c r="CI37" s="232">
        <v>7.1188464062288404E-5</v>
      </c>
      <c r="CJ37" s="232">
        <v>0.57511883974075317</v>
      </c>
      <c r="CK37" s="232">
        <v>0.47561743855476379</v>
      </c>
      <c r="CL37" s="232">
        <v>0.69560867547988892</v>
      </c>
      <c r="CM37" s="232">
        <v>6.9704331457614899E-2</v>
      </c>
      <c r="CN37" s="232">
        <v>0.67693889141082764</v>
      </c>
      <c r="CO37" s="232">
        <v>0.80717635154724121</v>
      </c>
      <c r="CP37" s="232">
        <v>0.59056365489959717</v>
      </c>
      <c r="CQ37" s="232">
        <v>0.11611863225698471</v>
      </c>
      <c r="CR37" s="232">
        <v>0.30140882730484009</v>
      </c>
      <c r="CS37" s="232">
        <v>0.39506751298904419</v>
      </c>
      <c r="CT37" s="232">
        <v>0.51459759473800659</v>
      </c>
      <c r="CU37" s="232">
        <v>0.4566672146320343</v>
      </c>
      <c r="CV37" s="232">
        <v>0.67981928586959839</v>
      </c>
      <c r="CW37" s="232">
        <v>0.73322337865829468</v>
      </c>
      <c r="CX37" s="232">
        <v>1.3713029911741614E-3</v>
      </c>
      <c r="CY37" s="232">
        <v>4.124804213643074E-2</v>
      </c>
      <c r="CZ37" s="232">
        <v>3.2733693718910217E-2</v>
      </c>
      <c r="DA37" s="232">
        <v>8.2714170217514038E-2</v>
      </c>
      <c r="DB37" s="232">
        <v>0.26095065474510193</v>
      </c>
      <c r="DC37" s="232">
        <v>2.8955349698662758E-2</v>
      </c>
      <c r="DD37" s="232">
        <v>3.1892795959720388E-5</v>
      </c>
      <c r="DE37" s="232">
        <v>0.44581350684165955</v>
      </c>
      <c r="DF37" s="232">
        <v>0.55418646335601807</v>
      </c>
      <c r="DG37" s="232">
        <v>5.6496141478419304E-3</v>
      </c>
      <c r="DH37" s="232">
        <v>0.21763437986373901</v>
      </c>
      <c r="DI37" s="232">
        <v>0.5010412335395813</v>
      </c>
      <c r="DJ37" s="232">
        <v>0.242155522108078</v>
      </c>
      <c r="DK37" s="232">
        <v>3.351924940943718E-2</v>
      </c>
      <c r="DL37" s="232">
        <v>1.8835930153727531E-2</v>
      </c>
      <c r="DM37" s="232">
        <v>0.15361139178276062</v>
      </c>
      <c r="DN37" s="232">
        <v>0.12724176049232483</v>
      </c>
      <c r="DO37" s="232">
        <v>4.8753589391708374E-2</v>
      </c>
      <c r="DP37" s="232">
        <v>0.37813118100166321</v>
      </c>
      <c r="DQ37" s="232">
        <v>0.27342614531517029</v>
      </c>
      <c r="DR37" s="232">
        <v>3.061145544052124E-3</v>
      </c>
      <c r="DS37" s="232">
        <v>9.2077575623989105E-2</v>
      </c>
      <c r="DT37" s="232">
        <v>7.3071084916591644E-2</v>
      </c>
      <c r="DU37" s="232">
        <v>0.18464198708534241</v>
      </c>
      <c r="DV37" s="232">
        <v>0.58244025707244873</v>
      </c>
      <c r="DW37" s="232">
        <v>6.4636722207069397E-2</v>
      </c>
      <c r="DX37" s="232">
        <v>7.1193957410287112E-5</v>
      </c>
      <c r="DY37" s="232">
        <v>2.8897339478135109E-2</v>
      </c>
      <c r="DZ37" s="232">
        <v>4.9124099314212799E-2</v>
      </c>
      <c r="EA37" s="232">
        <v>0.47276398539543152</v>
      </c>
      <c r="EB37" s="232">
        <v>6.9771096110343933E-2</v>
      </c>
      <c r="EC37" s="232">
        <v>1.3992082327604294E-2</v>
      </c>
      <c r="ED37" s="232">
        <v>9.5870019868016243E-3</v>
      </c>
      <c r="EE37" s="232">
        <v>2.9108578339219093E-2</v>
      </c>
      <c r="EF37" s="232">
        <v>0.22193953394889832</v>
      </c>
      <c r="EG37" s="232">
        <v>0.51293438673019409</v>
      </c>
      <c r="EH37" s="232">
        <v>0.22661137580871582</v>
      </c>
      <c r="EI37" s="232">
        <v>0.19882345199584961</v>
      </c>
      <c r="EJ37" s="232">
        <v>6.1630811542272568E-2</v>
      </c>
      <c r="EK37" s="232">
        <v>7.5032137334346771E-2</v>
      </c>
      <c r="EL37" s="232">
        <v>8.9925505220890045E-2</v>
      </c>
      <c r="EM37" s="232">
        <v>6.2700890004634857E-2</v>
      </c>
      <c r="EN37" s="232">
        <v>0.32915031909942627</v>
      </c>
      <c r="EO37" s="232">
        <v>0.15227881073951721</v>
      </c>
      <c r="EP37" s="232">
        <v>5.5983278900384903E-2</v>
      </c>
      <c r="EQ37" s="232">
        <v>3.4159403294324875E-2</v>
      </c>
      <c r="ER37" s="232">
        <v>2.6794491335749626E-2</v>
      </c>
      <c r="ES37" s="232">
        <v>6.5648019313812256E-2</v>
      </c>
      <c r="ET37" s="232">
        <v>8.3057709038257599E-2</v>
      </c>
      <c r="EU37" s="232">
        <v>7.9013369977474213E-2</v>
      </c>
      <c r="EV37" s="232">
        <v>0.12047464400529861</v>
      </c>
      <c r="EW37" s="232">
        <v>8.5618749260902405E-2</v>
      </c>
      <c r="EX37" s="232">
        <v>4.4948767870664597E-2</v>
      </c>
      <c r="EY37" s="232">
        <v>0</v>
      </c>
      <c r="EZ37" s="232">
        <v>0</v>
      </c>
      <c r="FA37" s="232">
        <v>0</v>
      </c>
      <c r="FB37" s="232">
        <v>0</v>
      </c>
      <c r="FC37" s="232">
        <v>0</v>
      </c>
      <c r="FD37" s="232">
        <v>0</v>
      </c>
      <c r="FE37" s="232">
        <v>0</v>
      </c>
      <c r="FF37" s="232">
        <v>0.54285120964050293</v>
      </c>
      <c r="FG37" s="232">
        <v>0.45714882016181946</v>
      </c>
      <c r="FH37" s="232">
        <v>3.4596066921949387E-2</v>
      </c>
      <c r="FI37" s="232">
        <v>0.48220798373222351</v>
      </c>
      <c r="FJ37" s="232">
        <v>0.36635488271713257</v>
      </c>
      <c r="FK37" s="232">
        <v>0.10547827929258347</v>
      </c>
      <c r="FL37" s="232">
        <v>1.1362781748175621E-2</v>
      </c>
      <c r="FM37" s="232">
        <v>1.6294749453663826E-2</v>
      </c>
      <c r="FN37" s="232">
        <v>0.17158584296703339</v>
      </c>
      <c r="FO37" s="232">
        <v>0.13485090434551239</v>
      </c>
      <c r="FP37" s="232">
        <v>8.248843252658844E-2</v>
      </c>
      <c r="FQ37" s="232">
        <v>0.436250239610672</v>
      </c>
      <c r="FR37" s="232">
        <v>0.15852983295917511</v>
      </c>
      <c r="FZ37" s="232">
        <v>2388.809326171875</v>
      </c>
      <c r="GA37" s="232">
        <v>2695.20458984375</v>
      </c>
      <c r="GB37" s="232">
        <v>2007.8795166015625</v>
      </c>
      <c r="GC37" s="232">
        <v>607.246826171875</v>
      </c>
      <c r="GD37" s="232">
        <v>1591.63134765625</v>
      </c>
      <c r="GE37" s="232">
        <v>2483.089111328125</v>
      </c>
      <c r="GF37" s="232">
        <v>2825.525390625</v>
      </c>
      <c r="GG37" s="232">
        <v>3304.84228515625</v>
      </c>
      <c r="GH37" s="232">
        <v>1279.6134033203125</v>
      </c>
      <c r="GI37" s="232">
        <v>1209.9434814453125</v>
      </c>
      <c r="GJ37" s="232">
        <v>1370.9661865234375</v>
      </c>
      <c r="GK37" s="232">
        <v>1324.602294921875</v>
      </c>
      <c r="GL37" s="232">
        <v>1758.0811767578125</v>
      </c>
      <c r="GM37" s="232">
        <v>4663.5185546875</v>
      </c>
      <c r="GN37" s="232">
        <v>3514.7822265625</v>
      </c>
      <c r="GO37" s="232">
        <v>2604.282958984375</v>
      </c>
      <c r="GP37" s="232">
        <v>1739.36669921875</v>
      </c>
      <c r="GQ37" s="232">
        <v>1826.8311767578125</v>
      </c>
      <c r="GR37" s="232">
        <v>2364.99853515625</v>
      </c>
      <c r="GS37" s="232">
        <v>4582.91845703125</v>
      </c>
      <c r="GT37" s="232">
        <v>2156.39404296875</v>
      </c>
      <c r="GU37" s="232">
        <v>2768.744140625</v>
      </c>
      <c r="GV37" s="232">
        <v>2189.807861328125</v>
      </c>
      <c r="GW37" s="232">
        <v>1799.249755859375</v>
      </c>
      <c r="GX37" s="232">
        <v>1861.1229248046875</v>
      </c>
      <c r="GY37" s="232">
        <v>1174.4923095703125</v>
      </c>
      <c r="GZ37" s="232">
        <v>913.806640625</v>
      </c>
      <c r="HA37" s="232">
        <v>2218.810302734375</v>
      </c>
      <c r="HB37" s="232">
        <v>1518.3128662109375</v>
      </c>
      <c r="HC37" s="232">
        <v>3429.80078125</v>
      </c>
      <c r="HD37" s="232">
        <v>1730.4111328125</v>
      </c>
      <c r="HE37" s="232">
        <v>6082.93017578125</v>
      </c>
      <c r="HF37" s="232">
        <v>1879.2147216796875</v>
      </c>
      <c r="HG37" s="232">
        <v>0</v>
      </c>
      <c r="HH37" s="232">
        <v>4865.626953125</v>
      </c>
      <c r="HI37" s="232">
        <v>2354.462646484375</v>
      </c>
      <c r="HJ37" s="232">
        <v>0.5156136155128479</v>
      </c>
      <c r="HK37" s="232">
        <v>0.12854941189289093</v>
      </c>
      <c r="HL37" s="232">
        <v>0.22192241251468658</v>
      </c>
      <c r="HM37" s="232">
        <v>2170.486572265625</v>
      </c>
      <c r="HN37" s="232">
        <v>1280.637451171875</v>
      </c>
      <c r="HO37" s="232">
        <v>1864.0635986328125</v>
      </c>
      <c r="HP37" s="232">
        <v>0.49408754706382751</v>
      </c>
      <c r="HQ37" s="232">
        <v>0.22236458957195282</v>
      </c>
      <c r="HR37" s="232">
        <v>0.21933794021606445</v>
      </c>
      <c r="HS37" s="232">
        <v>5.7881027460098267E-2</v>
      </c>
      <c r="HT37" s="232">
        <v>6.3289031386375427E-3</v>
      </c>
      <c r="HU37" s="232">
        <v>0.63548344373703003</v>
      </c>
      <c r="HV37" s="232">
        <v>0.53188568353652954</v>
      </c>
      <c r="HW37" s="232">
        <v>0.54469567537307739</v>
      </c>
      <c r="HX37" s="232">
        <v>0.43998324871063232</v>
      </c>
      <c r="HY37" s="232">
        <v>0.7054486870765686</v>
      </c>
      <c r="HZ37" s="232">
        <v>0.36944583058357239</v>
      </c>
      <c r="IA37" s="232">
        <v>1.1073769070208073E-2</v>
      </c>
      <c r="IB37" s="232">
        <v>0.13721835613250732</v>
      </c>
      <c r="IC37" s="232">
        <v>0.21661879122257233</v>
      </c>
      <c r="ID37" s="232">
        <v>0.25921368598937988</v>
      </c>
      <c r="IE37" s="232">
        <v>0.37587538361549377</v>
      </c>
      <c r="IF37" s="232">
        <v>0.69451802968978882</v>
      </c>
      <c r="IG37" s="232">
        <v>0.30548194050788879</v>
      </c>
      <c r="IH37" s="232">
        <v>6.347048282623291E-2</v>
      </c>
      <c r="II37" s="232">
        <v>0.30903097987174988</v>
      </c>
      <c r="IJ37" s="232">
        <v>0.15233811736106873</v>
      </c>
      <c r="IK37" s="232">
        <v>3.3632375299930573E-2</v>
      </c>
      <c r="IL37" s="232">
        <v>0.31860876083374023</v>
      </c>
      <c r="IM37" s="232">
        <v>0.12291926890611649</v>
      </c>
      <c r="IN37" s="232">
        <v>0.97894841432571411</v>
      </c>
      <c r="IO37" s="232">
        <v>0.92231810092926025</v>
      </c>
      <c r="IP37" s="232">
        <v>0.25062912702560425</v>
      </c>
      <c r="IQ37" s="232">
        <v>0.19956035912036896</v>
      </c>
    </row>
    <row r="38" spans="1:251" x14ac:dyDescent="0.25">
      <c r="A38" s="139" t="str">
        <f t="shared" si="1"/>
        <v>2015_3_SEMT</v>
      </c>
      <c r="B38" s="232">
        <v>2015</v>
      </c>
      <c r="C38" s="232">
        <v>3</v>
      </c>
      <c r="D38" s="232" t="s">
        <v>171</v>
      </c>
      <c r="E38" s="232">
        <v>1602.07470703125</v>
      </c>
      <c r="F38" s="232">
        <v>1683.24658203125</v>
      </c>
      <c r="G38" s="232">
        <v>1289.1912841796875</v>
      </c>
      <c r="H38" s="232">
        <v>644.59564208984375</v>
      </c>
      <c r="I38" s="232">
        <v>1281.6597900390625</v>
      </c>
      <c r="J38" s="232">
        <v>1617.295654296875</v>
      </c>
      <c r="K38" s="232">
        <v>1617.295654296875</v>
      </c>
      <c r="L38" s="232">
        <v>1611.489013671875</v>
      </c>
      <c r="M38" s="232">
        <v>1068.0498046875</v>
      </c>
      <c r="N38" s="232">
        <v>1074.3260498046875</v>
      </c>
      <c r="O38" s="232">
        <v>1181.7586669921875</v>
      </c>
      <c r="P38" s="232">
        <v>1074.3260498046875</v>
      </c>
      <c r="Q38" s="232">
        <v>1347.746337890625</v>
      </c>
      <c r="R38" s="232">
        <v>3222.97802734375</v>
      </c>
      <c r="S38" s="232">
        <v>1002.7232666015625</v>
      </c>
      <c r="T38" s="232">
        <v>1611.489013671875</v>
      </c>
      <c r="U38" s="232">
        <v>1396.6239013671875</v>
      </c>
      <c r="V38" s="232">
        <v>1289.1912841796875</v>
      </c>
      <c r="W38" s="232">
        <v>1611.489013671875</v>
      </c>
      <c r="X38" s="232">
        <v>3222.97802734375</v>
      </c>
      <c r="Y38" s="232">
        <v>1074.3260498046875</v>
      </c>
      <c r="Z38" s="232">
        <v>1708.8797607421875</v>
      </c>
      <c r="AA38" s="232">
        <v>1396.6239013671875</v>
      </c>
      <c r="AB38" s="232">
        <v>1289.1912841796875</v>
      </c>
      <c r="AC38" s="232">
        <v>1289.1912841796875</v>
      </c>
      <c r="AD38" s="232">
        <v>1074.3260498046875</v>
      </c>
      <c r="AE38" s="232">
        <v>859.4608154296875</v>
      </c>
      <c r="AF38" s="232">
        <v>1509.4759521484375</v>
      </c>
      <c r="AG38" s="232">
        <v>1074.3260498046875</v>
      </c>
      <c r="AH38" s="232">
        <v>2136.099609375</v>
      </c>
      <c r="AI38" s="232">
        <v>1289.1912841796875</v>
      </c>
      <c r="AJ38" s="232">
        <v>5340.2490234375</v>
      </c>
      <c r="AK38" s="232">
        <v>1602.07470703125</v>
      </c>
      <c r="AL38" s="232">
        <v>0</v>
      </c>
      <c r="AM38" s="232">
        <v>3222.97802734375</v>
      </c>
      <c r="AN38" s="232">
        <v>1602.07470703125</v>
      </c>
      <c r="AO38" s="232">
        <v>1504.0565185546875</v>
      </c>
      <c r="AP38" s="232">
        <v>970.37738037109375</v>
      </c>
      <c r="AQ38" s="232">
        <v>1602.07470703125</v>
      </c>
      <c r="AR38" s="232">
        <v>246920.68103408813</v>
      </c>
      <c r="AS38" s="232">
        <v>4551075.0953292847</v>
      </c>
      <c r="AT38" s="232">
        <v>9487222.9459342957</v>
      </c>
      <c r="AU38" s="232">
        <v>4298101.2425270081</v>
      </c>
      <c r="AV38" s="232">
        <v>596616.23854064941</v>
      </c>
      <c r="AW38" s="232">
        <v>21123224.282989502</v>
      </c>
      <c r="AX38" s="232">
        <v>33635856.028511047</v>
      </c>
      <c r="AY38" s="232">
        <v>12512631.745521545</v>
      </c>
      <c r="AZ38" s="232">
        <v>19179936.203365326</v>
      </c>
      <c r="BA38" s="232">
        <v>1918099.9661521912</v>
      </c>
      <c r="BB38" s="232">
        <v>2467857.9540977478</v>
      </c>
      <c r="BC38" s="232">
        <v>7270607.1288070679</v>
      </c>
      <c r="BD38" s="232">
        <v>12152459.728054047</v>
      </c>
      <c r="BE38" s="232">
        <v>7308988.137348175</v>
      </c>
      <c r="BF38" s="232">
        <v>4435943.08020401</v>
      </c>
      <c r="BG38" s="232">
        <v>7.3369860649108887E-2</v>
      </c>
      <c r="BH38" s="232">
        <v>0.21615645289421082</v>
      </c>
      <c r="BI38" s="232">
        <v>0.36129480600357056</v>
      </c>
      <c r="BJ38" s="232">
        <v>0.21729752421379089</v>
      </c>
      <c r="BK38" s="232">
        <v>0.13188138604164124</v>
      </c>
      <c r="BL38" s="232">
        <v>1.6703143483027816E-3</v>
      </c>
      <c r="BM38" s="232">
        <v>0.37200278043746948</v>
      </c>
      <c r="BN38" s="232">
        <v>4.7969645820558071E-3</v>
      </c>
      <c r="BO38" s="232">
        <v>7.9379357397556305E-2</v>
      </c>
      <c r="BP38" s="232">
        <v>0.46162378787994385</v>
      </c>
      <c r="BQ38" s="232">
        <v>0.53837621212005615</v>
      </c>
      <c r="BR38" s="232">
        <v>1.8642356619238853E-2</v>
      </c>
      <c r="BS38" s="232">
        <v>0.26018914580345154</v>
      </c>
      <c r="BT38" s="232">
        <v>0.48042395710945129</v>
      </c>
      <c r="BU38" s="232">
        <v>0.21184487640857697</v>
      </c>
      <c r="BV38" s="232">
        <v>2.8899647295475006E-2</v>
      </c>
      <c r="BW38" s="232">
        <v>1.5649506822228432E-2</v>
      </c>
      <c r="BX38" s="232">
        <v>0.162241131067276</v>
      </c>
      <c r="BY38" s="232">
        <v>0.10508116334676743</v>
      </c>
      <c r="BZ38" s="232">
        <v>5.9880387037992477E-2</v>
      </c>
      <c r="CA38" s="232">
        <v>0.35388082265853882</v>
      </c>
      <c r="CB38" s="232">
        <v>0.3032669723033905</v>
      </c>
      <c r="CC38" s="232">
        <v>3.5801180638372898E-3</v>
      </c>
      <c r="CD38" s="232">
        <v>0.13263893127441406</v>
      </c>
      <c r="CE38" s="232">
        <v>7.2796151041984558E-2</v>
      </c>
      <c r="CF38" s="232">
        <v>0.18080903589725494</v>
      </c>
      <c r="CG38" s="232">
        <v>0.56282997131347656</v>
      </c>
      <c r="CH38" s="232">
        <v>4.7251522541046143E-2</v>
      </c>
      <c r="CI38" s="232">
        <v>9.4297167379409075E-5</v>
      </c>
      <c r="CJ38" s="232">
        <v>0.62799721956253052</v>
      </c>
      <c r="CK38" s="232">
        <v>0.54017722606658936</v>
      </c>
      <c r="CL38" s="232">
        <v>0.72971934080123901</v>
      </c>
      <c r="CM38" s="232">
        <v>0.15956619381904602</v>
      </c>
      <c r="CN38" s="232">
        <v>0.75592505931854248</v>
      </c>
      <c r="CO38" s="232">
        <v>0.83506572246551514</v>
      </c>
      <c r="CP38" s="232">
        <v>0.61223894357681274</v>
      </c>
      <c r="CQ38" s="232">
        <v>0.13761532306671143</v>
      </c>
      <c r="CR38" s="232">
        <v>0.28556641936302185</v>
      </c>
      <c r="CS38" s="232">
        <v>0.44717845320701599</v>
      </c>
      <c r="CT38" s="232">
        <v>0.54626590013504028</v>
      </c>
      <c r="CU38" s="232">
        <v>0.5117419958114624</v>
      </c>
      <c r="CV38" s="232">
        <v>0.73225271701812744</v>
      </c>
      <c r="CW38" s="232">
        <v>0.79368704557418823</v>
      </c>
      <c r="CX38" s="232">
        <v>1.697816071100533E-3</v>
      </c>
      <c r="CY38" s="232">
        <v>6.2901981174945831E-2</v>
      </c>
      <c r="CZ38" s="232">
        <v>3.4522458910942078E-2</v>
      </c>
      <c r="DA38" s="232">
        <v>8.5745915770530701E-2</v>
      </c>
      <c r="DB38" s="232">
        <v>0.26691347360610962</v>
      </c>
      <c r="DC38" s="232">
        <v>2.2408310323953629E-2</v>
      </c>
      <c r="DD38" s="232">
        <v>4.4718985009239987E-5</v>
      </c>
      <c r="DE38" s="232">
        <v>0.45497119426727295</v>
      </c>
      <c r="DF38" s="232">
        <v>0.54502880573272705</v>
      </c>
      <c r="DG38" s="232">
        <v>1.2873904779553413E-2</v>
      </c>
      <c r="DH38" s="232">
        <v>0.2372831255197525</v>
      </c>
      <c r="DI38" s="232">
        <v>0.49464309215545654</v>
      </c>
      <c r="DJ38" s="232">
        <v>0.22409361600875854</v>
      </c>
      <c r="DK38" s="232">
        <v>3.1106268987059593E-2</v>
      </c>
      <c r="DL38" s="232">
        <v>1.5936706215143204E-2</v>
      </c>
      <c r="DM38" s="232">
        <v>0.16332660615444183</v>
      </c>
      <c r="DN38" s="232">
        <v>0.10466449707746506</v>
      </c>
      <c r="DO38" s="232">
        <v>5.4543346166610718E-2</v>
      </c>
      <c r="DP38" s="232">
        <v>0.3485284149646759</v>
      </c>
      <c r="DQ38" s="232">
        <v>0.31300044059753418</v>
      </c>
      <c r="DR38" s="232">
        <v>3.5807890817523003E-3</v>
      </c>
      <c r="DS38" s="232">
        <v>0.1326637864112854</v>
      </c>
      <c r="DT38" s="232">
        <v>7.2809793055057526E-2</v>
      </c>
      <c r="DU38" s="232">
        <v>0.18073783814907074</v>
      </c>
      <c r="DV38" s="232">
        <v>0.56285309791564941</v>
      </c>
      <c r="DW38" s="232">
        <v>4.7260381281375885E-2</v>
      </c>
      <c r="DX38" s="232">
        <v>9.4314847956411541E-5</v>
      </c>
      <c r="DY38" s="232">
        <v>2.6919450610876083E-2</v>
      </c>
      <c r="DZ38" s="232">
        <v>4.2123172432184219E-2</v>
      </c>
      <c r="EA38" s="232">
        <v>0.48894584178924561</v>
      </c>
      <c r="EB38" s="232">
        <v>8.7710075080394745E-2</v>
      </c>
      <c r="EC38" s="232">
        <v>1.5595343895256519E-2</v>
      </c>
      <c r="ED38" s="232">
        <v>1.0127694346010685E-2</v>
      </c>
      <c r="EE38" s="232">
        <v>4.7522056847810745E-2</v>
      </c>
      <c r="EF38" s="232">
        <v>0.196880042552948</v>
      </c>
      <c r="EG38" s="232">
        <v>0.48728746175765991</v>
      </c>
      <c r="EH38" s="232">
        <v>0.23359484970569611</v>
      </c>
      <c r="EI38" s="232">
        <v>0.21996943652629852</v>
      </c>
      <c r="EJ38" s="232">
        <v>5.9148259460926056E-2</v>
      </c>
      <c r="EK38" s="232">
        <v>9.0805262327194214E-2</v>
      </c>
      <c r="EL38" s="232">
        <v>0.10395045578479767</v>
      </c>
      <c r="EM38" s="232">
        <v>7.9534091055393219E-2</v>
      </c>
      <c r="EN38" s="232">
        <v>0.36382660269737244</v>
      </c>
      <c r="EO38" s="232">
        <v>0.17041116952896118</v>
      </c>
      <c r="EP38" s="232">
        <v>6.3928984105587006E-2</v>
      </c>
      <c r="EQ38" s="232">
        <v>3.9252482354640961E-2</v>
      </c>
      <c r="ER38" s="232">
        <v>2.2667553275823593E-2</v>
      </c>
      <c r="ES38" s="232">
        <v>7.3223479092121124E-2</v>
      </c>
      <c r="ET38" s="232">
        <v>8.4185764193534851E-2</v>
      </c>
      <c r="EU38" s="232">
        <v>9.3328170478343964E-2</v>
      </c>
      <c r="EV38" s="232">
        <v>0.16973619163036346</v>
      </c>
      <c r="EW38" s="232">
        <v>0.10491400957107544</v>
      </c>
      <c r="EX38" s="232">
        <v>6.2331218272447586E-2</v>
      </c>
      <c r="EY38" s="232">
        <v>0</v>
      </c>
      <c r="EZ38" s="232">
        <v>0</v>
      </c>
      <c r="FA38" s="232">
        <v>0</v>
      </c>
      <c r="FB38" s="232">
        <v>0</v>
      </c>
      <c r="FC38" s="232">
        <v>0</v>
      </c>
      <c r="FD38" s="232">
        <v>0</v>
      </c>
      <c r="FE38" s="232">
        <v>0</v>
      </c>
      <c r="FF38" s="232">
        <v>0.52844959497451782</v>
      </c>
      <c r="FG38" s="232">
        <v>0.47155043482780457</v>
      </c>
      <c r="FH38" s="232">
        <v>7.4693746864795685E-2</v>
      </c>
      <c r="FI38" s="232">
        <v>0.48828822374343872</v>
      </c>
      <c r="FJ38" s="232">
        <v>0.3382294774055481</v>
      </c>
      <c r="FK38" s="232">
        <v>9.1574400663375854E-2</v>
      </c>
      <c r="FL38" s="232">
        <v>7.2141666896641254E-3</v>
      </c>
      <c r="FM38" s="232">
        <v>1.2619436718523502E-2</v>
      </c>
      <c r="FN38" s="232">
        <v>0.1504141241312027</v>
      </c>
      <c r="FO38" s="232">
        <v>0.10800070315599442</v>
      </c>
      <c r="FP38" s="232">
        <v>0.11193039268255234</v>
      </c>
      <c r="FQ38" s="232">
        <v>0.4088645875453949</v>
      </c>
      <c r="FR38" s="232">
        <v>0.20817075669765472</v>
      </c>
      <c r="FZ38" s="232">
        <v>2760.262451171875</v>
      </c>
      <c r="GA38" s="232">
        <v>3178.3056640625</v>
      </c>
      <c r="GB38" s="232">
        <v>2259.370849609375</v>
      </c>
      <c r="GC38" s="232">
        <v>653.22564697265625</v>
      </c>
      <c r="GD38" s="232">
        <v>1696.2086181640625</v>
      </c>
      <c r="GE38" s="232">
        <v>2968.442626953125</v>
      </c>
      <c r="GF38" s="232">
        <v>3432.2275390625</v>
      </c>
      <c r="GG38" s="232">
        <v>3610.405517578125</v>
      </c>
      <c r="GH38" s="232">
        <v>1278.77734375</v>
      </c>
      <c r="GI38" s="232">
        <v>1325.8482666015625</v>
      </c>
      <c r="GJ38" s="232">
        <v>1432.9959716796875</v>
      </c>
      <c r="GK38" s="232">
        <v>1320.6787109375</v>
      </c>
      <c r="GL38" s="232">
        <v>1828.116943359375</v>
      </c>
      <c r="GM38" s="232">
        <v>5317.6796875</v>
      </c>
      <c r="GN38" s="232">
        <v>2243.82373046875</v>
      </c>
      <c r="GO38" s="232">
        <v>2961.766845703125</v>
      </c>
      <c r="GP38" s="232">
        <v>2114.892578125</v>
      </c>
      <c r="GQ38" s="232">
        <v>2044.9488525390625</v>
      </c>
      <c r="GR38" s="232">
        <v>2865.28857421875</v>
      </c>
      <c r="GS38" s="232">
        <v>4717.02099609375</v>
      </c>
      <c r="GT38" s="232">
        <v>1334.322509765625</v>
      </c>
      <c r="GU38" s="232">
        <v>3371.057861328125</v>
      </c>
      <c r="GV38" s="232">
        <v>2598.670166015625</v>
      </c>
      <c r="GW38" s="232">
        <v>1817.3299560546875</v>
      </c>
      <c r="GX38" s="232">
        <v>1876.1663818359375</v>
      </c>
      <c r="GY38" s="232">
        <v>1216.894287109375</v>
      </c>
      <c r="GZ38" s="232">
        <v>939.2457275390625</v>
      </c>
      <c r="HA38" s="232">
        <v>2528.655029296875</v>
      </c>
      <c r="HB38" s="232">
        <v>2021.88671875</v>
      </c>
      <c r="HC38" s="232">
        <v>3397.950439453125</v>
      </c>
      <c r="HD38" s="232">
        <v>2126.270751953125</v>
      </c>
      <c r="HE38" s="232">
        <v>8113.90966796875</v>
      </c>
      <c r="HF38" s="232">
        <v>2232.2998046875</v>
      </c>
      <c r="HG38" s="232">
        <v>0</v>
      </c>
      <c r="HH38" s="232">
        <v>4720.84912109375</v>
      </c>
      <c r="HI38" s="232">
        <v>2708.295654296875</v>
      </c>
      <c r="HJ38" s="232">
        <v>0.53136104345321655</v>
      </c>
      <c r="HK38" s="232">
        <v>0.14005467295646667</v>
      </c>
      <c r="HL38" s="232">
        <v>0.19691061973571777</v>
      </c>
      <c r="HM38" s="232">
        <v>2452.13818359375</v>
      </c>
      <c r="HN38" s="232">
        <v>1648.6317138671875</v>
      </c>
      <c r="HO38" s="232">
        <v>2206.20654296875</v>
      </c>
      <c r="HP38" s="232">
        <v>0.46533867716789246</v>
      </c>
      <c r="HQ38" s="232">
        <v>0.22896735370159149</v>
      </c>
      <c r="HR38" s="232">
        <v>0.24400341510772705</v>
      </c>
      <c r="HS38" s="232">
        <v>5.4472163319587708E-2</v>
      </c>
      <c r="HT38" s="232">
        <v>7.2183948941528797E-3</v>
      </c>
      <c r="HU38" s="232">
        <v>0.68861538171768188</v>
      </c>
      <c r="HV38" s="232">
        <v>0.58412647247314453</v>
      </c>
      <c r="HW38" s="232">
        <v>0.60621172189712524</v>
      </c>
      <c r="HX38" s="232">
        <v>0.48280459642410278</v>
      </c>
      <c r="HY38" s="232">
        <v>0.77687376737594604</v>
      </c>
      <c r="HZ38" s="232">
        <v>0.33356782793998718</v>
      </c>
      <c r="IA38" s="232">
        <v>1.2722051702439785E-2</v>
      </c>
      <c r="IB38" s="232">
        <v>0.15669865906238556</v>
      </c>
      <c r="IC38" s="232">
        <v>0.2261088490486145</v>
      </c>
      <c r="ID38" s="232">
        <v>0.26411065459251404</v>
      </c>
      <c r="IE38" s="232">
        <v>0.34035977721214294</v>
      </c>
      <c r="IF38" s="232">
        <v>0.68060976266860962</v>
      </c>
      <c r="IG38" s="232">
        <v>0.31939023733139038</v>
      </c>
      <c r="IH38" s="232">
        <v>7.2097659111022949E-2</v>
      </c>
      <c r="II38" s="232">
        <v>0.32760301232337952</v>
      </c>
      <c r="IJ38" s="232">
        <v>0.12841689586639404</v>
      </c>
      <c r="IK38" s="232">
        <v>3.8588263094425201E-2</v>
      </c>
      <c r="IL38" s="232">
        <v>0.29617318511009216</v>
      </c>
      <c r="IM38" s="232">
        <v>0.13712097704410553</v>
      </c>
      <c r="IN38" s="232">
        <v>0.98286861181259155</v>
      </c>
      <c r="IO38" s="232">
        <v>0.90648001432418823</v>
      </c>
      <c r="IP38" s="232">
        <v>0.22798500955104828</v>
      </c>
      <c r="IQ38" s="232">
        <v>0.20859606564044952</v>
      </c>
    </row>
    <row r="39" spans="1:251" x14ac:dyDescent="0.25">
      <c r="A39" s="139" t="str">
        <f t="shared" si="1"/>
        <v>2015_2_BRA</v>
      </c>
      <c r="B39" s="232">
        <v>2015</v>
      </c>
      <c r="C39" s="232">
        <v>2</v>
      </c>
      <c r="D39" s="232" t="s">
        <v>170</v>
      </c>
      <c r="E39" s="232">
        <v>1200.7987060546875</v>
      </c>
      <c r="F39" s="232">
        <v>1316.850830078125</v>
      </c>
      <c r="G39" s="232">
        <v>1039.287353515625</v>
      </c>
      <c r="H39" s="232">
        <v>423.8814697265625</v>
      </c>
      <c r="I39" s="232">
        <v>1083.165771484375</v>
      </c>
      <c r="J39" s="232">
        <v>1314.328857421875</v>
      </c>
      <c r="K39" s="232">
        <v>1312.7840576171875</v>
      </c>
      <c r="L39" s="232">
        <v>987.63812255859375</v>
      </c>
      <c r="M39" s="232">
        <v>658.22882080078125</v>
      </c>
      <c r="N39" s="232">
        <v>875.18939208984375</v>
      </c>
      <c r="O39" s="232">
        <v>1091.1102294921875</v>
      </c>
      <c r="P39" s="232">
        <v>972.55419921875</v>
      </c>
      <c r="Q39" s="232">
        <v>1294.614013671875</v>
      </c>
      <c r="R39" s="232">
        <v>2625.568115234375</v>
      </c>
      <c r="S39" s="232">
        <v>548.5240478515625</v>
      </c>
      <c r="T39" s="232">
        <v>1312.7840576171875</v>
      </c>
      <c r="U39" s="232">
        <v>1304.880615234375</v>
      </c>
      <c r="V39" s="232">
        <v>1097.048095703125</v>
      </c>
      <c r="W39" s="232">
        <v>1307.97509765625</v>
      </c>
      <c r="X39" s="232">
        <v>2179.95849609375</v>
      </c>
      <c r="Y39" s="232">
        <v>1367.4833984375</v>
      </c>
      <c r="Z39" s="232">
        <v>1416.9730224609375</v>
      </c>
      <c r="AA39" s="232">
        <v>1093.9866943359375</v>
      </c>
      <c r="AB39" s="232">
        <v>987.63812255859375</v>
      </c>
      <c r="AC39" s="232">
        <v>1035.4803466796875</v>
      </c>
      <c r="AD39" s="232">
        <v>929.88873291015625</v>
      </c>
      <c r="AE39" s="232">
        <v>649.89947509765625</v>
      </c>
      <c r="AF39" s="232">
        <v>1315.0140380859375</v>
      </c>
      <c r="AG39" s="232">
        <v>864.473876953125</v>
      </c>
      <c r="AH39" s="232">
        <v>1640.9801025390625</v>
      </c>
      <c r="AI39" s="232">
        <v>1022.9860229492188</v>
      </c>
      <c r="AJ39" s="232">
        <v>3281.960205078125</v>
      </c>
      <c r="AK39" s="232">
        <v>1075.84130859375</v>
      </c>
      <c r="AL39" s="232">
        <v>0</v>
      </c>
      <c r="AM39" s="232">
        <v>2523.21044921875</v>
      </c>
      <c r="AN39" s="232">
        <v>1207.11328125</v>
      </c>
      <c r="AO39" s="232">
        <v>1312.7840576171875</v>
      </c>
      <c r="AP39" s="232">
        <v>863.07598876953125</v>
      </c>
      <c r="AQ39" s="232">
        <v>1081.787353515625</v>
      </c>
      <c r="AR39" s="232">
        <v>2140984.1893377304</v>
      </c>
      <c r="AS39" s="232">
        <v>23371961.101157665</v>
      </c>
      <c r="AT39" s="232">
        <v>45635908.727153301</v>
      </c>
      <c r="AU39" s="232">
        <v>18227657.864658833</v>
      </c>
      <c r="AV39" s="232">
        <v>2813988.1369795799</v>
      </c>
      <c r="AW39" s="232">
        <v>100565659.86560535</v>
      </c>
      <c r="AX39" s="232">
        <v>164108268.90031195</v>
      </c>
      <c r="AY39" s="232">
        <v>63542609.034706593</v>
      </c>
      <c r="AZ39" s="232">
        <v>92190500.019287109</v>
      </c>
      <c r="BA39" s="232">
        <v>8231154.4141931534</v>
      </c>
      <c r="BB39" s="232">
        <v>14021838.277443409</v>
      </c>
      <c r="BC39" s="232">
        <v>37560337.42612648</v>
      </c>
      <c r="BD39" s="232">
        <v>60123912.82435751</v>
      </c>
      <c r="BE39" s="232">
        <v>32610252.593782902</v>
      </c>
      <c r="BF39" s="232">
        <v>19791927.778601646</v>
      </c>
      <c r="BG39" s="232">
        <v>8.5442610085010529E-2</v>
      </c>
      <c r="BH39" s="232">
        <v>0.22887535393238068</v>
      </c>
      <c r="BI39" s="232">
        <v>0.36636736989021301</v>
      </c>
      <c r="BJ39" s="232">
        <v>0.1987118124961853</v>
      </c>
      <c r="BK39" s="232">
        <v>0.12060286849737167</v>
      </c>
      <c r="BL39" s="232">
        <v>2.6272090617567301E-3</v>
      </c>
      <c r="BM39" s="232">
        <v>0.38719931244850159</v>
      </c>
      <c r="BN39" s="232">
        <v>2.9333118349313736E-2</v>
      </c>
      <c r="BO39" s="232">
        <v>8.5946440696716309E-2</v>
      </c>
      <c r="BP39" s="232">
        <v>0.43776163458824158</v>
      </c>
      <c r="BQ39" s="232">
        <v>0.56223839521408081</v>
      </c>
      <c r="BR39" s="232">
        <v>2.8422202914953232E-2</v>
      </c>
      <c r="BS39" s="232">
        <v>0.27256414294242859</v>
      </c>
      <c r="BT39" s="232">
        <v>0.48229539394378662</v>
      </c>
      <c r="BU39" s="232">
        <v>0.18819822371006012</v>
      </c>
      <c r="BV39" s="232">
        <v>2.8520070016384125E-2</v>
      </c>
      <c r="BW39" s="232">
        <v>4.4681638479232788E-2</v>
      </c>
      <c r="BX39" s="232">
        <v>0.24963986873626709</v>
      </c>
      <c r="BY39" s="232">
        <v>0.10629413276910782</v>
      </c>
      <c r="BZ39" s="232">
        <v>6.7508190870285034E-2</v>
      </c>
      <c r="CA39" s="232">
        <v>0.31509676575660706</v>
      </c>
      <c r="CB39" s="232">
        <v>0.21677941083908081</v>
      </c>
      <c r="CC39" s="232">
        <v>0.10368504375219345</v>
      </c>
      <c r="CD39" s="232">
        <v>0.14207127690315247</v>
      </c>
      <c r="CE39" s="232">
        <v>7.7394574880599976E-2</v>
      </c>
      <c r="CF39" s="232">
        <v>0.19062815606594086</v>
      </c>
      <c r="CG39" s="232">
        <v>0.42866644263267517</v>
      </c>
      <c r="CH39" s="232">
        <v>5.7451728731393814E-2</v>
      </c>
      <c r="CI39" s="232">
        <v>1.0276925604557618E-4</v>
      </c>
      <c r="CJ39" s="232">
        <v>0.61280065774917603</v>
      </c>
      <c r="CK39" s="232">
        <v>0.51273453235626221</v>
      </c>
      <c r="CL39" s="232">
        <v>0.72260302305221558</v>
      </c>
      <c r="CM39" s="232">
        <v>0.20384614169597626</v>
      </c>
      <c r="CN39" s="232">
        <v>0.72977489233016968</v>
      </c>
      <c r="CO39" s="232">
        <v>0.80670654773712158</v>
      </c>
      <c r="CP39" s="232">
        <v>0.58037817478179932</v>
      </c>
      <c r="CQ39" s="232">
        <v>0.14491461217403412</v>
      </c>
      <c r="CR39" s="232">
        <v>0.33051440119743347</v>
      </c>
      <c r="CS39" s="232">
        <v>0.50464463233947754</v>
      </c>
      <c r="CT39" s="232">
        <v>0.58505302667617798</v>
      </c>
      <c r="CU39" s="232">
        <v>0.53799295425415039</v>
      </c>
      <c r="CV39" s="232">
        <v>0.74663794040679932</v>
      </c>
      <c r="CW39" s="232">
        <v>0.79466336965560913</v>
      </c>
      <c r="CX39" s="232">
        <v>4.6944413334131241E-2</v>
      </c>
      <c r="CY39" s="232">
        <v>6.4324147999286652E-2</v>
      </c>
      <c r="CZ39" s="232">
        <v>3.5041145980358124E-2</v>
      </c>
      <c r="DA39" s="232">
        <v>8.6308747529983521E-2</v>
      </c>
      <c r="DB39" s="232">
        <v>0.19408290088176727</v>
      </c>
      <c r="DC39" s="232">
        <v>2.601182833313942E-2</v>
      </c>
      <c r="DD39" s="232">
        <v>4.6529778046533465E-5</v>
      </c>
      <c r="DE39" s="232">
        <v>0.43060755729675293</v>
      </c>
      <c r="DF39" s="232">
        <v>0.56939244270324707</v>
      </c>
      <c r="DG39" s="232">
        <v>2.3223480209708214E-2</v>
      </c>
      <c r="DH39" s="232">
        <v>0.25351810455322266</v>
      </c>
      <c r="DI39" s="232">
        <v>0.49501746892929077</v>
      </c>
      <c r="DJ39" s="232">
        <v>0.19771730899810791</v>
      </c>
      <c r="DK39" s="232">
        <v>3.0523624271154404E-2</v>
      </c>
      <c r="DL39" s="232">
        <v>4.5776903629302979E-2</v>
      </c>
      <c r="DM39" s="232">
        <v>0.25223016738891602</v>
      </c>
      <c r="DN39" s="232">
        <v>0.10547075420618057</v>
      </c>
      <c r="DO39" s="232">
        <v>6.3469983637332916E-2</v>
      </c>
      <c r="DP39" s="232">
        <v>0.30980968475341797</v>
      </c>
      <c r="DQ39" s="232">
        <v>0.22324252128601074</v>
      </c>
      <c r="DR39" s="232">
        <v>0.10362523049116135</v>
      </c>
      <c r="DS39" s="232">
        <v>0.14208745956420898</v>
      </c>
      <c r="DT39" s="232">
        <v>7.7412061393260956E-2</v>
      </c>
      <c r="DU39" s="232">
        <v>0.19060017168521881</v>
      </c>
      <c r="DV39" s="232">
        <v>0.42870756983757019</v>
      </c>
      <c r="DW39" s="232">
        <v>5.7464715093374252E-2</v>
      </c>
      <c r="DX39" s="232">
        <v>1.0279248090228066E-4</v>
      </c>
      <c r="DY39" s="232">
        <v>2.0796794444322586E-2</v>
      </c>
      <c r="DZ39" s="232">
        <v>4.4294402003288269E-2</v>
      </c>
      <c r="EA39" s="232">
        <v>0.38950952887535095</v>
      </c>
      <c r="EB39" s="232">
        <v>0.10915252566337585</v>
      </c>
      <c r="EC39" s="232">
        <v>1.3758806511759758E-2</v>
      </c>
      <c r="ED39" s="232">
        <v>2.4539563804864883E-2</v>
      </c>
      <c r="EE39" s="232">
        <v>4.3362759053707123E-2</v>
      </c>
      <c r="EF39" s="232">
        <v>0.23930606245994568</v>
      </c>
      <c r="EG39" s="232">
        <v>0.4827178418636322</v>
      </c>
      <c r="EH39" s="232">
        <v>0.24945752322673798</v>
      </c>
      <c r="EI39" s="232">
        <v>0.21059899032115936</v>
      </c>
      <c r="EJ39" s="232">
        <v>5.7225637137889862E-2</v>
      </c>
      <c r="EK39" s="232">
        <v>8.1848561763763428E-2</v>
      </c>
      <c r="EL39" s="232">
        <v>9.7091078758239746E-2</v>
      </c>
      <c r="EM39" s="232">
        <v>6.998065859079361E-2</v>
      </c>
      <c r="EN39" s="232">
        <v>0.23989658057689667</v>
      </c>
      <c r="EO39" s="232">
        <v>0.14557152986526489</v>
      </c>
      <c r="EP39" s="232">
        <v>5.8145251125097275E-2</v>
      </c>
      <c r="EQ39" s="232">
        <v>3.600078821182251E-2</v>
      </c>
      <c r="ER39" s="232">
        <v>1.8728015944361687E-2</v>
      </c>
      <c r="ES39" s="232">
        <v>5.9195592999458313E-2</v>
      </c>
      <c r="ET39" s="232">
        <v>7.1177728474140167E-2</v>
      </c>
      <c r="EU39" s="232">
        <v>8.8932320475578308E-2</v>
      </c>
      <c r="EV39" s="232">
        <v>0.13501067459583282</v>
      </c>
      <c r="EW39" s="232">
        <v>9.7920075058937073E-2</v>
      </c>
      <c r="EX39" s="232">
        <v>5.5416688323020935E-2</v>
      </c>
      <c r="EY39" s="232">
        <v>0</v>
      </c>
      <c r="EZ39" s="232">
        <v>0</v>
      </c>
      <c r="FA39" s="232">
        <v>0</v>
      </c>
      <c r="FB39" s="232">
        <v>0</v>
      </c>
      <c r="FC39" s="232">
        <v>0</v>
      </c>
      <c r="FD39" s="232">
        <v>0</v>
      </c>
      <c r="FE39" s="232">
        <v>0</v>
      </c>
      <c r="FF39" s="232">
        <v>0.51928526163101196</v>
      </c>
      <c r="FG39" s="232">
        <v>0.48071476817131042</v>
      </c>
      <c r="FH39" s="232">
        <v>8.3304934203624725E-2</v>
      </c>
      <c r="FI39" s="232">
        <v>0.48476818203926086</v>
      </c>
      <c r="FJ39" s="232">
        <v>0.34262284636497498</v>
      </c>
      <c r="FK39" s="232">
        <v>8.2778289914131165E-2</v>
      </c>
      <c r="FL39" s="232">
        <v>6.5257628448307514E-3</v>
      </c>
      <c r="FM39" s="232">
        <v>3.2315243035554886E-2</v>
      </c>
      <c r="FN39" s="232">
        <v>0.21709360182285309</v>
      </c>
      <c r="FO39" s="232">
        <v>0.11549358814954758</v>
      </c>
      <c r="FP39" s="232">
        <v>0.1113559752702713</v>
      </c>
      <c r="FQ39" s="232">
        <v>0.37696811556816101</v>
      </c>
      <c r="FR39" s="232">
        <v>0.14677345752716064</v>
      </c>
      <c r="FZ39" s="232">
        <v>1991.10009765625</v>
      </c>
      <c r="GA39" s="232">
        <v>2250.87060546875</v>
      </c>
      <c r="GB39" s="232">
        <v>1647.58984375</v>
      </c>
      <c r="GC39" s="232">
        <v>459.59854125976563</v>
      </c>
      <c r="GD39" s="232">
        <v>1358.1507568359375</v>
      </c>
      <c r="GE39" s="232">
        <v>2164.169677734375</v>
      </c>
      <c r="GF39" s="232">
        <v>2480.416015625</v>
      </c>
      <c r="GG39" s="232">
        <v>2448.3974609375</v>
      </c>
      <c r="GH39" s="232">
        <v>765.24114990234375</v>
      </c>
      <c r="GI39" s="232">
        <v>1111.2733154296875</v>
      </c>
      <c r="GJ39" s="232">
        <v>1345.9498291015625</v>
      </c>
      <c r="GK39" s="232">
        <v>1190.761962890625</v>
      </c>
      <c r="GL39" s="232">
        <v>1664.6883544921875</v>
      </c>
      <c r="GM39" s="232">
        <v>4222.763671875</v>
      </c>
      <c r="GN39" s="232">
        <v>934.82452392578125</v>
      </c>
      <c r="GO39" s="232">
        <v>2083.1865234375</v>
      </c>
      <c r="GP39" s="232">
        <v>1637.026123046875</v>
      </c>
      <c r="GQ39" s="232">
        <v>1669.421142578125</v>
      </c>
      <c r="GR39" s="232">
        <v>2218.84765625</v>
      </c>
      <c r="GS39" s="232">
        <v>3514.61865234375</v>
      </c>
      <c r="GT39" s="232">
        <v>2040.74560546875</v>
      </c>
      <c r="GU39" s="232">
        <v>2441.128662109375</v>
      </c>
      <c r="GV39" s="232">
        <v>1811.2330322265625</v>
      </c>
      <c r="GW39" s="232">
        <v>1337.8494873046875</v>
      </c>
      <c r="GX39" s="232">
        <v>1385.6514892578125</v>
      </c>
      <c r="GY39" s="232">
        <v>1104.8741455078125</v>
      </c>
      <c r="GZ39" s="232">
        <v>681.95562744140625</v>
      </c>
      <c r="HA39" s="232">
        <v>2002.2218017578125</v>
      </c>
      <c r="HB39" s="232">
        <v>1164.86962890625</v>
      </c>
      <c r="HC39" s="232">
        <v>2891.130126953125</v>
      </c>
      <c r="HD39" s="232">
        <v>1698.2757568359375</v>
      </c>
      <c r="HE39" s="232">
        <v>5675.68310546875</v>
      </c>
      <c r="HF39" s="232">
        <v>1591.090087890625</v>
      </c>
      <c r="HG39" s="232">
        <v>7.5128073692321777</v>
      </c>
      <c r="HH39" s="232">
        <v>3754.213623046875</v>
      </c>
      <c r="HI39" s="232">
        <v>1999.47509765625</v>
      </c>
      <c r="HJ39" s="232">
        <v>0.42397069931030273</v>
      </c>
      <c r="HK39" s="232">
        <v>0.17799246311187744</v>
      </c>
      <c r="HL39" s="232">
        <v>0.23929691314697266</v>
      </c>
      <c r="HM39" s="232">
        <v>1947.9586181640625</v>
      </c>
      <c r="HN39" s="232">
        <v>1083.078125</v>
      </c>
      <c r="HO39" s="232">
        <v>1573.7630615234375</v>
      </c>
      <c r="HP39" s="232">
        <v>0.46356824040412903</v>
      </c>
      <c r="HQ39" s="232">
        <v>0.24446721374988556</v>
      </c>
      <c r="HR39" s="232">
        <v>0.23126776516437531</v>
      </c>
      <c r="HS39" s="232">
        <v>5.4239507764577866E-2</v>
      </c>
      <c r="HT39" s="232">
        <v>6.4572794362902641E-3</v>
      </c>
      <c r="HU39" s="232">
        <v>0.68514293432235718</v>
      </c>
      <c r="HV39" s="232">
        <v>0.57288062572479248</v>
      </c>
      <c r="HW39" s="232">
        <v>0.57352972030639648</v>
      </c>
      <c r="HX39" s="232">
        <v>0.46514376997947693</v>
      </c>
      <c r="HY39" s="232">
        <v>0.74444174766540527</v>
      </c>
      <c r="HZ39" s="232">
        <v>0.33878490328788757</v>
      </c>
      <c r="IA39" s="232">
        <v>1.8906261771917343E-2</v>
      </c>
      <c r="IB39" s="232">
        <v>0.17432840168476105</v>
      </c>
      <c r="IC39" s="232">
        <v>0.24805416166782379</v>
      </c>
      <c r="ID39" s="232">
        <v>0.25501251220703125</v>
      </c>
      <c r="IE39" s="232">
        <v>0.30369865894317627</v>
      </c>
      <c r="IF39" s="232">
        <v>0.67380684614181519</v>
      </c>
      <c r="IG39" s="232">
        <v>0.3261931836605072</v>
      </c>
      <c r="IH39" s="232">
        <v>0.16134855151176453</v>
      </c>
      <c r="II39" s="232">
        <v>0.38561969995498657</v>
      </c>
      <c r="IJ39" s="232">
        <v>9.8107747733592987E-2</v>
      </c>
      <c r="IK39" s="232">
        <v>3.8977012038230896E-2</v>
      </c>
      <c r="IL39" s="232">
        <v>0.23267027735710144</v>
      </c>
      <c r="IM39" s="232">
        <v>8.3276703953742981E-2</v>
      </c>
      <c r="IN39" s="232">
        <v>0.98080670833587646</v>
      </c>
      <c r="IO39" s="232">
        <v>0.9153447151184082</v>
      </c>
      <c r="IP39" s="232">
        <v>0.31138405203819275</v>
      </c>
      <c r="IQ39" s="232">
        <v>0.29568663239479065</v>
      </c>
    </row>
    <row r="40" spans="1:251" x14ac:dyDescent="0.25">
      <c r="A40" s="139" t="str">
        <f t="shared" si="1"/>
        <v>2015_2_RJ</v>
      </c>
      <c r="B40" s="232">
        <v>2015</v>
      </c>
      <c r="C40" s="232">
        <v>2</v>
      </c>
      <c r="D40" s="232" t="s">
        <v>172</v>
      </c>
      <c r="E40" s="232">
        <v>1634.9688720703125</v>
      </c>
      <c r="F40" s="232">
        <v>1852.9647216796875</v>
      </c>
      <c r="G40" s="232">
        <v>1307.97509765625</v>
      </c>
      <c r="H40" s="232">
        <v>858.9036865234375</v>
      </c>
      <c r="I40" s="232">
        <v>1198.9771728515625</v>
      </c>
      <c r="J40" s="232">
        <v>1722.167236328125</v>
      </c>
      <c r="K40" s="232">
        <v>1743.966796875</v>
      </c>
      <c r="L40" s="232">
        <v>2179.95849609375</v>
      </c>
      <c r="M40" s="232">
        <v>1089.979248046875</v>
      </c>
      <c r="N40" s="232">
        <v>1089.979248046875</v>
      </c>
      <c r="O40" s="232">
        <v>1089.979248046875</v>
      </c>
      <c r="P40" s="232">
        <v>1035.4803466796875</v>
      </c>
      <c r="Q40" s="232">
        <v>1416.9730224609375</v>
      </c>
      <c r="R40" s="232">
        <v>3269.937744140625</v>
      </c>
      <c r="S40" s="232">
        <v>1634.9688720703125</v>
      </c>
      <c r="T40" s="232">
        <v>1717.807373046875</v>
      </c>
      <c r="U40" s="232">
        <v>1416.9730224609375</v>
      </c>
      <c r="V40" s="232">
        <v>1307.97509765625</v>
      </c>
      <c r="W40" s="232">
        <v>1634.9688720703125</v>
      </c>
      <c r="X40" s="232">
        <v>3814.927490234375</v>
      </c>
      <c r="Y40" s="232">
        <v>3814.927490234375</v>
      </c>
      <c r="Z40" s="232">
        <v>1852.9647216796875</v>
      </c>
      <c r="AA40" s="232">
        <v>1634.9688720703125</v>
      </c>
      <c r="AB40" s="232">
        <v>1307.97509765625</v>
      </c>
      <c r="AC40" s="232">
        <v>1286.175537109375</v>
      </c>
      <c r="AD40" s="232">
        <v>980.9813232421875</v>
      </c>
      <c r="AE40" s="232">
        <v>871.9833984375</v>
      </c>
      <c r="AF40" s="232">
        <v>1634.9688720703125</v>
      </c>
      <c r="AG40" s="232">
        <v>1089.979248046875</v>
      </c>
      <c r="AH40" s="232">
        <v>1743.966796875</v>
      </c>
      <c r="AI40" s="232">
        <v>1198.9771728515625</v>
      </c>
      <c r="AJ40" s="232">
        <v>5449.896484375</v>
      </c>
      <c r="AK40" s="232">
        <v>1634.9688720703125</v>
      </c>
      <c r="AL40" s="232">
        <v>0</v>
      </c>
      <c r="AM40" s="232">
        <v>3814.927490234375</v>
      </c>
      <c r="AN40" s="232">
        <v>1634.9688720703125</v>
      </c>
      <c r="AO40" s="232">
        <v>1634.9688720703125</v>
      </c>
      <c r="AP40" s="232">
        <v>980.9813232421875</v>
      </c>
      <c r="AQ40" s="232">
        <v>1634.9688720703125</v>
      </c>
      <c r="AR40" s="232">
        <v>12722.856155395508</v>
      </c>
      <c r="AS40" s="232">
        <v>633626.67009735107</v>
      </c>
      <c r="AT40" s="232">
        <v>1515066.5581207275</v>
      </c>
      <c r="AU40" s="232">
        <v>732860.34301757813</v>
      </c>
      <c r="AV40" s="232">
        <v>119389.16928100586</v>
      </c>
      <c r="AW40" s="232">
        <v>3145426.6886901855</v>
      </c>
      <c r="AX40" s="232">
        <v>5567852.6321029663</v>
      </c>
      <c r="AY40" s="232">
        <v>2422425.9434127808</v>
      </c>
      <c r="AZ40" s="232">
        <v>3013665.5966720581</v>
      </c>
      <c r="BA40" s="232">
        <v>131311.26999664307</v>
      </c>
      <c r="BB40" s="232">
        <v>330971.58578491211</v>
      </c>
      <c r="BC40" s="232">
        <v>1060709.4272003174</v>
      </c>
      <c r="BD40" s="232">
        <v>1884330.6343917847</v>
      </c>
      <c r="BE40" s="232">
        <v>1299906.9608306885</v>
      </c>
      <c r="BF40" s="232">
        <v>991934.02389526367</v>
      </c>
      <c r="BG40" s="232">
        <v>5.9443309903144836E-2</v>
      </c>
      <c r="BH40" s="232">
        <v>0.19050601124763489</v>
      </c>
      <c r="BI40" s="232">
        <v>0.33843040466308594</v>
      </c>
      <c r="BJ40" s="232">
        <v>0.23346647620201111</v>
      </c>
      <c r="BK40" s="232">
        <v>0.17815378308296204</v>
      </c>
      <c r="BL40" s="232">
        <v>3.2926036510616541E-4</v>
      </c>
      <c r="BM40" s="232">
        <v>0.43507364392280579</v>
      </c>
      <c r="BN40" s="232">
        <v>2.5372363161295652E-3</v>
      </c>
      <c r="BO40" s="232">
        <v>0.10990968346595764</v>
      </c>
      <c r="BP40" s="232">
        <v>0.46335306763648987</v>
      </c>
      <c r="BQ40" s="232">
        <v>0.53664690256118774</v>
      </c>
      <c r="BR40" s="232">
        <v>5.0648730248212814E-3</v>
      </c>
      <c r="BS40" s="232">
        <v>0.22168402373790741</v>
      </c>
      <c r="BT40" s="232">
        <v>0.49668735265731812</v>
      </c>
      <c r="BU40" s="232">
        <v>0.23847246170043945</v>
      </c>
      <c r="BV40" s="232">
        <v>3.8091268390417099E-2</v>
      </c>
      <c r="BW40" s="232">
        <v>1.4255886897444725E-2</v>
      </c>
      <c r="BX40" s="232">
        <v>0.11507344990968704</v>
      </c>
      <c r="BY40" s="232">
        <v>0.1183769628405571</v>
      </c>
      <c r="BZ40" s="232">
        <v>4.5945152640342712E-2</v>
      </c>
      <c r="CA40" s="232">
        <v>0.3643016517162323</v>
      </c>
      <c r="CB40" s="232">
        <v>0.34204688668251038</v>
      </c>
      <c r="CC40" s="232">
        <v>5.384748219512403E-4</v>
      </c>
      <c r="CD40" s="232">
        <v>9.2071861028671265E-2</v>
      </c>
      <c r="CE40" s="232">
        <v>5.4949704557657242E-2</v>
      </c>
      <c r="CF40" s="232">
        <v>0.17847368121147156</v>
      </c>
      <c r="CG40" s="232">
        <v>0.61370843648910522</v>
      </c>
      <c r="CH40" s="232">
        <v>5.9850957244634628E-2</v>
      </c>
      <c r="CI40" s="232">
        <v>4.0685766725800931E-4</v>
      </c>
      <c r="CJ40" s="232">
        <v>0.56492632627487183</v>
      </c>
      <c r="CK40" s="232">
        <v>0.47263461351394653</v>
      </c>
      <c r="CL40" s="232">
        <v>0.67948901653289795</v>
      </c>
      <c r="CM40" s="232">
        <v>4.8134606331586838E-2</v>
      </c>
      <c r="CN40" s="232">
        <v>0.65738159418106079</v>
      </c>
      <c r="CO40" s="232">
        <v>0.8290974497795105</v>
      </c>
      <c r="CP40" s="232">
        <v>0.57703948020935059</v>
      </c>
      <c r="CQ40" s="232">
        <v>0.12078756093978882</v>
      </c>
      <c r="CR40" s="232">
        <v>0.29034405946731567</v>
      </c>
      <c r="CS40" s="232">
        <v>0.35711356997489929</v>
      </c>
      <c r="CT40" s="232">
        <v>0.47939944267272949</v>
      </c>
      <c r="CU40" s="232">
        <v>0.43425241112709045</v>
      </c>
      <c r="CV40" s="232">
        <v>0.63997733592987061</v>
      </c>
      <c r="CW40" s="232">
        <v>0.71732276678085327</v>
      </c>
      <c r="CX40" s="232">
        <v>2.5059533072635531E-4</v>
      </c>
      <c r="CY40" s="232">
        <v>4.2848385870456696E-2</v>
      </c>
      <c r="CZ40" s="232">
        <v>2.5572482496500015E-2</v>
      </c>
      <c r="DA40" s="232">
        <v>8.305804431438446E-2</v>
      </c>
      <c r="DB40" s="232">
        <v>0.28560751676559448</v>
      </c>
      <c r="DC40" s="232">
        <v>2.7853427454829216E-2</v>
      </c>
      <c r="DD40" s="232">
        <v>1.8934335093945265E-4</v>
      </c>
      <c r="DE40" s="232">
        <v>0.46059998869895935</v>
      </c>
      <c r="DF40" s="232">
        <v>0.53939998149871826</v>
      </c>
      <c r="DG40" s="232">
        <v>4.2217210866510868E-3</v>
      </c>
      <c r="DH40" s="232">
        <v>0.21025115251541138</v>
      </c>
      <c r="DI40" s="232">
        <v>0.50273215770721436</v>
      </c>
      <c r="DJ40" s="232">
        <v>0.24317905306816101</v>
      </c>
      <c r="DK40" s="232">
        <v>3.96159328520298E-2</v>
      </c>
      <c r="DL40" s="232">
        <v>1.487917173653841E-2</v>
      </c>
      <c r="DM40" s="232">
        <v>0.11457451432943344</v>
      </c>
      <c r="DN40" s="232">
        <v>0.11868491768836975</v>
      </c>
      <c r="DO40" s="232">
        <v>4.4144202023744583E-2</v>
      </c>
      <c r="DP40" s="232">
        <v>0.3620433509349823</v>
      </c>
      <c r="DQ40" s="232">
        <v>0.3456738293170929</v>
      </c>
      <c r="DR40" s="232">
        <v>5.384748219512403E-4</v>
      </c>
      <c r="DS40" s="232">
        <v>9.2071861028671265E-2</v>
      </c>
      <c r="DT40" s="232">
        <v>5.4949704557657242E-2</v>
      </c>
      <c r="DU40" s="232">
        <v>0.17847368121147156</v>
      </c>
      <c r="DV40" s="232">
        <v>0.61370843648910522</v>
      </c>
      <c r="DW40" s="232">
        <v>5.9850957244634628E-2</v>
      </c>
      <c r="DX40" s="232">
        <v>4.0685766725800931E-4</v>
      </c>
      <c r="DY40" s="232">
        <v>2.7561020106077194E-2</v>
      </c>
      <c r="DZ40" s="232">
        <v>3.3930420875549316E-2</v>
      </c>
      <c r="EA40" s="232">
        <v>0.50314551591873169</v>
      </c>
      <c r="EB40" s="232">
        <v>5.8122348040342331E-2</v>
      </c>
      <c r="EC40" s="232">
        <v>1.4181961305439472E-2</v>
      </c>
      <c r="ED40" s="232">
        <v>5.1913983188569546E-3</v>
      </c>
      <c r="EE40" s="232">
        <v>3.7543460726737976E-2</v>
      </c>
      <c r="EF40" s="232">
        <v>0.20787693560123444</v>
      </c>
      <c r="EG40" s="232">
        <v>0.50950467586517334</v>
      </c>
      <c r="EH40" s="232">
        <v>0.23030297458171844</v>
      </c>
      <c r="EI40" s="232">
        <v>0.19946694374084473</v>
      </c>
      <c r="EJ40" s="232">
        <v>6.0725424438714981E-2</v>
      </c>
      <c r="EK40" s="232">
        <v>4.1746728122234344E-2</v>
      </c>
      <c r="EL40" s="232">
        <v>4.7582477331161499E-2</v>
      </c>
      <c r="EM40" s="232">
        <v>3.6708012223243713E-2</v>
      </c>
      <c r="EN40" s="232">
        <v>0.20138677954673767</v>
      </c>
      <c r="EO40" s="232">
        <v>9.1302201151847839E-2</v>
      </c>
      <c r="EP40" s="232">
        <v>2.9941435903310776E-2</v>
      </c>
      <c r="EQ40" s="232">
        <v>2.2980088368058205E-2</v>
      </c>
      <c r="ER40" s="232">
        <v>3.5398437175899744E-3</v>
      </c>
      <c r="ES40" s="232">
        <v>0</v>
      </c>
      <c r="ET40" s="232">
        <v>4.6043910086154938E-2</v>
      </c>
      <c r="EU40" s="232">
        <v>3.9397265762090683E-2</v>
      </c>
      <c r="EV40" s="232">
        <v>7.6333023607730865E-2</v>
      </c>
      <c r="EW40" s="232">
        <v>4.7829009592533112E-2</v>
      </c>
      <c r="EX40" s="232">
        <v>3.1730290502309799E-2</v>
      </c>
      <c r="EY40" s="232">
        <v>0</v>
      </c>
      <c r="EZ40" s="232">
        <v>0</v>
      </c>
      <c r="FA40" s="232">
        <v>0</v>
      </c>
      <c r="FB40" s="232">
        <v>0</v>
      </c>
      <c r="FC40" s="232">
        <v>0</v>
      </c>
      <c r="FD40" s="232">
        <v>0</v>
      </c>
      <c r="FE40" s="232">
        <v>0</v>
      </c>
      <c r="FF40" s="232">
        <v>0.52812492847442627</v>
      </c>
      <c r="FG40" s="232">
        <v>0.47187510132789612</v>
      </c>
      <c r="FH40" s="232">
        <v>2.4433016777038574E-2</v>
      </c>
      <c r="FI40" s="232">
        <v>0.48483416438102722</v>
      </c>
      <c r="FJ40" s="232">
        <v>0.35623231530189514</v>
      </c>
      <c r="FK40" s="232">
        <v>0.13127060234546661</v>
      </c>
      <c r="FL40" s="232">
        <v>3.2298851292580366E-3</v>
      </c>
      <c r="FM40" s="232">
        <v>0</v>
      </c>
      <c r="FN40" s="232">
        <v>0.1269184947013855</v>
      </c>
      <c r="FO40" s="232">
        <v>0.11171483993530273</v>
      </c>
      <c r="FP40" s="232">
        <v>8.4009759128093719E-2</v>
      </c>
      <c r="FQ40" s="232">
        <v>0.41737851500511169</v>
      </c>
      <c r="FR40" s="232">
        <v>0.25997838377952576</v>
      </c>
      <c r="FZ40" s="232">
        <v>2803.60791015625</v>
      </c>
      <c r="GA40" s="232">
        <v>3195.530517578125</v>
      </c>
      <c r="GB40" s="232">
        <v>2344.635009765625</v>
      </c>
      <c r="GC40" s="232">
        <v>761.94622802734375</v>
      </c>
      <c r="GD40" s="232">
        <v>1781.3360595703125</v>
      </c>
      <c r="GE40" s="232">
        <v>2850.694091796875</v>
      </c>
      <c r="GF40" s="232">
        <v>3338.646484375</v>
      </c>
      <c r="GG40" s="232">
        <v>4564.80126953125</v>
      </c>
      <c r="GH40" s="232">
        <v>1436.5672607421875</v>
      </c>
      <c r="GI40" s="232">
        <v>1377.8624267578125</v>
      </c>
      <c r="GJ40" s="232">
        <v>1445.19873046875</v>
      </c>
      <c r="GK40" s="232">
        <v>1357.922119140625</v>
      </c>
      <c r="GL40" s="232">
        <v>1896.7821044921875</v>
      </c>
      <c r="GM40" s="232">
        <v>4935.8095703125</v>
      </c>
      <c r="GN40" s="232">
        <v>1863.57373046875</v>
      </c>
      <c r="GO40" s="232">
        <v>3307.40576171875</v>
      </c>
      <c r="GP40" s="232">
        <v>1993.0872802734375</v>
      </c>
      <c r="GQ40" s="232">
        <v>2069.860107421875</v>
      </c>
      <c r="GR40" s="232">
        <v>2791.843017578125</v>
      </c>
      <c r="GS40" s="232">
        <v>5078.46240234375</v>
      </c>
      <c r="GT40" s="232">
        <v>4477.8310546875</v>
      </c>
      <c r="GU40" s="232">
        <v>3362.14990234375</v>
      </c>
      <c r="GV40" s="232">
        <v>2494.83984375</v>
      </c>
      <c r="GW40" s="232">
        <v>1920.6796875</v>
      </c>
      <c r="GX40" s="232">
        <v>2188.470947265625</v>
      </c>
      <c r="GY40" s="232">
        <v>1217.7843017578125</v>
      </c>
      <c r="GZ40" s="232">
        <v>947.1163330078125</v>
      </c>
      <c r="HA40" s="232">
        <v>2470.53515625</v>
      </c>
      <c r="HB40" s="232">
        <v>1550.7093505859375</v>
      </c>
      <c r="HC40" s="232">
        <v>3354.982177734375</v>
      </c>
      <c r="HD40" s="232">
        <v>2997.456787109375</v>
      </c>
      <c r="HE40" s="232">
        <v>7883.935546875</v>
      </c>
      <c r="HF40" s="232">
        <v>2156.25390625</v>
      </c>
      <c r="HG40" s="232">
        <v>0</v>
      </c>
      <c r="HH40" s="232">
        <v>5435.1181640625</v>
      </c>
      <c r="HI40" s="232">
        <v>2769.035888671875</v>
      </c>
      <c r="HJ40" s="232">
        <v>0.54488849639892578</v>
      </c>
      <c r="HK40" s="232">
        <v>9.724416583776474E-2</v>
      </c>
      <c r="HL40" s="232">
        <v>0.20787693560123444</v>
      </c>
      <c r="HM40" s="232">
        <v>2401.6669921875</v>
      </c>
      <c r="HN40" s="232">
        <v>1378.7122802734375</v>
      </c>
      <c r="HO40" s="232">
        <v>2131.66748046875</v>
      </c>
      <c r="HP40" s="232">
        <v>0.49744108319282532</v>
      </c>
      <c r="HQ40" s="232">
        <v>0.22892166674137115</v>
      </c>
      <c r="HR40" s="232">
        <v>0.21079728007316589</v>
      </c>
      <c r="HS40" s="232">
        <v>5.428045243024826E-2</v>
      </c>
      <c r="HT40" s="232">
        <v>8.5595156997442245E-3</v>
      </c>
      <c r="HU40" s="232">
        <v>0.60681849718093872</v>
      </c>
      <c r="HV40" s="232">
        <v>0.55738359689712524</v>
      </c>
      <c r="HW40" s="232">
        <v>0.53836458921432495</v>
      </c>
      <c r="HX40" s="232">
        <v>0.39488890767097473</v>
      </c>
      <c r="HY40" s="232">
        <v>0.80195373296737671</v>
      </c>
      <c r="HZ40" s="232">
        <v>0.36249876022338867</v>
      </c>
      <c r="IA40" s="232">
        <v>1.0714692994952202E-2</v>
      </c>
      <c r="IB40" s="232">
        <v>0.11161980777978897</v>
      </c>
      <c r="IC40" s="232">
        <v>0.17380641400814056</v>
      </c>
      <c r="ID40" s="232">
        <v>0.27616062760353088</v>
      </c>
      <c r="IE40" s="232">
        <v>0.42769843339920044</v>
      </c>
      <c r="IF40" s="232">
        <v>0.69298553466796875</v>
      </c>
      <c r="IG40" s="232">
        <v>0.30701443552970886</v>
      </c>
      <c r="IH40" s="232">
        <v>5.0253991037607193E-2</v>
      </c>
      <c r="II40" s="232">
        <v>0.2677752673625946</v>
      </c>
      <c r="IJ40" s="232">
        <v>0.15918363630771637</v>
      </c>
      <c r="IK40" s="232">
        <v>2.4439848959445953E-2</v>
      </c>
      <c r="IL40" s="232">
        <v>0.32928821444511414</v>
      </c>
      <c r="IM40" s="232">
        <v>0.16905903816223145</v>
      </c>
      <c r="IN40" s="232">
        <v>0.99460184574127197</v>
      </c>
      <c r="IO40" s="232">
        <v>0.95657938718795776</v>
      </c>
      <c r="IP40" s="232">
        <v>0.2176511287689209</v>
      </c>
      <c r="IQ40" s="232">
        <v>0.151439368724823</v>
      </c>
    </row>
    <row r="41" spans="1:251" x14ac:dyDescent="0.25">
      <c r="A41" s="139" t="str">
        <f t="shared" si="1"/>
        <v>2015_2_RMRJ</v>
      </c>
      <c r="B41" s="232">
        <v>2015</v>
      </c>
      <c r="C41" s="232">
        <v>2</v>
      </c>
      <c r="D41" s="232" t="s">
        <v>9</v>
      </c>
      <c r="E41" s="232">
        <v>1416.9730224609375</v>
      </c>
      <c r="F41" s="232">
        <v>1634.9688720703125</v>
      </c>
      <c r="G41" s="232">
        <v>1198.9771728515625</v>
      </c>
      <c r="H41" s="232">
        <v>653.987548828125</v>
      </c>
      <c r="I41" s="232">
        <v>1089.979248046875</v>
      </c>
      <c r="J41" s="232">
        <v>1634.9688720703125</v>
      </c>
      <c r="K41" s="232">
        <v>1634.9688720703125</v>
      </c>
      <c r="L41" s="232">
        <v>1416.9730224609375</v>
      </c>
      <c r="M41" s="232">
        <v>980.9813232421875</v>
      </c>
      <c r="N41" s="232">
        <v>1089.979248046875</v>
      </c>
      <c r="O41" s="232">
        <v>1089.979248046875</v>
      </c>
      <c r="P41" s="232">
        <v>1046.380126953125</v>
      </c>
      <c r="Q41" s="232">
        <v>1307.97509765625</v>
      </c>
      <c r="R41" s="232">
        <v>3269.937744140625</v>
      </c>
      <c r="S41" s="232">
        <v>1068.1796875</v>
      </c>
      <c r="T41" s="232">
        <v>1525.970947265625</v>
      </c>
      <c r="U41" s="232">
        <v>1307.97509765625</v>
      </c>
      <c r="V41" s="232">
        <v>1198.9771728515625</v>
      </c>
      <c r="W41" s="232">
        <v>1471.4720458984375</v>
      </c>
      <c r="X41" s="232">
        <v>3051.94189453125</v>
      </c>
      <c r="Y41" s="232">
        <v>3814.927490234375</v>
      </c>
      <c r="Z41" s="232">
        <v>1634.9688720703125</v>
      </c>
      <c r="AA41" s="232">
        <v>1307.97509765625</v>
      </c>
      <c r="AB41" s="232">
        <v>1288.35546875</v>
      </c>
      <c r="AC41" s="232">
        <v>1198.9771728515625</v>
      </c>
      <c r="AD41" s="232">
        <v>1062.729736328125</v>
      </c>
      <c r="AE41" s="232">
        <v>871.9833984375</v>
      </c>
      <c r="AF41" s="232">
        <v>1416.9730224609375</v>
      </c>
      <c r="AG41" s="232">
        <v>980.9813232421875</v>
      </c>
      <c r="AH41" s="232">
        <v>1743.966796875</v>
      </c>
      <c r="AI41" s="232">
        <v>1198.9771728515625</v>
      </c>
      <c r="AJ41" s="232">
        <v>4359.9169921875</v>
      </c>
      <c r="AK41" s="232">
        <v>1307.97509765625</v>
      </c>
      <c r="AL41" s="232">
        <v>0</v>
      </c>
      <c r="AM41" s="232">
        <v>3269.937744140625</v>
      </c>
      <c r="AN41" s="232">
        <v>1416.9730224609375</v>
      </c>
      <c r="AO41" s="232">
        <v>1416.9730224609375</v>
      </c>
      <c r="AP41" s="232">
        <v>926.48236083984375</v>
      </c>
      <c r="AQ41" s="232">
        <v>1307.97509765625</v>
      </c>
      <c r="AR41" s="232">
        <v>32731.451797485352</v>
      </c>
      <c r="AS41" s="232">
        <v>1172510.3982048035</v>
      </c>
      <c r="AT41" s="232">
        <v>2817735.6579704285</v>
      </c>
      <c r="AU41" s="232">
        <v>1296072.6947174072</v>
      </c>
      <c r="AV41" s="232">
        <v>185818.94387435913</v>
      </c>
      <c r="AW41" s="232">
        <v>5886536.6619796753</v>
      </c>
      <c r="AX41" s="232">
        <v>10299765.05393219</v>
      </c>
      <c r="AY41" s="232">
        <v>4413228.3919525146</v>
      </c>
      <c r="AZ41" s="232">
        <v>5504869.1465644836</v>
      </c>
      <c r="BA41" s="232">
        <v>379783.88675308228</v>
      </c>
      <c r="BB41" s="232">
        <v>693364.93909072876</v>
      </c>
      <c r="BC41" s="232">
        <v>2023430.693157196</v>
      </c>
      <c r="BD41" s="232">
        <v>3632276.9842185974</v>
      </c>
      <c r="BE41" s="232">
        <v>2293094.2299842834</v>
      </c>
      <c r="BF41" s="232">
        <v>1657598.2074813843</v>
      </c>
      <c r="BG41" s="232">
        <v>6.7318521440029144E-2</v>
      </c>
      <c r="BH41" s="232">
        <v>0.19645406305789948</v>
      </c>
      <c r="BI41" s="232">
        <v>0.35265630483627319</v>
      </c>
      <c r="BJ41" s="232">
        <v>0.22263558208942413</v>
      </c>
      <c r="BK41" s="232">
        <v>0.16093553602695465</v>
      </c>
      <c r="BL41" s="232">
        <v>5.9744768077507615E-4</v>
      </c>
      <c r="BM41" s="232">
        <v>0.42847853899002075</v>
      </c>
      <c r="BN41" s="232">
        <v>3.5642271395772696E-3</v>
      </c>
      <c r="BO41" s="232">
        <v>9.7027912735939026E-2</v>
      </c>
      <c r="BP41" s="232">
        <v>0.44860637187957764</v>
      </c>
      <c r="BQ41" s="232">
        <v>0.55139362812042236</v>
      </c>
      <c r="BR41" s="232">
        <v>7.7147451229393482E-3</v>
      </c>
      <c r="BS41" s="232">
        <v>0.23078419268131256</v>
      </c>
      <c r="BT41" s="232">
        <v>0.50214993953704834</v>
      </c>
      <c r="BU41" s="232">
        <v>0.2271290123462677</v>
      </c>
      <c r="BV41" s="232">
        <v>3.2222077250480652E-2</v>
      </c>
      <c r="BW41" s="232">
        <v>1.6981778666377068E-2</v>
      </c>
      <c r="BX41" s="232">
        <v>0.15980996191501617</v>
      </c>
      <c r="BY41" s="232">
        <v>0.12916547060012817</v>
      </c>
      <c r="BZ41" s="232">
        <v>5.2128046751022339E-2</v>
      </c>
      <c r="CA41" s="232">
        <v>0.38276505470275879</v>
      </c>
      <c r="CB41" s="232">
        <v>0.2591497004032135</v>
      </c>
      <c r="CC41" s="232">
        <v>3.1671402975916862E-3</v>
      </c>
      <c r="CD41" s="232">
        <v>9.8868690431118011E-2</v>
      </c>
      <c r="CE41" s="232">
        <v>7.3247872292995453E-2</v>
      </c>
      <c r="CF41" s="232">
        <v>0.18734565377235413</v>
      </c>
      <c r="CG41" s="232">
        <v>0.57747584581375122</v>
      </c>
      <c r="CH41" s="232">
        <v>5.9457719326019287E-2</v>
      </c>
      <c r="CI41" s="232">
        <v>4.3708179146051407E-4</v>
      </c>
      <c r="CJ41" s="232">
        <v>0.57152146100997925</v>
      </c>
      <c r="CK41" s="232">
        <v>0.47030657529830933</v>
      </c>
      <c r="CL41" s="232">
        <v>0.69283080101013184</v>
      </c>
      <c r="CM41" s="232">
        <v>6.5496720373630524E-2</v>
      </c>
      <c r="CN41" s="232">
        <v>0.67139416933059692</v>
      </c>
      <c r="CO41" s="232">
        <v>0.81379371881484985</v>
      </c>
      <c r="CP41" s="232">
        <v>0.58305639028549194</v>
      </c>
      <c r="CQ41" s="232">
        <v>0.11442848294973373</v>
      </c>
      <c r="CR41" s="232">
        <v>0.28300118446350098</v>
      </c>
      <c r="CS41" s="232">
        <v>0.397807776927948</v>
      </c>
      <c r="CT41" s="232">
        <v>0.50361239910125732</v>
      </c>
      <c r="CU41" s="232">
        <v>0.44508177042007446</v>
      </c>
      <c r="CV41" s="232">
        <v>0.68113142251968384</v>
      </c>
      <c r="CW41" s="232">
        <v>0.73532217741012573</v>
      </c>
      <c r="CX41" s="232">
        <v>1.4333213912323117E-3</v>
      </c>
      <c r="CY41" s="232">
        <v>4.4744022190570831E-2</v>
      </c>
      <c r="CZ41" s="232">
        <v>3.3149063587188721E-2</v>
      </c>
      <c r="DA41" s="232">
        <v>8.478517085313797E-2</v>
      </c>
      <c r="DB41" s="232">
        <v>0.26134252548217773</v>
      </c>
      <c r="DC41" s="232">
        <v>2.6908190920948982E-2</v>
      </c>
      <c r="DD41" s="232">
        <v>1.9780576985795051E-4</v>
      </c>
      <c r="DE41" s="232">
        <v>0.4433998167514801</v>
      </c>
      <c r="DF41" s="232">
        <v>0.55660015344619751</v>
      </c>
      <c r="DG41" s="232">
        <v>5.9459093026816845E-3</v>
      </c>
      <c r="DH41" s="232">
        <v>0.21299514174461365</v>
      </c>
      <c r="DI41" s="232">
        <v>0.51186239719390869</v>
      </c>
      <c r="DJ41" s="232">
        <v>0.23544114828109741</v>
      </c>
      <c r="DK41" s="232">
        <v>3.3755380660295486E-2</v>
      </c>
      <c r="DL41" s="232">
        <v>1.7335671931505203E-2</v>
      </c>
      <c r="DM41" s="232">
        <v>0.15747211873531342</v>
      </c>
      <c r="DN41" s="232">
        <v>0.13142679631710052</v>
      </c>
      <c r="DO41" s="232">
        <v>4.9240253865718842E-2</v>
      </c>
      <c r="DP41" s="232">
        <v>0.37841537594795227</v>
      </c>
      <c r="DQ41" s="232">
        <v>0.26610979437828064</v>
      </c>
      <c r="DR41" s="232">
        <v>3.1673870980739594E-3</v>
      </c>
      <c r="DS41" s="232">
        <v>9.8876386880874634E-2</v>
      </c>
      <c r="DT41" s="232">
        <v>7.3253579437732697E-2</v>
      </c>
      <c r="DU41" s="232">
        <v>0.1873602569103241</v>
      </c>
      <c r="DV41" s="232">
        <v>0.57744294404983521</v>
      </c>
      <c r="DW41" s="232">
        <v>5.9462353587150574E-2</v>
      </c>
      <c r="DX41" s="232">
        <v>4.3711584294214845E-4</v>
      </c>
      <c r="DY41" s="232">
        <v>2.9776386916637421E-2</v>
      </c>
      <c r="DZ41" s="232">
        <v>4.6124216169118881E-2</v>
      </c>
      <c r="EA41" s="232">
        <v>0.48271319270133972</v>
      </c>
      <c r="EB41" s="232">
        <v>6.8621069192886353E-2</v>
      </c>
      <c r="EC41" s="232">
        <v>1.2188563123345375E-2</v>
      </c>
      <c r="ED41" s="232">
        <v>9.2082321643829346E-3</v>
      </c>
      <c r="EE41" s="232">
        <v>2.9781658202409744E-2</v>
      </c>
      <c r="EF41" s="232">
        <v>0.22099454700946808</v>
      </c>
      <c r="EG41" s="232">
        <v>0.51063114404678345</v>
      </c>
      <c r="EH41" s="232">
        <v>0.23085758090019226</v>
      </c>
      <c r="EI41" s="232">
        <v>0.19966557621955872</v>
      </c>
      <c r="EJ41" s="232">
        <v>5.8845721185207367E-2</v>
      </c>
      <c r="EK41" s="232">
        <v>6.4517371356487274E-2</v>
      </c>
      <c r="EL41" s="232">
        <v>7.5310327112674713E-2</v>
      </c>
      <c r="EM41" s="232">
        <v>5.5736377835273743E-2</v>
      </c>
      <c r="EN41" s="232">
        <v>0.25696375966072083</v>
      </c>
      <c r="EO41" s="232">
        <v>0.13661012053489685</v>
      </c>
      <c r="EP41" s="232">
        <v>4.6597514301538467E-2</v>
      </c>
      <c r="EQ41" s="232">
        <v>3.0613690614700317E-2</v>
      </c>
      <c r="ER41" s="232">
        <v>2.0337274298071861E-2</v>
      </c>
      <c r="ES41" s="232">
        <v>4.5348923653364182E-2</v>
      </c>
      <c r="ET41" s="232">
        <v>7.744184136390686E-2</v>
      </c>
      <c r="EU41" s="232">
        <v>4.8465199768543243E-2</v>
      </c>
      <c r="EV41" s="232">
        <v>0.11517764627933502</v>
      </c>
      <c r="EW41" s="232">
        <v>7.5277268886566162E-2</v>
      </c>
      <c r="EX41" s="232">
        <v>3.972131758928299E-2</v>
      </c>
      <c r="EY41" s="232">
        <v>0</v>
      </c>
      <c r="EZ41" s="232">
        <v>0</v>
      </c>
      <c r="FA41" s="232">
        <v>0</v>
      </c>
      <c r="FB41" s="232">
        <v>0</v>
      </c>
      <c r="FC41" s="232">
        <v>0</v>
      </c>
      <c r="FD41" s="232">
        <v>0</v>
      </c>
      <c r="FE41" s="232">
        <v>0</v>
      </c>
      <c r="FF41" s="232">
        <v>0.52365261316299438</v>
      </c>
      <c r="FG41" s="232">
        <v>0.476347416639328</v>
      </c>
      <c r="FH41" s="232">
        <v>3.0726760625839233E-2</v>
      </c>
      <c r="FI41" s="232">
        <v>0.48866617679595947</v>
      </c>
      <c r="FJ41" s="232">
        <v>0.36267656087875366</v>
      </c>
      <c r="FK41" s="232">
        <v>0.10777341574430466</v>
      </c>
      <c r="FL41" s="232">
        <v>1.015709713101387E-2</v>
      </c>
      <c r="FM41" s="232">
        <v>1.1936402879655361E-2</v>
      </c>
      <c r="FN41" s="232">
        <v>0.19182395935058594</v>
      </c>
      <c r="FO41" s="232">
        <v>9.7028590738773346E-2</v>
      </c>
      <c r="FP41" s="232">
        <v>9.3059979379177094E-2</v>
      </c>
      <c r="FQ41" s="232">
        <v>0.44660073518753052</v>
      </c>
      <c r="FR41" s="232">
        <v>0.15955030918121338</v>
      </c>
      <c r="FZ41" s="232">
        <v>2351.13623046875</v>
      </c>
      <c r="GA41" s="232">
        <v>2651.20068359375</v>
      </c>
      <c r="GB41" s="232">
        <v>1974.412353515625</v>
      </c>
      <c r="GC41" s="232">
        <v>657.763427734375</v>
      </c>
      <c r="GD41" s="232">
        <v>1592.755126953125</v>
      </c>
      <c r="GE41" s="232">
        <v>2420.263427734375</v>
      </c>
      <c r="GF41" s="232">
        <v>2759.0654296875</v>
      </c>
      <c r="GG41" s="232">
        <v>3545.17236328125</v>
      </c>
      <c r="GH41" s="232">
        <v>1244.946533203125</v>
      </c>
      <c r="GI41" s="232">
        <v>1262.6802978515625</v>
      </c>
      <c r="GJ41" s="232">
        <v>1399.4310302734375</v>
      </c>
      <c r="GK41" s="232">
        <v>1305.994873046875</v>
      </c>
      <c r="GL41" s="232">
        <v>1775.756103515625</v>
      </c>
      <c r="GM41" s="232">
        <v>4549.244140625</v>
      </c>
      <c r="GN41" s="232">
        <v>1465.6448974609375</v>
      </c>
      <c r="GO41" s="232">
        <v>2553.473876953125</v>
      </c>
      <c r="GP41" s="232">
        <v>1676.6976318359375</v>
      </c>
      <c r="GQ41" s="232">
        <v>1770.7633056640625</v>
      </c>
      <c r="GR41" s="232">
        <v>2385.583251953125</v>
      </c>
      <c r="GS41" s="232">
        <v>4371.638671875</v>
      </c>
      <c r="GT41" s="232">
        <v>4420.00146484375</v>
      </c>
      <c r="GU41" s="232">
        <v>2767.031494140625</v>
      </c>
      <c r="GV41" s="232">
        <v>2126.39013671875</v>
      </c>
      <c r="GW41" s="232">
        <v>1688.3072509765625</v>
      </c>
      <c r="GX41" s="232">
        <v>1873.803466796875</v>
      </c>
      <c r="GY41" s="232">
        <v>1189.345947265625</v>
      </c>
      <c r="GZ41" s="232">
        <v>919.12786865234375</v>
      </c>
      <c r="HA41" s="232">
        <v>2147.3291015625</v>
      </c>
      <c r="HB41" s="232">
        <v>1410.784423828125</v>
      </c>
      <c r="HC41" s="232">
        <v>3255.9267578125</v>
      </c>
      <c r="HD41" s="232">
        <v>2067.9892578125</v>
      </c>
      <c r="HE41" s="232">
        <v>6886.78857421875</v>
      </c>
      <c r="HF41" s="232">
        <v>1902.4945068359375</v>
      </c>
      <c r="HG41" s="232">
        <v>0</v>
      </c>
      <c r="HH41" s="232">
        <v>4697.3994140625</v>
      </c>
      <c r="HI41" s="232">
        <v>2322.500732421875</v>
      </c>
      <c r="HJ41" s="232">
        <v>0.52463728189468384</v>
      </c>
      <c r="HK41" s="232">
        <v>0.1240217536687851</v>
      </c>
      <c r="HL41" s="232">
        <v>0.22097732126712799</v>
      </c>
      <c r="HM41" s="232">
        <v>2091.995361328125</v>
      </c>
      <c r="HN41" s="232">
        <v>1256.9710693359375</v>
      </c>
      <c r="HO41" s="232">
        <v>1877.274169921875</v>
      </c>
      <c r="HP41" s="232">
        <v>0.49433144927024841</v>
      </c>
      <c r="HQ41" s="232">
        <v>0.22652187943458557</v>
      </c>
      <c r="HR41" s="232">
        <v>0.21726284921169281</v>
      </c>
      <c r="HS41" s="232">
        <v>5.5037349462509155E-2</v>
      </c>
      <c r="HT41" s="232">
        <v>6.8464837968349457E-3</v>
      </c>
      <c r="HU41" s="232">
        <v>0.62581998109817505</v>
      </c>
      <c r="HV41" s="232">
        <v>0.54121607542037964</v>
      </c>
      <c r="HW41" s="232">
        <v>0.53943538665771484</v>
      </c>
      <c r="HX41" s="232">
        <v>0.42433801293373108</v>
      </c>
      <c r="HY41" s="232">
        <v>0.77644014358520508</v>
      </c>
      <c r="HZ41" s="232">
        <v>0.36700347065925598</v>
      </c>
      <c r="IA41" s="232">
        <v>1.0842765681445599E-2</v>
      </c>
      <c r="IB41" s="232">
        <v>0.13540035486221313</v>
      </c>
      <c r="IC41" s="232">
        <v>0.20682041347026825</v>
      </c>
      <c r="ID41" s="232">
        <v>0.26040300726890564</v>
      </c>
      <c r="IE41" s="232">
        <v>0.3865334689617157</v>
      </c>
      <c r="IF41" s="232">
        <v>0.69348007440567017</v>
      </c>
      <c r="IG41" s="232">
        <v>0.30651989579200745</v>
      </c>
      <c r="IH41" s="232">
        <v>6.2872745096683502E-2</v>
      </c>
      <c r="II41" s="232">
        <v>0.31862661242485046</v>
      </c>
      <c r="IJ41" s="232">
        <v>0.15706917643547058</v>
      </c>
      <c r="IK41" s="232">
        <v>3.5037051886320114E-2</v>
      </c>
      <c r="IL41" s="232">
        <v>0.31029805541038513</v>
      </c>
      <c r="IM41" s="232">
        <v>0.11609635502099991</v>
      </c>
      <c r="IN41" s="232">
        <v>0.97963172197341919</v>
      </c>
      <c r="IO41" s="232">
        <v>0.93392729759216309</v>
      </c>
      <c r="IP41" s="232">
        <v>0.24858006834983826</v>
      </c>
      <c r="IQ41" s="232">
        <v>0.19119714200496674</v>
      </c>
    </row>
    <row r="42" spans="1:251" x14ac:dyDescent="0.25">
      <c r="A42" s="139" t="str">
        <f t="shared" si="1"/>
        <v>2015_2_SEMT</v>
      </c>
      <c r="B42" s="232">
        <v>2015</v>
      </c>
      <c r="C42" s="232">
        <v>2</v>
      </c>
      <c r="D42" s="232" t="s">
        <v>171</v>
      </c>
      <c r="E42" s="232">
        <v>1613.761962890625</v>
      </c>
      <c r="F42" s="232">
        <v>1717.807373046875</v>
      </c>
      <c r="G42" s="232">
        <v>1307.97509765625</v>
      </c>
      <c r="H42" s="232">
        <v>671.56280517578125</v>
      </c>
      <c r="I42" s="232">
        <v>1291.0096435546875</v>
      </c>
      <c r="J42" s="232">
        <v>1640.9801025390625</v>
      </c>
      <c r="K42" s="232">
        <v>1640.9801025390625</v>
      </c>
      <c r="L42" s="232">
        <v>1640.9801025390625</v>
      </c>
      <c r="M42" s="232">
        <v>1083.165771484375</v>
      </c>
      <c r="N42" s="232">
        <v>1093.9866943359375</v>
      </c>
      <c r="O42" s="232">
        <v>1203.3853759765625</v>
      </c>
      <c r="P42" s="232">
        <v>1093.9866943359375</v>
      </c>
      <c r="Q42" s="232">
        <v>1312.7840576171875</v>
      </c>
      <c r="R42" s="232">
        <v>3269.937744140625</v>
      </c>
      <c r="S42" s="232">
        <v>1075.84130859375</v>
      </c>
      <c r="T42" s="232">
        <v>1640.9801025390625</v>
      </c>
      <c r="U42" s="232">
        <v>1422.1827392578125</v>
      </c>
      <c r="V42" s="232">
        <v>1307.97509765625</v>
      </c>
      <c r="W42" s="232">
        <v>1624.748779296875</v>
      </c>
      <c r="X42" s="232">
        <v>3051.94189453125</v>
      </c>
      <c r="Y42" s="232">
        <v>1367.4833984375</v>
      </c>
      <c r="Z42" s="232">
        <v>1733.0653076171875</v>
      </c>
      <c r="AA42" s="232">
        <v>1408.1156005859375</v>
      </c>
      <c r="AB42" s="232">
        <v>1307.97509765625</v>
      </c>
      <c r="AC42" s="232">
        <v>1307.97509765625</v>
      </c>
      <c r="AD42" s="232">
        <v>1093.9866943359375</v>
      </c>
      <c r="AE42" s="232">
        <v>871.9833984375</v>
      </c>
      <c r="AF42" s="232">
        <v>1531.5814208984375</v>
      </c>
      <c r="AG42" s="232">
        <v>1093.9866943359375</v>
      </c>
      <c r="AH42" s="232">
        <v>1969.1761474609375</v>
      </c>
      <c r="AI42" s="232">
        <v>1307.97509765625</v>
      </c>
      <c r="AJ42" s="232">
        <v>5415.8291015625</v>
      </c>
      <c r="AK42" s="232">
        <v>1624.748779296875</v>
      </c>
      <c r="AL42" s="232">
        <v>0</v>
      </c>
      <c r="AM42" s="232">
        <v>3269.937744140625</v>
      </c>
      <c r="AN42" s="232">
        <v>1580.469970703125</v>
      </c>
      <c r="AO42" s="232">
        <v>1516.43212890625</v>
      </c>
      <c r="AP42" s="232">
        <v>984.58807373046875</v>
      </c>
      <c r="AQ42" s="232">
        <v>1624.748779296875</v>
      </c>
      <c r="AR42" s="232">
        <v>249230.15553665161</v>
      </c>
      <c r="AS42" s="232">
        <v>4580265.6663246155</v>
      </c>
      <c r="AT42" s="232">
        <v>9617665.6351242065</v>
      </c>
      <c r="AU42" s="232">
        <v>4286622.4656219482</v>
      </c>
      <c r="AV42" s="232">
        <v>597299.80066680908</v>
      </c>
      <c r="AW42" s="232">
        <v>21125268.113170624</v>
      </c>
      <c r="AX42" s="232">
        <v>33645729.408794403</v>
      </c>
      <c r="AY42" s="232">
        <v>12520461.295623779</v>
      </c>
      <c r="AZ42" s="232">
        <v>19331083.723274231</v>
      </c>
      <c r="BA42" s="232">
        <v>1781796.6138267517</v>
      </c>
      <c r="BB42" s="232">
        <v>2497531.2199745178</v>
      </c>
      <c r="BC42" s="232">
        <v>7184752.6948318481</v>
      </c>
      <c r="BD42" s="232">
        <v>12210817.833984375</v>
      </c>
      <c r="BE42" s="232">
        <v>7344663.7844581604</v>
      </c>
      <c r="BF42" s="232">
        <v>4407963.8755455017</v>
      </c>
      <c r="BG42" s="232">
        <v>7.4230261147022247E-2</v>
      </c>
      <c r="BH42" s="232">
        <v>0.21354129910469055</v>
      </c>
      <c r="BI42" s="232">
        <v>0.362923264503479</v>
      </c>
      <c r="BJ42" s="232">
        <v>0.21829408407211304</v>
      </c>
      <c r="BK42" s="232">
        <v>0.13101109862327576</v>
      </c>
      <c r="BL42" s="232">
        <v>1.7036483623087406E-3</v>
      </c>
      <c r="BM42" s="232">
        <v>0.37212631106376648</v>
      </c>
      <c r="BN42" s="232">
        <v>5.023470614105463E-3</v>
      </c>
      <c r="BO42" s="232">
        <v>7.7949047088623047E-2</v>
      </c>
      <c r="BP42" s="232">
        <v>0.46311920881271362</v>
      </c>
      <c r="BQ42" s="232">
        <v>0.53688079118728638</v>
      </c>
      <c r="BR42" s="232">
        <v>1.7601517960429192E-2</v>
      </c>
      <c r="BS42" s="232">
        <v>0.25774618983268738</v>
      </c>
      <c r="BT42" s="232">
        <v>0.48460790514945984</v>
      </c>
      <c r="BU42" s="232">
        <v>0.2111382782459259</v>
      </c>
      <c r="BV42" s="232">
        <v>2.8906086459755898E-2</v>
      </c>
      <c r="BW42" s="232">
        <v>1.5785906463861465E-2</v>
      </c>
      <c r="BX42" s="232">
        <v>0.16158655285835266</v>
      </c>
      <c r="BY42" s="232">
        <v>0.10982058197259903</v>
      </c>
      <c r="BZ42" s="232">
        <v>6.0725335031747818E-2</v>
      </c>
      <c r="CA42" s="232">
        <v>0.35344329476356506</v>
      </c>
      <c r="CB42" s="232">
        <v>0.29863831400871277</v>
      </c>
      <c r="CC42" s="232">
        <v>4.0584905073046684E-3</v>
      </c>
      <c r="CD42" s="232">
        <v>0.13780105113983154</v>
      </c>
      <c r="CE42" s="232">
        <v>7.0044919848442078E-2</v>
      </c>
      <c r="CF42" s="232">
        <v>0.17886722087860107</v>
      </c>
      <c r="CG42" s="232">
        <v>0.56319797039031982</v>
      </c>
      <c r="CH42" s="232">
        <v>4.5730769634246826E-2</v>
      </c>
      <c r="CI42" s="232">
        <v>2.9960146639496088E-4</v>
      </c>
      <c r="CJ42" s="232">
        <v>0.62787365913391113</v>
      </c>
      <c r="CK42" s="232">
        <v>0.54105210304260254</v>
      </c>
      <c r="CL42" s="232">
        <v>0.72874808311462402</v>
      </c>
      <c r="CM42" s="232">
        <v>0.14888174831867218</v>
      </c>
      <c r="CN42" s="232">
        <v>0.75784897804260254</v>
      </c>
      <c r="CO42" s="232">
        <v>0.83839362859725952</v>
      </c>
      <c r="CP42" s="232">
        <v>0.60729163885116577</v>
      </c>
      <c r="CQ42" s="232">
        <v>0.1385330855846405</v>
      </c>
      <c r="CR42" s="232">
        <v>0.28835740685462952</v>
      </c>
      <c r="CS42" s="232">
        <v>0.44554468989372253</v>
      </c>
      <c r="CT42" s="232">
        <v>0.55234616994857788</v>
      </c>
      <c r="CU42" s="232">
        <v>0.50134527683258057</v>
      </c>
      <c r="CV42" s="232">
        <v>0.73711377382278442</v>
      </c>
      <c r="CW42" s="232">
        <v>0.7946435809135437</v>
      </c>
      <c r="CX42" s="232">
        <v>1.9429703243076801E-3</v>
      </c>
      <c r="CY42" s="232">
        <v>6.5971173346042633E-2</v>
      </c>
      <c r="CZ42" s="232">
        <v>3.3533453941345215E-2</v>
      </c>
      <c r="DA42" s="232">
        <v>8.5631273686885834E-2</v>
      </c>
      <c r="DB42" s="232">
        <v>0.26962658762931824</v>
      </c>
      <c r="DC42" s="232">
        <v>2.1893246099352837E-2</v>
      </c>
      <c r="DD42" s="232">
        <v>1.4343184011522681E-4</v>
      </c>
      <c r="DE42" s="232">
        <v>0.45682519674301147</v>
      </c>
      <c r="DF42" s="232">
        <v>0.54317480325698853</v>
      </c>
      <c r="DG42" s="232">
        <v>1.2892714701592922E-2</v>
      </c>
      <c r="DH42" s="232">
        <v>0.23693786561489105</v>
      </c>
      <c r="DI42" s="232">
        <v>0.49752336740493774</v>
      </c>
      <c r="DJ42" s="232">
        <v>0.22174765169620514</v>
      </c>
      <c r="DK42" s="232">
        <v>3.0898412689566612E-2</v>
      </c>
      <c r="DL42" s="232">
        <v>1.6172600910067558E-2</v>
      </c>
      <c r="DM42" s="232">
        <v>0.16305656731128693</v>
      </c>
      <c r="DN42" s="232">
        <v>0.11036305129528046</v>
      </c>
      <c r="DO42" s="232">
        <v>5.6134667247533798E-2</v>
      </c>
      <c r="DP42" s="232">
        <v>0.3461451530456543</v>
      </c>
      <c r="DQ42" s="232">
        <v>0.30812793970108032</v>
      </c>
      <c r="DR42" s="232">
        <v>4.0590409189462662E-3</v>
      </c>
      <c r="DS42" s="232">
        <v>0.13781975209712982</v>
      </c>
      <c r="DT42" s="232">
        <v>7.0054419338703156E-2</v>
      </c>
      <c r="DU42" s="232">
        <v>0.17881543934345245</v>
      </c>
      <c r="DV42" s="232">
        <v>0.56321471929550171</v>
      </c>
      <c r="DW42" s="232">
        <v>4.5736972242593765E-2</v>
      </c>
      <c r="DX42" s="232">
        <v>2.9964209534227848E-4</v>
      </c>
      <c r="DY42" s="232">
        <v>2.7390426024794579E-2</v>
      </c>
      <c r="DZ42" s="232">
        <v>4.0611360222101212E-2</v>
      </c>
      <c r="EA42" s="232">
        <v>0.49430379271507263</v>
      </c>
      <c r="EB42" s="232">
        <v>8.7260827422142029E-2</v>
      </c>
      <c r="EC42" s="232">
        <v>1.5397596172988415E-2</v>
      </c>
      <c r="ED42" s="232">
        <v>9.9059157073497772E-3</v>
      </c>
      <c r="EE42" s="232">
        <v>4.4871777296066284E-2</v>
      </c>
      <c r="EF42" s="232">
        <v>0.19728580117225647</v>
      </c>
      <c r="EG42" s="232">
        <v>0.48718598484992981</v>
      </c>
      <c r="EH42" s="232">
        <v>0.2358086109161377</v>
      </c>
      <c r="EI42" s="232">
        <v>0.22292496263980865</v>
      </c>
      <c r="EJ42" s="232">
        <v>5.4080456495285034E-2</v>
      </c>
      <c r="EK42" s="232">
        <v>8.4344334900379181E-2</v>
      </c>
      <c r="EL42" s="232">
        <v>9.6699967980384827E-2</v>
      </c>
      <c r="EM42" s="232">
        <v>7.3686227202415466E-2</v>
      </c>
      <c r="EN42" s="232">
        <v>0.31650248169898987</v>
      </c>
      <c r="EO42" s="232">
        <v>0.15859124064445496</v>
      </c>
      <c r="EP42" s="232">
        <v>6.0247078537940979E-2</v>
      </c>
      <c r="EQ42" s="232">
        <v>3.8216684013605118E-2</v>
      </c>
      <c r="ER42" s="232">
        <v>2.1860413253307343E-2</v>
      </c>
      <c r="ES42" s="232">
        <v>6.2514983117580414E-2</v>
      </c>
      <c r="ET42" s="232">
        <v>7.4533157050609589E-2</v>
      </c>
      <c r="EU42" s="232">
        <v>7.9509735107421875E-2</v>
      </c>
      <c r="EV42" s="232">
        <v>0.15361623466014862</v>
      </c>
      <c r="EW42" s="232">
        <v>0.10365783423185349</v>
      </c>
      <c r="EX42" s="232">
        <v>5.5641047656536102E-2</v>
      </c>
      <c r="EY42" s="232">
        <v>0</v>
      </c>
      <c r="EZ42" s="232">
        <v>0</v>
      </c>
      <c r="FA42" s="232">
        <v>0</v>
      </c>
      <c r="FB42" s="232">
        <v>0</v>
      </c>
      <c r="FC42" s="232">
        <v>0</v>
      </c>
      <c r="FD42" s="232">
        <v>0</v>
      </c>
      <c r="FE42" s="232">
        <v>0</v>
      </c>
      <c r="FF42" s="232">
        <v>0.53096175193786621</v>
      </c>
      <c r="FG42" s="232">
        <v>0.46903827786445618</v>
      </c>
      <c r="FH42" s="232">
        <v>6.6049776971340179E-2</v>
      </c>
      <c r="FI42" s="232">
        <v>0.48463591933250427</v>
      </c>
      <c r="FJ42" s="232">
        <v>0.34615498781204224</v>
      </c>
      <c r="FK42" s="232">
        <v>9.5667421817779541E-2</v>
      </c>
      <c r="FL42" s="232">
        <v>7.4918968603014946E-3</v>
      </c>
      <c r="FM42" s="232">
        <v>1.170031912624836E-2</v>
      </c>
      <c r="FN42" s="232">
        <v>0.14279034733772278</v>
      </c>
      <c r="FO42" s="232">
        <v>0.10352569818496704</v>
      </c>
      <c r="FP42" s="232">
        <v>0.11059898138046265</v>
      </c>
      <c r="FQ42" s="232">
        <v>0.43437618017196655</v>
      </c>
      <c r="FR42" s="232">
        <v>0.19700847566127777</v>
      </c>
      <c r="FZ42" s="232">
        <v>2788.642822265625</v>
      </c>
      <c r="GA42" s="232">
        <v>3263.904541015625</v>
      </c>
      <c r="GB42" s="232">
        <v>2223.49072265625</v>
      </c>
      <c r="GC42" s="232">
        <v>712.1817626953125</v>
      </c>
      <c r="GD42" s="232">
        <v>1729.8076171875</v>
      </c>
      <c r="GE42" s="232">
        <v>2916.382080078125</v>
      </c>
      <c r="GF42" s="232">
        <v>3552.675537109375</v>
      </c>
      <c r="GG42" s="232">
        <v>4243.58056640625</v>
      </c>
      <c r="GH42" s="232">
        <v>1309.6551513671875</v>
      </c>
      <c r="GI42" s="232">
        <v>1361.0308837890625</v>
      </c>
      <c r="GJ42" s="232">
        <v>1474.3385009765625</v>
      </c>
      <c r="GK42" s="232">
        <v>1405.24365234375</v>
      </c>
      <c r="GL42" s="232">
        <v>1841.7642822265625</v>
      </c>
      <c r="GM42" s="232">
        <v>5408.84912109375</v>
      </c>
      <c r="GN42" s="232">
        <v>1709.4515380859375</v>
      </c>
      <c r="GO42" s="232">
        <v>3087.842041015625</v>
      </c>
      <c r="GP42" s="232">
        <v>1991.3956298828125</v>
      </c>
      <c r="GQ42" s="232">
        <v>2058.962158203125</v>
      </c>
      <c r="GR42" s="232">
        <v>2920.928955078125</v>
      </c>
      <c r="GS42" s="232">
        <v>4430.84912109375</v>
      </c>
      <c r="GT42" s="232">
        <v>2475.651611328125</v>
      </c>
      <c r="GU42" s="232">
        <v>3436.174560546875</v>
      </c>
      <c r="GV42" s="232">
        <v>2597.86083984375</v>
      </c>
      <c r="GW42" s="232">
        <v>1792.139404296875</v>
      </c>
      <c r="GX42" s="232">
        <v>1897.38330078125</v>
      </c>
      <c r="GY42" s="232">
        <v>1243.058837890625</v>
      </c>
      <c r="GZ42" s="232">
        <v>933.74322509765625</v>
      </c>
      <c r="HA42" s="232">
        <v>2604.72314453125</v>
      </c>
      <c r="HB42" s="232">
        <v>1828.403564453125</v>
      </c>
      <c r="HC42" s="232">
        <v>3184.114990234375</v>
      </c>
      <c r="HD42" s="232">
        <v>1961.994140625</v>
      </c>
      <c r="HE42" s="232">
        <v>8303.560546875</v>
      </c>
      <c r="HF42" s="232">
        <v>2393.49169921875</v>
      </c>
      <c r="HG42" s="232">
        <v>0</v>
      </c>
      <c r="HH42" s="232">
        <v>4574.64697265625</v>
      </c>
      <c r="HI42" s="232">
        <v>2739.41650390625</v>
      </c>
      <c r="HJ42" s="232">
        <v>0.53701895475387573</v>
      </c>
      <c r="HK42" s="232">
        <v>0.13778160512447357</v>
      </c>
      <c r="HL42" s="232">
        <v>0.19729645550251007</v>
      </c>
      <c r="HM42" s="232">
        <v>2501.779541015625</v>
      </c>
      <c r="HN42" s="232">
        <v>1531.5775146484375</v>
      </c>
      <c r="HO42" s="232">
        <v>2358.179931640625</v>
      </c>
      <c r="HP42" s="232">
        <v>0.46735996007919312</v>
      </c>
      <c r="HQ42" s="232">
        <v>0.23114930093288422</v>
      </c>
      <c r="HR42" s="232">
        <v>0.24385647475719452</v>
      </c>
      <c r="HS42" s="232">
        <v>5.1598474383354187E-2</v>
      </c>
      <c r="HT42" s="232">
        <v>6.0357982292771339E-3</v>
      </c>
      <c r="HU42" s="232">
        <v>0.68920612335205078</v>
      </c>
      <c r="HV42" s="232">
        <v>0.58705699443817139</v>
      </c>
      <c r="HW42" s="232">
        <v>0.60591417551040649</v>
      </c>
      <c r="HX42" s="232">
        <v>0.46424844861030579</v>
      </c>
      <c r="HY42" s="232">
        <v>0.83638924360275269</v>
      </c>
      <c r="HZ42" s="232">
        <v>0.33000907301902771</v>
      </c>
      <c r="IA42" s="232">
        <v>1.2974632903933525E-2</v>
      </c>
      <c r="IB42" s="232">
        <v>0.15165653824806213</v>
      </c>
      <c r="IC42" s="232">
        <v>0.22255554795265198</v>
      </c>
      <c r="ID42" s="232">
        <v>0.27164000272750854</v>
      </c>
      <c r="IE42" s="232">
        <v>0.34117326140403748</v>
      </c>
      <c r="IF42" s="232">
        <v>0.68007713556289673</v>
      </c>
      <c r="IG42" s="232">
        <v>0.31992289423942566</v>
      </c>
      <c r="IH42" s="232">
        <v>7.217097282409668E-2</v>
      </c>
      <c r="II42" s="232">
        <v>0.33500123023986816</v>
      </c>
      <c r="IJ42" s="232">
        <v>0.12978194653987885</v>
      </c>
      <c r="IK42" s="232">
        <v>3.8364376872777939E-2</v>
      </c>
      <c r="IL42" s="232">
        <v>0.29171690344810486</v>
      </c>
      <c r="IM42" s="232">
        <v>0.13296455144882202</v>
      </c>
      <c r="IN42" s="232">
        <v>0.98030078411102295</v>
      </c>
      <c r="IO42" s="232">
        <v>0.91373121738433838</v>
      </c>
      <c r="IP42" s="232">
        <v>0.23227629065513611</v>
      </c>
      <c r="IQ42" s="232">
        <v>0.20418120920658112</v>
      </c>
    </row>
    <row r="43" spans="1:251" x14ac:dyDescent="0.25">
      <c r="A43" s="139" t="str">
        <f t="shared" si="1"/>
        <v>2015_1_BRA</v>
      </c>
      <c r="B43" s="232">
        <v>2015</v>
      </c>
      <c r="C43" s="232">
        <v>1</v>
      </c>
      <c r="D43" s="232" t="s">
        <v>170</v>
      </c>
      <c r="E43" s="232">
        <v>1201.911865234375</v>
      </c>
      <c r="F43" s="232">
        <v>1347.3660888671875</v>
      </c>
      <c r="G43" s="232">
        <v>1033.1158447265625</v>
      </c>
      <c r="H43" s="232">
        <v>440.92483520507813</v>
      </c>
      <c r="I43" s="232">
        <v>1092.0509033203125</v>
      </c>
      <c r="J43" s="232">
        <v>1346.925537109375</v>
      </c>
      <c r="K43" s="232">
        <v>1343.1051025390625</v>
      </c>
      <c r="L43" s="232">
        <v>1002.77685546875</v>
      </c>
      <c r="M43" s="232">
        <v>683.53643798828125</v>
      </c>
      <c r="N43" s="232">
        <v>898.24407958984375</v>
      </c>
      <c r="O43" s="232">
        <v>1117.539794921875</v>
      </c>
      <c r="P43" s="232">
        <v>961.173095703125</v>
      </c>
      <c r="Q43" s="232">
        <v>1263.8375244140625</v>
      </c>
      <c r="R43" s="232">
        <v>2570.341552734375</v>
      </c>
      <c r="S43" s="232">
        <v>561.40252685546875</v>
      </c>
      <c r="T43" s="232">
        <v>1346.925537109375</v>
      </c>
      <c r="U43" s="232">
        <v>1337.0357666015625</v>
      </c>
      <c r="V43" s="232">
        <v>1122.43798828125</v>
      </c>
      <c r="W43" s="232">
        <v>1332.578125</v>
      </c>
      <c r="X43" s="232">
        <v>2126.287353515625</v>
      </c>
      <c r="Y43" s="232">
        <v>897.95037841796875</v>
      </c>
      <c r="Z43" s="232">
        <v>1378.7318115234375</v>
      </c>
      <c r="AA43" s="232">
        <v>1122.43798828125</v>
      </c>
      <c r="AB43" s="232">
        <v>1014.1851806640625</v>
      </c>
      <c r="AC43" s="232">
        <v>1014.1851806640625</v>
      </c>
      <c r="AD43" s="232">
        <v>905.3671875</v>
      </c>
      <c r="AE43" s="232">
        <v>612.80804443359375</v>
      </c>
      <c r="AF43" s="232">
        <v>1346.925537109375</v>
      </c>
      <c r="AG43" s="232">
        <v>884.9366455078125</v>
      </c>
      <c r="AH43" s="232">
        <v>1711.678466796875</v>
      </c>
      <c r="AI43" s="232">
        <v>1014.1851806640625</v>
      </c>
      <c r="AJ43" s="232">
        <v>3367.313720703125</v>
      </c>
      <c r="AK43" s="232">
        <v>1049.556884765625</v>
      </c>
      <c r="AL43" s="232">
        <v>0</v>
      </c>
      <c r="AM43" s="232">
        <v>2458.58740234375</v>
      </c>
      <c r="AN43" s="232">
        <v>1234.6817626953125</v>
      </c>
      <c r="AO43" s="232">
        <v>1346.925537109375</v>
      </c>
      <c r="AP43" s="232">
        <v>881.84967041015625</v>
      </c>
      <c r="AQ43" s="232">
        <v>1069.628662109375</v>
      </c>
      <c r="AR43" s="232">
        <v>2173386.1740751266</v>
      </c>
      <c r="AS43" s="232">
        <v>23643467.331334591</v>
      </c>
      <c r="AT43" s="232">
        <v>45261951.161858082</v>
      </c>
      <c r="AU43" s="232">
        <v>18212680.612530708</v>
      </c>
      <c r="AV43" s="232">
        <v>2731618.1385359764</v>
      </c>
      <c r="AW43" s="232">
        <v>99956641.148926258</v>
      </c>
      <c r="AX43" s="232">
        <v>163805776.71866465</v>
      </c>
      <c r="AY43" s="232">
        <v>63849135.569738388</v>
      </c>
      <c r="AZ43" s="232">
        <v>92023103.418334484</v>
      </c>
      <c r="BA43" s="232">
        <v>7785031.9705953598</v>
      </c>
      <c r="BB43" s="232">
        <v>14113231.499368191</v>
      </c>
      <c r="BC43" s="232">
        <v>37657332.647622585</v>
      </c>
      <c r="BD43" s="232">
        <v>59880898.109208584</v>
      </c>
      <c r="BE43" s="232">
        <v>32558436.810070038</v>
      </c>
      <c r="BF43" s="232">
        <v>19595877.652395248</v>
      </c>
      <c r="BG43" s="232">
        <v>8.6158327758312225E-2</v>
      </c>
      <c r="BH43" s="232">
        <v>0.2298901379108429</v>
      </c>
      <c r="BI43" s="232">
        <v>0.36556035280227661</v>
      </c>
      <c r="BJ43" s="232">
        <v>0.198762446641922</v>
      </c>
      <c r="BK43" s="232">
        <v>0.11962873488664627</v>
      </c>
      <c r="BL43" s="232">
        <v>2.9845223762094975E-3</v>
      </c>
      <c r="BM43" s="232">
        <v>0.38978561758995056</v>
      </c>
      <c r="BN43" s="232">
        <v>2.9286051169037819E-2</v>
      </c>
      <c r="BO43" s="232">
        <v>8.560740202665329E-2</v>
      </c>
      <c r="BP43" s="232">
        <v>0.43546390533447266</v>
      </c>
      <c r="BQ43" s="232">
        <v>0.56453609466552734</v>
      </c>
      <c r="BR43" s="232">
        <v>2.9488410800695419E-2</v>
      </c>
      <c r="BS43" s="232">
        <v>0.27501332759857178</v>
      </c>
      <c r="BT43" s="232">
        <v>0.47951701283454895</v>
      </c>
      <c r="BU43" s="232">
        <v>0.18830396234989166</v>
      </c>
      <c r="BV43" s="232">
        <v>2.7677286416292191E-2</v>
      </c>
      <c r="BW43" s="232">
        <v>4.5333530753850937E-2</v>
      </c>
      <c r="BX43" s="232">
        <v>0.25100770592689514</v>
      </c>
      <c r="BY43" s="232">
        <v>0.10751458257436752</v>
      </c>
      <c r="BZ43" s="232">
        <v>6.5205775201320648E-2</v>
      </c>
      <c r="CA43" s="232">
        <v>0.31570038199424744</v>
      </c>
      <c r="CB43" s="232">
        <v>0.21523803472518921</v>
      </c>
      <c r="CC43" s="232">
        <v>0.10375384986400604</v>
      </c>
      <c r="CD43" s="232">
        <v>0.14389559626579285</v>
      </c>
      <c r="CE43" s="232">
        <v>8.3080559968948364E-2</v>
      </c>
      <c r="CF43" s="232">
        <v>0.18950176239013672</v>
      </c>
      <c r="CG43" s="232">
        <v>0.42203998565673828</v>
      </c>
      <c r="CH43" s="232">
        <v>5.7654161006212234E-2</v>
      </c>
      <c r="CI43" s="232">
        <v>7.4075767770409584E-5</v>
      </c>
      <c r="CJ43" s="232">
        <v>0.61021441221237183</v>
      </c>
      <c r="CK43" s="232">
        <v>0.50841742753982544</v>
      </c>
      <c r="CL43" s="232">
        <v>0.72167348861694336</v>
      </c>
      <c r="CM43" s="232">
        <v>0.20885099470615387</v>
      </c>
      <c r="CN43" s="232">
        <v>0.7299882173538208</v>
      </c>
      <c r="CO43" s="232">
        <v>0.80043739080429077</v>
      </c>
      <c r="CP43" s="232">
        <v>0.5781061053276062</v>
      </c>
      <c r="CQ43" s="232">
        <v>0.14117911458015442</v>
      </c>
      <c r="CR43" s="232">
        <v>0.32589069008827209</v>
      </c>
      <c r="CS43" s="232">
        <v>0.50917518138885498</v>
      </c>
      <c r="CT43" s="232">
        <v>0.57913833856582642</v>
      </c>
      <c r="CU43" s="232">
        <v>0.52765083312988281</v>
      </c>
      <c r="CV43" s="232">
        <v>0.74092817306518555</v>
      </c>
      <c r="CW43" s="232">
        <v>0.79311960935592651</v>
      </c>
      <c r="CX43" s="232">
        <v>4.6975977718830109E-2</v>
      </c>
      <c r="CY43" s="232">
        <v>6.5150700509548187E-2</v>
      </c>
      <c r="CZ43" s="232">
        <v>3.7615861743688583E-2</v>
      </c>
      <c r="DA43" s="232">
        <v>8.5799515247344971E-2</v>
      </c>
      <c r="DB43" s="232">
        <v>0.19108438491821289</v>
      </c>
      <c r="DC43" s="232">
        <v>2.6103710755705833E-2</v>
      </c>
      <c r="DD43" s="232">
        <v>3.3538817660883069E-5</v>
      </c>
      <c r="DE43" s="232">
        <v>0.42740845680236816</v>
      </c>
      <c r="DF43" s="232">
        <v>0.57259154319763184</v>
      </c>
      <c r="DG43" s="232">
        <v>2.3617831990122795E-2</v>
      </c>
      <c r="DH43" s="232">
        <v>0.25692969560623169</v>
      </c>
      <c r="DI43" s="232">
        <v>0.4918542206287384</v>
      </c>
      <c r="DJ43" s="232">
        <v>0.19791421294212341</v>
      </c>
      <c r="DK43" s="232">
        <v>2.9684046283364296E-2</v>
      </c>
      <c r="DL43" s="232">
        <v>4.6756323426961899E-2</v>
      </c>
      <c r="DM43" s="232">
        <v>0.25429624319076538</v>
      </c>
      <c r="DN43" s="232">
        <v>0.10707744956016541</v>
      </c>
      <c r="DO43" s="232">
        <v>6.0915898531675339E-2</v>
      </c>
      <c r="DP43" s="232">
        <v>0.31068822741508484</v>
      </c>
      <c r="DQ43" s="232">
        <v>0.22026585042476654</v>
      </c>
      <c r="DR43" s="232">
        <v>0.10375384986400604</v>
      </c>
      <c r="DS43" s="232">
        <v>0.14389559626579285</v>
      </c>
      <c r="DT43" s="232">
        <v>8.3080559968948364E-2</v>
      </c>
      <c r="DU43" s="232">
        <v>0.18950176239013672</v>
      </c>
      <c r="DV43" s="232">
        <v>0.42203998565673828</v>
      </c>
      <c r="DW43" s="232">
        <v>5.7654161006212234E-2</v>
      </c>
      <c r="DX43" s="232">
        <v>7.4075767770409584E-5</v>
      </c>
      <c r="DY43" s="232">
        <v>2.1114101633429527E-2</v>
      </c>
      <c r="DZ43" s="232">
        <v>4.4291406869888306E-2</v>
      </c>
      <c r="EA43" s="232">
        <v>0.39192202687263489</v>
      </c>
      <c r="EB43" s="232">
        <v>0.10917524248361588</v>
      </c>
      <c r="EC43" s="232">
        <v>1.4557518996298313E-2</v>
      </c>
      <c r="ED43" s="232">
        <v>2.3143097758293152E-2</v>
      </c>
      <c r="EE43" s="232">
        <v>4.4295821338891983E-2</v>
      </c>
      <c r="EF43" s="232">
        <v>0.23660732805728912</v>
      </c>
      <c r="EG43" s="232">
        <v>0.48067256808280945</v>
      </c>
      <c r="EH43" s="232">
        <v>0.24800573289394379</v>
      </c>
      <c r="EI43" s="232">
        <v>0.21428732573986053</v>
      </c>
      <c r="EJ43" s="232">
        <v>5.7034369558095932E-2</v>
      </c>
      <c r="EK43" s="232">
        <v>7.7884092926979065E-2</v>
      </c>
      <c r="EL43" s="232">
        <v>9.5010951161384583E-2</v>
      </c>
      <c r="EM43" s="232">
        <v>6.4673013985157013E-2</v>
      </c>
      <c r="EN43" s="232">
        <v>0.25910905003547668</v>
      </c>
      <c r="EO43" s="232">
        <v>0.13779881596565247</v>
      </c>
      <c r="EP43" s="232">
        <v>5.4350174963474274E-2</v>
      </c>
      <c r="EQ43" s="232">
        <v>3.1595826148986816E-2</v>
      </c>
      <c r="ER43" s="232">
        <v>1.2118516489863396E-2</v>
      </c>
      <c r="ES43" s="232">
        <v>4.799940437078476E-2</v>
      </c>
      <c r="ET43" s="232">
        <v>6.5700657665729523E-2</v>
      </c>
      <c r="EU43" s="232">
        <v>8.0995440483093262E-2</v>
      </c>
      <c r="EV43" s="232">
        <v>0.13727983832359314</v>
      </c>
      <c r="EW43" s="232">
        <v>9.2857345938682556E-2</v>
      </c>
      <c r="EX43" s="232">
        <v>5.6876596063375473E-2</v>
      </c>
      <c r="EY43" s="232">
        <v>0</v>
      </c>
      <c r="EZ43" s="232">
        <v>0</v>
      </c>
      <c r="FA43" s="232">
        <v>0</v>
      </c>
      <c r="FB43" s="232">
        <v>0</v>
      </c>
      <c r="FC43" s="232">
        <v>0</v>
      </c>
      <c r="FD43" s="232">
        <v>0</v>
      </c>
      <c r="FE43" s="232">
        <v>0</v>
      </c>
      <c r="FF43" s="232">
        <v>0.53122329711914063</v>
      </c>
      <c r="FG43" s="232">
        <v>0.46877673268318176</v>
      </c>
      <c r="FH43" s="232">
        <v>9.8103657364845276E-2</v>
      </c>
      <c r="FI43" s="232">
        <v>0.48657581210136414</v>
      </c>
      <c r="FJ43" s="232">
        <v>0.33462333679199219</v>
      </c>
      <c r="FK43" s="232">
        <v>7.6390691101551056E-2</v>
      </c>
      <c r="FL43" s="232">
        <v>4.3064979836344719E-3</v>
      </c>
      <c r="FM43" s="232">
        <v>2.7938727289438248E-2</v>
      </c>
      <c r="FN43" s="232">
        <v>0.21174249053001404</v>
      </c>
      <c r="FO43" s="232">
        <v>0.1118096262216568</v>
      </c>
      <c r="FP43" s="232">
        <v>0.1149328202009201</v>
      </c>
      <c r="FQ43" s="232">
        <v>0.37639394402503967</v>
      </c>
      <c r="FR43" s="232">
        <v>0.15718238055706024</v>
      </c>
      <c r="FZ43" s="232">
        <v>2001.101318359375</v>
      </c>
      <c r="GA43" s="232">
        <v>2247.830322265625</v>
      </c>
      <c r="GB43" s="232">
        <v>1670.56298828125</v>
      </c>
      <c r="GC43" s="232">
        <v>484.717041015625</v>
      </c>
      <c r="GD43" s="232">
        <v>1373.4967041015625</v>
      </c>
      <c r="GE43" s="232">
        <v>2177.496826171875</v>
      </c>
      <c r="GF43" s="232">
        <v>2505.440673828125</v>
      </c>
      <c r="GG43" s="232">
        <v>2354.395751953125</v>
      </c>
      <c r="GH43" s="232">
        <v>803.6885986328125</v>
      </c>
      <c r="GI43" s="232">
        <v>1130.81640625</v>
      </c>
      <c r="GJ43" s="232">
        <v>1354.39013671875</v>
      </c>
      <c r="GK43" s="232">
        <v>1204.6064453125</v>
      </c>
      <c r="GL43" s="232">
        <v>1704.8472900390625</v>
      </c>
      <c r="GM43" s="232">
        <v>4212.55078125</v>
      </c>
      <c r="GN43" s="232">
        <v>967.74969482421875</v>
      </c>
      <c r="GO43" s="232">
        <v>2082.117431640625</v>
      </c>
      <c r="GP43" s="232">
        <v>1660.16552734375</v>
      </c>
      <c r="GQ43" s="232">
        <v>1717.95947265625</v>
      </c>
      <c r="GR43" s="232">
        <v>2216.18603515625</v>
      </c>
      <c r="GS43" s="232">
        <v>3506.282470703125</v>
      </c>
      <c r="GT43" s="232">
        <v>1772.7767333984375</v>
      </c>
      <c r="GU43" s="232">
        <v>2447.26904296875</v>
      </c>
      <c r="GV43" s="232">
        <v>1821.4013671875</v>
      </c>
      <c r="GW43" s="232">
        <v>1357.953369140625</v>
      </c>
      <c r="GX43" s="232">
        <v>1438.71142578125</v>
      </c>
      <c r="GY43" s="232">
        <v>1105.438720703125</v>
      </c>
      <c r="GZ43" s="232">
        <v>692.9066162109375</v>
      </c>
      <c r="HA43" s="232">
        <v>1992.06298828125</v>
      </c>
      <c r="HB43" s="232">
        <v>1218.0091552734375</v>
      </c>
      <c r="HC43" s="232">
        <v>3024.8203125</v>
      </c>
      <c r="HD43" s="232">
        <v>1749.4610595703125</v>
      </c>
      <c r="HE43" s="232">
        <v>5539.77783203125</v>
      </c>
      <c r="HF43" s="232">
        <v>1614.75</v>
      </c>
      <c r="HG43" s="232">
        <v>8.0142784118652344</v>
      </c>
      <c r="HH43" s="232">
        <v>3751.47607421875</v>
      </c>
      <c r="HI43" s="232">
        <v>2011.7498779296875</v>
      </c>
      <c r="HJ43" s="232">
        <v>0.4275936484336853</v>
      </c>
      <c r="HK43" s="232">
        <v>0.17660973966121674</v>
      </c>
      <c r="HL43" s="232">
        <v>0.23660732805728912</v>
      </c>
      <c r="HM43" s="232">
        <v>1948.4747314453125</v>
      </c>
      <c r="HN43" s="232">
        <v>1121.1204833984375</v>
      </c>
      <c r="HO43" s="232">
        <v>1601.047119140625</v>
      </c>
      <c r="HP43" s="232">
        <v>0.4611944854259491</v>
      </c>
      <c r="HQ43" s="232">
        <v>0.24290570616722107</v>
      </c>
      <c r="HR43" s="232">
        <v>0.23539300262928009</v>
      </c>
      <c r="HS43" s="232">
        <v>5.3917743265628815E-2</v>
      </c>
      <c r="HT43" s="232">
        <v>6.5890541300177574E-3</v>
      </c>
      <c r="HU43" s="232">
        <v>0.68130171298980713</v>
      </c>
      <c r="HV43" s="232">
        <v>0.56696122884750366</v>
      </c>
      <c r="HW43" s="232">
        <v>0.576080322265625</v>
      </c>
      <c r="HX43" s="232">
        <v>0.46527230739593506</v>
      </c>
      <c r="HY43" s="232">
        <v>0.73977100849151611</v>
      </c>
      <c r="HZ43" s="232">
        <v>0.34080293774604797</v>
      </c>
      <c r="IA43" s="232">
        <v>2.3080263286828995E-2</v>
      </c>
      <c r="IB43" s="232">
        <v>0.17307595908641815</v>
      </c>
      <c r="IC43" s="232">
        <v>0.24995474517345428</v>
      </c>
      <c r="ID43" s="232">
        <v>0.25337794423103333</v>
      </c>
      <c r="IE43" s="232">
        <v>0.30051109194755554</v>
      </c>
      <c r="IF43" s="232">
        <v>0.67677056789398193</v>
      </c>
      <c r="IG43" s="232">
        <v>0.32322940230369568</v>
      </c>
      <c r="IH43" s="232">
        <v>0.16426880657672882</v>
      </c>
      <c r="II43" s="232">
        <v>0.3819708526134491</v>
      </c>
      <c r="IJ43" s="232">
        <v>9.9283255636692047E-2</v>
      </c>
      <c r="IK43" s="232">
        <v>3.696640208363533E-2</v>
      </c>
      <c r="IL43" s="232">
        <v>0.23557938635349274</v>
      </c>
      <c r="IM43" s="232">
        <v>8.1931300461292267E-2</v>
      </c>
      <c r="IN43" s="232">
        <v>0.98600202798843384</v>
      </c>
      <c r="IO43" s="232">
        <v>0.9191628098487854</v>
      </c>
      <c r="IP43" s="232">
        <v>0.31106770038604736</v>
      </c>
      <c r="IQ43" s="232">
        <v>0.29230180382728577</v>
      </c>
    </row>
    <row r="44" spans="1:251" x14ac:dyDescent="0.25">
      <c r="A44" s="139" t="str">
        <f t="shared" si="1"/>
        <v>2015_1_RJ</v>
      </c>
      <c r="B44" s="232">
        <v>2015</v>
      </c>
      <c r="C44" s="232">
        <v>1</v>
      </c>
      <c r="D44" s="232" t="s">
        <v>172</v>
      </c>
      <c r="E44" s="232">
        <v>1564.5556640625</v>
      </c>
      <c r="F44" s="232">
        <v>1676.3096923828125</v>
      </c>
      <c r="G44" s="232">
        <v>1341.0477294921875</v>
      </c>
      <c r="H44" s="232">
        <v>670.52386474609375</v>
      </c>
      <c r="I44" s="232">
        <v>1341.0477294921875</v>
      </c>
      <c r="J44" s="232">
        <v>1676.3096923828125</v>
      </c>
      <c r="K44" s="232">
        <v>1676.3096923828125</v>
      </c>
      <c r="L44" s="232">
        <v>2011.571533203125</v>
      </c>
      <c r="M44" s="232">
        <v>1117.539794921875</v>
      </c>
      <c r="N44" s="232">
        <v>1061.6627197265625</v>
      </c>
      <c r="O44" s="232">
        <v>1117.539794921875</v>
      </c>
      <c r="P44" s="232">
        <v>1072.838134765625</v>
      </c>
      <c r="Q44" s="232">
        <v>1341.0477294921875</v>
      </c>
      <c r="R44" s="232">
        <v>3352.619384765625</v>
      </c>
      <c r="S44" s="232">
        <v>1341.0477294921875</v>
      </c>
      <c r="T44" s="232">
        <v>1676.3096923828125</v>
      </c>
      <c r="U44" s="232">
        <v>1452.8016357421875</v>
      </c>
      <c r="V44" s="232">
        <v>1341.0477294921875</v>
      </c>
      <c r="W44" s="232">
        <v>1618.197509765625</v>
      </c>
      <c r="X44" s="232">
        <v>3352.619384765625</v>
      </c>
      <c r="Y44" s="232">
        <v>5587.69873046875</v>
      </c>
      <c r="Z44" s="232">
        <v>1676.3096923828125</v>
      </c>
      <c r="AA44" s="232">
        <v>1564.5556640625</v>
      </c>
      <c r="AB44" s="232">
        <v>1341.0477294921875</v>
      </c>
      <c r="AC44" s="232">
        <v>1320.9320068359375</v>
      </c>
      <c r="AD44" s="232">
        <v>1005.7857666015625</v>
      </c>
      <c r="AE44" s="232">
        <v>894.03179931640625</v>
      </c>
      <c r="AF44" s="232">
        <v>1452.8016357421875</v>
      </c>
      <c r="AG44" s="232">
        <v>1117.539794921875</v>
      </c>
      <c r="AH44" s="232">
        <v>2011.571533203125</v>
      </c>
      <c r="AI44" s="232">
        <v>1676.3096923828125</v>
      </c>
      <c r="AJ44" s="232">
        <v>5028.9287109375</v>
      </c>
      <c r="AK44" s="232">
        <v>1452.8016357421875</v>
      </c>
      <c r="AL44" s="232">
        <v>0</v>
      </c>
      <c r="AM44" s="232">
        <v>3352.619384765625</v>
      </c>
      <c r="AN44" s="232">
        <v>1564.5556640625</v>
      </c>
      <c r="AO44" s="232">
        <v>1452.8016357421875</v>
      </c>
      <c r="AP44" s="232">
        <v>1005.7857666015625</v>
      </c>
      <c r="AQ44" s="232">
        <v>1452.8016357421875</v>
      </c>
      <c r="AR44" s="232">
        <v>13737.12727355957</v>
      </c>
      <c r="AS44" s="232">
        <v>659787.10947418213</v>
      </c>
      <c r="AT44" s="232">
        <v>1480010.0297927856</v>
      </c>
      <c r="AU44" s="232">
        <v>732213.27314758301</v>
      </c>
      <c r="AV44" s="232">
        <v>109143.07705688477</v>
      </c>
      <c r="AW44" s="232">
        <v>3134522.7545013428</v>
      </c>
      <c r="AX44" s="232">
        <v>5547077.3076171875</v>
      </c>
      <c r="AY44" s="232">
        <v>2412554.5531158447</v>
      </c>
      <c r="AZ44" s="232">
        <v>2994890.6167449951</v>
      </c>
      <c r="BA44" s="232">
        <v>138423.39782714844</v>
      </c>
      <c r="BB44" s="232">
        <v>342388.33247375488</v>
      </c>
      <c r="BC44" s="232">
        <v>1099724.6088485718</v>
      </c>
      <c r="BD44" s="232">
        <v>1853585.0800704956</v>
      </c>
      <c r="BE44" s="232">
        <v>1288114.3223724365</v>
      </c>
      <c r="BF44" s="232">
        <v>963264.96385192871</v>
      </c>
      <c r="BG44" s="232">
        <v>6.1724096536636353E-2</v>
      </c>
      <c r="BH44" s="232">
        <v>0.19825297594070435</v>
      </c>
      <c r="BI44" s="232">
        <v>0.33415526151657104</v>
      </c>
      <c r="BJ44" s="232">
        <v>0.23221495747566223</v>
      </c>
      <c r="BK44" s="232">
        <v>0.17365270853042603</v>
      </c>
      <c r="BL44" s="232">
        <v>8.387190755456686E-4</v>
      </c>
      <c r="BM44" s="232">
        <v>0.43492355942726135</v>
      </c>
      <c r="BN44" s="232">
        <v>3.077096538618207E-3</v>
      </c>
      <c r="BO44" s="232">
        <v>0.11571254581212997</v>
      </c>
      <c r="BP44" s="232">
        <v>0.46820166707038879</v>
      </c>
      <c r="BQ44" s="232">
        <v>0.53179830312728882</v>
      </c>
      <c r="BR44" s="232">
        <v>6.5608653239905834E-3</v>
      </c>
      <c r="BS44" s="232">
        <v>0.23196335136890411</v>
      </c>
      <c r="BT44" s="232">
        <v>0.4882759153842926</v>
      </c>
      <c r="BU44" s="232">
        <v>0.23782022297382355</v>
      </c>
      <c r="BV44" s="232">
        <v>3.5379640758037567E-2</v>
      </c>
      <c r="BW44" s="232">
        <v>1.6205191612243652E-2</v>
      </c>
      <c r="BX44" s="232">
        <v>0.11900150775909424</v>
      </c>
      <c r="BY44" s="232">
        <v>0.11783748865127563</v>
      </c>
      <c r="BZ44" s="232">
        <v>4.8533860594034195E-2</v>
      </c>
      <c r="CA44" s="232">
        <v>0.36517763137817383</v>
      </c>
      <c r="CB44" s="232">
        <v>0.33324432373046875</v>
      </c>
      <c r="CC44" s="232">
        <v>7.9466059105470777E-4</v>
      </c>
      <c r="CD44" s="232">
        <v>8.9339002966880798E-2</v>
      </c>
      <c r="CE44" s="232">
        <v>6.8489648401737213E-2</v>
      </c>
      <c r="CF44" s="232">
        <v>0.18013319373130798</v>
      </c>
      <c r="CG44" s="232">
        <v>0.59609466791152954</v>
      </c>
      <c r="CH44" s="232">
        <v>6.4650878310203552E-2</v>
      </c>
      <c r="CI44" s="232">
        <v>4.9795419909060001E-4</v>
      </c>
      <c r="CJ44" s="232">
        <v>0.56507647037506104</v>
      </c>
      <c r="CK44" s="232">
        <v>0.47817105054855347</v>
      </c>
      <c r="CL44" s="232">
        <v>0.67271876335144043</v>
      </c>
      <c r="CM44" s="232">
        <v>6.0063909739255905E-2</v>
      </c>
      <c r="CN44" s="232">
        <v>0.66116040945053101</v>
      </c>
      <c r="CO44" s="232">
        <v>0.82570368051528931</v>
      </c>
      <c r="CP44" s="232">
        <v>0.57871639728546143</v>
      </c>
      <c r="CQ44" s="232">
        <v>0.11512750387191772</v>
      </c>
      <c r="CR44" s="232">
        <v>0.30467203259468079</v>
      </c>
      <c r="CS44" s="232">
        <v>0.36015263199806213</v>
      </c>
      <c r="CT44" s="232">
        <v>0.48893046379089355</v>
      </c>
      <c r="CU44" s="232">
        <v>0.43550717830657959</v>
      </c>
      <c r="CV44" s="232">
        <v>0.64826250076293945</v>
      </c>
      <c r="CW44" s="232">
        <v>0.70858871936798096</v>
      </c>
      <c r="CX44" s="232">
        <v>3.6783699761144817E-4</v>
      </c>
      <c r="CY44" s="232">
        <v>4.1353743523359299E-2</v>
      </c>
      <c r="CZ44" s="232">
        <v>3.1702876091003418E-2</v>
      </c>
      <c r="DA44" s="232">
        <v>8.338107168674469E-2</v>
      </c>
      <c r="DB44" s="232">
        <v>0.27592366933822632</v>
      </c>
      <c r="DC44" s="232">
        <v>2.9925964772701263E-2</v>
      </c>
      <c r="DD44" s="232">
        <v>2.3049586161505431E-4</v>
      </c>
      <c r="DE44" s="232">
        <v>0.46291688084602356</v>
      </c>
      <c r="DF44" s="232">
        <v>0.53708314895629883</v>
      </c>
      <c r="DG44" s="232">
        <v>4.5868544839322567E-3</v>
      </c>
      <c r="DH44" s="232">
        <v>0.22030423581600189</v>
      </c>
      <c r="DI44" s="232">
        <v>0.49417832493782043</v>
      </c>
      <c r="DJ44" s="232">
        <v>0.24448747932910919</v>
      </c>
      <c r="DK44" s="232">
        <v>3.6443091928958893E-2</v>
      </c>
      <c r="DL44" s="232">
        <v>1.6490744426846504E-2</v>
      </c>
      <c r="DM44" s="232">
        <v>0.11895694583654404</v>
      </c>
      <c r="DN44" s="232">
        <v>0.11942313611507416</v>
      </c>
      <c r="DO44" s="232">
        <v>4.5333962887525558E-2</v>
      </c>
      <c r="DP44" s="232">
        <v>0.36084431409835815</v>
      </c>
      <c r="DQ44" s="232">
        <v>0.33895087242126465</v>
      </c>
      <c r="DR44" s="232">
        <v>7.9466059105470777E-4</v>
      </c>
      <c r="DS44" s="232">
        <v>8.9339002966880798E-2</v>
      </c>
      <c r="DT44" s="232">
        <v>6.8489648401737213E-2</v>
      </c>
      <c r="DU44" s="232">
        <v>0.18013319373130798</v>
      </c>
      <c r="DV44" s="232">
        <v>0.59609466791152954</v>
      </c>
      <c r="DW44" s="232">
        <v>6.4650878310203552E-2</v>
      </c>
      <c r="DX44" s="232">
        <v>4.9795419909060001E-4</v>
      </c>
      <c r="DY44" s="232">
        <v>2.8131645172834396E-2</v>
      </c>
      <c r="DZ44" s="232">
        <v>3.3933743834495544E-2</v>
      </c>
      <c r="EA44" s="232">
        <v>0.49533465504646301</v>
      </c>
      <c r="EB44" s="232">
        <v>5.4053869098424911E-2</v>
      </c>
      <c r="EC44" s="232">
        <v>1.1119079776108265E-2</v>
      </c>
      <c r="ED44" s="232">
        <v>6.0793287120759487E-3</v>
      </c>
      <c r="EE44" s="232">
        <v>3.953273594379425E-2</v>
      </c>
      <c r="EF44" s="232">
        <v>0.2130252867937088</v>
      </c>
      <c r="EG44" s="232">
        <v>0.50830787420272827</v>
      </c>
      <c r="EH44" s="232">
        <v>0.22565506398677826</v>
      </c>
      <c r="EI44" s="232">
        <v>0.20081637799739838</v>
      </c>
      <c r="EJ44" s="232">
        <v>6.5220683813095093E-2</v>
      </c>
      <c r="EK44" s="232">
        <v>4.4160917401313782E-2</v>
      </c>
      <c r="EL44" s="232">
        <v>5.4507546126842499E-2</v>
      </c>
      <c r="EM44" s="232">
        <v>3.50516177713871E-2</v>
      </c>
      <c r="EN44" s="232">
        <v>0.33202013373374939</v>
      </c>
      <c r="EO44" s="232">
        <v>9.2570215463638306E-2</v>
      </c>
      <c r="EP44" s="232">
        <v>3.2207023352384567E-2</v>
      </c>
      <c r="EQ44" s="232">
        <v>1.7760490998625755E-2</v>
      </c>
      <c r="ER44" s="232">
        <v>1.5827268362045288E-2</v>
      </c>
      <c r="ES44" s="232">
        <v>2.7710393071174622E-2</v>
      </c>
      <c r="ET44" s="232">
        <v>4.4904328882694244E-2</v>
      </c>
      <c r="EU44" s="232">
        <v>2.9951198026537895E-2</v>
      </c>
      <c r="EV44" s="232">
        <v>0.10754073411226273</v>
      </c>
      <c r="EW44" s="232">
        <v>5.5884227156639099E-2</v>
      </c>
      <c r="EX44" s="232">
        <v>2.7642693370580673E-2</v>
      </c>
      <c r="EY44" s="232">
        <v>0</v>
      </c>
      <c r="EZ44" s="232">
        <v>0</v>
      </c>
      <c r="FA44" s="232">
        <v>0</v>
      </c>
      <c r="FB44" s="232">
        <v>0</v>
      </c>
      <c r="FC44" s="232">
        <v>0</v>
      </c>
      <c r="FD44" s="232">
        <v>0</v>
      </c>
      <c r="FE44" s="232">
        <v>0</v>
      </c>
      <c r="FF44" s="232">
        <v>0.57789844274520874</v>
      </c>
      <c r="FG44" s="232">
        <v>0.42210158705711365</v>
      </c>
      <c r="FH44" s="232">
        <v>4.9327313899993896E-2</v>
      </c>
      <c r="FI44" s="232">
        <v>0.48624208569526672</v>
      </c>
      <c r="FJ44" s="232">
        <v>0.35610479116439819</v>
      </c>
      <c r="FK44" s="232">
        <v>9.564574807882309E-2</v>
      </c>
      <c r="FL44" s="232">
        <v>1.2680061161518097E-2</v>
      </c>
      <c r="FM44" s="232">
        <v>1.0168544948101044E-2</v>
      </c>
      <c r="FN44" s="232">
        <v>0.12100479751825333</v>
      </c>
      <c r="FO44" s="232">
        <v>7.9920753836631775E-2</v>
      </c>
      <c r="FP44" s="232">
        <v>0.1181897297501564</v>
      </c>
      <c r="FQ44" s="232">
        <v>0.46212062239646912</v>
      </c>
      <c r="FR44" s="232">
        <v>0.20859555900096893</v>
      </c>
      <c r="FZ44" s="232">
        <v>2707.126708984375</v>
      </c>
      <c r="GA44" s="232">
        <v>3052.49267578125</v>
      </c>
      <c r="GB44" s="232">
        <v>2306.427978515625</v>
      </c>
      <c r="GC44" s="232">
        <v>807.23455810546875</v>
      </c>
      <c r="GD44" s="232">
        <v>1789.465087890625</v>
      </c>
      <c r="GE44" s="232">
        <v>2747.320068359375</v>
      </c>
      <c r="GF44" s="232">
        <v>3287.85302734375</v>
      </c>
      <c r="GG44" s="232">
        <v>4052.68505859375</v>
      </c>
      <c r="GH44" s="232">
        <v>1564.844482421875</v>
      </c>
      <c r="GI44" s="232">
        <v>1308.3721923828125</v>
      </c>
      <c r="GJ44" s="232">
        <v>1425.1011962890625</v>
      </c>
      <c r="GK44" s="232">
        <v>1294.673095703125</v>
      </c>
      <c r="GL44" s="232">
        <v>1872.794921875</v>
      </c>
      <c r="GM44" s="232">
        <v>4782.43701171875</v>
      </c>
      <c r="GN44" s="232">
        <v>2511.0341796875</v>
      </c>
      <c r="GO44" s="232">
        <v>3290.649169921875</v>
      </c>
      <c r="GP44" s="232">
        <v>1940.2418212890625</v>
      </c>
      <c r="GQ44" s="232">
        <v>2002.7291259765625</v>
      </c>
      <c r="GR44" s="232">
        <v>2683.387939453125</v>
      </c>
      <c r="GS44" s="232">
        <v>4880.8740234375</v>
      </c>
      <c r="GT44" s="232">
        <v>4814.71435546875</v>
      </c>
      <c r="GU44" s="232">
        <v>3214.6201171875</v>
      </c>
      <c r="GV44" s="232">
        <v>2476.181396484375</v>
      </c>
      <c r="GW44" s="232">
        <v>1920.0023193359375</v>
      </c>
      <c r="GX44" s="232">
        <v>1974.5140380859375</v>
      </c>
      <c r="GY44" s="232">
        <v>1216.556884765625</v>
      </c>
      <c r="GZ44" s="232">
        <v>940.4151611328125</v>
      </c>
      <c r="HA44" s="232">
        <v>2375.436279296875</v>
      </c>
      <c r="HB44" s="232">
        <v>1603.680419921875</v>
      </c>
      <c r="HC44" s="232">
        <v>3803.4033203125</v>
      </c>
      <c r="HD44" s="232">
        <v>2666.232666015625</v>
      </c>
      <c r="HE44" s="232">
        <v>6766.94677734375</v>
      </c>
      <c r="HF44" s="232">
        <v>2108.35986328125</v>
      </c>
      <c r="HG44" s="232">
        <v>0</v>
      </c>
      <c r="HH44" s="232">
        <v>5207.0498046875</v>
      </c>
      <c r="HI44" s="232">
        <v>2677.582275390625</v>
      </c>
      <c r="HJ44" s="232">
        <v>0.53458541631698608</v>
      </c>
      <c r="HK44" s="232">
        <v>9.4066940248012543E-2</v>
      </c>
      <c r="HL44" s="232">
        <v>0.2130252867937088</v>
      </c>
      <c r="HM44" s="232">
        <v>2320.293212890625</v>
      </c>
      <c r="HN44" s="232">
        <v>1393.316650390625</v>
      </c>
      <c r="HO44" s="232">
        <v>2094.0791015625</v>
      </c>
      <c r="HP44" s="232">
        <v>0.49406054615974426</v>
      </c>
      <c r="HQ44" s="232">
        <v>0.2229178249835968</v>
      </c>
      <c r="HR44" s="232">
        <v>0.21467442810535431</v>
      </c>
      <c r="HS44" s="232">
        <v>6.07864148914814E-2</v>
      </c>
      <c r="HT44" s="232">
        <v>7.5607863254845142E-3</v>
      </c>
      <c r="HU44" s="232">
        <v>0.61505472660064697</v>
      </c>
      <c r="HV44" s="232">
        <v>0.54136753082275391</v>
      </c>
      <c r="HW44" s="232">
        <v>0.53730094432830811</v>
      </c>
      <c r="HX44" s="232">
        <v>0.41906425356864929</v>
      </c>
      <c r="HY44" s="232">
        <v>0.75381368398666382</v>
      </c>
      <c r="HZ44" s="232">
        <v>0.36490100622177124</v>
      </c>
      <c r="IA44" s="232">
        <v>1.2758121825754642E-2</v>
      </c>
      <c r="IB44" s="232">
        <v>0.12185852229595184</v>
      </c>
      <c r="IC44" s="232">
        <v>0.17548583447933197</v>
      </c>
      <c r="ID44" s="232">
        <v>0.27031210064888</v>
      </c>
      <c r="IE44" s="232">
        <v>0.41958540678024292</v>
      </c>
      <c r="IF44" s="232">
        <v>0.69393593072891235</v>
      </c>
      <c r="IG44" s="232">
        <v>0.30606406927108765</v>
      </c>
      <c r="IH44" s="232">
        <v>5.38954958319664E-2</v>
      </c>
      <c r="II44" s="232">
        <v>0.27176192402839661</v>
      </c>
      <c r="IJ44" s="232">
        <v>0.15284647047519684</v>
      </c>
      <c r="IK44" s="232">
        <v>3.1281933188438416E-2</v>
      </c>
      <c r="IL44" s="232">
        <v>0.32221198081970215</v>
      </c>
      <c r="IM44" s="232">
        <v>0.16800220310688019</v>
      </c>
      <c r="IN44" s="232">
        <v>0.99517792463302612</v>
      </c>
      <c r="IO44" s="232">
        <v>0.95438671112060547</v>
      </c>
      <c r="IP44" s="232">
        <v>0.2156042605638504</v>
      </c>
      <c r="IQ44" s="232">
        <v>0.14963269233703613</v>
      </c>
    </row>
    <row r="45" spans="1:251" x14ac:dyDescent="0.25">
      <c r="A45" s="139" t="str">
        <f t="shared" si="1"/>
        <v>2015_1_RMRJ</v>
      </c>
      <c r="B45" s="232">
        <v>2015</v>
      </c>
      <c r="C45" s="232">
        <v>1</v>
      </c>
      <c r="D45" s="232" t="s">
        <v>9</v>
      </c>
      <c r="E45" s="232">
        <v>1341.0477294921875</v>
      </c>
      <c r="F45" s="232">
        <v>1676.3096923828125</v>
      </c>
      <c r="G45" s="232">
        <v>1117.539794921875</v>
      </c>
      <c r="H45" s="232">
        <v>670.52386474609375</v>
      </c>
      <c r="I45" s="232">
        <v>1117.539794921875</v>
      </c>
      <c r="J45" s="232">
        <v>1564.5556640625</v>
      </c>
      <c r="K45" s="232">
        <v>1564.5556640625</v>
      </c>
      <c r="L45" s="232">
        <v>1341.0477294921875</v>
      </c>
      <c r="M45" s="232">
        <v>1005.7857666015625</v>
      </c>
      <c r="N45" s="232">
        <v>1005.7857666015625</v>
      </c>
      <c r="O45" s="232">
        <v>1117.539794921875</v>
      </c>
      <c r="P45" s="232">
        <v>1061.6627197265625</v>
      </c>
      <c r="Q45" s="232">
        <v>1341.0477294921875</v>
      </c>
      <c r="R45" s="232">
        <v>2793.849365234375</v>
      </c>
      <c r="S45" s="232">
        <v>1005.7857666015625</v>
      </c>
      <c r="T45" s="232">
        <v>1564.5556640625</v>
      </c>
      <c r="U45" s="232">
        <v>1341.0477294921875</v>
      </c>
      <c r="V45" s="232">
        <v>1117.539794921875</v>
      </c>
      <c r="W45" s="232">
        <v>1452.8016357421875</v>
      </c>
      <c r="X45" s="232">
        <v>2793.849365234375</v>
      </c>
      <c r="Y45" s="232">
        <v>5587.69873046875</v>
      </c>
      <c r="Z45" s="232">
        <v>1676.3096923828125</v>
      </c>
      <c r="AA45" s="232">
        <v>1341.0477294921875</v>
      </c>
      <c r="AB45" s="232">
        <v>1229.293701171875</v>
      </c>
      <c r="AC45" s="232">
        <v>1117.539794921875</v>
      </c>
      <c r="AD45" s="232">
        <v>1005.7857666015625</v>
      </c>
      <c r="AE45" s="232">
        <v>894.03179931640625</v>
      </c>
      <c r="AF45" s="232">
        <v>1341.0477294921875</v>
      </c>
      <c r="AG45" s="232">
        <v>1005.7857666015625</v>
      </c>
      <c r="AH45" s="232">
        <v>2235.07958984375</v>
      </c>
      <c r="AI45" s="232">
        <v>1341.0477294921875</v>
      </c>
      <c r="AJ45" s="232">
        <v>3911.38916015625</v>
      </c>
      <c r="AK45" s="232">
        <v>1341.0477294921875</v>
      </c>
      <c r="AL45" s="232">
        <v>0</v>
      </c>
      <c r="AM45" s="232">
        <v>3017.357421875</v>
      </c>
      <c r="AN45" s="232">
        <v>1341.0477294921875</v>
      </c>
      <c r="AO45" s="232">
        <v>1341.0477294921875</v>
      </c>
      <c r="AP45" s="232">
        <v>894.03179931640625</v>
      </c>
      <c r="AQ45" s="232">
        <v>1341.0477294921875</v>
      </c>
      <c r="AR45" s="232">
        <v>35031.913055419922</v>
      </c>
      <c r="AS45" s="232">
        <v>1174657.2326622009</v>
      </c>
      <c r="AT45" s="232">
        <v>2751517.7294578552</v>
      </c>
      <c r="AU45" s="232">
        <v>1270729.1109161377</v>
      </c>
      <c r="AV45" s="232">
        <v>177034.99765396118</v>
      </c>
      <c r="AW45" s="232">
        <v>5757050.5240592957</v>
      </c>
      <c r="AX45" s="232">
        <v>10290795.285186768</v>
      </c>
      <c r="AY45" s="232">
        <v>4533744.7611274719</v>
      </c>
      <c r="AZ45" s="232">
        <v>5408970.983745575</v>
      </c>
      <c r="BA45" s="232">
        <v>344121.64022827148</v>
      </c>
      <c r="BB45" s="232">
        <v>699720.61008834839</v>
      </c>
      <c r="BC45" s="232">
        <v>2041440.9523048401</v>
      </c>
      <c r="BD45" s="232">
        <v>3618398.4603309631</v>
      </c>
      <c r="BE45" s="232">
        <v>2302859.9908943176</v>
      </c>
      <c r="BF45" s="232">
        <v>1628375.2715682983</v>
      </c>
      <c r="BG45" s="232">
        <v>6.7994803190231323E-2</v>
      </c>
      <c r="BH45" s="232">
        <v>0.19837543368339539</v>
      </c>
      <c r="BI45" s="232">
        <v>0.35161504149436951</v>
      </c>
      <c r="BJ45" s="232">
        <v>0.2237786203622818</v>
      </c>
      <c r="BK45" s="232">
        <v>0.15823610126972198</v>
      </c>
      <c r="BL45" s="232">
        <v>1.1204720940440893E-3</v>
      </c>
      <c r="BM45" s="232">
        <v>0.44056311249732971</v>
      </c>
      <c r="BN45" s="232">
        <v>3.2722977921366692E-3</v>
      </c>
      <c r="BO45" s="232">
        <v>9.8842993378639221E-2</v>
      </c>
      <c r="BP45" s="232">
        <v>0.45028287172317505</v>
      </c>
      <c r="BQ45" s="232">
        <v>0.54971712827682495</v>
      </c>
      <c r="BR45" s="232">
        <v>8.4312492981553078E-3</v>
      </c>
      <c r="BS45" s="232">
        <v>0.23402909934520721</v>
      </c>
      <c r="BT45" s="232">
        <v>0.49976536631584167</v>
      </c>
      <c r="BU45" s="232">
        <v>0.22603748738765717</v>
      </c>
      <c r="BV45" s="232">
        <v>3.1736813485622406E-2</v>
      </c>
      <c r="BW45" s="232">
        <v>2.2015074267983437E-2</v>
      </c>
      <c r="BX45" s="232">
        <v>0.15489235520362854</v>
      </c>
      <c r="BY45" s="232">
        <v>0.13917100429534912</v>
      </c>
      <c r="BZ45" s="232">
        <v>5.1291942596435547E-2</v>
      </c>
      <c r="CA45" s="232">
        <v>0.37912440299987793</v>
      </c>
      <c r="CB45" s="232">
        <v>0.25350522994995117</v>
      </c>
      <c r="CC45" s="232">
        <v>2.9755423311144114E-3</v>
      </c>
      <c r="CD45" s="232">
        <v>9.3325480818748474E-2</v>
      </c>
      <c r="CE45" s="232">
        <v>8.6569361388683319E-2</v>
      </c>
      <c r="CF45" s="232">
        <v>0.18918789923191071</v>
      </c>
      <c r="CG45" s="232">
        <v>0.56776905059814453</v>
      </c>
      <c r="CH45" s="232">
        <v>5.9896938502788544E-2</v>
      </c>
      <c r="CI45" s="232">
        <v>2.7571202372200787E-4</v>
      </c>
      <c r="CJ45" s="232">
        <v>0.55943691730499268</v>
      </c>
      <c r="CK45" s="232">
        <v>0.46209365129470825</v>
      </c>
      <c r="CL45" s="232">
        <v>0.67609977722167969</v>
      </c>
      <c r="CM45" s="232">
        <v>6.9369301199913025E-2</v>
      </c>
      <c r="CN45" s="232">
        <v>0.65998351573944092</v>
      </c>
      <c r="CO45" s="232">
        <v>0.79515135288238525</v>
      </c>
      <c r="CP45" s="232">
        <v>0.56508392095565796</v>
      </c>
      <c r="CQ45" s="232">
        <v>0.11220413446426392</v>
      </c>
      <c r="CR45" s="232">
        <v>0.242412269115448</v>
      </c>
      <c r="CS45" s="232">
        <v>0.38797169923782349</v>
      </c>
      <c r="CT45" s="232">
        <v>0.51441746950149536</v>
      </c>
      <c r="CU45" s="232">
        <v>0.43311974406242371</v>
      </c>
      <c r="CV45" s="232">
        <v>0.68022060394287109</v>
      </c>
      <c r="CW45" s="232">
        <v>0.72195249795913696</v>
      </c>
      <c r="CX45" s="232">
        <v>1.3243992580100894E-3</v>
      </c>
      <c r="CY45" s="232">
        <v>4.1538715362548828E-2</v>
      </c>
      <c r="CZ45" s="232">
        <v>3.8531597703695297E-2</v>
      </c>
      <c r="DA45" s="232">
        <v>8.4206603467464447E-2</v>
      </c>
      <c r="DB45" s="232">
        <v>0.25271123647689819</v>
      </c>
      <c r="DC45" s="232">
        <v>2.6659835129976273E-2</v>
      </c>
      <c r="DD45" s="232">
        <v>1.2271807645447552E-4</v>
      </c>
      <c r="DE45" s="232">
        <v>0.44302567839622498</v>
      </c>
      <c r="DF45" s="232">
        <v>0.55697435140609741</v>
      </c>
      <c r="DG45" s="232">
        <v>6.4766318537294865E-3</v>
      </c>
      <c r="DH45" s="232">
        <v>0.21716833114624023</v>
      </c>
      <c r="DI45" s="232">
        <v>0.50869524478912354</v>
      </c>
      <c r="DJ45" s="232">
        <v>0.23492991924285889</v>
      </c>
      <c r="DK45" s="232">
        <v>3.2729886472225189E-2</v>
      </c>
      <c r="DL45" s="232">
        <v>2.170557901263237E-2</v>
      </c>
      <c r="DM45" s="232">
        <v>0.15569667518138885</v>
      </c>
      <c r="DN45" s="232">
        <v>0.14038039743900299</v>
      </c>
      <c r="DO45" s="232">
        <v>4.9335502088069916E-2</v>
      </c>
      <c r="DP45" s="232">
        <v>0.37338525056838989</v>
      </c>
      <c r="DQ45" s="232">
        <v>0.25949659943580627</v>
      </c>
      <c r="DR45" s="232">
        <v>2.9755423311144114E-3</v>
      </c>
      <c r="DS45" s="232">
        <v>9.3325480818748474E-2</v>
      </c>
      <c r="DT45" s="232">
        <v>8.6569361388683319E-2</v>
      </c>
      <c r="DU45" s="232">
        <v>0.18918789923191071</v>
      </c>
      <c r="DV45" s="232">
        <v>0.56776905059814453</v>
      </c>
      <c r="DW45" s="232">
        <v>5.9896938502788544E-2</v>
      </c>
      <c r="DX45" s="232">
        <v>2.7571202372200787E-4</v>
      </c>
      <c r="DY45" s="232">
        <v>3.1531300395727158E-2</v>
      </c>
      <c r="DZ45" s="232">
        <v>4.5482579618692398E-2</v>
      </c>
      <c r="EA45" s="232">
        <v>0.48489692807197571</v>
      </c>
      <c r="EB45" s="232">
        <v>6.2493439763784409E-2</v>
      </c>
      <c r="EC45" s="232">
        <v>1.2084548361599445E-2</v>
      </c>
      <c r="ED45" s="232">
        <v>9.0985260903835297E-3</v>
      </c>
      <c r="EE45" s="232">
        <v>3.1167581677436829E-2</v>
      </c>
      <c r="EF45" s="232">
        <v>0.22112981975078583</v>
      </c>
      <c r="EG45" s="232">
        <v>0.50902462005615234</v>
      </c>
      <c r="EH45" s="232">
        <v>0.22969365119934082</v>
      </c>
      <c r="EI45" s="232">
        <v>0.20173652470111847</v>
      </c>
      <c r="EJ45" s="232">
        <v>5.9545177966356277E-2</v>
      </c>
      <c r="EK45" s="232">
        <v>5.9773948043584824E-2</v>
      </c>
      <c r="EL45" s="232">
        <v>7.442939281463623E-2</v>
      </c>
      <c r="EM45" s="232">
        <v>4.7769419848918915E-2</v>
      </c>
      <c r="EN45" s="232">
        <v>0.27827480435371399</v>
      </c>
      <c r="EO45" s="232">
        <v>0.12712715566158295</v>
      </c>
      <c r="EP45" s="232">
        <v>4.2777474969625473E-2</v>
      </c>
      <c r="EQ45" s="232">
        <v>2.3499492555856705E-2</v>
      </c>
      <c r="ER45" s="232">
        <v>3.1062457710504532E-2</v>
      </c>
      <c r="ES45" s="232">
        <v>7.3669746518135071E-2</v>
      </c>
      <c r="ET45" s="232">
        <v>5.4558608680963516E-2</v>
      </c>
      <c r="EU45" s="232">
        <v>5.0590261816978455E-2</v>
      </c>
      <c r="EV45" s="232">
        <v>9.4082795083522797E-2</v>
      </c>
      <c r="EW45" s="232">
        <v>7.447487860918045E-2</v>
      </c>
      <c r="EX45" s="232">
        <v>3.7868097424507141E-2</v>
      </c>
      <c r="EY45" s="232">
        <v>0</v>
      </c>
      <c r="EZ45" s="232">
        <v>0</v>
      </c>
      <c r="FA45" s="232">
        <v>0</v>
      </c>
      <c r="FB45" s="232">
        <v>0</v>
      </c>
      <c r="FC45" s="232">
        <v>0</v>
      </c>
      <c r="FD45" s="232">
        <v>0</v>
      </c>
      <c r="FE45" s="232">
        <v>0</v>
      </c>
      <c r="FF45" s="232">
        <v>0.5606837272644043</v>
      </c>
      <c r="FG45" s="232">
        <v>0.4393162727355957</v>
      </c>
      <c r="FH45" s="232">
        <v>3.9251282811164856E-2</v>
      </c>
      <c r="FI45" s="232">
        <v>0.49773278832435608</v>
      </c>
      <c r="FJ45" s="232">
        <v>0.35765916109085083</v>
      </c>
      <c r="FK45" s="232">
        <v>8.8864229619503021E-2</v>
      </c>
      <c r="FL45" s="232">
        <v>1.6492525115609169E-2</v>
      </c>
      <c r="FM45" s="232">
        <v>2.7132973074913025E-2</v>
      </c>
      <c r="FN45" s="232">
        <v>0.14137783646583557</v>
      </c>
      <c r="FO45" s="232">
        <v>0.11778873205184937</v>
      </c>
      <c r="FP45" s="232">
        <v>8.07323157787323E-2</v>
      </c>
      <c r="FQ45" s="232">
        <v>0.47236707806587219</v>
      </c>
      <c r="FR45" s="232">
        <v>0.16060107946395874</v>
      </c>
      <c r="FZ45" s="232">
        <v>2305.177978515625</v>
      </c>
      <c r="GA45" s="232">
        <v>2564.23046875</v>
      </c>
      <c r="GB45" s="232">
        <v>1979.49560546875</v>
      </c>
      <c r="GC45" s="232">
        <v>692.41015625</v>
      </c>
      <c r="GD45" s="232">
        <v>1597.455810546875</v>
      </c>
      <c r="GE45" s="232">
        <v>2358.504150390625</v>
      </c>
      <c r="GF45" s="232">
        <v>2780.57421875</v>
      </c>
      <c r="GG45" s="232">
        <v>3079.04345703125</v>
      </c>
      <c r="GH45" s="232">
        <v>1312.203857421875</v>
      </c>
      <c r="GI45" s="232">
        <v>1236.19970703125</v>
      </c>
      <c r="GJ45" s="232">
        <v>1425.3038330078125</v>
      </c>
      <c r="GK45" s="232">
        <v>1280.319580078125</v>
      </c>
      <c r="GL45" s="232">
        <v>1778.26220703125</v>
      </c>
      <c r="GM45" s="232">
        <v>4458.6201171875</v>
      </c>
      <c r="GN45" s="232">
        <v>1483.635498046875</v>
      </c>
      <c r="GO45" s="232">
        <v>2586.576416015625</v>
      </c>
      <c r="GP45" s="232">
        <v>1734.1072998046875</v>
      </c>
      <c r="GQ45" s="232">
        <v>1729.6549072265625</v>
      </c>
      <c r="GR45" s="232">
        <v>2321.91650390625</v>
      </c>
      <c r="GS45" s="232">
        <v>4380.51806640625</v>
      </c>
      <c r="GT45" s="232">
        <v>4814.71435546875</v>
      </c>
      <c r="GU45" s="232">
        <v>2682.9677734375</v>
      </c>
      <c r="GV45" s="232">
        <v>2129.508056640625</v>
      </c>
      <c r="GW45" s="232">
        <v>1709.3641357421875</v>
      </c>
      <c r="GX45" s="232">
        <v>1771.8560791015625</v>
      </c>
      <c r="GY45" s="232">
        <v>1176.7882080078125</v>
      </c>
      <c r="GZ45" s="232">
        <v>919.7122802734375</v>
      </c>
      <c r="HA45" s="232">
        <v>2088.321044921875</v>
      </c>
      <c r="HB45" s="232">
        <v>1506.9613037109375</v>
      </c>
      <c r="HC45" s="232">
        <v>3380.90283203125</v>
      </c>
      <c r="HD45" s="232">
        <v>2013.674072265625</v>
      </c>
      <c r="HE45" s="232">
        <v>6084.81396484375</v>
      </c>
      <c r="HF45" s="232">
        <v>1878.9586181640625</v>
      </c>
      <c r="HG45" s="232">
        <v>0</v>
      </c>
      <c r="HH45" s="232">
        <v>4604.5234375</v>
      </c>
      <c r="HI45" s="232">
        <v>2281.236083984375</v>
      </c>
      <c r="HJ45" s="232">
        <v>0.52851277589797974</v>
      </c>
      <c r="HK45" s="232">
        <v>0.11707454174757004</v>
      </c>
      <c r="HL45" s="232">
        <v>0.22112981975078583</v>
      </c>
      <c r="HM45" s="232">
        <v>2044.32958984375</v>
      </c>
      <c r="HN45" s="232">
        <v>1293.8555908203125</v>
      </c>
      <c r="HO45" s="232">
        <v>1862.6591796875</v>
      </c>
      <c r="HP45" s="232">
        <v>0.49184158444404602</v>
      </c>
      <c r="HQ45" s="232">
        <v>0.2264326810836792</v>
      </c>
      <c r="HR45" s="232">
        <v>0.21923449635505676</v>
      </c>
      <c r="HS45" s="232">
        <v>5.6208230555057526E-2</v>
      </c>
      <c r="HT45" s="232">
        <v>6.2829977832734585E-3</v>
      </c>
      <c r="HU45" s="232">
        <v>0.61484122276306152</v>
      </c>
      <c r="HV45" s="232">
        <v>0.52440327405929565</v>
      </c>
      <c r="HW45" s="232">
        <v>0.53253567218780518</v>
      </c>
      <c r="HX45" s="232">
        <v>0.41463881731033325</v>
      </c>
      <c r="HY45" s="232">
        <v>0.73642444610595703</v>
      </c>
      <c r="HZ45" s="232">
        <v>0.37931740283966064</v>
      </c>
      <c r="IA45" s="232">
        <v>1.6386577859520912E-2</v>
      </c>
      <c r="IB45" s="232">
        <v>0.14002293348312378</v>
      </c>
      <c r="IC45" s="232">
        <v>0.21290603280067444</v>
      </c>
      <c r="ID45" s="232">
        <v>0.26055949926376343</v>
      </c>
      <c r="IE45" s="232">
        <v>0.37012496590614319</v>
      </c>
      <c r="IF45" s="232">
        <v>0.68967586755752563</v>
      </c>
      <c r="IG45" s="232">
        <v>0.31032413244247437</v>
      </c>
      <c r="IH45" s="232">
        <v>9.8192870616912842E-2</v>
      </c>
      <c r="II45" s="232">
        <v>0.30605176091194153</v>
      </c>
      <c r="IJ45" s="232">
        <v>0.15820774435997009</v>
      </c>
      <c r="IK45" s="232">
        <v>3.1508490443229675E-2</v>
      </c>
      <c r="IL45" s="232">
        <v>0.29325491189956665</v>
      </c>
      <c r="IM45" s="232">
        <v>0.11278422176837921</v>
      </c>
      <c r="IN45" s="232">
        <v>0.9865260124206543</v>
      </c>
      <c r="IO45" s="232">
        <v>0.93863558769226074</v>
      </c>
      <c r="IP45" s="232">
        <v>0.24345199763774872</v>
      </c>
      <c r="IQ45" s="232">
        <v>0.18134579062461853</v>
      </c>
    </row>
    <row r="46" spans="1:251" x14ac:dyDescent="0.25">
      <c r="A46" s="139" t="str">
        <f t="shared" si="1"/>
        <v>2015_1_SEMT</v>
      </c>
      <c r="B46" s="232">
        <v>2015</v>
      </c>
      <c r="C46" s="232">
        <v>1</v>
      </c>
      <c r="D46" s="232" t="s">
        <v>171</v>
      </c>
      <c r="E46" s="232">
        <v>1571.4130859375</v>
      </c>
      <c r="F46" s="232">
        <v>1683.6568603515625</v>
      </c>
      <c r="G46" s="232">
        <v>1337.0357666015625</v>
      </c>
      <c r="H46" s="232">
        <v>668.51788330078125</v>
      </c>
      <c r="I46" s="232">
        <v>1337.0357666015625</v>
      </c>
      <c r="J46" s="232">
        <v>1683.6568603515625</v>
      </c>
      <c r="K46" s="232">
        <v>1683.6568603515625</v>
      </c>
      <c r="L46" s="232">
        <v>1571.4130859375</v>
      </c>
      <c r="M46" s="232">
        <v>1043.8673095703125</v>
      </c>
      <c r="N46" s="232">
        <v>1122.43798828125</v>
      </c>
      <c r="O46" s="232">
        <v>1265.7271728515625</v>
      </c>
      <c r="P46" s="232">
        <v>1117.539794921875</v>
      </c>
      <c r="Q46" s="232">
        <v>1346.925537109375</v>
      </c>
      <c r="R46" s="232">
        <v>3352.619384765625</v>
      </c>
      <c r="S46" s="232">
        <v>1010.1941528320313</v>
      </c>
      <c r="T46" s="232">
        <v>1683.6568603515625</v>
      </c>
      <c r="U46" s="232">
        <v>1452.8016357421875</v>
      </c>
      <c r="V46" s="232">
        <v>1341.0477294921875</v>
      </c>
      <c r="W46" s="232">
        <v>1571.4130859375</v>
      </c>
      <c r="X46" s="232">
        <v>3129.111328125</v>
      </c>
      <c r="Y46" s="232">
        <v>5587.69873046875</v>
      </c>
      <c r="Z46" s="232">
        <v>1683.6568603515625</v>
      </c>
      <c r="AA46" s="232">
        <v>1346.925537109375</v>
      </c>
      <c r="AB46" s="232">
        <v>1341.0477294921875</v>
      </c>
      <c r="AC46" s="232">
        <v>1341.0477294921875</v>
      </c>
      <c r="AD46" s="232">
        <v>1122.43798828125</v>
      </c>
      <c r="AE46" s="232">
        <v>894.03179931640625</v>
      </c>
      <c r="AF46" s="232">
        <v>1559.8751220703125</v>
      </c>
      <c r="AG46" s="232">
        <v>1122.43798828125</v>
      </c>
      <c r="AH46" s="232">
        <v>2235.07958984375</v>
      </c>
      <c r="AI46" s="232">
        <v>1341.0477294921875</v>
      </c>
      <c r="AJ46" s="232">
        <v>5050.970703125</v>
      </c>
      <c r="AK46" s="232">
        <v>1657.195068359375</v>
      </c>
      <c r="AL46" s="232">
        <v>0</v>
      </c>
      <c r="AM46" s="232">
        <v>3093.4306640625</v>
      </c>
      <c r="AN46" s="232">
        <v>1564.5556640625</v>
      </c>
      <c r="AO46" s="232">
        <v>1459.1693115234375</v>
      </c>
      <c r="AP46" s="232">
        <v>1010.1941528320313</v>
      </c>
      <c r="AQ46" s="232">
        <v>1657.195068359375</v>
      </c>
      <c r="AR46" s="232">
        <v>245545.17674064636</v>
      </c>
      <c r="AS46" s="232">
        <v>4556484.4095935822</v>
      </c>
      <c r="AT46" s="232">
        <v>9564797.3203239441</v>
      </c>
      <c r="AU46" s="232">
        <v>4195975.5501747131</v>
      </c>
      <c r="AV46" s="232">
        <v>580150.14037704468</v>
      </c>
      <c r="AW46" s="232">
        <v>20835132.337554932</v>
      </c>
      <c r="AX46" s="232">
        <v>33525235.61246109</v>
      </c>
      <c r="AY46" s="232">
        <v>12690103.274906158</v>
      </c>
      <c r="AZ46" s="232">
        <v>19142952.59720993</v>
      </c>
      <c r="BA46" s="232">
        <v>1675293.9201698303</v>
      </c>
      <c r="BB46" s="232">
        <v>2505630.9682312012</v>
      </c>
      <c r="BC46" s="232">
        <v>7120059.8787765503</v>
      </c>
      <c r="BD46" s="232">
        <v>12232688.730337143</v>
      </c>
      <c r="BE46" s="232">
        <v>7305929.7753353119</v>
      </c>
      <c r="BF46" s="232">
        <v>4360926.2597808838</v>
      </c>
      <c r="BG46" s="232">
        <v>7.4738651514053345E-2</v>
      </c>
      <c r="BH46" s="232">
        <v>0.21237911283969879</v>
      </c>
      <c r="BI46" s="232">
        <v>0.3648800253868103</v>
      </c>
      <c r="BJ46" s="232">
        <v>0.21792329847812653</v>
      </c>
      <c r="BK46" s="232">
        <v>0.13007891178131104</v>
      </c>
      <c r="BL46" s="232">
        <v>1.9137345952913165E-3</v>
      </c>
      <c r="BM46" s="232">
        <v>0.37852391600608826</v>
      </c>
      <c r="BN46" s="232">
        <v>4.8243128694593906E-3</v>
      </c>
      <c r="BO46" s="232">
        <v>7.8217856585979462E-2</v>
      </c>
      <c r="BP46" s="232">
        <v>0.46225661039352417</v>
      </c>
      <c r="BQ46" s="232">
        <v>0.53774338960647583</v>
      </c>
      <c r="BR46" s="232">
        <v>1.8810681998729706E-2</v>
      </c>
      <c r="BS46" s="232">
        <v>0.25697818398475647</v>
      </c>
      <c r="BT46" s="232">
        <v>0.48700514435768127</v>
      </c>
      <c r="BU46" s="232">
        <v>0.20883534848690033</v>
      </c>
      <c r="BV46" s="232">
        <v>2.8370648622512817E-2</v>
      </c>
      <c r="BW46" s="232">
        <v>1.81412473320961E-2</v>
      </c>
      <c r="BX46" s="232">
        <v>0.16774137318134308</v>
      </c>
      <c r="BY46" s="232">
        <v>0.10913637280464172</v>
      </c>
      <c r="BZ46" s="232">
        <v>5.6395530700683594E-2</v>
      </c>
      <c r="CA46" s="232">
        <v>0.35236021876335144</v>
      </c>
      <c r="CB46" s="232">
        <v>0.29622524976730347</v>
      </c>
      <c r="CC46" s="232">
        <v>4.3357741087675095E-3</v>
      </c>
      <c r="CD46" s="232">
        <v>0.13849683105945587</v>
      </c>
      <c r="CE46" s="232">
        <v>7.7116236090660095E-2</v>
      </c>
      <c r="CF46" s="232">
        <v>0.18070100247859955</v>
      </c>
      <c r="CG46" s="232">
        <v>0.55417805910110474</v>
      </c>
      <c r="CH46" s="232">
        <v>4.509422555565834E-2</v>
      </c>
      <c r="CI46" s="232">
        <v>7.7904303907416761E-5</v>
      </c>
      <c r="CJ46" s="232">
        <v>0.62147611379623413</v>
      </c>
      <c r="CK46" s="232">
        <v>0.53363126516342163</v>
      </c>
      <c r="CL46" s="232">
        <v>0.72391659021377563</v>
      </c>
      <c r="CM46" s="232">
        <v>0.15641690790653229</v>
      </c>
      <c r="CN46" s="232">
        <v>0.75198441743850708</v>
      </c>
      <c r="CO46" s="232">
        <v>0.8294837474822998</v>
      </c>
      <c r="CP46" s="232">
        <v>0.59555900096893311</v>
      </c>
      <c r="CQ46" s="232">
        <v>0.13554602861404419</v>
      </c>
      <c r="CR46" s="232">
        <v>0.27678635716438293</v>
      </c>
      <c r="CS46" s="232">
        <v>0.45772561430931091</v>
      </c>
      <c r="CT46" s="232">
        <v>0.53852301836013794</v>
      </c>
      <c r="CU46" s="232">
        <v>0.48088273406028748</v>
      </c>
      <c r="CV46" s="232">
        <v>0.72762614488601685</v>
      </c>
      <c r="CW46" s="232">
        <v>0.79444825649261475</v>
      </c>
      <c r="CX46" s="232">
        <v>2.0586918108165264E-3</v>
      </c>
      <c r="CY46" s="232">
        <v>6.5760411322116852E-2</v>
      </c>
      <c r="CZ46" s="232">
        <v>3.6615964025259018E-2</v>
      </c>
      <c r="DA46" s="232">
        <v>8.5799597203731537E-2</v>
      </c>
      <c r="DB46" s="232">
        <v>0.26313218474388123</v>
      </c>
      <c r="DC46" s="232">
        <v>2.1411426365375519E-2</v>
      </c>
      <c r="DD46" s="232">
        <v>3.6990153603255749E-5</v>
      </c>
      <c r="DE46" s="232">
        <v>0.456239253282547</v>
      </c>
      <c r="DF46" s="232">
        <v>0.54376077651977539</v>
      </c>
      <c r="DG46" s="232">
        <v>1.2826923280954361E-2</v>
      </c>
      <c r="DH46" s="232">
        <v>0.23802411556243896</v>
      </c>
      <c r="DI46" s="232">
        <v>0.49965110421180725</v>
      </c>
      <c r="DJ46" s="232">
        <v>0.21919165551662445</v>
      </c>
      <c r="DK46" s="232">
        <v>3.0306199565529823E-2</v>
      </c>
      <c r="DL46" s="232">
        <v>1.8483895808458328E-2</v>
      </c>
      <c r="DM46" s="232">
        <v>0.16998861730098724</v>
      </c>
      <c r="DN46" s="232">
        <v>0.10905598104000092</v>
      </c>
      <c r="DO46" s="232">
        <v>5.1730159670114517E-2</v>
      </c>
      <c r="DP46" s="232">
        <v>0.34608861804008484</v>
      </c>
      <c r="DQ46" s="232">
        <v>0.30465275049209595</v>
      </c>
      <c r="DR46" s="232">
        <v>4.3357741087675095E-3</v>
      </c>
      <c r="DS46" s="232">
        <v>0.13849683105945587</v>
      </c>
      <c r="DT46" s="232">
        <v>7.7116236090660095E-2</v>
      </c>
      <c r="DU46" s="232">
        <v>0.18070100247859955</v>
      </c>
      <c r="DV46" s="232">
        <v>0.55417805910110474</v>
      </c>
      <c r="DW46" s="232">
        <v>4.509422555565834E-2</v>
      </c>
      <c r="DX46" s="232">
        <v>7.7904303907416761E-5</v>
      </c>
      <c r="DY46" s="232">
        <v>2.7812926098704338E-2</v>
      </c>
      <c r="DZ46" s="232">
        <v>4.1414476931095123E-2</v>
      </c>
      <c r="EA46" s="232">
        <v>0.49703174829483032</v>
      </c>
      <c r="EB46" s="232">
        <v>8.2441188395023346E-2</v>
      </c>
      <c r="EC46" s="232">
        <v>1.63542740046978E-2</v>
      </c>
      <c r="ED46" s="232">
        <v>9.9775511771440506E-3</v>
      </c>
      <c r="EE46" s="232">
        <v>4.4569298624992371E-2</v>
      </c>
      <c r="EF46" s="232">
        <v>0.19735637307167053</v>
      </c>
      <c r="EG46" s="232">
        <v>0.4833391010761261</v>
      </c>
      <c r="EH46" s="232">
        <v>0.23451745510101318</v>
      </c>
      <c r="EI46" s="232">
        <v>0.226800337433815</v>
      </c>
      <c r="EJ46" s="232">
        <v>5.5343113839626312E-2</v>
      </c>
      <c r="EK46" s="232">
        <v>8.0407164990901947E-2</v>
      </c>
      <c r="EL46" s="232">
        <v>9.2118486762046814E-2</v>
      </c>
      <c r="EM46" s="232">
        <v>7.033984363079071E-2</v>
      </c>
      <c r="EN46" s="232">
        <v>0.37160563468933105</v>
      </c>
      <c r="EO46" s="232">
        <v>0.14795877039432526</v>
      </c>
      <c r="EP46" s="232">
        <v>5.6675560772418976E-2</v>
      </c>
      <c r="EQ46" s="232">
        <v>3.5005629062652588E-2</v>
      </c>
      <c r="ER46" s="232">
        <v>1.7029367387294769E-2</v>
      </c>
      <c r="ES46" s="232">
        <v>6.3863828778266907E-2</v>
      </c>
      <c r="ET46" s="232">
        <v>6.8067826330661774E-2</v>
      </c>
      <c r="EU46" s="232">
        <v>8.0914951860904694E-2</v>
      </c>
      <c r="EV46" s="232">
        <v>0.15272603929042816</v>
      </c>
      <c r="EW46" s="232">
        <v>9.7051098942756653E-2</v>
      </c>
      <c r="EX46" s="232">
        <v>5.4654441773891449E-2</v>
      </c>
      <c r="EY46" s="232">
        <v>0</v>
      </c>
      <c r="EZ46" s="232">
        <v>0</v>
      </c>
      <c r="FA46" s="232">
        <v>0</v>
      </c>
      <c r="FB46" s="232">
        <v>0</v>
      </c>
      <c r="FC46" s="232">
        <v>0</v>
      </c>
      <c r="FD46" s="232">
        <v>0</v>
      </c>
      <c r="FE46" s="232">
        <v>0</v>
      </c>
      <c r="FF46" s="232">
        <v>0.52958440780639648</v>
      </c>
      <c r="FG46" s="232">
        <v>0.47041559219360352</v>
      </c>
      <c r="FH46" s="232">
        <v>8.6934484541416168E-2</v>
      </c>
      <c r="FI46" s="232">
        <v>0.47287046909332275</v>
      </c>
      <c r="FJ46" s="232">
        <v>0.34326902031898499</v>
      </c>
      <c r="FK46" s="232">
        <v>9.0917423367500305E-2</v>
      </c>
      <c r="FL46" s="232">
        <v>6.0085966251790524E-3</v>
      </c>
      <c r="FM46" s="232">
        <v>1.4408784918487072E-2</v>
      </c>
      <c r="FN46" s="232">
        <v>0.14199967682361603</v>
      </c>
      <c r="FO46" s="232">
        <v>0.10982558876276016</v>
      </c>
      <c r="FP46" s="232">
        <v>0.10711813718080521</v>
      </c>
      <c r="FQ46" s="232">
        <v>0.42529726028442383</v>
      </c>
      <c r="FR46" s="232">
        <v>0.20135053992271423</v>
      </c>
      <c r="FZ46" s="232">
        <v>2741.922119140625</v>
      </c>
      <c r="GA46" s="232">
        <v>3138.103515625</v>
      </c>
      <c r="GB46" s="232">
        <v>2269.739990234375</v>
      </c>
      <c r="GC46" s="232">
        <v>676.29193115234375</v>
      </c>
      <c r="GD46" s="232">
        <v>1727.8720703125</v>
      </c>
      <c r="GE46" s="232">
        <v>2851.535888671875</v>
      </c>
      <c r="GF46" s="232">
        <v>3558.730224609375</v>
      </c>
      <c r="GG46" s="232">
        <v>3865.710693359375</v>
      </c>
      <c r="GH46" s="232">
        <v>1284.6572265625</v>
      </c>
      <c r="GI46" s="232">
        <v>1389.0186767578125</v>
      </c>
      <c r="GJ46" s="232">
        <v>1485.047607421875</v>
      </c>
      <c r="GK46" s="232">
        <v>1379.586669921875</v>
      </c>
      <c r="GL46" s="232">
        <v>1858.937255859375</v>
      </c>
      <c r="GM46" s="232">
        <v>5269.54931640625</v>
      </c>
      <c r="GN46" s="232">
        <v>1603.7952880859375</v>
      </c>
      <c r="GO46" s="232">
        <v>3043.930419921875</v>
      </c>
      <c r="GP46" s="232">
        <v>1966.6629638671875</v>
      </c>
      <c r="GQ46" s="232">
        <v>2042.611572265625</v>
      </c>
      <c r="GR46" s="232">
        <v>2877.27294921875</v>
      </c>
      <c r="GS46" s="232">
        <v>4384.89697265625</v>
      </c>
      <c r="GT46" s="232">
        <v>4814.71435546875</v>
      </c>
      <c r="GU46" s="232">
        <v>3347.42724609375</v>
      </c>
      <c r="GV46" s="232">
        <v>2548.604248046875</v>
      </c>
      <c r="GW46" s="232">
        <v>1826.7733154296875</v>
      </c>
      <c r="GX46" s="232">
        <v>2023.279296875</v>
      </c>
      <c r="GY46" s="232">
        <v>1258.85693359375</v>
      </c>
      <c r="GZ46" s="232">
        <v>935.58526611328125</v>
      </c>
      <c r="HA46" s="232">
        <v>2514.595458984375</v>
      </c>
      <c r="HB46" s="232">
        <v>2012.98681640625</v>
      </c>
      <c r="HC46" s="232">
        <v>3740.947021484375</v>
      </c>
      <c r="HD46" s="232">
        <v>1801.048095703125</v>
      </c>
      <c r="HE46" s="232">
        <v>7922.31396484375</v>
      </c>
      <c r="HF46" s="232">
        <v>2356.250244140625</v>
      </c>
      <c r="HG46" s="232">
        <v>0</v>
      </c>
      <c r="HH46" s="232">
        <v>4540.04248046875</v>
      </c>
      <c r="HI46" s="232">
        <v>2697.79296875</v>
      </c>
      <c r="HJ46" s="232">
        <v>0.5411989688873291</v>
      </c>
      <c r="HK46" s="232">
        <v>0.13383321464061737</v>
      </c>
      <c r="HL46" s="232">
        <v>0.19735637307167053</v>
      </c>
      <c r="HM46" s="232">
        <v>2449.61865234375</v>
      </c>
      <c r="HN46" s="232">
        <v>1618.8409423828125</v>
      </c>
      <c r="HO46" s="232">
        <v>2328.4931640625</v>
      </c>
      <c r="HP46" s="232">
        <v>0.46311798691749573</v>
      </c>
      <c r="HQ46" s="232">
        <v>0.23007756471633911</v>
      </c>
      <c r="HR46" s="232">
        <v>0.24860993027687073</v>
      </c>
      <c r="HS46" s="232">
        <v>5.075453594326973E-2</v>
      </c>
      <c r="HT46" s="232">
        <v>7.4399970471858978E-3</v>
      </c>
      <c r="HU46" s="232">
        <v>0.67929244041442871</v>
      </c>
      <c r="HV46" s="232">
        <v>0.57753747701644897</v>
      </c>
      <c r="HW46" s="232">
        <v>0.60672605037689209</v>
      </c>
      <c r="HX46" s="232">
        <v>0.46213945746421814</v>
      </c>
      <c r="HY46" s="232">
        <v>0.79583925008773804</v>
      </c>
      <c r="HZ46" s="232">
        <v>0.33635985851287842</v>
      </c>
      <c r="IA46" s="232">
        <v>1.91644337028265E-2</v>
      </c>
      <c r="IB46" s="232">
        <v>0.14989764988422394</v>
      </c>
      <c r="IC46" s="232">
        <v>0.2253953218460083</v>
      </c>
      <c r="ID46" s="232">
        <v>0.27169331908226013</v>
      </c>
      <c r="IE46" s="232">
        <v>0.33384928107261658</v>
      </c>
      <c r="IF46" s="232">
        <v>0.6806257963180542</v>
      </c>
      <c r="IG46" s="232">
        <v>0.31937423348426819</v>
      </c>
      <c r="IH46" s="232">
        <v>8.5719838738441467E-2</v>
      </c>
      <c r="II46" s="232">
        <v>0.32820621132850647</v>
      </c>
      <c r="IJ46" s="232">
        <v>0.13611927628517151</v>
      </c>
      <c r="IK46" s="232">
        <v>3.3494513481855392E-2</v>
      </c>
      <c r="IL46" s="232">
        <v>0.29114717245101929</v>
      </c>
      <c r="IM46" s="232">
        <v>0.12531299889087677</v>
      </c>
      <c r="IN46" s="232">
        <v>0.98519438505172729</v>
      </c>
      <c r="IO46" s="232">
        <v>0.91735571622848511</v>
      </c>
      <c r="IP46" s="232">
        <v>0.22812017798423767</v>
      </c>
      <c r="IQ46" s="232">
        <v>0.19826197624206543</v>
      </c>
    </row>
    <row r="47" spans="1:251" x14ac:dyDescent="0.25">
      <c r="A47" s="139" t="str">
        <f t="shared" si="1"/>
        <v>2014_4_BRA</v>
      </c>
      <c r="B47" s="232">
        <v>2014</v>
      </c>
      <c r="C47" s="232">
        <v>4</v>
      </c>
      <c r="D47" s="232" t="s">
        <v>170</v>
      </c>
      <c r="E47" s="232">
        <v>1167.0618896484375</v>
      </c>
      <c r="F47" s="232">
        <v>1393.0762939453125</v>
      </c>
      <c r="G47" s="232">
        <v>1044.8072509765625</v>
      </c>
      <c r="H47" s="232">
        <v>421.40560913085938</v>
      </c>
      <c r="I47" s="232">
        <v>1058.14306640625</v>
      </c>
      <c r="J47" s="232">
        <v>1389.4298095703125</v>
      </c>
      <c r="K47" s="232">
        <v>1368.185302734375</v>
      </c>
      <c r="L47" s="232">
        <v>929.400390625</v>
      </c>
      <c r="M47" s="232">
        <v>696.53814697265625</v>
      </c>
      <c r="N47" s="232">
        <v>914.631103515625</v>
      </c>
      <c r="O47" s="232">
        <v>1116.9287109375</v>
      </c>
      <c r="P47" s="232">
        <v>956.79168701171875</v>
      </c>
      <c r="Q47" s="232">
        <v>1273.64404296875</v>
      </c>
      <c r="R47" s="232">
        <v>2553.973388671875</v>
      </c>
      <c r="S47" s="232">
        <v>578.9290771484375</v>
      </c>
      <c r="T47" s="232">
        <v>1371.9466552734375</v>
      </c>
      <c r="U47" s="232">
        <v>1314.0301513671875</v>
      </c>
      <c r="V47" s="232">
        <v>1157.858154296875</v>
      </c>
      <c r="W47" s="232">
        <v>1270.661865234375</v>
      </c>
      <c r="X47" s="232">
        <v>2077.37841796875</v>
      </c>
      <c r="Y47" s="232">
        <v>1399.3958740234375</v>
      </c>
      <c r="Z47" s="232">
        <v>1399.3958740234375</v>
      </c>
      <c r="AA47" s="232">
        <v>1155.1470947265625</v>
      </c>
      <c r="AB47" s="232">
        <v>1037.4849853515625</v>
      </c>
      <c r="AC47" s="232">
        <v>1042.0723876953125</v>
      </c>
      <c r="AD47" s="232">
        <v>928.71759033203125</v>
      </c>
      <c r="AE47" s="232">
        <v>624.47320556640625</v>
      </c>
      <c r="AF47" s="232">
        <v>1389.4298095703125</v>
      </c>
      <c r="AG47" s="232">
        <v>840.4893798828125</v>
      </c>
      <c r="AH47" s="232">
        <v>1741.345458984375</v>
      </c>
      <c r="AI47" s="232">
        <v>981.87506103515625</v>
      </c>
      <c r="AJ47" s="232">
        <v>3482.69091796875</v>
      </c>
      <c r="AK47" s="232">
        <v>1044.8072509765625</v>
      </c>
      <c r="AL47" s="232">
        <v>0</v>
      </c>
      <c r="AM47" s="232">
        <v>2357.700927734375</v>
      </c>
      <c r="AN47" s="232">
        <v>1178.8504638671875</v>
      </c>
      <c r="AO47" s="232">
        <v>1371.9466552734375</v>
      </c>
      <c r="AP47" s="232">
        <v>838.289306640625</v>
      </c>
      <c r="AQ47" s="232">
        <v>1044.8072509765625</v>
      </c>
      <c r="AR47" s="232">
        <v>2134816.1316146851</v>
      </c>
      <c r="AS47" s="232">
        <v>24153095.86727047</v>
      </c>
      <c r="AT47" s="232">
        <v>45694576.837674141</v>
      </c>
      <c r="AU47" s="232">
        <v>18040952.153305054</v>
      </c>
      <c r="AV47" s="232">
        <v>2713816.2604398727</v>
      </c>
      <c r="AW47" s="232">
        <v>99326411.376469135</v>
      </c>
      <c r="AX47" s="232">
        <v>163150692.07946825</v>
      </c>
      <c r="AY47" s="232">
        <v>63824280.702999115</v>
      </c>
      <c r="AZ47" s="232">
        <v>92737257.250304222</v>
      </c>
      <c r="BA47" s="232">
        <v>6332410.4459376335</v>
      </c>
      <c r="BB47" s="232">
        <v>14294237.496376991</v>
      </c>
      <c r="BC47" s="232">
        <v>37642898.928463936</v>
      </c>
      <c r="BD47" s="232">
        <v>59695104.19168663</v>
      </c>
      <c r="BE47" s="232">
        <v>32099671.916384697</v>
      </c>
      <c r="BF47" s="232">
        <v>19418779.546555996</v>
      </c>
      <c r="BG47" s="232">
        <v>8.7613709270954132E-2</v>
      </c>
      <c r="BH47" s="232">
        <v>0.23072472214698792</v>
      </c>
      <c r="BI47" s="232">
        <v>0.36588937044143677</v>
      </c>
      <c r="BJ47" s="232">
        <v>0.19674861431121826</v>
      </c>
      <c r="BK47" s="232">
        <v>0.11902358382940292</v>
      </c>
      <c r="BL47" s="232">
        <v>3.4108504187315702E-3</v>
      </c>
      <c r="BM47" s="232">
        <v>0.39119833707809448</v>
      </c>
      <c r="BN47" s="232">
        <v>2.7346199378371239E-2</v>
      </c>
      <c r="BO47" s="232">
        <v>8.5396915674209595E-2</v>
      </c>
      <c r="BP47" s="232">
        <v>0.43528419733047485</v>
      </c>
      <c r="BQ47" s="232">
        <v>0.56471580266952515</v>
      </c>
      <c r="BR47" s="232">
        <v>2.8969796374440193E-2</v>
      </c>
      <c r="BS47" s="232">
        <v>0.27465435862541199</v>
      </c>
      <c r="BT47" s="232">
        <v>0.48193180561065674</v>
      </c>
      <c r="BU47" s="232">
        <v>0.18672159314155579</v>
      </c>
      <c r="BV47" s="232">
        <v>2.7722448110580444E-2</v>
      </c>
      <c r="BW47" s="232">
        <v>4.7599207609891891E-2</v>
      </c>
      <c r="BX47" s="232">
        <v>0.25433185696601868</v>
      </c>
      <c r="BY47" s="232">
        <v>0.10860317945480347</v>
      </c>
      <c r="BZ47" s="232">
        <v>6.6975802183151245E-2</v>
      </c>
      <c r="CA47" s="232">
        <v>0.31441798806190491</v>
      </c>
      <c r="CB47" s="232">
        <v>0.20807196199893951</v>
      </c>
      <c r="CC47" s="232">
        <v>0.10138590633869171</v>
      </c>
      <c r="CD47" s="232">
        <v>0.14455398917198181</v>
      </c>
      <c r="CE47" s="232">
        <v>8.373522013425827E-2</v>
      </c>
      <c r="CF47" s="232">
        <v>0.18897558748722076</v>
      </c>
      <c r="CG47" s="232">
        <v>0.42271319031715393</v>
      </c>
      <c r="CH47" s="232">
        <v>5.8407966047525406E-2</v>
      </c>
      <c r="CI47" s="232">
        <v>2.2813108807895333E-4</v>
      </c>
      <c r="CJ47" s="232">
        <v>0.60880166292190552</v>
      </c>
      <c r="CK47" s="232">
        <v>0.50579071044921875</v>
      </c>
      <c r="CL47" s="232">
        <v>0.72217094898223877</v>
      </c>
      <c r="CM47" s="232">
        <v>0.20130251348018646</v>
      </c>
      <c r="CN47" s="232">
        <v>0.72471654415130615</v>
      </c>
      <c r="CO47" s="232">
        <v>0.80188411474227905</v>
      </c>
      <c r="CP47" s="232">
        <v>0.57777494192123413</v>
      </c>
      <c r="CQ47" s="232">
        <v>0.14179939031600952</v>
      </c>
      <c r="CR47" s="232">
        <v>0.33585533499717712</v>
      </c>
      <c r="CS47" s="232">
        <v>0.49588128924369812</v>
      </c>
      <c r="CT47" s="232">
        <v>0.58675473928451538</v>
      </c>
      <c r="CU47" s="232">
        <v>0.5531577467918396</v>
      </c>
      <c r="CV47" s="232">
        <v>0.74819952249526978</v>
      </c>
      <c r="CW47" s="232">
        <v>0.79552185535430908</v>
      </c>
      <c r="CX47" s="232">
        <v>4.6424731612205505E-2</v>
      </c>
      <c r="CY47" s="232">
        <v>6.6191449761390686E-2</v>
      </c>
      <c r="CZ47" s="232">
        <v>3.8342460989952087E-2</v>
      </c>
      <c r="DA47" s="232">
        <v>8.6532153189182281E-2</v>
      </c>
      <c r="DB47" s="232">
        <v>0.1935608983039856</v>
      </c>
      <c r="DC47" s="232">
        <v>2.6745079085230827E-2</v>
      </c>
      <c r="DD47" s="232">
        <v>1.0446151281939819E-4</v>
      </c>
      <c r="DE47" s="232">
        <v>0.42968079447746277</v>
      </c>
      <c r="DF47" s="232">
        <v>0.57031923532485962</v>
      </c>
      <c r="DG47" s="232">
        <v>2.3020047694444656E-2</v>
      </c>
      <c r="DH47" s="232">
        <v>0.26044651865959167</v>
      </c>
      <c r="DI47" s="232">
        <v>0.49273160099983215</v>
      </c>
      <c r="DJ47" s="232">
        <v>0.19453833997249603</v>
      </c>
      <c r="DK47" s="232">
        <v>2.9263494536280632E-2</v>
      </c>
      <c r="DL47" s="232">
        <v>4.852961003780365E-2</v>
      </c>
      <c r="DM47" s="232">
        <v>0.25521501898765564</v>
      </c>
      <c r="DN47" s="232">
        <v>0.10804672539234161</v>
      </c>
      <c r="DO47" s="232">
        <v>6.3423216342926025E-2</v>
      </c>
      <c r="DP47" s="232">
        <v>0.31154465675354004</v>
      </c>
      <c r="DQ47" s="232">
        <v>0.21324078738689423</v>
      </c>
      <c r="DR47" s="232">
        <v>0.10110829025506973</v>
      </c>
      <c r="DS47" s="232">
        <v>0.14466364681720734</v>
      </c>
      <c r="DT47" s="232">
        <v>8.3783432841300964E-2</v>
      </c>
      <c r="DU47" s="232">
        <v>0.18884293735027313</v>
      </c>
      <c r="DV47" s="232">
        <v>0.42287877202033997</v>
      </c>
      <c r="DW47" s="232">
        <v>5.849442258477211E-2</v>
      </c>
      <c r="DX47" s="232">
        <v>2.2846877982374281E-4</v>
      </c>
      <c r="DY47" s="232">
        <v>2.0716393366456032E-2</v>
      </c>
      <c r="DZ47" s="232">
        <v>4.3601240962743759E-2</v>
      </c>
      <c r="EA47" s="232">
        <v>0.39361986517906189</v>
      </c>
      <c r="EB47" s="232">
        <v>0.11261527985334396</v>
      </c>
      <c r="EC47" s="232">
        <v>1.4890765771269798E-2</v>
      </c>
      <c r="ED47" s="232">
        <v>2.486906386911869E-2</v>
      </c>
      <c r="EE47" s="232">
        <v>4.2492043226957321E-2</v>
      </c>
      <c r="EF47" s="232">
        <v>0.23445221781730652</v>
      </c>
      <c r="EG47" s="232">
        <v>0.47773653268814087</v>
      </c>
      <c r="EH47" s="232">
        <v>0.24663898348808289</v>
      </c>
      <c r="EI47" s="232">
        <v>0.21679750084877014</v>
      </c>
      <c r="EJ47" s="232">
        <v>5.8826971799135208E-2</v>
      </c>
      <c r="EK47" s="232">
        <v>6.3753537833690643E-2</v>
      </c>
      <c r="EL47" s="232">
        <v>7.6003909111022949E-2</v>
      </c>
      <c r="EM47" s="232">
        <v>5.4310929030179977E-2</v>
      </c>
      <c r="EN47" s="232">
        <v>0.20741927623748779</v>
      </c>
      <c r="EO47" s="232">
        <v>0.11303479224443436</v>
      </c>
      <c r="EP47" s="232">
        <v>4.4396966695785522E-2</v>
      </c>
      <c r="EQ47" s="232">
        <v>2.6287680491805077E-2</v>
      </c>
      <c r="ER47" s="232">
        <v>1.4225308783352375E-2</v>
      </c>
      <c r="ES47" s="232">
        <v>4.6404387801885605E-2</v>
      </c>
      <c r="ET47" s="232">
        <v>5.6790247559547424E-2</v>
      </c>
      <c r="EU47" s="232">
        <v>6.8486623466014862E-2</v>
      </c>
      <c r="EV47" s="232">
        <v>0.11334741860628128</v>
      </c>
      <c r="EW47" s="232">
        <v>7.3742687702178955E-2</v>
      </c>
      <c r="EX47" s="232">
        <v>4.2705096304416656E-2</v>
      </c>
      <c r="EY47" s="232">
        <v>0</v>
      </c>
      <c r="EZ47" s="232">
        <v>0</v>
      </c>
      <c r="FA47" s="232">
        <v>0</v>
      </c>
      <c r="FB47" s="232">
        <v>0</v>
      </c>
      <c r="FC47" s="232">
        <v>0</v>
      </c>
      <c r="FD47" s="232">
        <v>0</v>
      </c>
      <c r="FE47" s="232">
        <v>0</v>
      </c>
      <c r="FF47" s="232">
        <v>0.51892489194869995</v>
      </c>
      <c r="FG47" s="232">
        <v>0.48107510805130005</v>
      </c>
      <c r="FH47" s="232">
        <v>9.4251930713653564E-2</v>
      </c>
      <c r="FI47" s="232">
        <v>0.48696115612983704</v>
      </c>
      <c r="FJ47" s="232">
        <v>0.33560976386070251</v>
      </c>
      <c r="FK47" s="232">
        <v>7.6991453766822815E-2</v>
      </c>
      <c r="FL47" s="232">
        <v>6.1857015825808048E-3</v>
      </c>
      <c r="FM47" s="232">
        <v>3.4646108746528625E-2</v>
      </c>
      <c r="FN47" s="232">
        <v>0.22655321657657623</v>
      </c>
      <c r="FO47" s="232">
        <v>0.11666591465473175</v>
      </c>
      <c r="FP47" s="232">
        <v>0.11907628178596497</v>
      </c>
      <c r="FQ47" s="232">
        <v>0.36368218064308167</v>
      </c>
      <c r="FR47" s="232">
        <v>0.13937631249427795</v>
      </c>
      <c r="FZ47" s="232">
        <v>1987.459716796875</v>
      </c>
      <c r="GA47" s="232">
        <v>2238.821533203125</v>
      </c>
      <c r="GB47" s="232">
        <v>1653.6885986328125</v>
      </c>
      <c r="GC47" s="232">
        <v>487.53292846679688</v>
      </c>
      <c r="GD47" s="232">
        <v>1361.1636962890625</v>
      </c>
      <c r="GE47" s="232">
        <v>2175.910888671875</v>
      </c>
      <c r="GF47" s="232">
        <v>2478.5078125</v>
      </c>
      <c r="GG47" s="232">
        <v>2379.817138671875</v>
      </c>
      <c r="GH47" s="232">
        <v>821.73193359375</v>
      </c>
      <c r="GI47" s="232">
        <v>1138.4771728515625</v>
      </c>
      <c r="GJ47" s="232">
        <v>1366.4844970703125</v>
      </c>
      <c r="GK47" s="232">
        <v>1229.390625</v>
      </c>
      <c r="GL47" s="232">
        <v>1710.37255859375</v>
      </c>
      <c r="GM47" s="232">
        <v>4219.52978515625</v>
      </c>
      <c r="GN47" s="232">
        <v>967.6077880859375</v>
      </c>
      <c r="GO47" s="232">
        <v>1980.285888671875</v>
      </c>
      <c r="GP47" s="232">
        <v>1676.4739990234375</v>
      </c>
      <c r="GQ47" s="232">
        <v>1712.3973388671875</v>
      </c>
      <c r="GR47" s="232">
        <v>2204.8037109375</v>
      </c>
      <c r="GS47" s="232">
        <v>3536.27734375</v>
      </c>
      <c r="GT47" s="232">
        <v>2507.599365234375</v>
      </c>
      <c r="GU47" s="232">
        <v>2440.0302734375</v>
      </c>
      <c r="GV47" s="232">
        <v>1805.53125</v>
      </c>
      <c r="GW47" s="232">
        <v>1359.0521240234375</v>
      </c>
      <c r="GX47" s="232">
        <v>1406.281005859375</v>
      </c>
      <c r="GY47" s="232">
        <v>1089.1448974609375</v>
      </c>
      <c r="GZ47" s="232">
        <v>692.8223876953125</v>
      </c>
      <c r="HA47" s="232">
        <v>1958.450439453125</v>
      </c>
      <c r="HB47" s="232">
        <v>1211.371826171875</v>
      </c>
      <c r="HC47" s="232">
        <v>3048.588623046875</v>
      </c>
      <c r="HD47" s="232">
        <v>1712.2325439453125</v>
      </c>
      <c r="HE47" s="232">
        <v>5480.0107421875</v>
      </c>
      <c r="HF47" s="232">
        <v>1644.41552734375</v>
      </c>
      <c r="HG47" s="232">
        <v>6.8586769104003906</v>
      </c>
      <c r="HH47" s="232">
        <v>3778.2353515625</v>
      </c>
      <c r="HI47" s="232">
        <v>1995.4302978515625</v>
      </c>
      <c r="HJ47" s="232">
        <v>0.42862007021903992</v>
      </c>
      <c r="HK47" s="232">
        <v>0.18144121766090393</v>
      </c>
      <c r="HL47" s="232">
        <v>0.23434528708457947</v>
      </c>
      <c r="HM47" s="232">
        <v>1919.3228759765625</v>
      </c>
      <c r="HN47" s="232">
        <v>1119.8941650390625</v>
      </c>
      <c r="HO47" s="232">
        <v>1627.3875732421875</v>
      </c>
      <c r="HP47" s="232">
        <v>0.46165186166763306</v>
      </c>
      <c r="HQ47" s="232">
        <v>0.24198794364929199</v>
      </c>
      <c r="HR47" s="232">
        <v>0.23462067544460297</v>
      </c>
      <c r="HS47" s="232">
        <v>5.4819215089082718E-2</v>
      </c>
      <c r="HT47" s="232">
        <v>6.920304149389267E-3</v>
      </c>
      <c r="HU47" s="232">
        <v>0.68319022655487061</v>
      </c>
      <c r="HV47" s="232">
        <v>0.5665094256401062</v>
      </c>
      <c r="HW47" s="232">
        <v>0.56971728801727295</v>
      </c>
      <c r="HX47" s="232">
        <v>0.46302342414855957</v>
      </c>
      <c r="HY47" s="232">
        <v>0.73061501979827881</v>
      </c>
      <c r="HZ47" s="232">
        <v>0.3309096097946167</v>
      </c>
      <c r="IA47" s="232">
        <v>1.9337311387062073E-2</v>
      </c>
      <c r="IB47" s="232">
        <v>0.16857808828353882</v>
      </c>
      <c r="IC47" s="232">
        <v>0.24734401702880859</v>
      </c>
      <c r="ID47" s="232">
        <v>0.25703278183937073</v>
      </c>
      <c r="IE47" s="232">
        <v>0.30770781636238098</v>
      </c>
      <c r="IF47" s="232">
        <v>0.68170899152755737</v>
      </c>
      <c r="IG47" s="232">
        <v>0.31829100847244263</v>
      </c>
      <c r="IH47" s="232">
        <v>0.16916099190711975</v>
      </c>
      <c r="II47" s="232">
        <v>0.39316782355308533</v>
      </c>
      <c r="IJ47" s="232">
        <v>9.9689751863479614E-2</v>
      </c>
      <c r="IK47" s="232">
        <v>3.6950338631868362E-2</v>
      </c>
      <c r="IL47" s="232">
        <v>0.22295083105564117</v>
      </c>
      <c r="IM47" s="232">
        <v>7.8080266714096069E-2</v>
      </c>
      <c r="IN47" s="232">
        <v>0.9860958456993103</v>
      </c>
      <c r="IO47" s="232">
        <v>0.93397784233093262</v>
      </c>
      <c r="IP47" s="232">
        <v>0.31426542997360229</v>
      </c>
      <c r="IQ47" s="232">
        <v>0.29741474986076355</v>
      </c>
    </row>
    <row r="48" spans="1:251" x14ac:dyDescent="0.25">
      <c r="A48" s="139" t="str">
        <f t="shared" si="1"/>
        <v>2014_4_RJ</v>
      </c>
      <c r="B48" s="232">
        <v>2014</v>
      </c>
      <c r="C48" s="232">
        <v>4</v>
      </c>
      <c r="D48" s="232" t="s">
        <v>172</v>
      </c>
      <c r="E48" s="232">
        <v>1516.01220703125</v>
      </c>
      <c r="F48" s="232">
        <v>1749.244873046875</v>
      </c>
      <c r="G48" s="232">
        <v>1166.1632080078125</v>
      </c>
      <c r="H48" s="232">
        <v>816.31427001953125</v>
      </c>
      <c r="I48" s="232">
        <v>1166.1632080078125</v>
      </c>
      <c r="J48" s="232">
        <v>1632.6285400390625</v>
      </c>
      <c r="K48" s="232">
        <v>1632.6285400390625</v>
      </c>
      <c r="L48" s="232">
        <v>1749.244873046875</v>
      </c>
      <c r="M48" s="232">
        <v>1166.1632080078125</v>
      </c>
      <c r="N48" s="232">
        <v>1049.546875</v>
      </c>
      <c r="O48" s="232">
        <v>1166.1632080078125</v>
      </c>
      <c r="P48" s="232">
        <v>1049.546875</v>
      </c>
      <c r="Q48" s="232">
        <v>1399.3958740234375</v>
      </c>
      <c r="R48" s="232">
        <v>2915.408203125</v>
      </c>
      <c r="S48" s="232">
        <v>1166.1632080078125</v>
      </c>
      <c r="T48" s="232">
        <v>1632.6285400390625</v>
      </c>
      <c r="U48" s="232">
        <v>1399.3958740234375</v>
      </c>
      <c r="V48" s="232">
        <v>1166.1632080078125</v>
      </c>
      <c r="W48" s="232">
        <v>1399.3958740234375</v>
      </c>
      <c r="X48" s="232">
        <v>3498.48974609375</v>
      </c>
      <c r="Y48" s="232">
        <v>2915.408203125</v>
      </c>
      <c r="Z48" s="232">
        <v>1749.244873046875</v>
      </c>
      <c r="AA48" s="232">
        <v>1399.3958740234375</v>
      </c>
      <c r="AB48" s="232">
        <v>1166.1632080078125</v>
      </c>
      <c r="AC48" s="232">
        <v>1166.1632080078125</v>
      </c>
      <c r="AD48" s="232">
        <v>1049.546875</v>
      </c>
      <c r="AE48" s="232">
        <v>932.93060302734375</v>
      </c>
      <c r="AF48" s="232">
        <v>1399.3958740234375</v>
      </c>
      <c r="AG48" s="232">
        <v>991.23876953125</v>
      </c>
      <c r="AH48" s="232">
        <v>2099.09375</v>
      </c>
      <c r="AI48" s="232">
        <v>1399.3958740234375</v>
      </c>
      <c r="AJ48" s="232">
        <v>4664.65283203125</v>
      </c>
      <c r="AK48" s="232">
        <v>1399.3958740234375</v>
      </c>
      <c r="AL48" s="232">
        <v>0</v>
      </c>
      <c r="AM48" s="232">
        <v>3498.48974609375</v>
      </c>
      <c r="AN48" s="232">
        <v>1516.01220703125</v>
      </c>
      <c r="AO48" s="232">
        <v>1399.3958740234375</v>
      </c>
      <c r="AP48" s="232">
        <v>932.93060302734375</v>
      </c>
      <c r="AQ48" s="232">
        <v>1399.3958740234375</v>
      </c>
      <c r="AR48" s="232">
        <v>18385.119430541992</v>
      </c>
      <c r="AS48" s="232">
        <v>674357.14497375488</v>
      </c>
      <c r="AT48" s="232">
        <v>1467468.9095611572</v>
      </c>
      <c r="AU48" s="232">
        <v>731032.55206298828</v>
      </c>
      <c r="AV48" s="232">
        <v>116957.23071289063</v>
      </c>
      <c r="AW48" s="232">
        <v>3146173.3367462158</v>
      </c>
      <c r="AX48" s="232">
        <v>5516615.6393890381</v>
      </c>
      <c r="AY48" s="232">
        <v>2370442.3026428223</v>
      </c>
      <c r="AZ48" s="232">
        <v>3008200.956741333</v>
      </c>
      <c r="BA48" s="232">
        <v>135452.76626586914</v>
      </c>
      <c r="BB48" s="232">
        <v>362914.92318725586</v>
      </c>
      <c r="BC48" s="232">
        <v>1087120.4019927979</v>
      </c>
      <c r="BD48" s="232">
        <v>1857993.4918823242</v>
      </c>
      <c r="BE48" s="232">
        <v>1297221.7208251953</v>
      </c>
      <c r="BF48" s="232">
        <v>911365.10150146484</v>
      </c>
      <c r="BG48" s="232">
        <v>6.5785787999629974E-2</v>
      </c>
      <c r="BH48" s="232">
        <v>0.19706292450428009</v>
      </c>
      <c r="BI48" s="232">
        <v>0.33679953217506409</v>
      </c>
      <c r="BJ48" s="232">
        <v>0.2351481020450592</v>
      </c>
      <c r="BK48" s="232">
        <v>0.16520366072654724</v>
      </c>
      <c r="BL48" s="232">
        <v>1.6559966607019305E-3</v>
      </c>
      <c r="BM48" s="232">
        <v>0.42969140410423279</v>
      </c>
      <c r="BN48" s="232">
        <v>2.9047159478068352E-3</v>
      </c>
      <c r="BO48" s="232">
        <v>0.12327380478382111</v>
      </c>
      <c r="BP48" s="232">
        <v>0.46668335795402527</v>
      </c>
      <c r="BQ48" s="232">
        <v>0.53331667184829712</v>
      </c>
      <c r="BR48" s="232">
        <v>7.1364697068929672E-3</v>
      </c>
      <c r="BS48" s="232">
        <v>0.23437751829624176</v>
      </c>
      <c r="BT48" s="232">
        <v>0.48449361324310303</v>
      </c>
      <c r="BU48" s="232">
        <v>0.23634025454521179</v>
      </c>
      <c r="BV48" s="232">
        <v>3.7652149796485901E-2</v>
      </c>
      <c r="BW48" s="232">
        <v>1.4619460329413414E-2</v>
      </c>
      <c r="BX48" s="232">
        <v>0.1280779242515564</v>
      </c>
      <c r="BY48" s="232">
        <v>0.10956680029630661</v>
      </c>
      <c r="BZ48" s="232">
        <v>4.7973796725273132E-2</v>
      </c>
      <c r="CA48" s="232">
        <v>0.36864453554153442</v>
      </c>
      <c r="CB48" s="232">
        <v>0.33111748099327087</v>
      </c>
      <c r="CC48" s="232">
        <v>5.2384042646735907E-4</v>
      </c>
      <c r="CD48" s="232">
        <v>9.2298589646816254E-2</v>
      </c>
      <c r="CE48" s="232">
        <v>5.8680608868598938E-2</v>
      </c>
      <c r="CF48" s="232">
        <v>0.17205227911472321</v>
      </c>
      <c r="CG48" s="232">
        <v>0.60258561372756958</v>
      </c>
      <c r="CH48" s="232">
        <v>7.2788923978805542E-2</v>
      </c>
      <c r="CI48" s="232">
        <v>1.0701221181079745E-3</v>
      </c>
      <c r="CJ48" s="232">
        <v>0.5703086256980896</v>
      </c>
      <c r="CK48" s="232">
        <v>0.4834023118019104</v>
      </c>
      <c r="CL48" s="232">
        <v>0.67677831649780273</v>
      </c>
      <c r="CM48" s="232">
        <v>6.1867311596870422E-2</v>
      </c>
      <c r="CN48" s="232">
        <v>0.67829865217208862</v>
      </c>
      <c r="CO48" s="232">
        <v>0.82040160894393921</v>
      </c>
      <c r="CP48" s="232">
        <v>0.57319992780685425</v>
      </c>
      <c r="CQ48" s="232">
        <v>0.12998104095458984</v>
      </c>
      <c r="CR48" s="232">
        <v>0.28432804346084595</v>
      </c>
      <c r="CS48" s="232">
        <v>0.36712548136711121</v>
      </c>
      <c r="CT48" s="232">
        <v>0.48148810863494873</v>
      </c>
      <c r="CU48" s="232">
        <v>0.45577535033226013</v>
      </c>
      <c r="CV48" s="232">
        <v>0.65282249450683594</v>
      </c>
      <c r="CW48" s="232">
        <v>0.72670441865921021</v>
      </c>
      <c r="CX48" s="232">
        <v>2.4384033167734742E-4</v>
      </c>
      <c r="CY48" s="232">
        <v>4.296368733048439E-2</v>
      </c>
      <c r="CZ48" s="232">
        <v>2.7314994484186172E-2</v>
      </c>
      <c r="DA48" s="232">
        <v>8.0087907612323761E-2</v>
      </c>
      <c r="DB48" s="232">
        <v>0.28049510717391968</v>
      </c>
      <c r="DC48" s="232">
        <v>3.3882215619087219E-2</v>
      </c>
      <c r="DD48" s="232">
        <v>4.9812672659754753E-4</v>
      </c>
      <c r="DE48" s="232">
        <v>0.46175104379653931</v>
      </c>
      <c r="DF48" s="232">
        <v>0.53824895620346069</v>
      </c>
      <c r="DG48" s="232">
        <v>6.1116660945117474E-3</v>
      </c>
      <c r="DH48" s="232">
        <v>0.22417290508747101</v>
      </c>
      <c r="DI48" s="232">
        <v>0.4878227710723877</v>
      </c>
      <c r="DJ48" s="232">
        <v>0.24301320314407349</v>
      </c>
      <c r="DK48" s="232">
        <v>3.8879461586475372E-2</v>
      </c>
      <c r="DL48" s="232">
        <v>1.4927634969353676E-2</v>
      </c>
      <c r="DM48" s="232">
        <v>0.12773820757865906</v>
      </c>
      <c r="DN48" s="232">
        <v>0.10880888998508453</v>
      </c>
      <c r="DO48" s="232">
        <v>4.7684911638498306E-2</v>
      </c>
      <c r="DP48" s="232">
        <v>0.36273747682571411</v>
      </c>
      <c r="DQ48" s="232">
        <v>0.33810284733772278</v>
      </c>
      <c r="DR48" s="232">
        <v>5.2398775005713105E-4</v>
      </c>
      <c r="DS48" s="232">
        <v>9.2170394957065582E-2</v>
      </c>
      <c r="DT48" s="232">
        <v>5.8697108179330826E-2</v>
      </c>
      <c r="DU48" s="232">
        <v>0.17197361588478088</v>
      </c>
      <c r="DV48" s="232">
        <v>0.60275506973266602</v>
      </c>
      <c r="DW48" s="232">
        <v>7.2809390723705292E-2</v>
      </c>
      <c r="DX48" s="232">
        <v>1.0704230517148972E-3</v>
      </c>
      <c r="DY48" s="232">
        <v>2.4571413174271584E-2</v>
      </c>
      <c r="DZ48" s="232">
        <v>3.6143969744443893E-2</v>
      </c>
      <c r="EA48" s="232">
        <v>0.49167469143867493</v>
      </c>
      <c r="EB48" s="232">
        <v>5.8204516768455505E-2</v>
      </c>
      <c r="EC48" s="232">
        <v>1.2608475051820278E-2</v>
      </c>
      <c r="ED48" s="232">
        <v>5.0691012293100357E-3</v>
      </c>
      <c r="EE48" s="232">
        <v>3.7796780467033386E-2</v>
      </c>
      <c r="EF48" s="232">
        <v>0.207752525806427</v>
      </c>
      <c r="EG48" s="232">
        <v>0.50990933179855347</v>
      </c>
      <c r="EH48" s="232">
        <v>0.22728323936462402</v>
      </c>
      <c r="EI48" s="232">
        <v>0.19919975101947784</v>
      </c>
      <c r="EJ48" s="232">
        <v>6.3607648015022278E-2</v>
      </c>
      <c r="EK48" s="232">
        <v>4.3053179979324341E-2</v>
      </c>
      <c r="EL48" s="232">
        <v>5.3959418088197708E-2</v>
      </c>
      <c r="EM48" s="232">
        <v>3.3509578555822372E-2</v>
      </c>
      <c r="EN48" s="232">
        <v>0.1434827446937561</v>
      </c>
      <c r="EO48" s="232">
        <v>8.3905540406703949E-2</v>
      </c>
      <c r="EP48" s="232">
        <v>3.6949463188648224E-2</v>
      </c>
      <c r="EQ48" s="232">
        <v>1.6857722774147987E-2</v>
      </c>
      <c r="ER48" s="232">
        <v>1.2687454000115395E-2</v>
      </c>
      <c r="ES48" s="232">
        <v>1.4257031492888927E-2</v>
      </c>
      <c r="ET48" s="232">
        <v>4.3973922729492188E-2</v>
      </c>
      <c r="EU48" s="232">
        <v>4.9359288066625595E-2</v>
      </c>
      <c r="EV48" s="232">
        <v>4.9611661583185196E-2</v>
      </c>
      <c r="EW48" s="232">
        <v>5.8546025305986404E-2</v>
      </c>
      <c r="EX48" s="232">
        <v>2.3682801052927971E-2</v>
      </c>
      <c r="EY48" s="232">
        <v>0</v>
      </c>
      <c r="EZ48" s="232">
        <v>0</v>
      </c>
      <c r="FA48" s="232">
        <v>0</v>
      </c>
      <c r="FB48" s="232">
        <v>0</v>
      </c>
      <c r="FC48" s="232">
        <v>0</v>
      </c>
      <c r="FD48" s="232">
        <v>0</v>
      </c>
      <c r="FE48" s="232">
        <v>0</v>
      </c>
      <c r="FF48" s="232">
        <v>0.58490365743637085</v>
      </c>
      <c r="FG48" s="232">
        <v>0.41509634256362915</v>
      </c>
      <c r="FH48" s="232">
        <v>2.3783614858984947E-2</v>
      </c>
      <c r="FI48" s="232">
        <v>0.45677399635314941</v>
      </c>
      <c r="FJ48" s="232">
        <v>0.41580617427825928</v>
      </c>
      <c r="FK48" s="232">
        <v>9.2540398240089417E-2</v>
      </c>
      <c r="FL48" s="232">
        <v>1.1095809750258923E-2</v>
      </c>
      <c r="FM48" s="232">
        <v>4.8412247560918331E-3</v>
      </c>
      <c r="FN48" s="232">
        <v>0.13081702589988708</v>
      </c>
      <c r="FO48" s="232">
        <v>0.12561532855033875</v>
      </c>
      <c r="FP48" s="232">
        <v>5.5281855165958405E-2</v>
      </c>
      <c r="FQ48" s="232">
        <v>0.50130265951156616</v>
      </c>
      <c r="FR48" s="232">
        <v>0.18214192986488342</v>
      </c>
      <c r="FZ48" s="232">
        <v>2619.244384765625</v>
      </c>
      <c r="GA48" s="232">
        <v>2898.828369140625</v>
      </c>
      <c r="GB48" s="232">
        <v>2293.171630859375</v>
      </c>
      <c r="GC48" s="232">
        <v>734.7474365234375</v>
      </c>
      <c r="GD48" s="232">
        <v>1713.176513671875</v>
      </c>
      <c r="GE48" s="232">
        <v>2640.253173828125</v>
      </c>
      <c r="GF48" s="232">
        <v>3233.168212890625</v>
      </c>
      <c r="GG48" s="232">
        <v>4052.468994140625</v>
      </c>
      <c r="GH48" s="232">
        <v>1304.0303955078125</v>
      </c>
      <c r="GI48" s="232">
        <v>1269.4979248046875</v>
      </c>
      <c r="GJ48" s="232">
        <v>1383.63720703125</v>
      </c>
      <c r="GK48" s="232">
        <v>1332.7867431640625</v>
      </c>
      <c r="GL48" s="232">
        <v>1788.1522216796875</v>
      </c>
      <c r="GM48" s="232">
        <v>4659.06787109375</v>
      </c>
      <c r="GN48" s="232">
        <v>1142.83203125</v>
      </c>
      <c r="GO48" s="232">
        <v>2935.159912109375</v>
      </c>
      <c r="GP48" s="232">
        <v>1903.4085693359375</v>
      </c>
      <c r="GQ48" s="232">
        <v>1939.6600341796875</v>
      </c>
      <c r="GR48" s="232">
        <v>2521.652587890625</v>
      </c>
      <c r="GS48" s="232">
        <v>5183.79833984375</v>
      </c>
      <c r="GT48" s="232">
        <v>5124.3583984375</v>
      </c>
      <c r="GU48" s="232">
        <v>3167.241455078125</v>
      </c>
      <c r="GV48" s="232">
        <v>2362.907470703125</v>
      </c>
      <c r="GW48" s="232">
        <v>1760.5328369140625</v>
      </c>
      <c r="GX48" s="232">
        <v>1831.7921142578125</v>
      </c>
      <c r="GY48" s="232">
        <v>1120.979248046875</v>
      </c>
      <c r="GZ48" s="232">
        <v>951.8343505859375</v>
      </c>
      <c r="HA48" s="232">
        <v>2195.791748046875</v>
      </c>
      <c r="HB48" s="232">
        <v>1385.764892578125</v>
      </c>
      <c r="HC48" s="232">
        <v>4217.62353515625</v>
      </c>
      <c r="HD48" s="232">
        <v>1999.3160400390625</v>
      </c>
      <c r="HE48" s="232">
        <v>6674.76318359375</v>
      </c>
      <c r="HF48" s="232">
        <v>2078.851318359375</v>
      </c>
      <c r="HG48" s="232">
        <v>0</v>
      </c>
      <c r="HH48" s="232">
        <v>5270.32080078125</v>
      </c>
      <c r="HI48" s="232">
        <v>2591.663818359375</v>
      </c>
      <c r="HJ48" s="232">
        <v>0.528705894947052</v>
      </c>
      <c r="HK48" s="232">
        <v>9.9389642477035522E-2</v>
      </c>
      <c r="HL48" s="232">
        <v>0.20797523856163025</v>
      </c>
      <c r="HM48" s="232">
        <v>2176.147705078125</v>
      </c>
      <c r="HN48" s="232">
        <v>1246.282958984375</v>
      </c>
      <c r="HO48" s="232">
        <v>2064.8837890625</v>
      </c>
      <c r="HP48" s="232">
        <v>0.49769383668899536</v>
      </c>
      <c r="HQ48" s="232">
        <v>0.2257191389799118</v>
      </c>
      <c r="HR48" s="232">
        <v>0.20980356633663177</v>
      </c>
      <c r="HS48" s="232">
        <v>5.7187333703041077E-2</v>
      </c>
      <c r="HT48" s="232">
        <v>9.5961261540651321E-3</v>
      </c>
      <c r="HU48" s="232">
        <v>0.62133687734603882</v>
      </c>
      <c r="HV48" s="232">
        <v>0.54321616888046265</v>
      </c>
      <c r="HW48" s="232">
        <v>0.5343288779258728</v>
      </c>
      <c r="HX48" s="232">
        <v>0.43247711658477783</v>
      </c>
      <c r="HY48" s="232">
        <v>0.7978549599647522</v>
      </c>
      <c r="HZ48" s="232">
        <v>0.35818830132484436</v>
      </c>
      <c r="IA48" s="232">
        <v>1.0410225950181484E-2</v>
      </c>
      <c r="IB48" s="232">
        <v>0.11905418336391449</v>
      </c>
      <c r="IC48" s="232">
        <v>0.18610049784183502</v>
      </c>
      <c r="ID48" s="232">
        <v>0.28368264436721802</v>
      </c>
      <c r="IE48" s="232">
        <v>0.40075245499610901</v>
      </c>
      <c r="IF48" s="232">
        <v>0.69463068246841431</v>
      </c>
      <c r="IG48" s="232">
        <v>0.30536934733390808</v>
      </c>
      <c r="IH48" s="232">
        <v>5.615517869591713E-2</v>
      </c>
      <c r="II48" s="232">
        <v>0.27342534065246582</v>
      </c>
      <c r="IJ48" s="232">
        <v>0.1509435623884201</v>
      </c>
      <c r="IK48" s="232">
        <v>2.5453092530369759E-2</v>
      </c>
      <c r="IL48" s="232">
        <v>0.33165085315704346</v>
      </c>
      <c r="IM48" s="232">
        <v>0.16237197816371918</v>
      </c>
      <c r="IN48" s="232">
        <v>1</v>
      </c>
      <c r="IO48" s="232">
        <v>0.95519345998764038</v>
      </c>
      <c r="IP48" s="232">
        <v>0.21563516557216644</v>
      </c>
      <c r="IQ48" s="232">
        <v>0.15823967754840851</v>
      </c>
    </row>
    <row r="49" spans="1:251" x14ac:dyDescent="0.25">
      <c r="A49" s="139" t="str">
        <f t="shared" si="1"/>
        <v>2014_4_RMRJ</v>
      </c>
      <c r="B49" s="232">
        <v>2014</v>
      </c>
      <c r="C49" s="232">
        <v>4</v>
      </c>
      <c r="D49" s="232" t="s">
        <v>9</v>
      </c>
      <c r="E49" s="232">
        <v>1399.3958740234375</v>
      </c>
      <c r="F49" s="232">
        <v>1632.6285400390625</v>
      </c>
      <c r="G49" s="232">
        <v>1166.1632080078125</v>
      </c>
      <c r="H49" s="232">
        <v>699.69793701171875</v>
      </c>
      <c r="I49" s="232">
        <v>1166.1632080078125</v>
      </c>
      <c r="J49" s="232">
        <v>1399.3958740234375</v>
      </c>
      <c r="K49" s="232">
        <v>1399.3958740234375</v>
      </c>
      <c r="L49" s="232">
        <v>1399.3958740234375</v>
      </c>
      <c r="M49" s="232">
        <v>1049.546875</v>
      </c>
      <c r="N49" s="232">
        <v>1049.546875</v>
      </c>
      <c r="O49" s="232">
        <v>1166.1632080078125</v>
      </c>
      <c r="P49" s="232">
        <v>1049.546875</v>
      </c>
      <c r="Q49" s="232">
        <v>1399.3958740234375</v>
      </c>
      <c r="R49" s="232">
        <v>2682.175537109375</v>
      </c>
      <c r="S49" s="232">
        <v>844.30218505859375</v>
      </c>
      <c r="T49" s="232">
        <v>1399.3958740234375</v>
      </c>
      <c r="U49" s="232">
        <v>1399.3958740234375</v>
      </c>
      <c r="V49" s="232">
        <v>1166.1632080078125</v>
      </c>
      <c r="W49" s="232">
        <v>1399.3958740234375</v>
      </c>
      <c r="X49" s="232">
        <v>2565.55908203125</v>
      </c>
      <c r="Y49" s="232">
        <v>1399.3958740234375</v>
      </c>
      <c r="Z49" s="232">
        <v>1632.6285400390625</v>
      </c>
      <c r="AA49" s="232">
        <v>1282.779541015625</v>
      </c>
      <c r="AB49" s="232">
        <v>1166.1632080078125</v>
      </c>
      <c r="AC49" s="232">
        <v>1142.8399658203125</v>
      </c>
      <c r="AD49" s="232">
        <v>1014.56201171875</v>
      </c>
      <c r="AE49" s="232">
        <v>874.6224365234375</v>
      </c>
      <c r="AF49" s="232">
        <v>1399.3958740234375</v>
      </c>
      <c r="AG49" s="232">
        <v>932.93060302734375</v>
      </c>
      <c r="AH49" s="232">
        <v>1865.8612060546875</v>
      </c>
      <c r="AI49" s="232">
        <v>1282.779541015625</v>
      </c>
      <c r="AJ49" s="232">
        <v>4198.1875</v>
      </c>
      <c r="AK49" s="232">
        <v>1266.4532470703125</v>
      </c>
      <c r="AL49" s="232">
        <v>0</v>
      </c>
      <c r="AM49" s="232">
        <v>2915.408203125</v>
      </c>
      <c r="AN49" s="232">
        <v>1399.3958740234375</v>
      </c>
      <c r="AO49" s="232">
        <v>1399.3958740234375</v>
      </c>
      <c r="AP49" s="232">
        <v>932.93060302734375</v>
      </c>
      <c r="AQ49" s="232">
        <v>1166.1632080078125</v>
      </c>
      <c r="AR49" s="232">
        <v>39194.364944458008</v>
      </c>
      <c r="AS49" s="232">
        <v>1205961.0894165039</v>
      </c>
      <c r="AT49" s="232">
        <v>2735877.6739273071</v>
      </c>
      <c r="AU49" s="232">
        <v>1276510.1951828003</v>
      </c>
      <c r="AV49" s="232">
        <v>176195.98664093018</v>
      </c>
      <c r="AW49" s="232">
        <v>5760389.2880554199</v>
      </c>
      <c r="AX49" s="232">
        <v>10224891.8931427</v>
      </c>
      <c r="AY49" s="232">
        <v>4464502.6050872803</v>
      </c>
      <c r="AZ49" s="232">
        <v>5433739.3101119995</v>
      </c>
      <c r="BA49" s="232">
        <v>320663.37009429932</v>
      </c>
      <c r="BB49" s="232">
        <v>731211.63581848145</v>
      </c>
      <c r="BC49" s="232">
        <v>2025872.5347061157</v>
      </c>
      <c r="BD49" s="232">
        <v>3592301.3280944824</v>
      </c>
      <c r="BE49" s="232">
        <v>2314992.5676345825</v>
      </c>
      <c r="BF49" s="232">
        <v>1560513.8268890381</v>
      </c>
      <c r="BG49" s="232">
        <v>7.1512892842292786E-2</v>
      </c>
      <c r="BH49" s="232">
        <v>0.19813144207000732</v>
      </c>
      <c r="BI49" s="232">
        <v>0.35132902860641479</v>
      </c>
      <c r="BJ49" s="232">
        <v>0.22640752792358398</v>
      </c>
      <c r="BK49" s="232">
        <v>0.15261910855770111</v>
      </c>
      <c r="BL49" s="232">
        <v>1.4954055659472942E-3</v>
      </c>
      <c r="BM49" s="232">
        <v>0.43663078546524048</v>
      </c>
      <c r="BN49" s="232">
        <v>2.7523008175194263E-3</v>
      </c>
      <c r="BO49" s="232">
        <v>0.10179772228002548</v>
      </c>
      <c r="BP49" s="232">
        <v>0.44964754581451416</v>
      </c>
      <c r="BQ49" s="232">
        <v>0.55035245418548584</v>
      </c>
      <c r="BR49" s="232">
        <v>8.8411634787917137E-3</v>
      </c>
      <c r="BS49" s="232">
        <v>0.23568026721477509</v>
      </c>
      <c r="BT49" s="232">
        <v>0.49607697129249573</v>
      </c>
      <c r="BU49" s="232">
        <v>0.2284291684627533</v>
      </c>
      <c r="BV49" s="232">
        <v>3.0972426757216454E-2</v>
      </c>
      <c r="BW49" s="232">
        <v>1.990487240254879E-2</v>
      </c>
      <c r="BX49" s="232">
        <v>0.16198962926864624</v>
      </c>
      <c r="BY49" s="232">
        <v>0.13491906225681305</v>
      </c>
      <c r="BZ49" s="232">
        <v>5.4098475724458694E-2</v>
      </c>
      <c r="CA49" s="232">
        <v>0.37926876544952393</v>
      </c>
      <c r="CB49" s="232">
        <v>0.24981918931007385</v>
      </c>
      <c r="CC49" s="232">
        <v>2.6251506060361862E-3</v>
      </c>
      <c r="CD49" s="232">
        <v>9.8635308444499969E-2</v>
      </c>
      <c r="CE49" s="232">
        <v>7.6526321470737457E-2</v>
      </c>
      <c r="CF49" s="232">
        <v>0.18875382840633392</v>
      </c>
      <c r="CG49" s="232">
        <v>0.5676533579826355</v>
      </c>
      <c r="CH49" s="232">
        <v>6.4463183283805847E-2</v>
      </c>
      <c r="CI49" s="232">
        <v>1.3428828679025173E-3</v>
      </c>
      <c r="CJ49" s="232">
        <v>0.56336921453475952</v>
      </c>
      <c r="CK49" s="232">
        <v>0.46504896879196167</v>
      </c>
      <c r="CL49" s="232">
        <v>0.68100053071975708</v>
      </c>
      <c r="CM49" s="232">
        <v>6.9649524986743927E-2</v>
      </c>
      <c r="CN49" s="232">
        <v>0.6701359748840332</v>
      </c>
      <c r="CO49" s="232">
        <v>0.79547792673110962</v>
      </c>
      <c r="CP49" s="232">
        <v>0.56839966773986816</v>
      </c>
      <c r="CQ49" s="232">
        <v>0.11432980000972748</v>
      </c>
      <c r="CR49" s="232">
        <v>0.26093614101409912</v>
      </c>
      <c r="CS49" s="232">
        <v>0.38607949018478394</v>
      </c>
      <c r="CT49" s="232">
        <v>0.50762957334518433</v>
      </c>
      <c r="CU49" s="232">
        <v>0.46221438050270081</v>
      </c>
      <c r="CV49" s="232">
        <v>0.68202650547027588</v>
      </c>
      <c r="CW49" s="232">
        <v>0.73419845104217529</v>
      </c>
      <c r="CX49" s="232">
        <v>1.1752907885238528E-3</v>
      </c>
      <c r="CY49" s="232">
        <v>4.4159438461065292E-2</v>
      </c>
      <c r="CZ49" s="232">
        <v>3.4261152148246765E-2</v>
      </c>
      <c r="DA49" s="232">
        <v>8.4505870938301086E-2</v>
      </c>
      <c r="DB49" s="232">
        <v>0.25414076447486877</v>
      </c>
      <c r="DC49" s="232">
        <v>2.8860433027148247E-2</v>
      </c>
      <c r="DD49" s="232">
        <v>6.0121424030512571E-4</v>
      </c>
      <c r="DE49" s="232">
        <v>0.44400709867477417</v>
      </c>
      <c r="DF49" s="232">
        <v>0.55599290132522583</v>
      </c>
      <c r="DG49" s="232">
        <v>7.2131478227674961E-3</v>
      </c>
      <c r="DH49" s="232">
        <v>0.22193944454193115</v>
      </c>
      <c r="DI49" s="232">
        <v>0.5034981369972229</v>
      </c>
      <c r="DJ49" s="232">
        <v>0.23492297530174255</v>
      </c>
      <c r="DK49" s="232">
        <v>3.2426286488771439E-2</v>
      </c>
      <c r="DL49" s="232">
        <v>1.9722390919923782E-2</v>
      </c>
      <c r="DM49" s="232">
        <v>0.16043980419635773</v>
      </c>
      <c r="DN49" s="232">
        <v>0.13500668108463287</v>
      </c>
      <c r="DO49" s="232">
        <v>5.3120434284210205E-2</v>
      </c>
      <c r="DP49" s="232">
        <v>0.37501817941665649</v>
      </c>
      <c r="DQ49" s="232">
        <v>0.25669252872467041</v>
      </c>
      <c r="DR49" s="232">
        <v>2.6257932186126709E-3</v>
      </c>
      <c r="DS49" s="232">
        <v>9.8574109375476837E-2</v>
      </c>
      <c r="DT49" s="232">
        <v>7.6545052230358124E-2</v>
      </c>
      <c r="DU49" s="232">
        <v>0.18864059448242188</v>
      </c>
      <c r="DV49" s="232">
        <v>0.56779229640960693</v>
      </c>
      <c r="DW49" s="232">
        <v>6.4478956162929535E-2</v>
      </c>
      <c r="DX49" s="232">
        <v>1.3432116247713566E-3</v>
      </c>
      <c r="DY49" s="232">
        <v>2.8708968311548233E-2</v>
      </c>
      <c r="DZ49" s="232">
        <v>4.5839272439479828E-2</v>
      </c>
      <c r="EA49" s="232">
        <v>0.48087349534034729</v>
      </c>
      <c r="EB49" s="232">
        <v>6.9248147308826447E-2</v>
      </c>
      <c r="EC49" s="232">
        <v>1.2046892195940018E-2</v>
      </c>
      <c r="ED49" s="232">
        <v>9.0903639793395996E-3</v>
      </c>
      <c r="EE49" s="232">
        <v>3.2808668911457062E-2</v>
      </c>
      <c r="EF49" s="232">
        <v>0.2168341726064682</v>
      </c>
      <c r="EG49" s="232">
        <v>0.51157748699188232</v>
      </c>
      <c r="EH49" s="232">
        <v>0.23026289045810699</v>
      </c>
      <c r="EI49" s="232">
        <v>0.19815196096897125</v>
      </c>
      <c r="EJ49" s="232">
        <v>6.0007661581039429E-2</v>
      </c>
      <c r="EK49" s="232">
        <v>5.5666960775852203E-2</v>
      </c>
      <c r="EL49" s="232">
        <v>6.8129643797874451E-2</v>
      </c>
      <c r="EM49" s="232">
        <v>4.5484732836484909E-2</v>
      </c>
      <c r="EN49" s="232">
        <v>0.20428837835788727</v>
      </c>
      <c r="EO49" s="232">
        <v>0.10900725424289703</v>
      </c>
      <c r="EP49" s="232">
        <v>4.2245961725711823E-2</v>
      </c>
      <c r="EQ49" s="232">
        <v>2.9890201985836029E-2</v>
      </c>
      <c r="ER49" s="232">
        <v>1.24276177957654E-2</v>
      </c>
      <c r="ES49" s="232">
        <v>6.1566505581140518E-2</v>
      </c>
      <c r="ET49" s="232">
        <v>6.2545418739318848E-2</v>
      </c>
      <c r="EU49" s="232">
        <v>5.5601954460144043E-2</v>
      </c>
      <c r="EV49" s="232">
        <v>7.3759958148002625E-2</v>
      </c>
      <c r="EW49" s="232">
        <v>6.627221405506134E-2</v>
      </c>
      <c r="EX49" s="232">
        <v>3.0753178521990776E-2</v>
      </c>
      <c r="EY49" s="232">
        <v>0</v>
      </c>
      <c r="EZ49" s="232">
        <v>0</v>
      </c>
      <c r="FA49" s="232">
        <v>0</v>
      </c>
      <c r="FB49" s="232">
        <v>0</v>
      </c>
      <c r="FC49" s="232">
        <v>0</v>
      </c>
      <c r="FD49" s="232">
        <v>0</v>
      </c>
      <c r="FE49" s="232">
        <v>0</v>
      </c>
      <c r="FF49" s="232">
        <v>0.55031436681747437</v>
      </c>
      <c r="FG49" s="232">
        <v>0.44968566298484802</v>
      </c>
      <c r="FH49" s="232">
        <v>3.2445583492517471E-2</v>
      </c>
      <c r="FI49" s="232">
        <v>0.46151000261306763</v>
      </c>
      <c r="FJ49" s="232">
        <v>0.37647551298141479</v>
      </c>
      <c r="FK49" s="232">
        <v>0.12265433371067047</v>
      </c>
      <c r="FL49" s="232">
        <v>6.9145769812166691E-3</v>
      </c>
      <c r="FM49" s="232">
        <v>2.2014375776052475E-2</v>
      </c>
      <c r="FN49" s="232">
        <v>0.18200579285621643</v>
      </c>
      <c r="FO49" s="232">
        <v>0.1347615122795105</v>
      </c>
      <c r="FP49" s="232">
        <v>7.1681685745716095E-2</v>
      </c>
      <c r="FQ49" s="232">
        <v>0.45152419805526733</v>
      </c>
      <c r="FR49" s="232">
        <v>0.13801245391368866</v>
      </c>
      <c r="FZ49" s="232">
        <v>2227.04931640625</v>
      </c>
      <c r="GA49" s="232">
        <v>2451.801025390625</v>
      </c>
      <c r="GB49" s="232">
        <v>1945.4873046875</v>
      </c>
      <c r="GC49" s="232">
        <v>695.946533203125</v>
      </c>
      <c r="GD49" s="232">
        <v>1525.7821044921875</v>
      </c>
      <c r="GE49" s="232">
        <v>2265.66650390625</v>
      </c>
      <c r="GF49" s="232">
        <v>2706.953857421875</v>
      </c>
      <c r="GG49" s="232">
        <v>3302.51318359375</v>
      </c>
      <c r="GH49" s="232">
        <v>1218.185546875</v>
      </c>
      <c r="GI49" s="232">
        <v>1232.4654541015625</v>
      </c>
      <c r="GJ49" s="232">
        <v>1376.8690185546875</v>
      </c>
      <c r="GK49" s="232">
        <v>1313.5257568359375</v>
      </c>
      <c r="GL49" s="232">
        <v>1718.9976806640625</v>
      </c>
      <c r="GM49" s="232">
        <v>4305.55419921875</v>
      </c>
      <c r="GN49" s="232">
        <v>1719.902099609375</v>
      </c>
      <c r="GO49" s="232">
        <v>2335.6806640625</v>
      </c>
      <c r="GP49" s="232">
        <v>1670.1077880859375</v>
      </c>
      <c r="GQ49" s="232">
        <v>1724.7564697265625</v>
      </c>
      <c r="GR49" s="232">
        <v>2191.006591796875</v>
      </c>
      <c r="GS49" s="232">
        <v>4500.5009765625</v>
      </c>
      <c r="GT49" s="232">
        <v>3681.099365234375</v>
      </c>
      <c r="GU49" s="232">
        <v>2634.09765625</v>
      </c>
      <c r="GV49" s="232">
        <v>2012.9527587890625</v>
      </c>
      <c r="GW49" s="232">
        <v>1610.0657958984375</v>
      </c>
      <c r="GX49" s="232">
        <v>1616.822021484375</v>
      </c>
      <c r="GY49" s="232">
        <v>1113.375</v>
      </c>
      <c r="GZ49" s="232">
        <v>916.0006103515625</v>
      </c>
      <c r="HA49" s="232">
        <v>1954.329833984375</v>
      </c>
      <c r="HB49" s="232">
        <v>1348.34619140625</v>
      </c>
      <c r="HC49" s="232">
        <v>3635.322021484375</v>
      </c>
      <c r="HD49" s="232">
        <v>1654.72998046875</v>
      </c>
      <c r="HE49" s="232">
        <v>5825.9609375</v>
      </c>
      <c r="HF49" s="232">
        <v>1833.2041015625</v>
      </c>
      <c r="HG49" s="232">
        <v>0</v>
      </c>
      <c r="HH49" s="232">
        <v>4642.54541015625</v>
      </c>
      <c r="HI49" s="232">
        <v>2205.201904296875</v>
      </c>
      <c r="HJ49" s="232">
        <v>0.52150171995162964</v>
      </c>
      <c r="HK49" s="232">
        <v>0.12423647940158844</v>
      </c>
      <c r="HL49" s="232">
        <v>0.21693675220012665</v>
      </c>
      <c r="HM49" s="232">
        <v>1933.3271484375</v>
      </c>
      <c r="HN49" s="232">
        <v>1200.0255126953125</v>
      </c>
      <c r="HO49" s="232">
        <v>1818.0078125</v>
      </c>
      <c r="HP49" s="232">
        <v>0.49634036421775818</v>
      </c>
      <c r="HQ49" s="232">
        <v>0.22789260745048523</v>
      </c>
      <c r="HR49" s="232">
        <v>0.21309252083301544</v>
      </c>
      <c r="HS49" s="232">
        <v>5.5180218070745468E-2</v>
      </c>
      <c r="HT49" s="232">
        <v>7.4943080544471741E-3</v>
      </c>
      <c r="HU49" s="232">
        <v>0.62335509061813354</v>
      </c>
      <c r="HV49" s="232">
        <v>0.52697324752807617</v>
      </c>
      <c r="HW49" s="232">
        <v>0.52397692203521729</v>
      </c>
      <c r="HX49" s="232">
        <v>0.42406341433525085</v>
      </c>
      <c r="HY49" s="232">
        <v>0.78610777854919434</v>
      </c>
      <c r="HZ49" s="232">
        <v>0.3689132034778595</v>
      </c>
      <c r="IA49" s="232">
        <v>1.2008309364318848E-2</v>
      </c>
      <c r="IB49" s="232">
        <v>0.13270354270935059</v>
      </c>
      <c r="IC49" s="232">
        <v>0.21703927218914032</v>
      </c>
      <c r="ID49" s="232">
        <v>0.27249905467033386</v>
      </c>
      <c r="IE49" s="232">
        <v>0.36574983596801758</v>
      </c>
      <c r="IF49" s="232">
        <v>0.69389951229095459</v>
      </c>
      <c r="IG49" s="232">
        <v>0.30610048770904541</v>
      </c>
      <c r="IH49" s="232">
        <v>8.3205126225948334E-2</v>
      </c>
      <c r="II49" s="232">
        <v>0.31661903858184814</v>
      </c>
      <c r="IJ49" s="232">
        <v>0.16067202389240265</v>
      </c>
      <c r="IK49" s="232">
        <v>3.1625691801309586E-2</v>
      </c>
      <c r="IL49" s="232">
        <v>0.29599848389625549</v>
      </c>
      <c r="IM49" s="232">
        <v>0.1118796169757843</v>
      </c>
      <c r="IN49" s="232">
        <v>0.99088549613952637</v>
      </c>
      <c r="IO49" s="232">
        <v>0.94209235906600952</v>
      </c>
      <c r="IP49" s="232">
        <v>0.24759931862354279</v>
      </c>
      <c r="IQ49" s="232">
        <v>0.19239450991153717</v>
      </c>
    </row>
    <row r="50" spans="1:251" x14ac:dyDescent="0.25">
      <c r="A50" s="139" t="str">
        <f t="shared" si="1"/>
        <v>2014_4_SEMT</v>
      </c>
      <c r="B50" s="232">
        <v>2014</v>
      </c>
      <c r="C50" s="232">
        <v>4</v>
      </c>
      <c r="D50" s="232" t="s">
        <v>171</v>
      </c>
      <c r="E50" s="232">
        <v>1509.166015625</v>
      </c>
      <c r="F50" s="232">
        <v>1741.345458984375</v>
      </c>
      <c r="G50" s="232">
        <v>1276.9866943359375</v>
      </c>
      <c r="H50" s="232">
        <v>597.8619384765625</v>
      </c>
      <c r="I50" s="232">
        <v>1276.9866943359375</v>
      </c>
      <c r="J50" s="232">
        <v>1714.933349609375</v>
      </c>
      <c r="K50" s="232">
        <v>1714.933349609375</v>
      </c>
      <c r="L50" s="232">
        <v>1741.345458984375</v>
      </c>
      <c r="M50" s="232">
        <v>1044.8072509765625</v>
      </c>
      <c r="N50" s="232">
        <v>1160.89697265625</v>
      </c>
      <c r="O50" s="232">
        <v>1166.1632080078125</v>
      </c>
      <c r="P50" s="232">
        <v>1137.678955078125</v>
      </c>
      <c r="Q50" s="232">
        <v>1393.0762939453125</v>
      </c>
      <c r="R50" s="232">
        <v>3429.86669921875</v>
      </c>
      <c r="S50" s="232">
        <v>1143.2889404296875</v>
      </c>
      <c r="T50" s="232">
        <v>1625.2557373046875</v>
      </c>
      <c r="U50" s="232">
        <v>1399.3958740234375</v>
      </c>
      <c r="V50" s="232">
        <v>1282.779541015625</v>
      </c>
      <c r="W50" s="232">
        <v>1516.01220703125</v>
      </c>
      <c r="X50" s="232">
        <v>3018.33203125</v>
      </c>
      <c r="Y50" s="232">
        <v>1399.3958740234375</v>
      </c>
      <c r="Z50" s="232">
        <v>1741.345458984375</v>
      </c>
      <c r="AA50" s="232">
        <v>1393.0762939453125</v>
      </c>
      <c r="AB50" s="232">
        <v>1276.9866943359375</v>
      </c>
      <c r="AC50" s="232">
        <v>1282.779541015625</v>
      </c>
      <c r="AD50" s="232">
        <v>1102.85205078125</v>
      </c>
      <c r="AE50" s="232">
        <v>908.2703857421875</v>
      </c>
      <c r="AF50" s="232">
        <v>1509.166015625</v>
      </c>
      <c r="AG50" s="232">
        <v>1143.2889404296875</v>
      </c>
      <c r="AH50" s="232">
        <v>2321.7939453125</v>
      </c>
      <c r="AI50" s="232">
        <v>1282.779541015625</v>
      </c>
      <c r="AJ50" s="232">
        <v>4664.65283203125</v>
      </c>
      <c r="AK50" s="232">
        <v>1589.4732666015625</v>
      </c>
      <c r="AL50" s="232">
        <v>0</v>
      </c>
      <c r="AM50" s="232">
        <v>3134.421875</v>
      </c>
      <c r="AN50" s="232">
        <v>1509.166015625</v>
      </c>
      <c r="AO50" s="232">
        <v>1457.7041015625</v>
      </c>
      <c r="AP50" s="232">
        <v>1037.88525390625</v>
      </c>
      <c r="AQ50" s="232">
        <v>1516.01220703125</v>
      </c>
      <c r="AR50" s="232">
        <v>270943.88304710388</v>
      </c>
      <c r="AS50" s="232">
        <v>4730564.5198726654</v>
      </c>
      <c r="AT50" s="232">
        <v>9649216.9778118134</v>
      </c>
      <c r="AU50" s="232">
        <v>4158586.8614692688</v>
      </c>
      <c r="AV50" s="232">
        <v>556942.64070701599</v>
      </c>
      <c r="AW50" s="232">
        <v>20754207.152275085</v>
      </c>
      <c r="AX50" s="232">
        <v>33472026.816717148</v>
      </c>
      <c r="AY50" s="232">
        <v>12717819.664442062</v>
      </c>
      <c r="AZ50" s="232">
        <v>19366254.882907867</v>
      </c>
      <c r="BA50" s="232">
        <v>1364047.2889595032</v>
      </c>
      <c r="BB50" s="232">
        <v>2616770.7123851776</v>
      </c>
      <c r="BC50" s="232">
        <v>7171550.0610485077</v>
      </c>
      <c r="BD50" s="232">
        <v>12200848.233362198</v>
      </c>
      <c r="BE50" s="232">
        <v>7218410.4939498901</v>
      </c>
      <c r="BF50" s="232">
        <v>4264447.3159713745</v>
      </c>
      <c r="BG50" s="232">
        <v>7.8177839517593384E-2</v>
      </c>
      <c r="BH50" s="232">
        <v>0.21425503492355347</v>
      </c>
      <c r="BI50" s="232">
        <v>0.36450880765914917</v>
      </c>
      <c r="BJ50" s="232">
        <v>0.21565501391887665</v>
      </c>
      <c r="BK50" s="232">
        <v>0.12740331888198853</v>
      </c>
      <c r="BL50" s="232">
        <v>2.3192169610410929E-3</v>
      </c>
      <c r="BM50" s="232">
        <v>0.37995368242263794</v>
      </c>
      <c r="BN50" s="232">
        <v>6.3193300738930702E-3</v>
      </c>
      <c r="BO50" s="232">
        <v>8.0880582332611084E-2</v>
      </c>
      <c r="BP50" s="232">
        <v>0.46334028244018555</v>
      </c>
      <c r="BQ50" s="232">
        <v>0.53665971755981445</v>
      </c>
      <c r="BR50" s="232">
        <v>1.9309910014271736E-2</v>
      </c>
      <c r="BS50" s="232">
        <v>0.25920680165290833</v>
      </c>
      <c r="BT50" s="232">
        <v>0.48783335089683533</v>
      </c>
      <c r="BU50" s="232">
        <v>0.20617946982383728</v>
      </c>
      <c r="BV50" s="232">
        <v>2.7470484375953674E-2</v>
      </c>
      <c r="BW50" s="232">
        <v>1.7470376566052437E-2</v>
      </c>
      <c r="BX50" s="232">
        <v>0.16909430921077728</v>
      </c>
      <c r="BY50" s="232">
        <v>0.11170139163732529</v>
      </c>
      <c r="BZ50" s="232">
        <v>5.8906059712171555E-2</v>
      </c>
      <c r="CA50" s="232">
        <v>0.35209149122238159</v>
      </c>
      <c r="CB50" s="232">
        <v>0.29073637723922729</v>
      </c>
      <c r="CC50" s="232">
        <v>4.3501979671418667E-3</v>
      </c>
      <c r="CD50" s="232">
        <v>0.13805682957172394</v>
      </c>
      <c r="CE50" s="232">
        <v>7.1959018707275391E-2</v>
      </c>
      <c r="CF50" s="232">
        <v>0.18226246535778046</v>
      </c>
      <c r="CG50" s="232">
        <v>0.55665343999862671</v>
      </c>
      <c r="CH50" s="232">
        <v>4.6299628913402557E-2</v>
      </c>
      <c r="CI50" s="232">
        <v>4.1841674828901887E-4</v>
      </c>
      <c r="CJ50" s="232">
        <v>0.62004631757736206</v>
      </c>
      <c r="CK50" s="232">
        <v>0.53305166959762573</v>
      </c>
      <c r="CL50" s="232">
        <v>0.72174304723739624</v>
      </c>
      <c r="CM50" s="232">
        <v>0.15315130352973938</v>
      </c>
      <c r="CN50" s="232">
        <v>0.75013512372970581</v>
      </c>
      <c r="CO50" s="232">
        <v>0.82982707023620605</v>
      </c>
      <c r="CP50" s="232">
        <v>0.59280240535736084</v>
      </c>
      <c r="CQ50" s="232">
        <v>0.13369332253932953</v>
      </c>
      <c r="CR50" s="232">
        <v>0.28482708334922791</v>
      </c>
      <c r="CS50" s="232">
        <v>0.43994981050491333</v>
      </c>
      <c r="CT50" s="232">
        <v>0.54096370935440063</v>
      </c>
      <c r="CU50" s="232">
        <v>0.52347034215927124</v>
      </c>
      <c r="CV50" s="232">
        <v>0.72923272848129272</v>
      </c>
      <c r="CW50" s="232">
        <v>0.79597872495651245</v>
      </c>
      <c r="CX50" s="232">
        <v>2.0945633295923471E-3</v>
      </c>
      <c r="CY50" s="232">
        <v>6.6472560167312622E-2</v>
      </c>
      <c r="CZ50" s="232">
        <v>3.4647323191165924E-2</v>
      </c>
      <c r="DA50" s="232">
        <v>8.7756991386413574E-2</v>
      </c>
      <c r="DB50" s="232">
        <v>0.2680213451385498</v>
      </c>
      <c r="DC50" s="232">
        <v>2.2292664274573326E-2</v>
      </c>
      <c r="DD50" s="232">
        <v>2.0146218594163656E-4</v>
      </c>
      <c r="DE50" s="232">
        <v>0.45914125442504883</v>
      </c>
      <c r="DF50" s="232">
        <v>0.54085874557495117</v>
      </c>
      <c r="DG50" s="232">
        <v>1.3990514911711216E-2</v>
      </c>
      <c r="DH50" s="232">
        <v>0.24426841735839844</v>
      </c>
      <c r="DI50" s="232">
        <v>0.49824899435043335</v>
      </c>
      <c r="DJ50" s="232">
        <v>0.21473366022109985</v>
      </c>
      <c r="DK50" s="232">
        <v>2.8758406639099121E-2</v>
      </c>
      <c r="DL50" s="232">
        <v>1.7661014571785927E-2</v>
      </c>
      <c r="DM50" s="232">
        <v>0.16840869188308716</v>
      </c>
      <c r="DN50" s="232">
        <v>0.1116182878613472</v>
      </c>
      <c r="DO50" s="232">
        <v>5.5938199162483215E-2</v>
      </c>
      <c r="DP50" s="232">
        <v>0.34741738438606262</v>
      </c>
      <c r="DQ50" s="232">
        <v>0.29895642399787903</v>
      </c>
      <c r="DR50" s="232">
        <v>4.3530645780265331E-3</v>
      </c>
      <c r="DS50" s="232">
        <v>0.13812386989593506</v>
      </c>
      <c r="DT50" s="232">
        <v>7.1935482323169708E-2</v>
      </c>
      <c r="DU50" s="232">
        <v>0.18208363652229309</v>
      </c>
      <c r="DV50" s="232">
        <v>0.55675512552261353</v>
      </c>
      <c r="DW50" s="232">
        <v>4.633013904094696E-2</v>
      </c>
      <c r="DX50" s="232">
        <v>4.1869247797876596E-4</v>
      </c>
      <c r="DY50" s="232">
        <v>2.6571866124868393E-2</v>
      </c>
      <c r="DZ50" s="232">
        <v>3.9467617869377136E-2</v>
      </c>
      <c r="EA50" s="232">
        <v>0.49418318271636963</v>
      </c>
      <c r="EB50" s="232">
        <v>8.9304350316524506E-2</v>
      </c>
      <c r="EC50" s="232">
        <v>1.5809878706932068E-2</v>
      </c>
      <c r="ED50" s="232">
        <v>8.9573338627815247E-3</v>
      </c>
      <c r="EE50" s="232">
        <v>4.5006122440099716E-2</v>
      </c>
      <c r="EF50" s="232">
        <v>0.19349972903728485</v>
      </c>
      <c r="EG50" s="232">
        <v>0.4799666702747345</v>
      </c>
      <c r="EH50" s="232">
        <v>0.23266728222370148</v>
      </c>
      <c r="EI50" s="232">
        <v>0.22908928990364075</v>
      </c>
      <c r="EJ50" s="232">
        <v>5.8276761323213577E-2</v>
      </c>
      <c r="EK50" s="232">
        <v>6.5723896026611328E-2</v>
      </c>
      <c r="EL50" s="232">
        <v>7.4401430785655975E-2</v>
      </c>
      <c r="EM50" s="232">
        <v>5.82318976521492E-2</v>
      </c>
      <c r="EN50" s="232">
        <v>0.28937816619873047</v>
      </c>
      <c r="EO50" s="232">
        <v>0.11956841498613358</v>
      </c>
      <c r="EP50" s="232">
        <v>4.6638220548629761E-2</v>
      </c>
      <c r="EQ50" s="232">
        <v>2.8017319738864899E-2</v>
      </c>
      <c r="ER50" s="232">
        <v>2.2380577400326729E-2</v>
      </c>
      <c r="ES50" s="232">
        <v>5.5495630949735641E-2</v>
      </c>
      <c r="ET50" s="232">
        <v>6.6246464848518372E-2</v>
      </c>
      <c r="EU50" s="232">
        <v>6.6675595939159393E-2</v>
      </c>
      <c r="EV50" s="232">
        <v>0.11277062445878983</v>
      </c>
      <c r="EW50" s="232">
        <v>7.8815869987010956E-2</v>
      </c>
      <c r="EX50" s="232">
        <v>4.0281977504491806E-2</v>
      </c>
      <c r="EY50" s="232">
        <v>0</v>
      </c>
      <c r="EZ50" s="232">
        <v>0</v>
      </c>
      <c r="FA50" s="232">
        <v>0</v>
      </c>
      <c r="FB50" s="232">
        <v>0</v>
      </c>
      <c r="FC50" s="232">
        <v>0</v>
      </c>
      <c r="FD50" s="232">
        <v>0</v>
      </c>
      <c r="FE50" s="232">
        <v>0</v>
      </c>
      <c r="FF50" s="232">
        <v>0.52451515197753906</v>
      </c>
      <c r="FG50" s="232">
        <v>0.47548484802246094</v>
      </c>
      <c r="FH50" s="232">
        <v>8.5020311176776886E-2</v>
      </c>
      <c r="FI50" s="232">
        <v>0.47156286239624023</v>
      </c>
      <c r="FJ50" s="232">
        <v>0.346170574426651</v>
      </c>
      <c r="FK50" s="232">
        <v>8.7891869246959686E-2</v>
      </c>
      <c r="FL50" s="232">
        <v>9.3543659895658493E-3</v>
      </c>
      <c r="FM50" s="232">
        <v>1.4751553535461426E-2</v>
      </c>
      <c r="FN50" s="232">
        <v>0.17043878138065338</v>
      </c>
      <c r="FO50" s="232">
        <v>0.11331886053085327</v>
      </c>
      <c r="FP50" s="232">
        <v>0.10107242316007614</v>
      </c>
      <c r="FQ50" s="232">
        <v>0.42222693562507629</v>
      </c>
      <c r="FR50" s="232">
        <v>0.17819146811962128</v>
      </c>
      <c r="FZ50" s="232">
        <v>2668.434326171875</v>
      </c>
      <c r="GA50" s="232">
        <v>3046.118408203125</v>
      </c>
      <c r="GB50" s="232">
        <v>2223.2744140625</v>
      </c>
      <c r="GC50" s="232">
        <v>638.3448486328125</v>
      </c>
      <c r="GD50" s="232">
        <v>1695.649658203125</v>
      </c>
      <c r="GE50" s="232">
        <v>2840.22705078125</v>
      </c>
      <c r="GF50" s="232">
        <v>3366.948486328125</v>
      </c>
      <c r="GG50" s="232">
        <v>3773.166259765625</v>
      </c>
      <c r="GH50" s="232">
        <v>1340.2723388671875</v>
      </c>
      <c r="GI50" s="232">
        <v>1397.1766357421875</v>
      </c>
      <c r="GJ50" s="232">
        <v>1496.9656982421875</v>
      </c>
      <c r="GK50" s="232">
        <v>1366.9078369140625</v>
      </c>
      <c r="GL50" s="232">
        <v>1861.251220703125</v>
      </c>
      <c r="GM50" s="232">
        <v>5084.7578125</v>
      </c>
      <c r="GN50" s="232">
        <v>2617.01123046875</v>
      </c>
      <c r="GO50" s="232">
        <v>2597.000244140625</v>
      </c>
      <c r="GP50" s="232">
        <v>1947.5626220703125</v>
      </c>
      <c r="GQ50" s="232">
        <v>2160.635498046875</v>
      </c>
      <c r="GR50" s="232">
        <v>2776.076416015625</v>
      </c>
      <c r="GS50" s="232">
        <v>4705.34423828125</v>
      </c>
      <c r="GT50" s="232">
        <v>3347.70263671875</v>
      </c>
      <c r="GU50" s="232">
        <v>3270.88720703125</v>
      </c>
      <c r="GV50" s="232">
        <v>2458.794921875</v>
      </c>
      <c r="GW50" s="232">
        <v>1820.008544921875</v>
      </c>
      <c r="GX50" s="232">
        <v>1887.74365234375</v>
      </c>
      <c r="GY50" s="232">
        <v>1231.5279541015625</v>
      </c>
      <c r="GZ50" s="232">
        <v>948.31732177734375</v>
      </c>
      <c r="HA50" s="232">
        <v>2390.3720703125</v>
      </c>
      <c r="HB50" s="232">
        <v>1937.0272216796875</v>
      </c>
      <c r="HC50" s="232">
        <v>3841.960693359375</v>
      </c>
      <c r="HD50" s="232">
        <v>1952.887939453125</v>
      </c>
      <c r="HE50" s="232">
        <v>7490.4931640625</v>
      </c>
      <c r="HF50" s="232">
        <v>2388.7822265625</v>
      </c>
      <c r="HG50" s="232">
        <v>0</v>
      </c>
      <c r="HH50" s="232">
        <v>4539.20703125</v>
      </c>
      <c r="HI50" s="232">
        <v>2631.1435546875</v>
      </c>
      <c r="HJ50" s="232">
        <v>0.53630936145782471</v>
      </c>
      <c r="HK50" s="232">
        <v>0.13791610300540924</v>
      </c>
      <c r="HL50" s="232">
        <v>0.19350820779800415</v>
      </c>
      <c r="HM50" s="232">
        <v>2336.208984375</v>
      </c>
      <c r="HN50" s="232">
        <v>1607.5260009765625</v>
      </c>
      <c r="HO50" s="232">
        <v>2348.46142578125</v>
      </c>
      <c r="HP50" s="232">
        <v>0.46303373575210571</v>
      </c>
      <c r="HQ50" s="232">
        <v>0.2296198308467865</v>
      </c>
      <c r="HR50" s="232">
        <v>0.24644355475902557</v>
      </c>
      <c r="HS50" s="232">
        <v>5.3072955459356308E-2</v>
      </c>
      <c r="HT50" s="232">
        <v>7.8299427404999733E-3</v>
      </c>
      <c r="HU50" s="232">
        <v>0.68208110332489014</v>
      </c>
      <c r="HV50" s="232">
        <v>0.57655715942382813</v>
      </c>
      <c r="HW50" s="232">
        <v>0.59549027681350708</v>
      </c>
      <c r="HX50" s="232">
        <v>0.47326463460922241</v>
      </c>
      <c r="HY50" s="232">
        <v>0.80921059846878052</v>
      </c>
      <c r="HZ50" s="232">
        <v>0.32608842849731445</v>
      </c>
      <c r="IA50" s="232">
        <v>1.4427518472075462E-2</v>
      </c>
      <c r="IB50" s="232">
        <v>0.14583221077919006</v>
      </c>
      <c r="IC50" s="232">
        <v>0.22354559600353241</v>
      </c>
      <c r="ID50" s="232">
        <v>0.27781543135643005</v>
      </c>
      <c r="IE50" s="232">
        <v>0.33837926387786865</v>
      </c>
      <c r="IF50" s="232">
        <v>0.68326383829116821</v>
      </c>
      <c r="IG50" s="232">
        <v>0.31673616170883179</v>
      </c>
      <c r="IH50" s="232">
        <v>8.1607334315776825E-2</v>
      </c>
      <c r="II50" s="232">
        <v>0.3399905264377594</v>
      </c>
      <c r="IJ50" s="232">
        <v>0.1350695937871933</v>
      </c>
      <c r="IK50" s="232">
        <v>3.2775662839412689E-2</v>
      </c>
      <c r="IL50" s="232">
        <v>0.28543573617935181</v>
      </c>
      <c r="IM50" s="232">
        <v>0.12512114644050598</v>
      </c>
      <c r="IN50" s="232">
        <v>0.98824989795684814</v>
      </c>
      <c r="IO50" s="232">
        <v>0.93302661180496216</v>
      </c>
      <c r="IP50" s="232">
        <v>0.23090480268001556</v>
      </c>
      <c r="IQ50" s="232">
        <v>0.20455488562583923</v>
      </c>
    </row>
    <row r="51" spans="1:251" x14ac:dyDescent="0.25">
      <c r="A51" s="139" t="str">
        <f t="shared" si="1"/>
        <v>2014_3_BRA</v>
      </c>
      <c r="B51" s="232">
        <v>2014</v>
      </c>
      <c r="C51" s="232">
        <v>3</v>
      </c>
      <c r="D51" s="232" t="s">
        <v>170</v>
      </c>
      <c r="E51" s="232">
        <v>1179.217041015625</v>
      </c>
      <c r="F51" s="232">
        <v>1390.66064453125</v>
      </c>
      <c r="G51" s="232">
        <v>1030.196533203125</v>
      </c>
      <c r="H51" s="232">
        <v>429.64874267578125</v>
      </c>
      <c r="I51" s="232">
        <v>1061.2952880859375</v>
      </c>
      <c r="J51" s="232">
        <v>1356.0994873046875</v>
      </c>
      <c r="K51" s="232">
        <v>1273.119873046875</v>
      </c>
      <c r="L51" s="232">
        <v>940.379150390625</v>
      </c>
      <c r="M51" s="232">
        <v>705.32421875</v>
      </c>
      <c r="N51" s="232">
        <v>884.4127197265625</v>
      </c>
      <c r="O51" s="232">
        <v>1077.3841552734375</v>
      </c>
      <c r="P51" s="232">
        <v>943.37359619140625</v>
      </c>
      <c r="Q51" s="232">
        <v>1197.093505859375</v>
      </c>
      <c r="R51" s="232">
        <v>2476.355712890625</v>
      </c>
      <c r="S51" s="232">
        <v>586.15093994140625</v>
      </c>
      <c r="T51" s="232">
        <v>1313.0125732421875</v>
      </c>
      <c r="U51" s="232">
        <v>1273.2764892578125</v>
      </c>
      <c r="V51" s="232">
        <v>1157.524169921875</v>
      </c>
      <c r="W51" s="232">
        <v>1189.878173828125</v>
      </c>
      <c r="X51" s="232">
        <v>1886.7471923828125</v>
      </c>
      <c r="Y51" s="232">
        <v>943.37359619140625</v>
      </c>
      <c r="Z51" s="232">
        <v>1415.0604248046875</v>
      </c>
      <c r="AA51" s="232">
        <v>1130.38427734375</v>
      </c>
      <c r="AB51" s="232">
        <v>1002.8213500976563</v>
      </c>
      <c r="AC51" s="232">
        <v>1041.771728515625</v>
      </c>
      <c r="AD51" s="232">
        <v>943.37359619140625</v>
      </c>
      <c r="AE51" s="232">
        <v>591.34124755859375</v>
      </c>
      <c r="AF51" s="232">
        <v>1389.0289306640625</v>
      </c>
      <c r="AG51" s="232">
        <v>851.93365478515625</v>
      </c>
      <c r="AH51" s="232">
        <v>1676.094970703125</v>
      </c>
      <c r="AI51" s="232">
        <v>941.3631591796875</v>
      </c>
      <c r="AJ51" s="232">
        <v>3530.11181640625</v>
      </c>
      <c r="AK51" s="232">
        <v>957.6748046875</v>
      </c>
      <c r="AL51" s="232">
        <v>0</v>
      </c>
      <c r="AM51" s="232">
        <v>2359.57958984375</v>
      </c>
      <c r="AN51" s="232">
        <v>1179.789794921875</v>
      </c>
      <c r="AO51" s="232">
        <v>1307.1165771484375</v>
      </c>
      <c r="AP51" s="232">
        <v>851.09124755859375</v>
      </c>
      <c r="AQ51" s="232">
        <v>958.13934326171875</v>
      </c>
      <c r="AR51" s="232">
        <v>2177094.7331457138</v>
      </c>
      <c r="AS51" s="232">
        <v>24284280.411010265</v>
      </c>
      <c r="AT51" s="232">
        <v>45341109.146976471</v>
      </c>
      <c r="AU51" s="232">
        <v>17765819.203661442</v>
      </c>
      <c r="AV51" s="232">
        <v>2634064.5766673088</v>
      </c>
      <c r="AW51" s="232">
        <v>98973878.829866886</v>
      </c>
      <c r="AX51" s="232">
        <v>162446320.1489892</v>
      </c>
      <c r="AY51" s="232">
        <v>63472441.319122314</v>
      </c>
      <c r="AZ51" s="232">
        <v>92202368.071461201</v>
      </c>
      <c r="BA51" s="232">
        <v>6580165.7081575394</v>
      </c>
      <c r="BB51" s="232">
        <v>14257197.135174751</v>
      </c>
      <c r="BC51" s="232">
        <v>37907721.679887295</v>
      </c>
      <c r="BD51" s="232">
        <v>59369349.762637615</v>
      </c>
      <c r="BE51" s="232">
        <v>31718217.324658394</v>
      </c>
      <c r="BF51" s="232">
        <v>19193834.246631145</v>
      </c>
      <c r="BG51" s="232">
        <v>8.7765589356422424E-2</v>
      </c>
      <c r="BH51" s="232">
        <v>0.23335537314414978</v>
      </c>
      <c r="BI51" s="232">
        <v>0.36547058820724487</v>
      </c>
      <c r="BJ51" s="232">
        <v>0.19525353610515594</v>
      </c>
      <c r="BK51" s="232">
        <v>0.11815493553876877</v>
      </c>
      <c r="BL51" s="232">
        <v>2.8582043014466763E-3</v>
      </c>
      <c r="BM51" s="232">
        <v>0.39072871208190918</v>
      </c>
      <c r="BN51" s="232">
        <v>2.7799012139439583E-2</v>
      </c>
      <c r="BO51" s="232">
        <v>8.5517756640911102E-2</v>
      </c>
      <c r="BP51" s="232">
        <v>0.43312633037567139</v>
      </c>
      <c r="BQ51" s="232">
        <v>0.56687366962432861</v>
      </c>
      <c r="BR51" s="232">
        <v>2.8683844953775406E-2</v>
      </c>
      <c r="BS51" s="232">
        <v>0.27926191687583923</v>
      </c>
      <c r="BT51" s="232">
        <v>0.48048421740531921</v>
      </c>
      <c r="BU51" s="232">
        <v>0.18458355963230133</v>
      </c>
      <c r="BV51" s="232">
        <v>2.6986466720700264E-2</v>
      </c>
      <c r="BW51" s="232">
        <v>4.8681393265724182E-2</v>
      </c>
      <c r="BX51" s="232">
        <v>0.25345122814178467</v>
      </c>
      <c r="BY51" s="232">
        <v>0.1090218648314476</v>
      </c>
      <c r="BZ51" s="232">
        <v>6.7958608269691467E-2</v>
      </c>
      <c r="CA51" s="232">
        <v>0.31565561890602112</v>
      </c>
      <c r="CB51" s="232">
        <v>0.20523127913475037</v>
      </c>
      <c r="CC51" s="232">
        <v>0.10401421040296555</v>
      </c>
      <c r="CD51" s="232">
        <v>0.1451931893825531</v>
      </c>
      <c r="CE51" s="232">
        <v>8.2503728568553925E-2</v>
      </c>
      <c r="CF51" s="232">
        <v>0.18681193888187408</v>
      </c>
      <c r="CG51" s="232">
        <v>0.41687458753585815</v>
      </c>
      <c r="CH51" s="232">
        <v>6.4462810754776001E-2</v>
      </c>
      <c r="CI51" s="232">
        <v>1.3954925816506147E-4</v>
      </c>
      <c r="CJ51" s="232">
        <v>0.60927128791809082</v>
      </c>
      <c r="CK51" s="232">
        <v>0.5044824481010437</v>
      </c>
      <c r="CL51" s="232">
        <v>0.72420859336853027</v>
      </c>
      <c r="CM51" s="232">
        <v>0.19912408292293549</v>
      </c>
      <c r="CN51" s="232">
        <v>0.72912943363189697</v>
      </c>
      <c r="CO51" s="232">
        <v>0.80100905895233154</v>
      </c>
      <c r="CP51" s="232">
        <v>0.57597655057907104</v>
      </c>
      <c r="CQ51" s="232">
        <v>0.13915695250034332</v>
      </c>
      <c r="CR51" s="232">
        <v>0.33468127250671387</v>
      </c>
      <c r="CS51" s="232">
        <v>0.4986647367477417</v>
      </c>
      <c r="CT51" s="232">
        <v>0.58564901351928711</v>
      </c>
      <c r="CU51" s="232">
        <v>0.54748189449310303</v>
      </c>
      <c r="CV51" s="232">
        <v>0.75135421752929688</v>
      </c>
      <c r="CW51" s="232">
        <v>0.79797983169555664</v>
      </c>
      <c r="CX51" s="232">
        <v>4.7416973859071732E-2</v>
      </c>
      <c r="CY51" s="232">
        <v>6.6189244389533997E-2</v>
      </c>
      <c r="CZ51" s="232">
        <v>3.7610989063978195E-2</v>
      </c>
      <c r="DA51" s="232">
        <v>8.5161983966827393E-2</v>
      </c>
      <c r="DB51" s="232">
        <v>0.19004067778587341</v>
      </c>
      <c r="DC51" s="232">
        <v>2.9386671259999275E-2</v>
      </c>
      <c r="DD51" s="232">
        <v>6.3616345869377255E-5</v>
      </c>
      <c r="DE51" s="232">
        <v>0.42636445164680481</v>
      </c>
      <c r="DF51" s="232">
        <v>0.57363557815551758</v>
      </c>
      <c r="DG51" s="232">
        <v>2.3612134158611298E-2</v>
      </c>
      <c r="DH51" s="232">
        <v>0.26338022947311401</v>
      </c>
      <c r="DI51" s="232">
        <v>0.49175643920898438</v>
      </c>
      <c r="DJ51" s="232">
        <v>0.1926828920841217</v>
      </c>
      <c r="DK51" s="232">
        <v>2.8568295761942863E-2</v>
      </c>
      <c r="DL51" s="232">
        <v>4.9712497740983963E-2</v>
      </c>
      <c r="DM51" s="232">
        <v>0.25534901022911072</v>
      </c>
      <c r="DN51" s="232">
        <v>0.10829895734786987</v>
      </c>
      <c r="DO51" s="232">
        <v>6.431405246257782E-2</v>
      </c>
      <c r="DP51" s="232">
        <v>0.31219705939292908</v>
      </c>
      <c r="DQ51" s="232">
        <v>0.21012844145298004</v>
      </c>
      <c r="DR51" s="232">
        <v>0.10384010523557663</v>
      </c>
      <c r="DS51" s="232">
        <v>0.14522960782051086</v>
      </c>
      <c r="DT51" s="232">
        <v>8.2520723342895508E-2</v>
      </c>
      <c r="DU51" s="232">
        <v>0.18678790330886841</v>
      </c>
      <c r="DV51" s="232">
        <v>0.41697254776954651</v>
      </c>
      <c r="DW51" s="232">
        <v>6.4509466290473938E-2</v>
      </c>
      <c r="DX51" s="232">
        <v>1.3965026300866157E-4</v>
      </c>
      <c r="DY51" s="232">
        <v>2.073993906378746E-2</v>
      </c>
      <c r="DZ51" s="232">
        <v>4.3999388813972473E-2</v>
      </c>
      <c r="EA51" s="232">
        <v>0.39752665162086487</v>
      </c>
      <c r="EB51" s="232">
        <v>0.11102694272994995</v>
      </c>
      <c r="EC51" s="232">
        <v>1.4691777527332306E-2</v>
      </c>
      <c r="ED51" s="232">
        <v>2.5154320523142815E-2</v>
      </c>
      <c r="EE51" s="232">
        <v>4.0759861469268799E-2</v>
      </c>
      <c r="EF51" s="232">
        <v>0.23278434574604034</v>
      </c>
      <c r="EG51" s="232">
        <v>0.47816029191017151</v>
      </c>
      <c r="EH51" s="232">
        <v>0.2440132200717926</v>
      </c>
      <c r="EI51" s="232">
        <v>0.21737971901893616</v>
      </c>
      <c r="EJ51" s="232">
        <v>6.044677272439003E-2</v>
      </c>
      <c r="EK51" s="232">
        <v>6.6483862698078156E-2</v>
      </c>
      <c r="EL51" s="232">
        <v>8.1286787986755371E-2</v>
      </c>
      <c r="EM51" s="232">
        <v>5.5173516273498535E-2</v>
      </c>
      <c r="EN51" s="232">
        <v>0.20504844188690186</v>
      </c>
      <c r="EO51" s="232">
        <v>0.11969026178121567</v>
      </c>
      <c r="EP51" s="232">
        <v>4.5606419444084167E-2</v>
      </c>
      <c r="EQ51" s="232">
        <v>2.667924202978611E-2</v>
      </c>
      <c r="ER51" s="232">
        <v>1.2585501186549664E-2</v>
      </c>
      <c r="ES51" s="232">
        <v>4.5783389359712601E-2</v>
      </c>
      <c r="ET51" s="232">
        <v>5.7267215102910995E-2</v>
      </c>
      <c r="EU51" s="232">
        <v>7.305154949426651E-2</v>
      </c>
      <c r="EV51" s="232">
        <v>0.11672928929328918</v>
      </c>
      <c r="EW51" s="232">
        <v>7.7535323798656464E-2</v>
      </c>
      <c r="EX51" s="232">
        <v>4.5651808381080627E-2</v>
      </c>
      <c r="EY51" s="232">
        <v>0</v>
      </c>
      <c r="EZ51" s="232">
        <v>0</v>
      </c>
      <c r="FA51" s="232">
        <v>0</v>
      </c>
      <c r="FB51" s="232">
        <v>0</v>
      </c>
      <c r="FC51" s="232">
        <v>0</v>
      </c>
      <c r="FD51" s="232">
        <v>0</v>
      </c>
      <c r="FE51" s="232">
        <v>0</v>
      </c>
      <c r="FF51" s="232">
        <v>0.52956384420394897</v>
      </c>
      <c r="FG51" s="232">
        <v>0.47043615579605103</v>
      </c>
      <c r="FH51" s="232">
        <v>8.8466241955757141E-2</v>
      </c>
      <c r="FI51" s="232">
        <v>0.50275254249572754</v>
      </c>
      <c r="FJ51" s="232">
        <v>0.32960125803947449</v>
      </c>
      <c r="FK51" s="232">
        <v>7.4071347713470459E-2</v>
      </c>
      <c r="FL51" s="232">
        <v>5.1085813902318478E-3</v>
      </c>
      <c r="FM51" s="232">
        <v>3.3523913472890854E-2</v>
      </c>
      <c r="FN51" s="232">
        <v>0.21831533312797546</v>
      </c>
      <c r="FO51" s="232">
        <v>0.11979172378778458</v>
      </c>
      <c r="FP51" s="232">
        <v>0.11931858211755753</v>
      </c>
      <c r="FQ51" s="232">
        <v>0.36812633275985718</v>
      </c>
      <c r="FR51" s="232">
        <v>0.1409241110086441</v>
      </c>
      <c r="FZ51" s="232">
        <v>1968.2613525390625</v>
      </c>
      <c r="GA51" s="232">
        <v>2230.1142578125</v>
      </c>
      <c r="GB51" s="232">
        <v>1615.8607177734375</v>
      </c>
      <c r="GC51" s="232">
        <v>485.82568359375</v>
      </c>
      <c r="GD51" s="232">
        <v>1361.527587890625</v>
      </c>
      <c r="GE51" s="232">
        <v>2157.01806640625</v>
      </c>
      <c r="GF51" s="232">
        <v>2466.126220703125</v>
      </c>
      <c r="GG51" s="232">
        <v>2217.6875</v>
      </c>
      <c r="GH51" s="232">
        <v>814.46893310546875</v>
      </c>
      <c r="GI51" s="232">
        <v>1127.955322265625</v>
      </c>
      <c r="GJ51" s="232">
        <v>1366.2371826171875</v>
      </c>
      <c r="GK51" s="232">
        <v>1207.5150146484375</v>
      </c>
      <c r="GL51" s="232">
        <v>1689.09375</v>
      </c>
      <c r="GM51" s="232">
        <v>4223.1787109375</v>
      </c>
      <c r="GN51" s="232">
        <v>948.462158203125</v>
      </c>
      <c r="GO51" s="232">
        <v>2050.135009765625</v>
      </c>
      <c r="GP51" s="232">
        <v>1653.1639404296875</v>
      </c>
      <c r="GQ51" s="232">
        <v>1679.1448974609375</v>
      </c>
      <c r="GR51" s="232">
        <v>2176.064697265625</v>
      </c>
      <c r="GS51" s="232">
        <v>3326.986083984375</v>
      </c>
      <c r="GT51" s="232">
        <v>1811.23046875</v>
      </c>
      <c r="GU51" s="232">
        <v>2415.114501953125</v>
      </c>
      <c r="GV51" s="232">
        <v>1767.80078125</v>
      </c>
      <c r="GW51" s="232">
        <v>1350.6422119140625</v>
      </c>
      <c r="GX51" s="232">
        <v>1470.951171875</v>
      </c>
      <c r="GY51" s="232">
        <v>1092.177001953125</v>
      </c>
      <c r="GZ51" s="232">
        <v>685.98114013671875</v>
      </c>
      <c r="HA51" s="232">
        <v>1961.39453125</v>
      </c>
      <c r="HB51" s="232">
        <v>1199.651123046875</v>
      </c>
      <c r="HC51" s="232">
        <v>2943.216064453125</v>
      </c>
      <c r="HD51" s="232">
        <v>1691.211181640625</v>
      </c>
      <c r="HE51" s="232">
        <v>5632.47021484375</v>
      </c>
      <c r="HF51" s="232">
        <v>1591.7933349609375</v>
      </c>
      <c r="HG51" s="232">
        <v>5.655128002166748</v>
      </c>
      <c r="HH51" s="232">
        <v>3711.812744140625</v>
      </c>
      <c r="HI51" s="232">
        <v>1976.1663818359375</v>
      </c>
      <c r="HJ51" s="232">
        <v>0.43264526128768921</v>
      </c>
      <c r="HK51" s="232">
        <v>0.18034972250461578</v>
      </c>
      <c r="HL51" s="232">
        <v>0.23271280527114868</v>
      </c>
      <c r="HM51" s="232">
        <v>1916.4730224609375</v>
      </c>
      <c r="HN51" s="232">
        <v>1104.10205078125</v>
      </c>
      <c r="HO51" s="232">
        <v>1578.531005859375</v>
      </c>
      <c r="HP51" s="232">
        <v>0.46119558811187744</v>
      </c>
      <c r="HQ51" s="232">
        <v>0.23995520174503326</v>
      </c>
      <c r="HR51" s="232">
        <v>0.23493725061416626</v>
      </c>
      <c r="HS51" s="232">
        <v>5.6445609778165817E-2</v>
      </c>
      <c r="HT51" s="232">
        <v>7.4663539417088032E-3</v>
      </c>
      <c r="HU51" s="232">
        <v>0.6831856369972229</v>
      </c>
      <c r="HV51" s="232">
        <v>0.56332910060882568</v>
      </c>
      <c r="HW51" s="232">
        <v>0.5717434287071228</v>
      </c>
      <c r="HX51" s="232">
        <v>0.47316151857376099</v>
      </c>
      <c r="HY51" s="232">
        <v>0.74136084318161011</v>
      </c>
      <c r="HZ51" s="232">
        <v>0.33111384510993958</v>
      </c>
      <c r="IA51" s="232">
        <v>1.8173590302467346E-2</v>
      </c>
      <c r="IB51" s="232">
        <v>0.17171837389469147</v>
      </c>
      <c r="IC51" s="232">
        <v>0.24858979880809784</v>
      </c>
      <c r="ID51" s="232">
        <v>0.25560751557350159</v>
      </c>
      <c r="IE51" s="232">
        <v>0.30591073632240295</v>
      </c>
      <c r="IF51" s="232">
        <v>0.68552643060684204</v>
      </c>
      <c r="IG51" s="232">
        <v>0.31447353959083557</v>
      </c>
      <c r="IH51" s="232">
        <v>0.1736849844455719</v>
      </c>
      <c r="II51" s="232">
        <v>0.39061766862869263</v>
      </c>
      <c r="IJ51" s="232">
        <v>9.8532386124134064E-2</v>
      </c>
      <c r="IK51" s="232">
        <v>3.8326680660247803E-2</v>
      </c>
      <c r="IL51" s="232">
        <v>0.22270609438419342</v>
      </c>
      <c r="IM51" s="232">
        <v>7.6132193207740784E-2</v>
      </c>
      <c r="IN51" s="232">
        <v>0.98469644784927368</v>
      </c>
      <c r="IO51" s="232">
        <v>0.93125510215759277</v>
      </c>
      <c r="IP51" s="232">
        <v>0.31470984220504761</v>
      </c>
      <c r="IQ51" s="232">
        <v>0.2942107617855072</v>
      </c>
    </row>
    <row r="52" spans="1:251" x14ac:dyDescent="0.25">
      <c r="A52" s="139" t="str">
        <f t="shared" si="1"/>
        <v>2014_3_RJ</v>
      </c>
      <c r="B52" s="232">
        <v>2014</v>
      </c>
      <c r="C52" s="232">
        <v>3</v>
      </c>
      <c r="D52" s="232" t="s">
        <v>172</v>
      </c>
      <c r="E52" s="232">
        <v>1419.218994140625</v>
      </c>
      <c r="F52" s="232">
        <v>1655.7554931640625</v>
      </c>
      <c r="G52" s="232">
        <v>1182.6824951171875</v>
      </c>
      <c r="H52" s="232">
        <v>591.34124755859375</v>
      </c>
      <c r="I52" s="232">
        <v>1182.6824951171875</v>
      </c>
      <c r="J52" s="232">
        <v>1419.218994140625</v>
      </c>
      <c r="K52" s="232">
        <v>1419.218994140625</v>
      </c>
      <c r="L52" s="232">
        <v>1300.9508056640625</v>
      </c>
      <c r="M52" s="232">
        <v>1064.414306640625</v>
      </c>
      <c r="N52" s="232">
        <v>949.69403076171875</v>
      </c>
      <c r="O52" s="232">
        <v>1123.54833984375</v>
      </c>
      <c r="P52" s="232">
        <v>946.14599609375</v>
      </c>
      <c r="Q52" s="232">
        <v>1300.9508056640625</v>
      </c>
      <c r="R52" s="232">
        <v>2956.706298828125</v>
      </c>
      <c r="S52" s="232">
        <v>117.08556365966797</v>
      </c>
      <c r="T52" s="232">
        <v>1537.4873046875</v>
      </c>
      <c r="U52" s="232">
        <v>1419.218994140625</v>
      </c>
      <c r="V52" s="232">
        <v>1182.6824951171875</v>
      </c>
      <c r="W52" s="232">
        <v>1419.218994140625</v>
      </c>
      <c r="X52" s="232">
        <v>2956.706298828125</v>
      </c>
      <c r="Y52" s="232">
        <v>1064.414306640625</v>
      </c>
      <c r="Z52" s="232">
        <v>1703.062744140625</v>
      </c>
      <c r="AA52" s="232">
        <v>1182.6824951171875</v>
      </c>
      <c r="AB52" s="232">
        <v>1182.6824951171875</v>
      </c>
      <c r="AC52" s="232">
        <v>1123.54833984375</v>
      </c>
      <c r="AD52" s="232">
        <v>969.79962158203125</v>
      </c>
      <c r="AE52" s="232">
        <v>856.26214599609375</v>
      </c>
      <c r="AF52" s="232">
        <v>1419.218994140625</v>
      </c>
      <c r="AG52" s="232">
        <v>946.14599609375</v>
      </c>
      <c r="AH52" s="232">
        <v>2483.63330078125</v>
      </c>
      <c r="AI52" s="232">
        <v>857.44482421875</v>
      </c>
      <c r="AJ52" s="232">
        <v>4730.72998046875</v>
      </c>
      <c r="AK52" s="232">
        <v>1300.9508056640625</v>
      </c>
      <c r="AL52" s="232">
        <v>0</v>
      </c>
      <c r="AM52" s="232">
        <v>2956.706298828125</v>
      </c>
      <c r="AN52" s="232">
        <v>1419.218994140625</v>
      </c>
      <c r="AO52" s="232">
        <v>1300.9508056640625</v>
      </c>
      <c r="AP52" s="232">
        <v>946.14599609375</v>
      </c>
      <c r="AQ52" s="232">
        <v>1300.9508056640625</v>
      </c>
      <c r="AR52" s="232">
        <v>18592.045104980469</v>
      </c>
      <c r="AS52" s="232">
        <v>667492.84569549561</v>
      </c>
      <c r="AT52" s="232">
        <v>1508188.2422103882</v>
      </c>
      <c r="AU52" s="232">
        <v>700398.85148620605</v>
      </c>
      <c r="AV52" s="232">
        <v>107016.22959899902</v>
      </c>
      <c r="AW52" s="232">
        <v>3154070.9445037842</v>
      </c>
      <c r="AX52" s="232">
        <v>5488360.9462890625</v>
      </c>
      <c r="AY52" s="232">
        <v>2334290.0017852783</v>
      </c>
      <c r="AZ52" s="232">
        <v>3001688.2140960693</v>
      </c>
      <c r="BA52" s="232">
        <v>151431.24417114258</v>
      </c>
      <c r="BB52" s="232">
        <v>372847.92468261719</v>
      </c>
      <c r="BC52" s="232">
        <v>1083037.6199874878</v>
      </c>
      <c r="BD52" s="232">
        <v>1874605.5388412476</v>
      </c>
      <c r="BE52" s="232">
        <v>1257688.3441619873</v>
      </c>
      <c r="BF52" s="232">
        <v>900181.51861572266</v>
      </c>
      <c r="BG52" s="232">
        <v>6.7934297025203705E-2</v>
      </c>
      <c r="BH52" s="232">
        <v>0.19733352959156036</v>
      </c>
      <c r="BI52" s="232">
        <v>0.34156018495559692</v>
      </c>
      <c r="BJ52" s="232">
        <v>0.22915554046630859</v>
      </c>
      <c r="BK52" s="232">
        <v>0.16401645541191101</v>
      </c>
      <c r="BL52" s="232">
        <v>1.2954045087099075E-3</v>
      </c>
      <c r="BM52" s="232">
        <v>0.42531642317771912</v>
      </c>
      <c r="BN52" s="232">
        <v>2.7085884939879179E-3</v>
      </c>
      <c r="BO52" s="232">
        <v>0.12351375073194504</v>
      </c>
      <c r="BP52" s="232">
        <v>0.46668088436126709</v>
      </c>
      <c r="BQ52" s="232">
        <v>0.53331911563873291</v>
      </c>
      <c r="BR52" s="232">
        <v>7.3898839764297009E-3</v>
      </c>
      <c r="BS52" s="232">
        <v>0.23295584321022034</v>
      </c>
      <c r="BT52" s="232">
        <v>0.49834364652633667</v>
      </c>
      <c r="BU52" s="232">
        <v>0.22679710388183594</v>
      </c>
      <c r="BV52" s="232">
        <v>3.4513507038354874E-2</v>
      </c>
      <c r="BW52" s="232">
        <v>1.2309351935982704E-2</v>
      </c>
      <c r="BX52" s="232">
        <v>0.14043369889259338</v>
      </c>
      <c r="BY52" s="232">
        <v>0.11192452162504196</v>
      </c>
      <c r="BZ52" s="232">
        <v>4.9307718873023987E-2</v>
      </c>
      <c r="CA52" s="232">
        <v>0.36123323440551758</v>
      </c>
      <c r="CB52" s="232">
        <v>0.32479146122932434</v>
      </c>
      <c r="CC52" s="232">
        <v>1.2698521604761481E-3</v>
      </c>
      <c r="CD52" s="232">
        <v>9.1333188116550446E-2</v>
      </c>
      <c r="CE52" s="232">
        <v>6.0965117067098618E-2</v>
      </c>
      <c r="CF52" s="232">
        <v>0.17450454831123352</v>
      </c>
      <c r="CG52" s="232">
        <v>0.60044914484024048</v>
      </c>
      <c r="CH52" s="232">
        <v>7.0815518498420715E-2</v>
      </c>
      <c r="CI52" s="232">
        <v>6.626059184782207E-4</v>
      </c>
      <c r="CJ52" s="232">
        <v>0.57468360662460327</v>
      </c>
      <c r="CK52" s="232">
        <v>0.487103670835495</v>
      </c>
      <c r="CL52" s="232">
        <v>0.6819806694984436</v>
      </c>
      <c r="CM52" s="232">
        <v>6.2514007091522217E-2</v>
      </c>
      <c r="CN52" s="232">
        <v>0.67842453718185425</v>
      </c>
      <c r="CO52" s="232">
        <v>0.83847570419311523</v>
      </c>
      <c r="CP52" s="232">
        <v>0.56876903772354126</v>
      </c>
      <c r="CQ52" s="232">
        <v>0.12092900276184082</v>
      </c>
      <c r="CR52" s="232">
        <v>0.26447200775146484</v>
      </c>
      <c r="CS52" s="232">
        <v>0.39268514513969421</v>
      </c>
      <c r="CT52" s="232">
        <v>0.48342573642730713</v>
      </c>
      <c r="CU52" s="232">
        <v>0.45501589775085449</v>
      </c>
      <c r="CV52" s="232">
        <v>0.66109853982925415</v>
      </c>
      <c r="CW52" s="232">
        <v>0.72237116098403931</v>
      </c>
      <c r="CX52" s="232">
        <v>5.9028243413195014E-4</v>
      </c>
      <c r="CY52" s="232">
        <v>4.2455628514289856E-2</v>
      </c>
      <c r="CZ52" s="232">
        <v>2.8339233249425888E-2</v>
      </c>
      <c r="DA52" s="232">
        <v>8.1117287278175354E-2</v>
      </c>
      <c r="DB52" s="232">
        <v>0.27911484241485596</v>
      </c>
      <c r="DC52" s="232">
        <v>3.291812539100647E-2</v>
      </c>
      <c r="DD52" s="232">
        <v>3.0800799140706658E-4</v>
      </c>
      <c r="DE52" s="232">
        <v>0.45844122767448425</v>
      </c>
      <c r="DF52" s="232">
        <v>0.54155880212783813</v>
      </c>
      <c r="DG52" s="232">
        <v>6.1938627623021603E-3</v>
      </c>
      <c r="DH52" s="232">
        <v>0.22237247228622437</v>
      </c>
      <c r="DI52" s="232">
        <v>0.50244665145874023</v>
      </c>
      <c r="DJ52" s="232">
        <v>0.2333349734544754</v>
      </c>
      <c r="DK52" s="232">
        <v>3.565201535820961E-2</v>
      </c>
      <c r="DL52" s="232">
        <v>1.2430310249328613E-2</v>
      </c>
      <c r="DM52" s="232">
        <v>0.13783559203147888</v>
      </c>
      <c r="DN52" s="232">
        <v>0.11183677613735199</v>
      </c>
      <c r="DO52" s="232">
        <v>4.7428775578737259E-2</v>
      </c>
      <c r="DP52" s="232">
        <v>0.35766002535820007</v>
      </c>
      <c r="DQ52" s="232">
        <v>0.33280852437019348</v>
      </c>
      <c r="DR52" s="232">
        <v>1.2700703227892518E-3</v>
      </c>
      <c r="DS52" s="232">
        <v>9.134887158870697E-2</v>
      </c>
      <c r="DT52" s="232">
        <v>6.0975585132837296E-2</v>
      </c>
      <c r="DU52" s="232">
        <v>0.17436280846595764</v>
      </c>
      <c r="DV52" s="232">
        <v>0.6005522608757019</v>
      </c>
      <c r="DW52" s="232">
        <v>7.0827677845954895E-2</v>
      </c>
      <c r="DX52" s="232">
        <v>6.6271971445530653E-4</v>
      </c>
      <c r="DY52" s="232">
        <v>2.8889598324894905E-2</v>
      </c>
      <c r="DZ52" s="232">
        <v>3.4332916140556335E-2</v>
      </c>
      <c r="EA52" s="232">
        <v>0.49859386682510376</v>
      </c>
      <c r="EB52" s="232">
        <v>5.4333709180355072E-2</v>
      </c>
      <c r="EC52" s="232">
        <v>1.141256932169199E-2</v>
      </c>
      <c r="ED52" s="232">
        <v>5.5607948452234268E-3</v>
      </c>
      <c r="EE52" s="232">
        <v>3.0466232448816299E-2</v>
      </c>
      <c r="EF52" s="232">
        <v>0.21018798649311066</v>
      </c>
      <c r="EG52" s="232">
        <v>0.50834834575653076</v>
      </c>
      <c r="EH52" s="232">
        <v>0.23272818326950073</v>
      </c>
      <c r="EI52" s="232">
        <v>0.1936718076467514</v>
      </c>
      <c r="EJ52" s="232">
        <v>6.5251663327217102E-2</v>
      </c>
      <c r="EK52" s="232">
        <v>4.8011362552642822E-2</v>
      </c>
      <c r="EL52" s="232">
        <v>6.4765714108943939E-2</v>
      </c>
      <c r="EM52" s="232">
        <v>3.3350467681884766E-2</v>
      </c>
      <c r="EN52" s="232">
        <v>0.18022535741329193</v>
      </c>
      <c r="EO52" s="232">
        <v>9.0955480933189392E-2</v>
      </c>
      <c r="EP52" s="232">
        <v>4.0477503091096878E-2</v>
      </c>
      <c r="EQ52" s="232">
        <v>2.0878789946436882E-2</v>
      </c>
      <c r="ER52" s="232">
        <v>1.6919508576393127E-2</v>
      </c>
      <c r="ES52" s="232">
        <v>3.8961246609687805E-2</v>
      </c>
      <c r="ET52" s="232">
        <v>6.4756155014038086E-2</v>
      </c>
      <c r="EU52" s="232">
        <v>4.9059085547924042E-2</v>
      </c>
      <c r="EV52" s="232">
        <v>8.4578476846218109E-2</v>
      </c>
      <c r="EW52" s="232">
        <v>5.734412744641304E-2</v>
      </c>
      <c r="EX52" s="232">
        <v>2.4821888655424118E-2</v>
      </c>
      <c r="EY52" s="232">
        <v>0</v>
      </c>
      <c r="EZ52" s="232">
        <v>0</v>
      </c>
      <c r="FA52" s="232">
        <v>0</v>
      </c>
      <c r="FB52" s="232">
        <v>0</v>
      </c>
      <c r="FC52" s="232">
        <v>0</v>
      </c>
      <c r="FD52" s="232">
        <v>0</v>
      </c>
      <c r="FE52" s="232">
        <v>0</v>
      </c>
      <c r="FF52" s="232">
        <v>0.62953680753707886</v>
      </c>
      <c r="FG52" s="232">
        <v>0.37046319246292114</v>
      </c>
      <c r="FH52" s="232">
        <v>2.7740191668272018E-2</v>
      </c>
      <c r="FI52" s="232">
        <v>0.44132494926452637</v>
      </c>
      <c r="FJ52" s="232">
        <v>0.42014440894126892</v>
      </c>
      <c r="FK52" s="232">
        <v>9.8627671599388123E-2</v>
      </c>
      <c r="FL52" s="232">
        <v>1.2162778526544571E-2</v>
      </c>
      <c r="FM52" s="232">
        <v>9.9890455603599548E-3</v>
      </c>
      <c r="FN52" s="232">
        <v>0.18941237032413483</v>
      </c>
      <c r="FO52" s="232">
        <v>0.11436697840690613</v>
      </c>
      <c r="FP52" s="232">
        <v>8.6862176656723022E-2</v>
      </c>
      <c r="FQ52" s="232">
        <v>0.43145212531089783</v>
      </c>
      <c r="FR52" s="232">
        <v>0.16791729629039764</v>
      </c>
      <c r="FZ52" s="232">
        <v>2479.617919921875</v>
      </c>
      <c r="GA52" s="232">
        <v>2729.179931640625</v>
      </c>
      <c r="GB52" s="232">
        <v>2184.91943359375</v>
      </c>
      <c r="GC52" s="232">
        <v>712.91375732421875</v>
      </c>
      <c r="GD52" s="232">
        <v>1711.1683349609375</v>
      </c>
      <c r="GE52" s="232">
        <v>2494.822509765625</v>
      </c>
      <c r="GF52" s="232">
        <v>3043.52783203125</v>
      </c>
      <c r="GG52" s="232">
        <v>3683.159912109375</v>
      </c>
      <c r="GH52" s="232">
        <v>1734.3717041015625</v>
      </c>
      <c r="GI52" s="232">
        <v>1163.20703125</v>
      </c>
      <c r="GJ52" s="232">
        <v>1366.650390625</v>
      </c>
      <c r="GK52" s="232">
        <v>1357.6102294921875</v>
      </c>
      <c r="GL52" s="232">
        <v>1661.5858154296875</v>
      </c>
      <c r="GM52" s="232">
        <v>4466.35009765625</v>
      </c>
      <c r="GN52" s="232">
        <v>738.193359375</v>
      </c>
      <c r="GO52" s="232">
        <v>3059.26318359375</v>
      </c>
      <c r="GP52" s="232">
        <v>1824.080322265625</v>
      </c>
      <c r="GQ52" s="232">
        <v>1799.5155029296875</v>
      </c>
      <c r="GR52" s="232">
        <v>2454.332275390625</v>
      </c>
      <c r="GS52" s="232">
        <v>4207.1884765625</v>
      </c>
      <c r="GT52" s="232">
        <v>3627.0048828125</v>
      </c>
      <c r="GU52" s="232">
        <v>3016.22314453125</v>
      </c>
      <c r="GV52" s="232">
        <v>2216.150634765625</v>
      </c>
      <c r="GW52" s="232">
        <v>1645.35888671875</v>
      </c>
      <c r="GX52" s="232">
        <v>1716.989501953125</v>
      </c>
      <c r="GY52" s="232">
        <v>1041.2919921875</v>
      </c>
      <c r="GZ52" s="232">
        <v>844.01300048828125</v>
      </c>
      <c r="HA52" s="232">
        <v>2152.129150390625</v>
      </c>
      <c r="HB52" s="232">
        <v>1543.2562255859375</v>
      </c>
      <c r="HC52" s="232">
        <v>5889.826171875</v>
      </c>
      <c r="HD52" s="232">
        <v>1646.5347900390625</v>
      </c>
      <c r="HE52" s="232">
        <v>6957.7265625</v>
      </c>
      <c r="HF52" s="232">
        <v>1962.818115234375</v>
      </c>
      <c r="HG52" s="232">
        <v>59.384239196777344</v>
      </c>
      <c r="HH52" s="232">
        <v>4556.23828125</v>
      </c>
      <c r="HI52" s="232">
        <v>2445.3359375</v>
      </c>
      <c r="HJ52" s="232">
        <v>0.53880351781845093</v>
      </c>
      <c r="HK52" s="232">
        <v>9.4382934272289276E-2</v>
      </c>
      <c r="HL52" s="232">
        <v>0.21015189588069916</v>
      </c>
      <c r="HM52" s="232">
        <v>2145.54833984375</v>
      </c>
      <c r="HN52" s="232">
        <v>1279.6290283203125</v>
      </c>
      <c r="HO52" s="232">
        <v>1953.0230712890625</v>
      </c>
      <c r="HP52" s="232">
        <v>0.49531188607215881</v>
      </c>
      <c r="HQ52" s="232">
        <v>0.23271773755550385</v>
      </c>
      <c r="HR52" s="232">
        <v>0.20391057431697845</v>
      </c>
      <c r="HS52" s="232">
        <v>5.6589707732200623E-2</v>
      </c>
      <c r="HT52" s="232">
        <v>1.1470116674900055E-2</v>
      </c>
      <c r="HU52" s="232">
        <v>0.62690144777297974</v>
      </c>
      <c r="HV52" s="232">
        <v>0.56178611516952515</v>
      </c>
      <c r="HW52" s="232">
        <v>0.52442753314971924</v>
      </c>
      <c r="HX52" s="232">
        <v>0.42732927203178406</v>
      </c>
      <c r="HY52" s="232">
        <v>0.79131454229354858</v>
      </c>
      <c r="HZ52" s="232">
        <v>0.3489801287651062</v>
      </c>
      <c r="IA52" s="232">
        <v>6.4357910305261612E-3</v>
      </c>
      <c r="IB52" s="232">
        <v>0.11488166451454163</v>
      </c>
      <c r="IC52" s="232">
        <v>0.17939737439155579</v>
      </c>
      <c r="ID52" s="232">
        <v>0.28684380650520325</v>
      </c>
      <c r="IE52" s="232">
        <v>0.41244137287139893</v>
      </c>
      <c r="IF52" s="232">
        <v>0.7013477087020874</v>
      </c>
      <c r="IG52" s="232">
        <v>0.29865232110023499</v>
      </c>
      <c r="IH52" s="232">
        <v>5.3079914301633835E-2</v>
      </c>
      <c r="II52" s="232">
        <v>0.28465721011161804</v>
      </c>
      <c r="IJ52" s="232">
        <v>0.15308959782123566</v>
      </c>
      <c r="IK52" s="232">
        <v>2.4891262874007225E-2</v>
      </c>
      <c r="IL52" s="232">
        <v>0.32308414578437805</v>
      </c>
      <c r="IM52" s="232">
        <v>0.16119788587093353</v>
      </c>
      <c r="IN52" s="232">
        <v>0.99382710456848145</v>
      </c>
      <c r="IO52" s="232">
        <v>0.95071554183959961</v>
      </c>
      <c r="IP52" s="232">
        <v>0.21172071993350983</v>
      </c>
      <c r="IQ52" s="232">
        <v>0.14906026422977448</v>
      </c>
    </row>
    <row r="53" spans="1:251" x14ac:dyDescent="0.25">
      <c r="A53" s="139" t="str">
        <f t="shared" si="1"/>
        <v>2014_3_RMRJ</v>
      </c>
      <c r="B53" s="232">
        <v>2014</v>
      </c>
      <c r="C53" s="232">
        <v>3</v>
      </c>
      <c r="D53" s="232" t="s">
        <v>9</v>
      </c>
      <c r="E53" s="232">
        <v>1211.06689453125</v>
      </c>
      <c r="F53" s="232">
        <v>1419.218994140625</v>
      </c>
      <c r="G53" s="232">
        <v>1064.414306640625</v>
      </c>
      <c r="H53" s="232">
        <v>591.34124755859375</v>
      </c>
      <c r="I53" s="232">
        <v>1123.54833984375</v>
      </c>
      <c r="J53" s="232">
        <v>1419.218994140625</v>
      </c>
      <c r="K53" s="232">
        <v>1300.9508056640625</v>
      </c>
      <c r="L53" s="232">
        <v>1182.6824951171875</v>
      </c>
      <c r="M53" s="232">
        <v>946.14599609375</v>
      </c>
      <c r="N53" s="232">
        <v>946.14599609375</v>
      </c>
      <c r="O53" s="232">
        <v>1123.54833984375</v>
      </c>
      <c r="P53" s="232">
        <v>1064.414306640625</v>
      </c>
      <c r="Q53" s="232">
        <v>1276.1143798828125</v>
      </c>
      <c r="R53" s="232">
        <v>2483.63330078125</v>
      </c>
      <c r="S53" s="232">
        <v>1123.54833984375</v>
      </c>
      <c r="T53" s="232">
        <v>1419.218994140625</v>
      </c>
      <c r="U53" s="232">
        <v>1419.218994140625</v>
      </c>
      <c r="V53" s="232">
        <v>1064.414306640625</v>
      </c>
      <c r="W53" s="232">
        <v>1182.6824951171875</v>
      </c>
      <c r="X53" s="232">
        <v>2365.364990234375</v>
      </c>
      <c r="Y53" s="232">
        <v>1064.414306640625</v>
      </c>
      <c r="Z53" s="232">
        <v>1419.218994140625</v>
      </c>
      <c r="AA53" s="232">
        <v>1182.6824951171875</v>
      </c>
      <c r="AB53" s="232">
        <v>1064.414306640625</v>
      </c>
      <c r="AC53" s="232">
        <v>1064.414306640625</v>
      </c>
      <c r="AD53" s="232">
        <v>946.14599609375</v>
      </c>
      <c r="AE53" s="232">
        <v>856.26214599609375</v>
      </c>
      <c r="AF53" s="232">
        <v>1300.9508056640625</v>
      </c>
      <c r="AG53" s="232">
        <v>946.14599609375</v>
      </c>
      <c r="AH53" s="232">
        <v>1892.2919921875</v>
      </c>
      <c r="AI53" s="232">
        <v>1123.54833984375</v>
      </c>
      <c r="AJ53" s="232">
        <v>4139.388671875</v>
      </c>
      <c r="AK53" s="232">
        <v>1182.6824951171875</v>
      </c>
      <c r="AL53" s="232">
        <v>0</v>
      </c>
      <c r="AM53" s="232">
        <v>2568.786376953125</v>
      </c>
      <c r="AN53" s="232">
        <v>1182.6824951171875</v>
      </c>
      <c r="AO53" s="232">
        <v>1253.6434326171875</v>
      </c>
      <c r="AP53" s="232">
        <v>887.01190185546875</v>
      </c>
      <c r="AQ53" s="232">
        <v>1182.6824951171875</v>
      </c>
      <c r="AR53" s="232">
        <v>39330.662384033203</v>
      </c>
      <c r="AS53" s="232">
        <v>1220891.3396606445</v>
      </c>
      <c r="AT53" s="232">
        <v>2779322.9589233398</v>
      </c>
      <c r="AU53" s="232">
        <v>1248405.9402618408</v>
      </c>
      <c r="AV53" s="232">
        <v>165027.56610107422</v>
      </c>
      <c r="AW53" s="232">
        <v>5813473.1173095703</v>
      </c>
      <c r="AX53" s="232">
        <v>10177451.92414093</v>
      </c>
      <c r="AY53" s="232">
        <v>4363978.8068313599</v>
      </c>
      <c r="AZ53" s="232">
        <v>5452978.4673309326</v>
      </c>
      <c r="BA53" s="232">
        <v>356831.97822570801</v>
      </c>
      <c r="BB53" s="232">
        <v>736205.92807769775</v>
      </c>
      <c r="BC53" s="232">
        <v>2045813.9987640381</v>
      </c>
      <c r="BD53" s="232">
        <v>3583848.4177627563</v>
      </c>
      <c r="BE53" s="232">
        <v>2278388.8668518066</v>
      </c>
      <c r="BF53" s="232">
        <v>1533194.7126846313</v>
      </c>
      <c r="BG53" s="232">
        <v>7.2336956858634949E-2</v>
      </c>
      <c r="BH53" s="232">
        <v>0.20101435482501984</v>
      </c>
      <c r="BI53" s="232">
        <v>0.35213610529899597</v>
      </c>
      <c r="BJ53" s="232">
        <v>0.22386632859706879</v>
      </c>
      <c r="BK53" s="232">
        <v>0.15064622461795807</v>
      </c>
      <c r="BL53" s="232">
        <v>1.2726277345791459E-3</v>
      </c>
      <c r="BM53" s="232">
        <v>0.4287889301776886</v>
      </c>
      <c r="BN53" s="232">
        <v>2.2315059322863817E-3</v>
      </c>
      <c r="BO53" s="232">
        <v>0.10026790201663971</v>
      </c>
      <c r="BP53" s="232">
        <v>0.45157617330551147</v>
      </c>
      <c r="BQ53" s="232">
        <v>0.54842382669448853</v>
      </c>
      <c r="BR53" s="232">
        <v>9.1426288709044456E-3</v>
      </c>
      <c r="BS53" s="232">
        <v>0.2389218807220459</v>
      </c>
      <c r="BT53" s="232">
        <v>0.50122267007827759</v>
      </c>
      <c r="BU53" s="232">
        <v>0.22158142924308777</v>
      </c>
      <c r="BV53" s="232">
        <v>2.9131421819329262E-2</v>
      </c>
      <c r="BW53" s="232">
        <v>1.8498972058296204E-2</v>
      </c>
      <c r="BX53" s="232">
        <v>0.17235834896564484</v>
      </c>
      <c r="BY53" s="232">
        <v>0.13459388911724091</v>
      </c>
      <c r="BZ53" s="232">
        <v>5.495154857635498E-2</v>
      </c>
      <c r="CA53" s="232">
        <v>0.37601327896118164</v>
      </c>
      <c r="CB53" s="232">
        <v>0.24358396232128143</v>
      </c>
      <c r="CC53" s="232">
        <v>3.5960441455245018E-3</v>
      </c>
      <c r="CD53" s="232">
        <v>0.10039547830820084</v>
      </c>
      <c r="CE53" s="232">
        <v>8.2438573241233826E-2</v>
      </c>
      <c r="CF53" s="232">
        <v>0.18740232288837433</v>
      </c>
      <c r="CG53" s="232">
        <v>0.56243199110031128</v>
      </c>
      <c r="CH53" s="232">
        <v>6.3370868563652039E-2</v>
      </c>
      <c r="CI53" s="232">
        <v>3.6473953514359891E-4</v>
      </c>
      <c r="CJ53" s="232">
        <v>0.57121104001998901</v>
      </c>
      <c r="CK53" s="232">
        <v>0.4743877649307251</v>
      </c>
      <c r="CL53" s="232">
        <v>0.6866002082824707</v>
      </c>
      <c r="CM53" s="232">
        <v>7.2195053100585938E-2</v>
      </c>
      <c r="CN53" s="232">
        <v>0.67893069982528687</v>
      </c>
      <c r="CO53" s="232">
        <v>0.81304901838302612</v>
      </c>
      <c r="CP53" s="232">
        <v>0.56538093090057373</v>
      </c>
      <c r="CQ53" s="232">
        <v>0.11045872420072556</v>
      </c>
      <c r="CR53" s="232">
        <v>0.23859238624572754</v>
      </c>
      <c r="CS53" s="232">
        <v>0.4006427526473999</v>
      </c>
      <c r="CT53" s="232">
        <v>0.53264802694320679</v>
      </c>
      <c r="CU53" s="232">
        <v>0.46797895431518555</v>
      </c>
      <c r="CV53" s="232">
        <v>0.69787973165512085</v>
      </c>
      <c r="CW53" s="232">
        <v>0.72924345731735229</v>
      </c>
      <c r="CX53" s="232">
        <v>1.6172488685697317E-3</v>
      </c>
      <c r="CY53" s="232">
        <v>4.515085369348526E-2</v>
      </c>
      <c r="CZ53" s="232">
        <v>3.7075098603963852E-2</v>
      </c>
      <c r="DA53" s="232">
        <v>8.4280446171760559E-2</v>
      </c>
      <c r="DB53" s="232">
        <v>0.25294250249862671</v>
      </c>
      <c r="DC53" s="232">
        <v>2.8499780222773552E-2</v>
      </c>
      <c r="DD53" s="232">
        <v>1.6403429617639631E-4</v>
      </c>
      <c r="DE53" s="232">
        <v>0.44228264689445496</v>
      </c>
      <c r="DF53" s="232">
        <v>0.55771738290786743</v>
      </c>
      <c r="DG53" s="232">
        <v>7.2126933373510838E-3</v>
      </c>
      <c r="DH53" s="232">
        <v>0.223894402384758</v>
      </c>
      <c r="DI53" s="232">
        <v>0.50968897342681885</v>
      </c>
      <c r="DJ53" s="232">
        <v>0.22894018888473511</v>
      </c>
      <c r="DK53" s="232">
        <v>3.0263748019933701E-2</v>
      </c>
      <c r="DL53" s="232">
        <v>1.8559759482741356E-2</v>
      </c>
      <c r="DM53" s="232">
        <v>0.17146505415439606</v>
      </c>
      <c r="DN53" s="232">
        <v>0.13536939024925232</v>
      </c>
      <c r="DO53" s="232">
        <v>5.2223294973373413E-2</v>
      </c>
      <c r="DP53" s="232">
        <v>0.37246924638748169</v>
      </c>
      <c r="DQ53" s="232">
        <v>0.24991326034069061</v>
      </c>
      <c r="DR53" s="232">
        <v>3.5966970026493073E-3</v>
      </c>
      <c r="DS53" s="232">
        <v>0.10041370242834091</v>
      </c>
      <c r="DT53" s="232">
        <v>8.2453548908233643E-2</v>
      </c>
      <c r="DU53" s="232">
        <v>0.18725478649139404</v>
      </c>
      <c r="DV53" s="232">
        <v>0.56253409385681152</v>
      </c>
      <c r="DW53" s="232">
        <v>6.3382379710674286E-2</v>
      </c>
      <c r="DX53" s="232">
        <v>3.6480574635788798E-4</v>
      </c>
      <c r="DY53" s="232">
        <v>3.2877653837203979E-2</v>
      </c>
      <c r="DZ53" s="232">
        <v>4.6496797353029251E-2</v>
      </c>
      <c r="EA53" s="232">
        <v>0.48314303159713745</v>
      </c>
      <c r="EB53" s="232">
        <v>6.4814470708370209E-2</v>
      </c>
      <c r="EC53" s="232">
        <v>1.1426256038248539E-2</v>
      </c>
      <c r="ED53" s="232">
        <v>8.7121892720460892E-3</v>
      </c>
      <c r="EE53" s="232">
        <v>2.677437849342823E-2</v>
      </c>
      <c r="EF53" s="232">
        <v>0.22325579822063446</v>
      </c>
      <c r="EG53" s="232">
        <v>0.50784766674041748</v>
      </c>
      <c r="EH53" s="232">
        <v>0.23138236999511719</v>
      </c>
      <c r="EI53" s="232">
        <v>0.19969405233860016</v>
      </c>
      <c r="EJ53" s="232">
        <v>6.1075892299413681E-2</v>
      </c>
      <c r="EK53" s="232">
        <v>6.1380170285701752E-2</v>
      </c>
      <c r="EL53" s="232">
        <v>8.0526076257228851E-2</v>
      </c>
      <c r="EM53" s="232">
        <v>4.5615296810865402E-2</v>
      </c>
      <c r="EN53" s="232">
        <v>0.23614870011806488</v>
      </c>
      <c r="EO53" s="232">
        <v>0.1196160688996315</v>
      </c>
      <c r="EP53" s="232">
        <v>4.6166293323040009E-2</v>
      </c>
      <c r="EQ53" s="232">
        <v>3.0500432476401329E-2</v>
      </c>
      <c r="ER53" s="232">
        <v>2.5550926104187965E-2</v>
      </c>
      <c r="ES53" s="232">
        <v>5.892794206738472E-2</v>
      </c>
      <c r="ET53" s="232">
        <v>6.4860843122005463E-2</v>
      </c>
      <c r="EU53" s="232">
        <v>5.6053299456834793E-2</v>
      </c>
      <c r="EV53" s="232">
        <v>0.10770893096923828</v>
      </c>
      <c r="EW53" s="232">
        <v>7.0536896586418152E-2</v>
      </c>
      <c r="EX53" s="232">
        <v>3.7460356950759888E-2</v>
      </c>
      <c r="EY53" s="232">
        <v>0</v>
      </c>
      <c r="EZ53" s="232">
        <v>0</v>
      </c>
      <c r="FA53" s="232">
        <v>0</v>
      </c>
      <c r="FB53" s="232">
        <v>0</v>
      </c>
      <c r="FC53" s="232">
        <v>0</v>
      </c>
      <c r="FD53" s="232">
        <v>0</v>
      </c>
      <c r="FE53" s="232">
        <v>0</v>
      </c>
      <c r="FF53" s="232">
        <v>0.59243327379226685</v>
      </c>
      <c r="FG53" s="232">
        <v>0.40756672620773315</v>
      </c>
      <c r="FH53" s="232">
        <v>3.5174548625946045E-2</v>
      </c>
      <c r="FI53" s="232">
        <v>0.46560469269752502</v>
      </c>
      <c r="FJ53" s="232">
        <v>0.37698805332183838</v>
      </c>
      <c r="FK53" s="232">
        <v>0.11010606586933136</v>
      </c>
      <c r="FL53" s="232">
        <v>1.212663296610117E-2</v>
      </c>
      <c r="FM53" s="232">
        <v>1.7759909853339195E-2</v>
      </c>
      <c r="FN53" s="232">
        <v>0.18213224411010742</v>
      </c>
      <c r="FO53" s="232">
        <v>0.1229131668806076</v>
      </c>
      <c r="FP53" s="232">
        <v>9.6428088843822479E-2</v>
      </c>
      <c r="FQ53" s="232">
        <v>0.43210715055465698</v>
      </c>
      <c r="FR53" s="232">
        <v>0.14865943789482117</v>
      </c>
      <c r="FZ53" s="232">
        <v>2094.75439453125</v>
      </c>
      <c r="GA53" s="232">
        <v>2309.53125</v>
      </c>
      <c r="GB53" s="232">
        <v>1823.936767578125</v>
      </c>
      <c r="GC53" s="232">
        <v>676.302734375</v>
      </c>
      <c r="GD53" s="232">
        <v>1513.7818603515625</v>
      </c>
      <c r="GE53" s="232">
        <v>2130.435546875</v>
      </c>
      <c r="GF53" s="232">
        <v>2521.950927734375</v>
      </c>
      <c r="GG53" s="232">
        <v>2906.82080078125</v>
      </c>
      <c r="GH53" s="232">
        <v>1351.8438720703125</v>
      </c>
      <c r="GI53" s="232">
        <v>1152.7928466796875</v>
      </c>
      <c r="GJ53" s="232">
        <v>1340.6248779296875</v>
      </c>
      <c r="GK53" s="232">
        <v>1316.123291015625</v>
      </c>
      <c r="GL53" s="232">
        <v>1633.1787109375</v>
      </c>
      <c r="GM53" s="232">
        <v>4056.01171875</v>
      </c>
      <c r="GN53" s="232">
        <v>1573.1217041015625</v>
      </c>
      <c r="GO53" s="232">
        <v>2387.8017578125</v>
      </c>
      <c r="GP53" s="232">
        <v>1611.046630859375</v>
      </c>
      <c r="GQ53" s="232">
        <v>1592.105712890625</v>
      </c>
      <c r="GR53" s="232">
        <v>2106.363525390625</v>
      </c>
      <c r="GS53" s="232">
        <v>3663.94091796875</v>
      </c>
      <c r="GT53" s="232">
        <v>3627.0048828125</v>
      </c>
      <c r="GU53" s="232">
        <v>2479.71875</v>
      </c>
      <c r="GV53" s="232">
        <v>1890.6556396484375</v>
      </c>
      <c r="GW53" s="232">
        <v>1513.1307373046875</v>
      </c>
      <c r="GX53" s="232">
        <v>1570.3004150390625</v>
      </c>
      <c r="GY53" s="232">
        <v>1046.8621826171875</v>
      </c>
      <c r="GZ53" s="232">
        <v>879.9136962890625</v>
      </c>
      <c r="HA53" s="232">
        <v>1886.308349609375</v>
      </c>
      <c r="HB53" s="232">
        <v>1328.4378662109375</v>
      </c>
      <c r="HC53" s="232">
        <v>4385.8193359375</v>
      </c>
      <c r="HD53" s="232">
        <v>1735.2943115234375</v>
      </c>
      <c r="HE53" s="232">
        <v>6103.29052734375</v>
      </c>
      <c r="HF53" s="232">
        <v>1737.35693359375</v>
      </c>
      <c r="HG53" s="232">
        <v>39.677837371826172</v>
      </c>
      <c r="HH53" s="232">
        <v>4043.77197265625</v>
      </c>
      <c r="HI53" s="232">
        <v>2066.83056640625</v>
      </c>
      <c r="HJ53" s="232">
        <v>0.52735120058059692</v>
      </c>
      <c r="HK53" s="232">
        <v>0.12009617686271667</v>
      </c>
      <c r="HL53" s="232">
        <v>0.22330230474472046</v>
      </c>
      <c r="HM53" s="232">
        <v>1867.16357421875</v>
      </c>
      <c r="HN53" s="232">
        <v>1172.601318359375</v>
      </c>
      <c r="HO53" s="232">
        <v>1724.7567138671875</v>
      </c>
      <c r="HP53" s="232">
        <v>0.49078750610351563</v>
      </c>
      <c r="HQ53" s="232">
        <v>0.23099738359451294</v>
      </c>
      <c r="HR53" s="232">
        <v>0.21478694677352905</v>
      </c>
      <c r="HS53" s="232">
        <v>5.5006667971611023E-2</v>
      </c>
      <c r="HT53" s="232">
        <v>8.4214955568313599E-3</v>
      </c>
      <c r="HU53" s="232">
        <v>0.63013911247253418</v>
      </c>
      <c r="HV53" s="232">
        <v>0.54160535335540771</v>
      </c>
      <c r="HW53" s="232">
        <v>0.5323757529258728</v>
      </c>
      <c r="HX53" s="232">
        <v>0.41894206404685974</v>
      </c>
      <c r="HY53" s="232">
        <v>0.79773741960525513</v>
      </c>
      <c r="HZ53" s="232">
        <v>0.36074510216712952</v>
      </c>
      <c r="IA53" s="232">
        <v>1.2728788889944553E-2</v>
      </c>
      <c r="IB53" s="232">
        <v>0.13089735805988312</v>
      </c>
      <c r="IC53" s="232">
        <v>0.20900307595729828</v>
      </c>
      <c r="ID53" s="232">
        <v>0.27671045064926147</v>
      </c>
      <c r="IE53" s="232">
        <v>0.37066033482551575</v>
      </c>
      <c r="IF53" s="232">
        <v>0.69447451829910278</v>
      </c>
      <c r="IG53" s="232">
        <v>0.30552545189857483</v>
      </c>
      <c r="IH53" s="232">
        <v>8.8717073202133179E-2</v>
      </c>
      <c r="II53" s="232">
        <v>0.33320212364196777</v>
      </c>
      <c r="IJ53" s="232">
        <v>0.14794471859931946</v>
      </c>
      <c r="IK53" s="232">
        <v>2.9256273061037064E-2</v>
      </c>
      <c r="IL53" s="232">
        <v>0.28711172938346863</v>
      </c>
      <c r="IM53" s="232">
        <v>0.113768070936203</v>
      </c>
      <c r="IN53" s="232">
        <v>0.98920631408691406</v>
      </c>
      <c r="IO53" s="232">
        <v>0.93727093935012817</v>
      </c>
      <c r="IP53" s="232">
        <v>0.24577200412750244</v>
      </c>
      <c r="IQ53" s="232">
        <v>0.18549180030822754</v>
      </c>
    </row>
    <row r="54" spans="1:251" x14ac:dyDescent="0.25">
      <c r="A54" s="139" t="str">
        <f t="shared" si="1"/>
        <v>2014_3_SEMT</v>
      </c>
      <c r="B54" s="232">
        <v>2014</v>
      </c>
      <c r="C54" s="232">
        <v>3</v>
      </c>
      <c r="D54" s="232" t="s">
        <v>171</v>
      </c>
      <c r="E54" s="232">
        <v>1419.218994140625</v>
      </c>
      <c r="F54" s="232">
        <v>1736.2861328125</v>
      </c>
      <c r="G54" s="232">
        <v>1182.6824951171875</v>
      </c>
      <c r="H54" s="232">
        <v>672.1536865234375</v>
      </c>
      <c r="I54" s="232">
        <v>1182.6824951171875</v>
      </c>
      <c r="J54" s="232">
        <v>1655.7554931640625</v>
      </c>
      <c r="K54" s="232">
        <v>1655.7554931640625</v>
      </c>
      <c r="L54" s="232">
        <v>1419.218994140625</v>
      </c>
      <c r="M54" s="232">
        <v>983.8955078125</v>
      </c>
      <c r="N54" s="232">
        <v>1155.6326904296875</v>
      </c>
      <c r="O54" s="232">
        <v>1179.217041015625</v>
      </c>
      <c r="P54" s="232">
        <v>1148.557373046875</v>
      </c>
      <c r="Q54" s="232">
        <v>1415.0604248046875</v>
      </c>
      <c r="R54" s="232">
        <v>3241.067626953125</v>
      </c>
      <c r="S54" s="232">
        <v>1061.2952880859375</v>
      </c>
      <c r="T54" s="232">
        <v>1532.9820556640625</v>
      </c>
      <c r="U54" s="232">
        <v>1419.218994140625</v>
      </c>
      <c r="V54" s="232">
        <v>1238.1778564453125</v>
      </c>
      <c r="W54" s="232">
        <v>1419.218994140625</v>
      </c>
      <c r="X54" s="232">
        <v>2948.04248046875</v>
      </c>
      <c r="Y54" s="232">
        <v>946.14599609375</v>
      </c>
      <c r="Z54" s="232">
        <v>1768.825439453125</v>
      </c>
      <c r="AA54" s="232">
        <v>1389.0289306640625</v>
      </c>
      <c r="AB54" s="232">
        <v>1222.8480224609375</v>
      </c>
      <c r="AC54" s="232">
        <v>1182.6824951171875</v>
      </c>
      <c r="AD54" s="232">
        <v>1064.414306640625</v>
      </c>
      <c r="AE54" s="232">
        <v>856.26214599609375</v>
      </c>
      <c r="AF54" s="232">
        <v>1419.218994140625</v>
      </c>
      <c r="AG54" s="232">
        <v>1120.256103515625</v>
      </c>
      <c r="AH54" s="232">
        <v>2106.08154296875</v>
      </c>
      <c r="AI54" s="232">
        <v>1182.6824951171875</v>
      </c>
      <c r="AJ54" s="232">
        <v>4716.8681640625</v>
      </c>
      <c r="AK54" s="232">
        <v>1419.218994140625</v>
      </c>
      <c r="AL54" s="232">
        <v>0</v>
      </c>
      <c r="AM54" s="232">
        <v>2948.04248046875</v>
      </c>
      <c r="AN54" s="232">
        <v>1419.218994140625</v>
      </c>
      <c r="AO54" s="232">
        <v>1415.0604248046875</v>
      </c>
      <c r="AP54" s="232">
        <v>946.14599609375</v>
      </c>
      <c r="AQ54" s="232">
        <v>1419.218994140625</v>
      </c>
      <c r="AR54" s="232">
        <v>259439.37166595459</v>
      </c>
      <c r="AS54" s="232">
        <v>4803307.1485748291</v>
      </c>
      <c r="AT54" s="232">
        <v>9600868.4014434814</v>
      </c>
      <c r="AU54" s="232">
        <v>4106184.9559555054</v>
      </c>
      <c r="AV54" s="232">
        <v>518023.57283782959</v>
      </c>
      <c r="AW54" s="232">
        <v>20823267.747161865</v>
      </c>
      <c r="AX54" s="232">
        <v>33346581.211158752</v>
      </c>
      <c r="AY54" s="232">
        <v>12523313.463996887</v>
      </c>
      <c r="AZ54" s="232">
        <v>19287823.4504776</v>
      </c>
      <c r="BA54" s="232">
        <v>1512540.6121063232</v>
      </c>
      <c r="BB54" s="232">
        <v>2601056.8363037109</v>
      </c>
      <c r="BC54" s="232">
        <v>7267515.7204589844</v>
      </c>
      <c r="BD54" s="232">
        <v>12135920.966583252</v>
      </c>
      <c r="BE54" s="232">
        <v>7115175.8636322021</v>
      </c>
      <c r="BF54" s="232">
        <v>4226911.824180603</v>
      </c>
      <c r="BG54" s="232">
        <v>7.800070196390152E-2</v>
      </c>
      <c r="BH54" s="232">
        <v>0.2179388552904129</v>
      </c>
      <c r="BI54" s="232">
        <v>0.36393299698829651</v>
      </c>
      <c r="BJ54" s="232">
        <v>0.21337047219276428</v>
      </c>
      <c r="BK54" s="232">
        <v>0.12675698101520538</v>
      </c>
      <c r="BL54" s="232">
        <v>2.6243464089930058E-3</v>
      </c>
      <c r="BM54" s="232">
        <v>0.37555015087127686</v>
      </c>
      <c r="BN54" s="232">
        <v>4.8477719537913799E-3</v>
      </c>
      <c r="BO54" s="232">
        <v>8.1224620342254639E-2</v>
      </c>
      <c r="BP54" s="232">
        <v>0.46170651912689209</v>
      </c>
      <c r="BQ54" s="232">
        <v>0.53829348087310791</v>
      </c>
      <c r="BR54" s="232">
        <v>1.8480740487575531E-2</v>
      </c>
      <c r="BS54" s="232">
        <v>0.26629734039306641</v>
      </c>
      <c r="BT54" s="232">
        <v>0.4864286482334137</v>
      </c>
      <c r="BU54" s="232">
        <v>0.20337240397930145</v>
      </c>
      <c r="BV54" s="232">
        <v>2.5420878082513809E-2</v>
      </c>
      <c r="BW54" s="232">
        <v>1.6171958297491074E-2</v>
      </c>
      <c r="BX54" s="232">
        <v>0.1702612042427063</v>
      </c>
      <c r="BY54" s="232">
        <v>0.11543209105730057</v>
      </c>
      <c r="BZ54" s="232">
        <v>5.7472128421068192E-2</v>
      </c>
      <c r="CA54" s="232">
        <v>0.3563380241394043</v>
      </c>
      <c r="CB54" s="232">
        <v>0.28432458639144897</v>
      </c>
      <c r="CC54" s="232">
        <v>4.1978214867413044E-3</v>
      </c>
      <c r="CD54" s="232">
        <v>0.14014109969139099</v>
      </c>
      <c r="CE54" s="232">
        <v>7.4782490730285645E-2</v>
      </c>
      <c r="CF54" s="232">
        <v>0.18241633474826813</v>
      </c>
      <c r="CG54" s="232">
        <v>0.54975301027297974</v>
      </c>
      <c r="CH54" s="232">
        <v>4.8543259501457214E-2</v>
      </c>
      <c r="CI54" s="232">
        <v>1.659625704633072E-4</v>
      </c>
      <c r="CJ54" s="232">
        <v>0.62444984912872314</v>
      </c>
      <c r="CK54" s="232">
        <v>0.53660541772842407</v>
      </c>
      <c r="CL54" s="232">
        <v>0.72645306587219238</v>
      </c>
      <c r="CM54" s="232">
        <v>0.14795117080211639</v>
      </c>
      <c r="CN54" s="232">
        <v>0.76300907135009766</v>
      </c>
      <c r="CO54" s="232">
        <v>0.83463245630264282</v>
      </c>
      <c r="CP54" s="232">
        <v>0.59518951177597046</v>
      </c>
      <c r="CQ54" s="232">
        <v>0.1252322643995285</v>
      </c>
      <c r="CR54" s="232">
        <v>0.26738101243972778</v>
      </c>
      <c r="CS54" s="232">
        <v>0.4422573447227478</v>
      </c>
      <c r="CT54" s="232">
        <v>0.55929273366928101</v>
      </c>
      <c r="CU54" s="232">
        <v>0.51121234893798828</v>
      </c>
      <c r="CV54" s="232">
        <v>0.7409050464630127</v>
      </c>
      <c r="CW54" s="232">
        <v>0.79825574159622192</v>
      </c>
      <c r="CX54" s="232">
        <v>2.0154430530965328E-3</v>
      </c>
      <c r="CY54" s="232">
        <v>6.7284040153026581E-2</v>
      </c>
      <c r="CZ54" s="232">
        <v>3.5904299467802048E-2</v>
      </c>
      <c r="DA54" s="232">
        <v>8.7581075727939606E-2</v>
      </c>
      <c r="DB54" s="232">
        <v>0.26394543051719666</v>
      </c>
      <c r="DC54" s="232">
        <v>2.3306412622332573E-2</v>
      </c>
      <c r="DD54" s="232">
        <v>7.968134741531685E-5</v>
      </c>
      <c r="DE54" s="232">
        <v>0.45509234070777893</v>
      </c>
      <c r="DF54" s="232">
        <v>0.54490768909454346</v>
      </c>
      <c r="DG54" s="232">
        <v>1.3450941070914268E-2</v>
      </c>
      <c r="DH54" s="232">
        <v>0.24903313815593719</v>
      </c>
      <c r="DI54" s="232">
        <v>0.49776837229728699</v>
      </c>
      <c r="DJ54" s="232">
        <v>0.21289001405239105</v>
      </c>
      <c r="DK54" s="232">
        <v>2.6857543736696243E-2</v>
      </c>
      <c r="DL54" s="232">
        <v>1.6507644206285477E-2</v>
      </c>
      <c r="DM54" s="232">
        <v>0.17143875360488892</v>
      </c>
      <c r="DN54" s="232">
        <v>0.11340057849884033</v>
      </c>
      <c r="DO54" s="232">
        <v>5.3383037447929382E-2</v>
      </c>
      <c r="DP54" s="232">
        <v>0.35265323519706726</v>
      </c>
      <c r="DQ54" s="232">
        <v>0.29261672496795654</v>
      </c>
      <c r="DR54" s="232">
        <v>4.1984617710113525E-3</v>
      </c>
      <c r="DS54" s="232">
        <v>0.14016246795654297</v>
      </c>
      <c r="DT54" s="232">
        <v>7.4735976755619049E-2</v>
      </c>
      <c r="DU54" s="232">
        <v>0.18239280581474304</v>
      </c>
      <c r="DV54" s="232">
        <v>0.54979366064071655</v>
      </c>
      <c r="DW54" s="232">
        <v>4.855065792798996E-2</v>
      </c>
      <c r="DX54" s="232">
        <v>1.659878616919741E-4</v>
      </c>
      <c r="DY54" s="232">
        <v>2.7351189404726028E-2</v>
      </c>
      <c r="DZ54" s="232">
        <v>3.8909792900085449E-2</v>
      </c>
      <c r="EA54" s="232">
        <v>0.50533825159072876</v>
      </c>
      <c r="EB54" s="232">
        <v>8.2196488976478577E-2</v>
      </c>
      <c r="EC54" s="232">
        <v>1.5307804569602013E-2</v>
      </c>
      <c r="ED54" s="232">
        <v>8.3381151780486107E-3</v>
      </c>
      <c r="EE54" s="232">
        <v>4.0288452059030533E-2</v>
      </c>
      <c r="EF54" s="232">
        <v>0.196197509765625</v>
      </c>
      <c r="EG54" s="232">
        <v>0.4764876663684845</v>
      </c>
      <c r="EH54" s="232">
        <v>0.23213069140911102</v>
      </c>
      <c r="EI54" s="232">
        <v>0.23133498430252075</v>
      </c>
      <c r="EJ54" s="232">
        <v>6.0046643018722534E-2</v>
      </c>
      <c r="EK54" s="232">
        <v>7.263704389333725E-2</v>
      </c>
      <c r="EL54" s="232">
        <v>8.5791721940040588E-2</v>
      </c>
      <c r="EM54" s="232">
        <v>6.1353977769613266E-2</v>
      </c>
      <c r="EN54" s="232">
        <v>0.31376326084136963</v>
      </c>
      <c r="EO54" s="232">
        <v>0.13229018449783325</v>
      </c>
      <c r="EP54" s="232">
        <v>5.1489647477865219E-2</v>
      </c>
      <c r="EQ54" s="232">
        <v>2.9601752758026123E-2</v>
      </c>
      <c r="ER54" s="232">
        <v>2.1388968452811241E-2</v>
      </c>
      <c r="ES54" s="232">
        <v>5.4510302841663361E-2</v>
      </c>
      <c r="ET54" s="232">
        <v>6.5560765564441681E-2</v>
      </c>
      <c r="EU54" s="232">
        <v>8.8611669838428497E-2</v>
      </c>
      <c r="EV54" s="232">
        <v>0.13722303509712219</v>
      </c>
      <c r="EW54" s="232">
        <v>8.2483023405075073E-2</v>
      </c>
      <c r="EX54" s="232">
        <v>4.6025149524211884E-2</v>
      </c>
      <c r="EY54" s="232">
        <v>0</v>
      </c>
      <c r="EZ54" s="232">
        <v>0</v>
      </c>
      <c r="FA54" s="232">
        <v>0</v>
      </c>
      <c r="FB54" s="232">
        <v>0</v>
      </c>
      <c r="FC54" s="232">
        <v>0</v>
      </c>
      <c r="FD54" s="232">
        <v>0</v>
      </c>
      <c r="FE54" s="232">
        <v>0</v>
      </c>
      <c r="FF54" s="232">
        <v>0.5453222393989563</v>
      </c>
      <c r="FG54" s="232">
        <v>0.45467773079872131</v>
      </c>
      <c r="FH54" s="232">
        <v>7.9829476773738861E-2</v>
      </c>
      <c r="FI54" s="232">
        <v>0.48499387502670288</v>
      </c>
      <c r="FJ54" s="232">
        <v>0.3448108434677124</v>
      </c>
      <c r="FK54" s="232">
        <v>8.2880295813083649E-2</v>
      </c>
      <c r="FL54" s="232">
        <v>7.4855238199234009E-3</v>
      </c>
      <c r="FM54" s="232">
        <v>1.2136209756135941E-2</v>
      </c>
      <c r="FN54" s="232">
        <v>0.1536744087934494</v>
      </c>
      <c r="FO54" s="232">
        <v>0.14081837236881256</v>
      </c>
      <c r="FP54" s="232">
        <v>0.10857407748699188</v>
      </c>
      <c r="FQ54" s="232">
        <v>0.40463981032371521</v>
      </c>
      <c r="FR54" s="232">
        <v>0.1801571398973465</v>
      </c>
      <c r="FZ54" s="232">
        <v>2663.8447265625</v>
      </c>
      <c r="GA54" s="232">
        <v>3078.552734375</v>
      </c>
      <c r="GB54" s="232">
        <v>2167.292724609375</v>
      </c>
      <c r="GC54" s="232">
        <v>687.316650390625</v>
      </c>
      <c r="GD54" s="232">
        <v>1735.3880615234375</v>
      </c>
      <c r="GE54" s="232">
        <v>2843.46240234375</v>
      </c>
      <c r="GF54" s="232">
        <v>3360.22412109375</v>
      </c>
      <c r="GG54" s="232">
        <v>3425.036376953125</v>
      </c>
      <c r="GH54" s="232">
        <v>1305.0338134765625</v>
      </c>
      <c r="GI54" s="232">
        <v>1349.6121826171875</v>
      </c>
      <c r="GJ54" s="232">
        <v>1479.3155517578125</v>
      </c>
      <c r="GK54" s="232">
        <v>1446.128173828125</v>
      </c>
      <c r="GL54" s="232">
        <v>1844.5650634765625</v>
      </c>
      <c r="GM54" s="232">
        <v>5179.7431640625</v>
      </c>
      <c r="GN54" s="232">
        <v>1874.8489990234375</v>
      </c>
      <c r="GO54" s="232">
        <v>2860.850830078125</v>
      </c>
      <c r="GP54" s="232">
        <v>1961.66650390625</v>
      </c>
      <c r="GQ54" s="232">
        <v>2061.3798828125</v>
      </c>
      <c r="GR54" s="232">
        <v>2761.47412109375</v>
      </c>
      <c r="GS54" s="232">
        <v>4403.65234375</v>
      </c>
      <c r="GT54" s="232">
        <v>2576.91162109375</v>
      </c>
      <c r="GU54" s="232">
        <v>3250.546630859375</v>
      </c>
      <c r="GV54" s="232">
        <v>2394.75048828125</v>
      </c>
      <c r="GW54" s="232">
        <v>1853.3236083984375</v>
      </c>
      <c r="GX54" s="232">
        <v>2172.98779296875</v>
      </c>
      <c r="GY54" s="232">
        <v>1220.3892822265625</v>
      </c>
      <c r="GZ54" s="232">
        <v>970.21484375</v>
      </c>
      <c r="HA54" s="232">
        <v>2461.704833984375</v>
      </c>
      <c r="HB54" s="232">
        <v>1853.43408203125</v>
      </c>
      <c r="HC54" s="232">
        <v>3817.660400390625</v>
      </c>
      <c r="HD54" s="232">
        <v>1962.6363525390625</v>
      </c>
      <c r="HE54" s="232">
        <v>7655.11962890625</v>
      </c>
      <c r="HF54" s="232">
        <v>2279.78857421875</v>
      </c>
      <c r="HG54" s="232">
        <v>5.1560654640197754</v>
      </c>
      <c r="HH54" s="232">
        <v>4505.876953125</v>
      </c>
      <c r="HI54" s="232">
        <v>2615.878662109375</v>
      </c>
      <c r="HJ54" s="232">
        <v>0.54791373014450073</v>
      </c>
      <c r="HK54" s="232">
        <v>0.1295127272605896</v>
      </c>
      <c r="HL54" s="232">
        <v>0.1962248831987381</v>
      </c>
      <c r="HM54" s="232">
        <v>2391.30908203125</v>
      </c>
      <c r="HN54" s="232">
        <v>1535.9788818359375</v>
      </c>
      <c r="HO54" s="232">
        <v>2249.234130859375</v>
      </c>
      <c r="HP54" s="232">
        <v>0.45813986659049988</v>
      </c>
      <c r="HQ54" s="232">
        <v>0.22861629724502563</v>
      </c>
      <c r="HR54" s="232">
        <v>0.25105410814285278</v>
      </c>
      <c r="HS54" s="232">
        <v>5.3759969770908356E-2</v>
      </c>
      <c r="HT54" s="232">
        <v>8.4297489374876022E-3</v>
      </c>
      <c r="HU54" s="232">
        <v>0.68322205543518066</v>
      </c>
      <c r="HV54" s="232">
        <v>0.57996636629104614</v>
      </c>
      <c r="HW54" s="232">
        <v>0.60704195499420166</v>
      </c>
      <c r="HX54" s="232">
        <v>0.47630506753921509</v>
      </c>
      <c r="HY54" s="232">
        <v>0.82446163892745972</v>
      </c>
      <c r="HZ54" s="232">
        <v>0.32446682453155518</v>
      </c>
      <c r="IA54" s="232">
        <v>1.3217166066169739E-2</v>
      </c>
      <c r="IB54" s="232">
        <v>0.14784130454063416</v>
      </c>
      <c r="IC54" s="232">
        <v>0.22270213067531586</v>
      </c>
      <c r="ID54" s="232">
        <v>0.27569442987442017</v>
      </c>
      <c r="IE54" s="232">
        <v>0.3405449390411377</v>
      </c>
      <c r="IF54" s="232">
        <v>0.68512922525405884</v>
      </c>
      <c r="IG54" s="232">
        <v>0.31487077474594116</v>
      </c>
      <c r="IH54" s="232">
        <v>8.2945853471755981E-2</v>
      </c>
      <c r="II54" s="232">
        <v>0.34866929054260254</v>
      </c>
      <c r="IJ54" s="232">
        <v>0.1313132643699646</v>
      </c>
      <c r="IK54" s="232">
        <v>3.3918853849172592E-2</v>
      </c>
      <c r="IL54" s="232">
        <v>0.28182139992713928</v>
      </c>
      <c r="IM54" s="232">
        <v>0.12133131921291351</v>
      </c>
      <c r="IN54" s="232">
        <v>0.99218875169754028</v>
      </c>
      <c r="IO54" s="232">
        <v>0.92565757036209106</v>
      </c>
      <c r="IP54" s="232">
        <v>0.22994329035282135</v>
      </c>
      <c r="IQ54" s="232">
        <v>0.19118344783782959</v>
      </c>
    </row>
    <row r="55" spans="1:251" x14ac:dyDescent="0.25">
      <c r="A55" s="139" t="str">
        <f t="shared" si="1"/>
        <v>2014_2_BRA</v>
      </c>
      <c r="B55" s="232">
        <v>2014</v>
      </c>
      <c r="C55" s="232">
        <v>2</v>
      </c>
      <c r="D55" s="232" t="s">
        <v>170</v>
      </c>
      <c r="E55" s="232">
        <v>1187.8448486328125</v>
      </c>
      <c r="F55" s="232">
        <v>1395.0023193359375</v>
      </c>
      <c r="G55" s="232">
        <v>1012.7294921875</v>
      </c>
      <c r="H55" s="232">
        <v>434.8388671875</v>
      </c>
      <c r="I55" s="232">
        <v>1069.060302734375</v>
      </c>
      <c r="J55" s="232">
        <v>1322.5054931640625</v>
      </c>
      <c r="K55" s="232">
        <v>1262.47705078125</v>
      </c>
      <c r="L55" s="232">
        <v>945.81781005859375</v>
      </c>
      <c r="M55" s="232">
        <v>706.16748046875</v>
      </c>
      <c r="N55" s="232">
        <v>890.88360595703125</v>
      </c>
      <c r="O55" s="232">
        <v>1070.384033203125</v>
      </c>
      <c r="P55" s="232">
        <v>950.27587890625</v>
      </c>
      <c r="Q55" s="232">
        <v>1202.1573486328125</v>
      </c>
      <c r="R55" s="232">
        <v>2502.03759765625</v>
      </c>
      <c r="S55" s="232">
        <v>582.15203857421875</v>
      </c>
      <c r="T55" s="232">
        <v>1321.3336181640625</v>
      </c>
      <c r="U55" s="232">
        <v>1220.626953125</v>
      </c>
      <c r="V55" s="232">
        <v>1162.501953125</v>
      </c>
      <c r="W55" s="232">
        <v>1194.007568359375</v>
      </c>
      <c r="X55" s="232">
        <v>2019.336181640625</v>
      </c>
      <c r="Y55" s="232">
        <v>1306.6292724609375</v>
      </c>
      <c r="Z55" s="232">
        <v>1425.413818359375</v>
      </c>
      <c r="AA55" s="232">
        <v>1099.267333984375</v>
      </c>
      <c r="AB55" s="232">
        <v>1001.8515014648438</v>
      </c>
      <c r="AC55" s="232">
        <v>1052.748779296875</v>
      </c>
      <c r="AD55" s="232">
        <v>950.27587890625</v>
      </c>
      <c r="AE55" s="232">
        <v>591.50921630859375</v>
      </c>
      <c r="AF55" s="232">
        <v>1360.47119140625</v>
      </c>
      <c r="AG55" s="232">
        <v>859.9996337890625</v>
      </c>
      <c r="AH55" s="232">
        <v>1691.85400390625</v>
      </c>
      <c r="AI55" s="232">
        <v>962.37371826171875</v>
      </c>
      <c r="AJ55" s="232">
        <v>3546.816650390625</v>
      </c>
      <c r="AK55" s="232">
        <v>960.53021240234375</v>
      </c>
      <c r="AL55" s="232">
        <v>0</v>
      </c>
      <c r="AM55" s="232">
        <v>2378.631103515625</v>
      </c>
      <c r="AN55" s="232">
        <v>1189.3155517578125</v>
      </c>
      <c r="AO55" s="232">
        <v>1306.6292724609375</v>
      </c>
      <c r="AP55" s="232">
        <v>855.965087890625</v>
      </c>
      <c r="AQ55" s="232">
        <v>960.9698486328125</v>
      </c>
      <c r="AR55" s="232">
        <v>2287688.2065458298</v>
      </c>
      <c r="AS55" s="232">
        <v>24385097.691982269</v>
      </c>
      <c r="AT55" s="232">
        <v>45231744.924747467</v>
      </c>
      <c r="AU55" s="232">
        <v>17512236.125896454</v>
      </c>
      <c r="AV55" s="232">
        <v>2613110.8391618729</v>
      </c>
      <c r="AW55" s="232">
        <v>98819080.924875259</v>
      </c>
      <c r="AX55" s="232">
        <v>161733538.39553881</v>
      </c>
      <c r="AY55" s="232">
        <v>62914457.470663548</v>
      </c>
      <c r="AZ55" s="232">
        <v>92029877.788333893</v>
      </c>
      <c r="BA55" s="232">
        <v>6613907.7380428314</v>
      </c>
      <c r="BB55" s="232">
        <v>14179021.774213314</v>
      </c>
      <c r="BC55" s="232">
        <v>38029621.45370388</v>
      </c>
      <c r="BD55" s="232">
        <v>59368241.386366367</v>
      </c>
      <c r="BE55" s="232">
        <v>31340588.52177906</v>
      </c>
      <c r="BF55" s="232">
        <v>18816065.259476185</v>
      </c>
      <c r="BG55" s="232">
        <v>8.7669022381305695E-2</v>
      </c>
      <c r="BH55" s="232">
        <v>0.23513750731945038</v>
      </c>
      <c r="BI55" s="232">
        <v>0.3670744001865387</v>
      </c>
      <c r="BJ55" s="232">
        <v>0.19377915561199188</v>
      </c>
      <c r="BK55" s="232">
        <v>0.11633990705013275</v>
      </c>
      <c r="BL55" s="232">
        <v>2.6216432452201843E-3</v>
      </c>
      <c r="BM55" s="232">
        <v>0.38900068402290344</v>
      </c>
      <c r="BN55" s="232">
        <v>2.8723137453198433E-2</v>
      </c>
      <c r="BO55" s="232">
        <v>8.5405148565769196E-2</v>
      </c>
      <c r="BP55" s="232">
        <v>0.43326172232627869</v>
      </c>
      <c r="BQ55" s="232">
        <v>0.5667383074760437</v>
      </c>
      <c r="BR55" s="232">
        <v>2.9542667791247368E-2</v>
      </c>
      <c r="BS55" s="232">
        <v>0.28040400147438049</v>
      </c>
      <c r="BT55" s="232">
        <v>0.48061084747314453</v>
      </c>
      <c r="BU55" s="232">
        <v>0.18273177742958069</v>
      </c>
      <c r="BV55" s="232">
        <v>2.6710694655776024E-2</v>
      </c>
      <c r="BW55" s="232">
        <v>4.9850072711706161E-2</v>
      </c>
      <c r="BX55" s="232">
        <v>0.25130972266197205</v>
      </c>
      <c r="BY55" s="232">
        <v>0.10940367728471756</v>
      </c>
      <c r="BZ55" s="232">
        <v>6.690216064453125E-2</v>
      </c>
      <c r="CA55" s="232">
        <v>0.31920081377029419</v>
      </c>
      <c r="CB55" s="232">
        <v>0.20333357155323029</v>
      </c>
      <c r="CC55" s="232">
        <v>0.10610910505056381</v>
      </c>
      <c r="CD55" s="232">
        <v>0.14281332492828369</v>
      </c>
      <c r="CE55" s="232">
        <v>8.4842219948768616E-2</v>
      </c>
      <c r="CF55" s="232">
        <v>0.18903934955596924</v>
      </c>
      <c r="CG55" s="232">
        <v>0.4119962751865387</v>
      </c>
      <c r="CH55" s="232">
        <v>6.4996033906936646E-2</v>
      </c>
      <c r="CI55" s="232">
        <v>2.0371397840790451E-4</v>
      </c>
      <c r="CJ55" s="232">
        <v>0.61099928617477417</v>
      </c>
      <c r="CK55" s="232">
        <v>0.50586086511611938</v>
      </c>
      <c r="CL55" s="232">
        <v>0.72642076015472412</v>
      </c>
      <c r="CM55" s="232">
        <v>0.20589426159858704</v>
      </c>
      <c r="CN55" s="232">
        <v>0.72862327098846436</v>
      </c>
      <c r="CO55" s="232">
        <v>0.79998195171356201</v>
      </c>
      <c r="CP55" s="232">
        <v>0.57616615295410156</v>
      </c>
      <c r="CQ55" s="232">
        <v>0.14028045535087585</v>
      </c>
      <c r="CR55" s="232">
        <v>0.34149104356765747</v>
      </c>
      <c r="CS55" s="232">
        <v>0.50356203317642212</v>
      </c>
      <c r="CT55" s="232">
        <v>0.58003705739974976</v>
      </c>
      <c r="CU55" s="232">
        <v>0.53969085216522217</v>
      </c>
      <c r="CV55" s="232">
        <v>0.75190693140029907</v>
      </c>
      <c r="CW55" s="232">
        <v>0.79888796806335449</v>
      </c>
      <c r="CX55" s="232">
        <v>4.8360344022512436E-2</v>
      </c>
      <c r="CY55" s="232">
        <v>6.5088674426078796E-2</v>
      </c>
      <c r="CZ55" s="232">
        <v>3.8667734712362289E-2</v>
      </c>
      <c r="DA55" s="232">
        <v>8.6156673729419708E-2</v>
      </c>
      <c r="DB55" s="232">
        <v>0.18777164816856384</v>
      </c>
      <c r="DC55" s="232">
        <v>2.9622627422213554E-2</v>
      </c>
      <c r="DD55" s="232">
        <v>9.2844791652169079E-5</v>
      </c>
      <c r="DE55" s="232">
        <v>0.42694175243377686</v>
      </c>
      <c r="DF55" s="232">
        <v>0.57305824756622314</v>
      </c>
      <c r="DG55" s="232">
        <v>2.4858104065060616E-2</v>
      </c>
      <c r="DH55" s="232">
        <v>0.2649693489074707</v>
      </c>
      <c r="DI55" s="232">
        <v>0.49148979783058167</v>
      </c>
      <c r="DJ55" s="232">
        <v>0.19028858840465546</v>
      </c>
      <c r="DK55" s="232">
        <v>2.8394157066941261E-2</v>
      </c>
      <c r="DL55" s="232">
        <v>5.1132440567016602E-2</v>
      </c>
      <c r="DM55" s="232">
        <v>0.2534240186214447</v>
      </c>
      <c r="DN55" s="232">
        <v>0.10859241336584091</v>
      </c>
      <c r="DO55" s="232">
        <v>6.3050724565982819E-2</v>
      </c>
      <c r="DP55" s="232">
        <v>0.31545063853263855</v>
      </c>
      <c r="DQ55" s="232">
        <v>0.20834974944591522</v>
      </c>
      <c r="DR55" s="232">
        <v>0.10601136833429337</v>
      </c>
      <c r="DS55" s="232">
        <v>0.14282973110675812</v>
      </c>
      <c r="DT55" s="232">
        <v>8.4860622882843018E-2</v>
      </c>
      <c r="DU55" s="232">
        <v>0.189045250415802</v>
      </c>
      <c r="DV55" s="232">
        <v>0.41203764081001282</v>
      </c>
      <c r="DW55" s="232">
        <v>6.5011613070964813E-2</v>
      </c>
      <c r="DX55" s="232">
        <v>2.037628146354109E-4</v>
      </c>
      <c r="DY55" s="232">
        <v>2.066132053732872E-2</v>
      </c>
      <c r="DZ55" s="232">
        <v>4.4545590877532959E-2</v>
      </c>
      <c r="EA55" s="232">
        <v>0.40073657035827637</v>
      </c>
      <c r="EB55" s="232">
        <v>0.11204175651073456</v>
      </c>
      <c r="EC55" s="232">
        <v>1.4155900105834007E-2</v>
      </c>
      <c r="ED55" s="232">
        <v>2.4187549948692322E-2</v>
      </c>
      <c r="EE55" s="232">
        <v>4.0543731302022934E-2</v>
      </c>
      <c r="EF55" s="232">
        <v>0.22899928689002991</v>
      </c>
      <c r="EG55" s="232">
        <v>0.47965174913406372</v>
      </c>
      <c r="EH55" s="232">
        <v>0.24304409325122833</v>
      </c>
      <c r="EI55" s="232">
        <v>0.21878120303153992</v>
      </c>
      <c r="EJ55" s="232">
        <v>5.8522958308458328E-2</v>
      </c>
      <c r="EK55" s="232">
        <v>6.6929459571838379E-2</v>
      </c>
      <c r="EL55" s="232">
        <v>8.0687746405601501E-2</v>
      </c>
      <c r="EM55" s="232">
        <v>5.6411489844322205E-2</v>
      </c>
      <c r="EN55" s="232">
        <v>0.20503294467926025</v>
      </c>
      <c r="EO55" s="232">
        <v>0.11757411062717438</v>
      </c>
      <c r="EP55" s="232">
        <v>4.6575635671615601E-2</v>
      </c>
      <c r="EQ55" s="232">
        <v>2.8791530057787895E-2</v>
      </c>
      <c r="ER55" s="232">
        <v>9.6630146726965904E-3</v>
      </c>
      <c r="ES55" s="232">
        <v>4.3034445494413376E-2</v>
      </c>
      <c r="ET55" s="232">
        <v>5.8143515139818192E-2</v>
      </c>
      <c r="EU55" s="232">
        <v>7.3597081005573273E-2</v>
      </c>
      <c r="EV55" s="232">
        <v>0.119747094810009</v>
      </c>
      <c r="EW55" s="232">
        <v>7.8290082514286041E-2</v>
      </c>
      <c r="EX55" s="232">
        <v>4.4846367090940475E-2</v>
      </c>
      <c r="EY55" s="232">
        <v>0</v>
      </c>
      <c r="EZ55" s="232">
        <v>0</v>
      </c>
      <c r="FA55" s="232">
        <v>0</v>
      </c>
      <c r="FB55" s="232">
        <v>0</v>
      </c>
      <c r="FC55" s="232">
        <v>0</v>
      </c>
      <c r="FD55" s="232">
        <v>0</v>
      </c>
      <c r="FE55" s="232">
        <v>0</v>
      </c>
      <c r="FF55" s="232">
        <v>0.52232468128204346</v>
      </c>
      <c r="FG55" s="232">
        <v>0.47767531871795654</v>
      </c>
      <c r="FH55" s="232">
        <v>9.0501554310321808E-2</v>
      </c>
      <c r="FI55" s="232">
        <v>0.4925820529460907</v>
      </c>
      <c r="FJ55" s="232">
        <v>0.33445295691490173</v>
      </c>
      <c r="FK55" s="232">
        <v>7.8607052564620972E-2</v>
      </c>
      <c r="FL55" s="232">
        <v>3.8563860580325127E-3</v>
      </c>
      <c r="FM55" s="232">
        <v>3.2052706927061081E-2</v>
      </c>
      <c r="FN55" s="232">
        <v>0.2183198481798172</v>
      </c>
      <c r="FO55" s="232">
        <v>0.12030264735221863</v>
      </c>
      <c r="FP55" s="232">
        <v>0.11969825625419617</v>
      </c>
      <c r="FQ55" s="232">
        <v>0.37338203191757202</v>
      </c>
      <c r="FR55" s="232">
        <v>0.1362445205450058</v>
      </c>
      <c r="FZ55" s="232">
        <v>1962.810546875</v>
      </c>
      <c r="GA55" s="232">
        <v>2218.834716796875</v>
      </c>
      <c r="GB55" s="232">
        <v>1619.12890625</v>
      </c>
      <c r="GC55" s="232">
        <v>505.27133178710938</v>
      </c>
      <c r="GD55" s="232">
        <v>1382.64208984375</v>
      </c>
      <c r="GE55" s="232">
        <v>2141.414794921875</v>
      </c>
      <c r="GF55" s="232">
        <v>2446.694091796875</v>
      </c>
      <c r="GG55" s="232">
        <v>2330.779541015625</v>
      </c>
      <c r="GH55" s="232">
        <v>801.8433837890625</v>
      </c>
      <c r="GI55" s="232">
        <v>1126.1761474609375</v>
      </c>
      <c r="GJ55" s="232">
        <v>1355.96728515625</v>
      </c>
      <c r="GK55" s="232">
        <v>1223.302001953125</v>
      </c>
      <c r="GL55" s="232">
        <v>1691.005615234375</v>
      </c>
      <c r="GM55" s="232">
        <v>4217.90771484375</v>
      </c>
      <c r="GN55" s="232">
        <v>944.1478271484375</v>
      </c>
      <c r="GO55" s="232">
        <v>2002.550537109375</v>
      </c>
      <c r="GP55" s="232">
        <v>1709.663818359375</v>
      </c>
      <c r="GQ55" s="232">
        <v>1676.4478759765625</v>
      </c>
      <c r="GR55" s="232">
        <v>2164.047607421875</v>
      </c>
      <c r="GS55" s="232">
        <v>3424.316650390625</v>
      </c>
      <c r="GT55" s="232">
        <v>2572.743896484375</v>
      </c>
      <c r="GU55" s="232">
        <v>2408.0771484375</v>
      </c>
      <c r="GV55" s="232">
        <v>1762.1683349609375</v>
      </c>
      <c r="GW55" s="232">
        <v>1359.5638427734375</v>
      </c>
      <c r="GX55" s="232">
        <v>1404.280517578125</v>
      </c>
      <c r="GY55" s="232">
        <v>1090.4326171875</v>
      </c>
      <c r="GZ55" s="232">
        <v>668.15606689453125</v>
      </c>
      <c r="HA55" s="232">
        <v>1957.646484375</v>
      </c>
      <c r="HB55" s="232">
        <v>1223.8975830078125</v>
      </c>
      <c r="HC55" s="232">
        <v>2932.5576171875</v>
      </c>
      <c r="HD55" s="232">
        <v>1738.1697998046875</v>
      </c>
      <c r="HE55" s="232">
        <v>5553.92626953125</v>
      </c>
      <c r="HF55" s="232">
        <v>1592.71533203125</v>
      </c>
      <c r="HG55" s="232">
        <v>6.6323342323303223</v>
      </c>
      <c r="HH55" s="232">
        <v>3695.246337890625</v>
      </c>
      <c r="HI55" s="232">
        <v>1974.754638671875</v>
      </c>
      <c r="HJ55" s="232">
        <v>0.43544942140579224</v>
      </c>
      <c r="HK55" s="232">
        <v>0.18080009520053864</v>
      </c>
      <c r="HL55" s="232">
        <v>0.22896845638751984</v>
      </c>
      <c r="HM55" s="232">
        <v>1917.3232421875</v>
      </c>
      <c r="HN55" s="232">
        <v>1120.83203125</v>
      </c>
      <c r="HO55" s="232">
        <v>1581.973388671875</v>
      </c>
      <c r="HP55" s="232">
        <v>0.46305173635482788</v>
      </c>
      <c r="HQ55" s="232">
        <v>0.23914678394794464</v>
      </c>
      <c r="HR55" s="232">
        <v>0.23612479865550995</v>
      </c>
      <c r="HS55" s="232">
        <v>5.4785557091236115E-2</v>
      </c>
      <c r="HT55" s="232">
        <v>6.8911365233361721E-3</v>
      </c>
      <c r="HU55" s="232">
        <v>0.68690776824951172</v>
      </c>
      <c r="HV55" s="232">
        <v>0.56244570016860962</v>
      </c>
      <c r="HW55" s="232">
        <v>0.57489913702011108</v>
      </c>
      <c r="HX55" s="232">
        <v>0.46785777807235718</v>
      </c>
      <c r="HY55" s="232">
        <v>0.72240996360778809</v>
      </c>
      <c r="HZ55" s="232">
        <v>0.33058196306228638</v>
      </c>
      <c r="IA55" s="232">
        <v>1.9850848242640495E-2</v>
      </c>
      <c r="IB55" s="232">
        <v>0.1727672815322876</v>
      </c>
      <c r="IC55" s="232">
        <v>0.25142306089401245</v>
      </c>
      <c r="ID55" s="232">
        <v>0.25485217571258545</v>
      </c>
      <c r="IE55" s="232">
        <v>0.30110663175582886</v>
      </c>
      <c r="IF55" s="232">
        <v>0.68519198894500732</v>
      </c>
      <c r="IG55" s="232">
        <v>0.31480798125267029</v>
      </c>
      <c r="IH55" s="232">
        <v>0.17204077541828156</v>
      </c>
      <c r="II55" s="232">
        <v>0.38979670405387878</v>
      </c>
      <c r="IJ55" s="232">
        <v>0.10120806097984314</v>
      </c>
      <c r="IK55" s="232">
        <v>3.71573306620121E-2</v>
      </c>
      <c r="IL55" s="232">
        <v>0.22538261115550995</v>
      </c>
      <c r="IM55" s="232">
        <v>7.4414514005184174E-2</v>
      </c>
      <c r="IN55" s="232">
        <v>0.98756730556488037</v>
      </c>
      <c r="IO55" s="232">
        <v>0.93027281761169434</v>
      </c>
      <c r="IP55" s="232">
        <v>0.31448456645011902</v>
      </c>
      <c r="IQ55" s="232">
        <v>0.29338780045509338</v>
      </c>
    </row>
    <row r="56" spans="1:251" x14ac:dyDescent="0.25">
      <c r="A56" s="139" t="str">
        <f t="shared" si="1"/>
        <v>2014_2_RJ</v>
      </c>
      <c r="B56" s="232">
        <v>2014</v>
      </c>
      <c r="C56" s="232">
        <v>2</v>
      </c>
      <c r="D56" s="232" t="s">
        <v>172</v>
      </c>
      <c r="E56" s="232">
        <v>1548.88037109375</v>
      </c>
      <c r="F56" s="232">
        <v>1787.169677734375</v>
      </c>
      <c r="G56" s="232">
        <v>1191.4464111328125</v>
      </c>
      <c r="H56" s="232">
        <v>595.72320556640625</v>
      </c>
      <c r="I56" s="232">
        <v>1191.4464111328125</v>
      </c>
      <c r="J56" s="232">
        <v>1668.0250244140625</v>
      </c>
      <c r="K56" s="232">
        <v>1725.2144775390625</v>
      </c>
      <c r="L56" s="232">
        <v>1787.169677734375</v>
      </c>
      <c r="M56" s="232">
        <v>1072.3017578125</v>
      </c>
      <c r="N56" s="232">
        <v>1072.3017578125</v>
      </c>
      <c r="O56" s="232">
        <v>1191.4464111328125</v>
      </c>
      <c r="P56" s="232">
        <v>1072.3017578125</v>
      </c>
      <c r="Q56" s="232">
        <v>1429.7357177734375</v>
      </c>
      <c r="R56" s="232">
        <v>3455.194580078125</v>
      </c>
      <c r="S56" s="232">
        <v>1072.3017578125</v>
      </c>
      <c r="T56" s="232">
        <v>1787.169677734375</v>
      </c>
      <c r="U56" s="232">
        <v>1668.0250244140625</v>
      </c>
      <c r="V56" s="232">
        <v>1191.4464111328125</v>
      </c>
      <c r="W56" s="232">
        <v>1429.7357177734375</v>
      </c>
      <c r="X56" s="232">
        <v>3216.905517578125</v>
      </c>
      <c r="Y56" s="232">
        <v>1787.169677734375</v>
      </c>
      <c r="Z56" s="232">
        <v>1787.169677734375</v>
      </c>
      <c r="AA56" s="232">
        <v>1429.7357177734375</v>
      </c>
      <c r="AB56" s="232">
        <v>1191.4464111328125</v>
      </c>
      <c r="AC56" s="232">
        <v>1191.4464111328125</v>
      </c>
      <c r="AD56" s="232">
        <v>1072.3017578125</v>
      </c>
      <c r="AE56" s="232">
        <v>862.60723876953125</v>
      </c>
      <c r="AF56" s="232">
        <v>1429.7357177734375</v>
      </c>
      <c r="AG56" s="232">
        <v>1072.3017578125</v>
      </c>
      <c r="AH56" s="232">
        <v>2978.6162109375</v>
      </c>
      <c r="AI56" s="232">
        <v>1191.4464111328125</v>
      </c>
      <c r="AJ56" s="232">
        <v>4765.78564453125</v>
      </c>
      <c r="AK56" s="232">
        <v>1548.88037109375</v>
      </c>
      <c r="AL56" s="232">
        <v>0</v>
      </c>
      <c r="AM56" s="232">
        <v>3574.33935546875</v>
      </c>
      <c r="AN56" s="232">
        <v>1548.88037109375</v>
      </c>
      <c r="AO56" s="232">
        <v>1429.7357177734375</v>
      </c>
      <c r="AP56" s="232">
        <v>953.15716552734375</v>
      </c>
      <c r="AQ56" s="232">
        <v>1548.88037109375</v>
      </c>
      <c r="AR56" s="232">
        <v>21898.163482666016</v>
      </c>
      <c r="AS56" s="232">
        <v>676404.24227905273</v>
      </c>
      <c r="AT56" s="232">
        <v>1501333.7165985107</v>
      </c>
      <c r="AU56" s="232">
        <v>678712.73025512695</v>
      </c>
      <c r="AV56" s="232">
        <v>105401.89036560059</v>
      </c>
      <c r="AW56" s="232">
        <v>3148882.8712768555</v>
      </c>
      <c r="AX56" s="232">
        <v>5447350.4195251465</v>
      </c>
      <c r="AY56" s="232">
        <v>2298467.548248291</v>
      </c>
      <c r="AZ56" s="232">
        <v>2983750.742980957</v>
      </c>
      <c r="BA56" s="232">
        <v>160212.74179077148</v>
      </c>
      <c r="BB56" s="232">
        <v>382434.53527832031</v>
      </c>
      <c r="BC56" s="232">
        <v>1094184.0228118896</v>
      </c>
      <c r="BD56" s="232">
        <v>1888465.4996795654</v>
      </c>
      <c r="BE56" s="232">
        <v>1218480.4626159668</v>
      </c>
      <c r="BF56" s="232">
        <v>863785.8991394043</v>
      </c>
      <c r="BG56" s="232">
        <v>7.0205606520175934E-2</v>
      </c>
      <c r="BH56" s="232">
        <v>0.20086535811424255</v>
      </c>
      <c r="BI56" s="232">
        <v>0.34667596220970154</v>
      </c>
      <c r="BJ56" s="232">
        <v>0.22368314862251282</v>
      </c>
      <c r="BK56" s="232">
        <v>0.15856991708278656</v>
      </c>
      <c r="BL56" s="232">
        <v>9.5542211784049869E-4</v>
      </c>
      <c r="BM56" s="232">
        <v>0.42194229364395142</v>
      </c>
      <c r="BN56" s="232">
        <v>1.2673618039116263E-3</v>
      </c>
      <c r="BO56" s="232">
        <v>0.12108370661735535</v>
      </c>
      <c r="BP56" s="232">
        <v>0.46689534187316895</v>
      </c>
      <c r="BQ56" s="232">
        <v>0.53310465812683105</v>
      </c>
      <c r="BR56" s="232">
        <v>8.4437346085906029E-3</v>
      </c>
      <c r="BS56" s="232">
        <v>0.23922260105609894</v>
      </c>
      <c r="BT56" s="232">
        <v>0.49656578898429871</v>
      </c>
      <c r="BU56" s="232">
        <v>0.22198857367038727</v>
      </c>
      <c r="BV56" s="232">
        <v>3.3779289573431015E-2</v>
      </c>
      <c r="BW56" s="232">
        <v>1.4627516269683838E-2</v>
      </c>
      <c r="BX56" s="232">
        <v>0.14119404554367065</v>
      </c>
      <c r="BY56" s="232">
        <v>0.11603319644927979</v>
      </c>
      <c r="BZ56" s="232">
        <v>4.9970049411058426E-2</v>
      </c>
      <c r="CA56" s="232">
        <v>0.36461478471755981</v>
      </c>
      <c r="CB56" s="232">
        <v>0.31356039643287659</v>
      </c>
      <c r="CC56" s="232">
        <v>1.4723017811775208E-3</v>
      </c>
      <c r="CD56" s="232">
        <v>9.5772258937358856E-2</v>
      </c>
      <c r="CE56" s="232">
        <v>6.632540374994278E-2</v>
      </c>
      <c r="CF56" s="232">
        <v>0.17340204119682312</v>
      </c>
      <c r="CG56" s="232">
        <v>0.58978027105331421</v>
      </c>
      <c r="CH56" s="232">
        <v>7.2135426104068756E-2</v>
      </c>
      <c r="CI56" s="232">
        <v>1.1123244185000658E-3</v>
      </c>
      <c r="CJ56" s="232">
        <v>0.57805770635604858</v>
      </c>
      <c r="CK56" s="232">
        <v>0.49103614687919617</v>
      </c>
      <c r="CL56" s="232">
        <v>0.68426227569580078</v>
      </c>
      <c r="CM56" s="232">
        <v>6.9523878395557404E-2</v>
      </c>
      <c r="CN56" s="232">
        <v>0.68844360113143921</v>
      </c>
      <c r="CO56" s="232">
        <v>0.8279883861541748</v>
      </c>
      <c r="CP56" s="232">
        <v>0.57367849349975586</v>
      </c>
      <c r="CQ56" s="232">
        <v>0.12314049899578094</v>
      </c>
      <c r="CR56" s="232">
        <v>0.29040655493736267</v>
      </c>
      <c r="CS56" s="232">
        <v>0.41165310144424438</v>
      </c>
      <c r="CT56" s="232">
        <v>0.4735015332698822</v>
      </c>
      <c r="CU56" s="232">
        <v>0.446085125207901</v>
      </c>
      <c r="CV56" s="232">
        <v>0.66316819190979004</v>
      </c>
      <c r="CW56" s="232">
        <v>0.72973757982254028</v>
      </c>
      <c r="CX56" s="232">
        <v>6.8080017808824778E-4</v>
      </c>
      <c r="CY56" s="232">
        <v>4.4285599142313004E-2</v>
      </c>
      <c r="CZ56" s="232">
        <v>3.0669217929244041E-2</v>
      </c>
      <c r="DA56" s="232">
        <v>8.01820307970047E-2</v>
      </c>
      <c r="DB56" s="232">
        <v>0.27271750569343567</v>
      </c>
      <c r="DC56" s="232">
        <v>3.3355802297592163E-2</v>
      </c>
      <c r="DD56" s="232">
        <v>5.1434471970424056E-4</v>
      </c>
      <c r="DE56" s="232">
        <v>0.45802000164985657</v>
      </c>
      <c r="DF56" s="232">
        <v>0.54197996854782104</v>
      </c>
      <c r="DG56" s="232">
        <v>7.3391394689679146E-3</v>
      </c>
      <c r="DH56" s="232">
        <v>0.2266959547996521</v>
      </c>
      <c r="DI56" s="232">
        <v>0.5031699538230896</v>
      </c>
      <c r="DJ56" s="232">
        <v>0.22746965289115906</v>
      </c>
      <c r="DK56" s="232">
        <v>3.5325299948453903E-2</v>
      </c>
      <c r="DL56" s="232">
        <v>1.4645994640886784E-2</v>
      </c>
      <c r="DM56" s="232">
        <v>0.14226855337619781</v>
      </c>
      <c r="DN56" s="232">
        <v>0.11330843716859818</v>
      </c>
      <c r="DO56" s="232">
        <v>4.8288945108652115E-2</v>
      </c>
      <c r="DP56" s="232">
        <v>0.3598078191280365</v>
      </c>
      <c r="DQ56" s="232">
        <v>0.32168027758598328</v>
      </c>
      <c r="DR56" s="232">
        <v>1.4723017811775208E-3</v>
      </c>
      <c r="DS56" s="232">
        <v>9.5772258937358856E-2</v>
      </c>
      <c r="DT56" s="232">
        <v>6.632540374994278E-2</v>
      </c>
      <c r="DU56" s="232">
        <v>0.17340204119682312</v>
      </c>
      <c r="DV56" s="232">
        <v>0.58978027105331421</v>
      </c>
      <c r="DW56" s="232">
        <v>7.2135426104068756E-2</v>
      </c>
      <c r="DX56" s="232">
        <v>1.1123244185000658E-3</v>
      </c>
      <c r="DY56" s="232">
        <v>2.4006510153412819E-2</v>
      </c>
      <c r="DZ56" s="232">
        <v>3.7846554070711136E-2</v>
      </c>
      <c r="EA56" s="232">
        <v>0.49962005019187927</v>
      </c>
      <c r="EB56" s="232">
        <v>5.9626094996929169E-2</v>
      </c>
      <c r="EC56" s="232">
        <v>1.4215977862477303E-2</v>
      </c>
      <c r="ED56" s="232">
        <v>5.0464938394725323E-3</v>
      </c>
      <c r="EE56" s="232">
        <v>3.3759426325559616E-2</v>
      </c>
      <c r="EF56" s="232">
        <v>0.20352782309055328</v>
      </c>
      <c r="EG56" s="232">
        <v>0.50807803869247437</v>
      </c>
      <c r="EH56" s="232">
        <v>0.22821936011314392</v>
      </c>
      <c r="EI56" s="232">
        <v>0.19963449239730835</v>
      </c>
      <c r="EJ56" s="232">
        <v>6.4068116247653961E-2</v>
      </c>
      <c r="EK56" s="232">
        <v>5.0879232585430145E-2</v>
      </c>
      <c r="EL56" s="232">
        <v>6.8954750895500183E-2</v>
      </c>
      <c r="EM56" s="232">
        <v>3.5048618912696838E-2</v>
      </c>
      <c r="EN56" s="232">
        <v>0.17639949917793274</v>
      </c>
      <c r="EO56" s="232">
        <v>9.9784061312675476E-2</v>
      </c>
      <c r="EP56" s="232">
        <v>3.9525896310806274E-2</v>
      </c>
      <c r="EQ56" s="232">
        <v>2.5160972028970718E-2</v>
      </c>
      <c r="ER56" s="232">
        <v>9.0736625716090202E-3</v>
      </c>
      <c r="ES56" s="232">
        <v>5.1244471222162247E-2</v>
      </c>
      <c r="ET56" s="232">
        <v>4.4268723577260971E-2</v>
      </c>
      <c r="EU56" s="232">
        <v>6.7260928452014923E-2</v>
      </c>
      <c r="EV56" s="232">
        <v>8.1602215766906738E-2</v>
      </c>
      <c r="EW56" s="232">
        <v>6.4115233719348907E-2</v>
      </c>
      <c r="EX56" s="232">
        <v>2.7489576488733292E-2</v>
      </c>
      <c r="EY56" s="232">
        <v>0</v>
      </c>
      <c r="EZ56" s="232">
        <v>0</v>
      </c>
      <c r="FA56" s="232">
        <v>0</v>
      </c>
      <c r="FB56" s="232">
        <v>0</v>
      </c>
      <c r="FC56" s="232">
        <v>0</v>
      </c>
      <c r="FD56" s="232">
        <v>0</v>
      </c>
      <c r="FE56" s="232">
        <v>0</v>
      </c>
      <c r="FF56" s="232">
        <v>0.63276606798171997</v>
      </c>
      <c r="FG56" s="232">
        <v>0.36723396182060242</v>
      </c>
      <c r="FH56" s="232">
        <v>2.9274629428982735E-2</v>
      </c>
      <c r="FI56" s="232">
        <v>0.46916201710700989</v>
      </c>
      <c r="FJ56" s="232">
        <v>0.38576069474220276</v>
      </c>
      <c r="FK56" s="232">
        <v>0.10977854579687119</v>
      </c>
      <c r="FL56" s="232">
        <v>6.0241059400141239E-3</v>
      </c>
      <c r="FM56" s="232">
        <v>1.4732521027326584E-2</v>
      </c>
      <c r="FN56" s="232">
        <v>0.12284934520721436</v>
      </c>
      <c r="FO56" s="232">
        <v>0.15339265763759613</v>
      </c>
      <c r="FP56" s="232">
        <v>8.0144032835960388E-2</v>
      </c>
      <c r="FQ56" s="232">
        <v>0.45946767926216125</v>
      </c>
      <c r="FR56" s="232">
        <v>0.16941377520561218</v>
      </c>
      <c r="FZ56" s="232">
        <v>2716.30419921875</v>
      </c>
      <c r="GA56" s="232">
        <v>3078.93115234375</v>
      </c>
      <c r="GB56" s="232">
        <v>2287.2041015625</v>
      </c>
      <c r="GC56" s="232">
        <v>650.2823486328125</v>
      </c>
      <c r="GD56" s="232">
        <v>1885.7110595703125</v>
      </c>
      <c r="GE56" s="232">
        <v>2809.096435546875</v>
      </c>
      <c r="GF56" s="232">
        <v>3204.42822265625</v>
      </c>
      <c r="GG56" s="232">
        <v>4010.881591796875</v>
      </c>
      <c r="GH56" s="232">
        <v>1154.04833984375</v>
      </c>
      <c r="GI56" s="232">
        <v>1274.5206298828125</v>
      </c>
      <c r="GJ56" s="232">
        <v>1474.5975341796875</v>
      </c>
      <c r="GK56" s="232">
        <v>1347.9990234375</v>
      </c>
      <c r="GL56" s="232">
        <v>1898.08251953125</v>
      </c>
      <c r="GM56" s="232">
        <v>4983.06982421875</v>
      </c>
      <c r="GN56" s="232">
        <v>1089.6746826171875</v>
      </c>
      <c r="GO56" s="232">
        <v>3240.5302734375</v>
      </c>
      <c r="GP56" s="232">
        <v>2307.10107421875</v>
      </c>
      <c r="GQ56" s="232">
        <v>1896.2392578125</v>
      </c>
      <c r="GR56" s="232">
        <v>2641.07861328125</v>
      </c>
      <c r="GS56" s="232">
        <v>5024.09130859375</v>
      </c>
      <c r="GT56" s="232">
        <v>2198.0087890625</v>
      </c>
      <c r="GU56" s="232">
        <v>3268.11083984375</v>
      </c>
      <c r="GV56" s="232">
        <v>2434.747314453125</v>
      </c>
      <c r="GW56" s="232">
        <v>1890.491455078125</v>
      </c>
      <c r="GX56" s="232">
        <v>1916.4794921875</v>
      </c>
      <c r="GY56" s="232">
        <v>1151.6177978515625</v>
      </c>
      <c r="GZ56" s="232">
        <v>891.5648193359375</v>
      </c>
      <c r="HA56" s="232">
        <v>2298.7392578125</v>
      </c>
      <c r="HB56" s="232">
        <v>1738.99658203125</v>
      </c>
      <c r="HC56" s="232">
        <v>5121.56689453125</v>
      </c>
      <c r="HD56" s="232">
        <v>1662.4361572265625</v>
      </c>
      <c r="HE56" s="232">
        <v>7107.529296875</v>
      </c>
      <c r="HF56" s="232">
        <v>2170.282958984375</v>
      </c>
      <c r="HG56" s="232">
        <v>0</v>
      </c>
      <c r="HH56" s="232">
        <v>5284.55029296875</v>
      </c>
      <c r="HI56" s="232">
        <v>2686.05322265625</v>
      </c>
      <c r="HJ56" s="232">
        <v>0.53784257173538208</v>
      </c>
      <c r="HK56" s="232">
        <v>0.10251913964748383</v>
      </c>
      <c r="HL56" s="232">
        <v>0.20352782309055328</v>
      </c>
      <c r="HM56" s="232">
        <v>2303.8115234375</v>
      </c>
      <c r="HN56" s="232">
        <v>1402.0677490234375</v>
      </c>
      <c r="HO56" s="232">
        <v>2157.506103515625</v>
      </c>
      <c r="HP56" s="232">
        <v>0.49669638276100159</v>
      </c>
      <c r="HQ56" s="232">
        <v>0.22700083255767822</v>
      </c>
      <c r="HR56" s="232">
        <v>0.21108493208885193</v>
      </c>
      <c r="HS56" s="232">
        <v>5.5889539420604706E-2</v>
      </c>
      <c r="HT56" s="232">
        <v>9.3283215537667274E-3</v>
      </c>
      <c r="HU56" s="232">
        <v>0.63548731803894043</v>
      </c>
      <c r="HV56" s="232">
        <v>0.55858916044235229</v>
      </c>
      <c r="HW56" s="232">
        <v>0.53266853094100952</v>
      </c>
      <c r="HX56" s="232">
        <v>0.41748028993606567</v>
      </c>
      <c r="HY56" s="232">
        <v>0.79068756103515625</v>
      </c>
      <c r="HZ56" s="232">
        <v>0.35111916065216064</v>
      </c>
      <c r="IA56" s="232">
        <v>9.8173581063747406E-3</v>
      </c>
      <c r="IB56" s="232">
        <v>0.12294788658618927</v>
      </c>
      <c r="IC56" s="232">
        <v>0.19297057390213013</v>
      </c>
      <c r="ID56" s="232">
        <v>0.28035509586334229</v>
      </c>
      <c r="IE56" s="232">
        <v>0.39390906691551208</v>
      </c>
      <c r="IF56" s="232">
        <v>0.70339447259902954</v>
      </c>
      <c r="IG56" s="232">
        <v>0.29660549759864807</v>
      </c>
      <c r="IH56" s="232">
        <v>5.5953547358512878E-2</v>
      </c>
      <c r="II56" s="232">
        <v>0.27015912532806396</v>
      </c>
      <c r="IJ56" s="232">
        <v>0.16692149639129639</v>
      </c>
      <c r="IK56" s="232">
        <v>2.5723421946167946E-2</v>
      </c>
      <c r="IL56" s="232">
        <v>0.32939660549163818</v>
      </c>
      <c r="IM56" s="232">
        <v>0.15184579789638519</v>
      </c>
      <c r="IN56" s="232">
        <v>0.99343550205230713</v>
      </c>
      <c r="IO56" s="232">
        <v>0.94619917869567871</v>
      </c>
      <c r="IP56" s="232">
        <v>0.2119436115026474</v>
      </c>
      <c r="IQ56" s="232">
        <v>0.1600956916809082</v>
      </c>
    </row>
    <row r="57" spans="1:251" x14ac:dyDescent="0.25">
      <c r="A57" s="139" t="str">
        <f t="shared" si="1"/>
        <v>2014_2_RMRJ</v>
      </c>
      <c r="B57" s="232">
        <v>2014</v>
      </c>
      <c r="C57" s="232">
        <v>2</v>
      </c>
      <c r="D57" s="232" t="s">
        <v>9</v>
      </c>
      <c r="E57" s="232">
        <v>1429.7357177734375</v>
      </c>
      <c r="F57" s="232">
        <v>1548.88037109375</v>
      </c>
      <c r="G57" s="232">
        <v>1131.8741455078125</v>
      </c>
      <c r="H57" s="232">
        <v>595.72320556640625</v>
      </c>
      <c r="I57" s="232">
        <v>1191.4464111328125</v>
      </c>
      <c r="J57" s="232">
        <v>1429.7357177734375</v>
      </c>
      <c r="K57" s="232">
        <v>1429.7357177734375</v>
      </c>
      <c r="L57" s="232">
        <v>1429.7357177734375</v>
      </c>
      <c r="M57" s="232">
        <v>953.15716552734375</v>
      </c>
      <c r="N57" s="232">
        <v>1012.7294921875</v>
      </c>
      <c r="O57" s="232">
        <v>1167.6175537109375</v>
      </c>
      <c r="P57" s="232">
        <v>1072.3017578125</v>
      </c>
      <c r="Q57" s="232">
        <v>1429.7357177734375</v>
      </c>
      <c r="R57" s="232">
        <v>2978.6162109375</v>
      </c>
      <c r="S57" s="232">
        <v>1191.4464111328125</v>
      </c>
      <c r="T57" s="232">
        <v>1429.7357177734375</v>
      </c>
      <c r="U57" s="232">
        <v>1429.7357177734375</v>
      </c>
      <c r="V57" s="232">
        <v>1131.8741455078125</v>
      </c>
      <c r="W57" s="232">
        <v>1429.7357177734375</v>
      </c>
      <c r="X57" s="232">
        <v>2587.82177734375</v>
      </c>
      <c r="Y57" s="232">
        <v>1787.169677734375</v>
      </c>
      <c r="Z57" s="232">
        <v>1548.88037109375</v>
      </c>
      <c r="AA57" s="232">
        <v>1191.4464111328125</v>
      </c>
      <c r="AB57" s="232">
        <v>1191.4464111328125</v>
      </c>
      <c r="AC57" s="232">
        <v>1191.4464111328125</v>
      </c>
      <c r="AD57" s="232">
        <v>955.5400390625</v>
      </c>
      <c r="AE57" s="232">
        <v>862.60723876953125</v>
      </c>
      <c r="AF57" s="232">
        <v>1429.7357177734375</v>
      </c>
      <c r="AG57" s="232">
        <v>953.15716552734375</v>
      </c>
      <c r="AH57" s="232">
        <v>2382.892822265625</v>
      </c>
      <c r="AI57" s="232">
        <v>1096.1307373046875</v>
      </c>
      <c r="AJ57" s="232">
        <v>3574.33935546875</v>
      </c>
      <c r="AK57" s="232">
        <v>1191.4464111328125</v>
      </c>
      <c r="AL57" s="232">
        <v>0</v>
      </c>
      <c r="AM57" s="232">
        <v>2859.471435546875</v>
      </c>
      <c r="AN57" s="232">
        <v>1429.7357177734375</v>
      </c>
      <c r="AO57" s="232">
        <v>1429.7357177734375</v>
      </c>
      <c r="AP57" s="232">
        <v>893.5848388671875</v>
      </c>
      <c r="AQ57" s="232">
        <v>1191.4464111328125</v>
      </c>
      <c r="AR57" s="232">
        <v>50637.609134674072</v>
      </c>
      <c r="AS57" s="232">
        <v>1221209.3044052124</v>
      </c>
      <c r="AT57" s="232">
        <v>2790940.4476623535</v>
      </c>
      <c r="AU57" s="232">
        <v>1218970.5090332031</v>
      </c>
      <c r="AV57" s="232">
        <v>156218.363697052</v>
      </c>
      <c r="AW57" s="232">
        <v>5806624.2794570923</v>
      </c>
      <c r="AX57" s="232">
        <v>10121609.383769989</v>
      </c>
      <c r="AY57" s="232">
        <v>4314985.1043128967</v>
      </c>
      <c r="AZ57" s="232">
        <v>5437976.2339324951</v>
      </c>
      <c r="BA57" s="232">
        <v>360494.33730316162</v>
      </c>
      <c r="BB57" s="232">
        <v>762572.78925323486</v>
      </c>
      <c r="BC57" s="232">
        <v>2044991.2778778076</v>
      </c>
      <c r="BD57" s="232">
        <v>3629620.176235199</v>
      </c>
      <c r="BE57" s="232">
        <v>2244611.3477363586</v>
      </c>
      <c r="BF57" s="232">
        <v>1439813.7926673889</v>
      </c>
      <c r="BG57" s="232">
        <v>7.5341060757637024E-2</v>
      </c>
      <c r="BH57" s="232">
        <v>0.2020421028137207</v>
      </c>
      <c r="BI57" s="232">
        <v>0.35860109329223633</v>
      </c>
      <c r="BJ57" s="232">
        <v>0.22176426649093628</v>
      </c>
      <c r="BK57" s="232">
        <v>0.14225146174430847</v>
      </c>
      <c r="BL57" s="232">
        <v>9.773534256964922E-4</v>
      </c>
      <c r="BM57" s="232">
        <v>0.42631414532661438</v>
      </c>
      <c r="BN57" s="232">
        <v>2.5634544435888529E-3</v>
      </c>
      <c r="BO57" s="232">
        <v>9.7360901534557343E-2</v>
      </c>
      <c r="BP57" s="232">
        <v>0.44891506433486938</v>
      </c>
      <c r="BQ57" s="232">
        <v>0.55108493566513062</v>
      </c>
      <c r="BR57" s="232">
        <v>1.1108618229627609E-2</v>
      </c>
      <c r="BS57" s="232">
        <v>0.24111980199813843</v>
      </c>
      <c r="BT57" s="232">
        <v>0.50273275375366211</v>
      </c>
      <c r="BU57" s="232">
        <v>0.21787776052951813</v>
      </c>
      <c r="BV57" s="232">
        <v>2.7161037549376488E-2</v>
      </c>
      <c r="BW57" s="232">
        <v>2.1291490644216537E-2</v>
      </c>
      <c r="BX57" s="232">
        <v>0.17392715811729431</v>
      </c>
      <c r="BY57" s="232">
        <v>0.13728372752666473</v>
      </c>
      <c r="BZ57" s="232">
        <v>5.5831234902143478E-2</v>
      </c>
      <c r="CA57" s="232">
        <v>0.3772607147693634</v>
      </c>
      <c r="CB57" s="232">
        <v>0.23440568149089813</v>
      </c>
      <c r="CC57" s="232">
        <v>3.3438603859394789E-3</v>
      </c>
      <c r="CD57" s="232">
        <v>0.10142789036035538</v>
      </c>
      <c r="CE57" s="232">
        <v>8.8578343391418457E-2</v>
      </c>
      <c r="CF57" s="232">
        <v>0.19007904827594757</v>
      </c>
      <c r="CG57" s="232">
        <v>0.55302375555038452</v>
      </c>
      <c r="CH57" s="232">
        <v>6.2850490212440491E-2</v>
      </c>
      <c r="CI57" s="232">
        <v>6.9663231261074543E-4</v>
      </c>
      <c r="CJ57" s="232">
        <v>0.57368588447570801</v>
      </c>
      <c r="CK57" s="232">
        <v>0.47479766607284546</v>
      </c>
      <c r="CL57" s="232">
        <v>0.69090545177459717</v>
      </c>
      <c r="CM57" s="232">
        <v>8.4586776793003082E-2</v>
      </c>
      <c r="CN57" s="232">
        <v>0.68464452028274536</v>
      </c>
      <c r="CO57" s="232">
        <v>0.80426609516143799</v>
      </c>
      <c r="CP57" s="232">
        <v>0.56363177299499512</v>
      </c>
      <c r="CQ57" s="232">
        <v>0.10953773558139801</v>
      </c>
      <c r="CR57" s="232">
        <v>0.2776467502117157</v>
      </c>
      <c r="CS57" s="232">
        <v>0.41564971208572388</v>
      </c>
      <c r="CT57" s="232">
        <v>0.5242035984992981</v>
      </c>
      <c r="CU57" s="232">
        <v>0.45288464426994324</v>
      </c>
      <c r="CV57" s="232">
        <v>0.69660413265228271</v>
      </c>
      <c r="CW57" s="232">
        <v>0.72968608140945435</v>
      </c>
      <c r="CX57" s="232">
        <v>1.501008402556181E-3</v>
      </c>
      <c r="CY57" s="232">
        <v>4.5529447495937347E-2</v>
      </c>
      <c r="CZ57" s="232">
        <v>3.9761483669281006E-2</v>
      </c>
      <c r="DA57" s="232">
        <v>8.5323616862297058E-2</v>
      </c>
      <c r="DB57" s="232">
        <v>0.24824400246143341</v>
      </c>
      <c r="DC57" s="232">
        <v>2.8212636709213257E-2</v>
      </c>
      <c r="DD57" s="232">
        <v>3.1270773615688086E-4</v>
      </c>
      <c r="DE57" s="232">
        <v>0.43981704115867615</v>
      </c>
      <c r="DF57" s="232">
        <v>0.56018298864364624</v>
      </c>
      <c r="DG57" s="232">
        <v>9.3118483200669289E-3</v>
      </c>
      <c r="DH57" s="232">
        <v>0.22457054257392883</v>
      </c>
      <c r="DI57" s="232">
        <v>0.51323145627975464</v>
      </c>
      <c r="DJ57" s="232">
        <v>0.22415885329246521</v>
      </c>
      <c r="DK57" s="232">
        <v>2.8727298602461815E-2</v>
      </c>
      <c r="DL57" s="232">
        <v>2.144743874669075E-2</v>
      </c>
      <c r="DM57" s="232">
        <v>0.17339198291301727</v>
      </c>
      <c r="DN57" s="232">
        <v>0.13640378415584564</v>
      </c>
      <c r="DO57" s="232">
        <v>5.2889317274093628E-2</v>
      </c>
      <c r="DP57" s="232">
        <v>0.37414205074310303</v>
      </c>
      <c r="DQ57" s="232">
        <v>0.24172541499137878</v>
      </c>
      <c r="DR57" s="232">
        <v>3.3438603859394789E-3</v>
      </c>
      <c r="DS57" s="232">
        <v>0.10142789036035538</v>
      </c>
      <c r="DT57" s="232">
        <v>8.8578343391418457E-2</v>
      </c>
      <c r="DU57" s="232">
        <v>0.19007904827594757</v>
      </c>
      <c r="DV57" s="232">
        <v>0.55302375555038452</v>
      </c>
      <c r="DW57" s="232">
        <v>6.2850490212440491E-2</v>
      </c>
      <c r="DX57" s="232">
        <v>6.9663231261074543E-4</v>
      </c>
      <c r="DY57" s="232">
        <v>2.9178740456700325E-2</v>
      </c>
      <c r="DZ57" s="232">
        <v>4.7379694879055023E-2</v>
      </c>
      <c r="EA57" s="232">
        <v>0.49187743663787842</v>
      </c>
      <c r="EB57" s="232">
        <v>7.1023561060428619E-2</v>
      </c>
      <c r="EC57" s="232">
        <v>1.3374087400734425E-2</v>
      </c>
      <c r="ED57" s="232">
        <v>7.3127732612192631E-3</v>
      </c>
      <c r="EE57" s="232">
        <v>2.8243442997336388E-2</v>
      </c>
      <c r="EF57" s="232">
        <v>0.21168592572212219</v>
      </c>
      <c r="EG57" s="232">
        <v>0.50726866722106934</v>
      </c>
      <c r="EH57" s="232">
        <v>0.23065216839313507</v>
      </c>
      <c r="EI57" s="232">
        <v>0.20400556921958923</v>
      </c>
      <c r="EJ57" s="232">
        <v>5.8073624968528748E-2</v>
      </c>
      <c r="EK57" s="232">
        <v>6.208328902721405E-2</v>
      </c>
      <c r="EL57" s="232">
        <v>8.0738618969917297E-2</v>
      </c>
      <c r="EM57" s="232">
        <v>4.6886615455150604E-2</v>
      </c>
      <c r="EN57" s="232">
        <v>0.21496427059173584</v>
      </c>
      <c r="EO57" s="232">
        <v>0.12541048228740692</v>
      </c>
      <c r="EP57" s="232">
        <v>4.3355993926525116E-2</v>
      </c>
      <c r="EQ57" s="232">
        <v>3.3974740654230118E-2</v>
      </c>
      <c r="ER57" s="232">
        <v>9.4828298315405846E-3</v>
      </c>
      <c r="ES57" s="232">
        <v>5.6628059595823288E-2</v>
      </c>
      <c r="ET57" s="232">
        <v>6.4372994005680084E-2</v>
      </c>
      <c r="EU57" s="232">
        <v>6.5151073038578033E-2</v>
      </c>
      <c r="EV57" s="232">
        <v>0.11151633411645889</v>
      </c>
      <c r="EW57" s="232">
        <v>7.0548467338085175E-2</v>
      </c>
      <c r="EX57" s="232">
        <v>3.3684935420751572E-2</v>
      </c>
      <c r="EY57" s="232">
        <v>0</v>
      </c>
      <c r="EZ57" s="232">
        <v>0</v>
      </c>
      <c r="FA57" s="232">
        <v>0</v>
      </c>
      <c r="FB57" s="232">
        <v>0</v>
      </c>
      <c r="FC57" s="232">
        <v>0</v>
      </c>
      <c r="FD57" s="232">
        <v>0</v>
      </c>
      <c r="FE57" s="232">
        <v>0</v>
      </c>
      <c r="FF57" s="232">
        <v>0.5838090181350708</v>
      </c>
      <c r="FG57" s="232">
        <v>0.41619101166725159</v>
      </c>
      <c r="FH57" s="232">
        <v>3.8463745266199112E-2</v>
      </c>
      <c r="FI57" s="232">
        <v>0.48707067966461182</v>
      </c>
      <c r="FJ57" s="232">
        <v>0.35108450055122375</v>
      </c>
      <c r="FK57" s="232">
        <v>0.1192324161529541</v>
      </c>
      <c r="FL57" s="232">
        <v>4.1486765258014202E-3</v>
      </c>
      <c r="FM57" s="232">
        <v>1.9420616328716278E-2</v>
      </c>
      <c r="FN57" s="232">
        <v>0.18034179508686066</v>
      </c>
      <c r="FO57" s="232">
        <v>0.14406745135784149</v>
      </c>
      <c r="FP57" s="232">
        <v>0.10028615593910217</v>
      </c>
      <c r="FQ57" s="232">
        <v>0.42870095372200012</v>
      </c>
      <c r="FR57" s="232">
        <v>0.12718303501605988</v>
      </c>
      <c r="FZ57" s="232">
        <v>2230.03955078125</v>
      </c>
      <c r="GA57" s="232">
        <v>2497.527587890625</v>
      </c>
      <c r="GB57" s="232">
        <v>1889.3475341796875</v>
      </c>
      <c r="GC57" s="232">
        <v>682.15960693359375</v>
      </c>
      <c r="GD57" s="232">
        <v>1641.384521484375</v>
      </c>
      <c r="GE57" s="232">
        <v>2319.520751953125</v>
      </c>
      <c r="GF57" s="232">
        <v>2547.642333984375</v>
      </c>
      <c r="GG57" s="232">
        <v>3256.59765625</v>
      </c>
      <c r="GH57" s="232">
        <v>1151.6619873046875</v>
      </c>
      <c r="GI57" s="232">
        <v>1205.7757568359375</v>
      </c>
      <c r="GJ57" s="232">
        <v>1387.679443359375</v>
      </c>
      <c r="GK57" s="232">
        <v>1369.2806396484375</v>
      </c>
      <c r="GL57" s="232">
        <v>1772.5799560546875</v>
      </c>
      <c r="GM57" s="232">
        <v>4432.16064453125</v>
      </c>
      <c r="GN57" s="232">
        <v>1644.126953125</v>
      </c>
      <c r="GO57" s="232">
        <v>2587.421142578125</v>
      </c>
      <c r="GP57" s="232">
        <v>1829.006591796875</v>
      </c>
      <c r="GQ57" s="232">
        <v>1657.2781982421875</v>
      </c>
      <c r="GR57" s="232">
        <v>2202.55029296875</v>
      </c>
      <c r="GS57" s="232">
        <v>4225.16259765625</v>
      </c>
      <c r="GT57" s="232">
        <v>2102.81884765625</v>
      </c>
      <c r="GU57" s="232">
        <v>2631.201171875</v>
      </c>
      <c r="GV57" s="232">
        <v>1986.8118896484375</v>
      </c>
      <c r="GW57" s="232">
        <v>1640.3731689453125</v>
      </c>
      <c r="GX57" s="232">
        <v>1763.3819580078125</v>
      </c>
      <c r="GY57" s="232">
        <v>1122.031494140625</v>
      </c>
      <c r="GZ57" s="232">
        <v>895.6588134765625</v>
      </c>
      <c r="HA57" s="232">
        <v>1991.342529296875</v>
      </c>
      <c r="HB57" s="232">
        <v>1436.7869873046875</v>
      </c>
      <c r="HC57" s="232">
        <v>4515.08349609375</v>
      </c>
      <c r="HD57" s="232">
        <v>1652.06396484375</v>
      </c>
      <c r="HE57" s="232">
        <v>5919.89013671875</v>
      </c>
      <c r="HF57" s="232">
        <v>1851.000244140625</v>
      </c>
      <c r="HG57" s="232">
        <v>0</v>
      </c>
      <c r="HH57" s="232">
        <v>4538.0322265625</v>
      </c>
      <c r="HI57" s="232">
        <v>2209.925048828125</v>
      </c>
      <c r="HJ57" s="232">
        <v>0.53443026542663574</v>
      </c>
      <c r="HK57" s="232">
        <v>0.12571603059768677</v>
      </c>
      <c r="HL57" s="232">
        <v>0.21168592572212219</v>
      </c>
      <c r="HM57" s="232">
        <v>1991.2264404296875</v>
      </c>
      <c r="HN57" s="232">
        <v>1230.492431640625</v>
      </c>
      <c r="HO57" s="232">
        <v>1838.4954833984375</v>
      </c>
      <c r="HP57" s="232">
        <v>0.49273055791854858</v>
      </c>
      <c r="HQ57" s="232">
        <v>0.22784033417701721</v>
      </c>
      <c r="HR57" s="232">
        <v>0.21970544755458832</v>
      </c>
      <c r="HS57" s="232">
        <v>5.2844326943159103E-2</v>
      </c>
      <c r="HT57" s="232">
        <v>6.8793389946222305E-3</v>
      </c>
      <c r="HU57" s="232">
        <v>0.63879245519638062</v>
      </c>
      <c r="HV57" s="232">
        <v>0.5410582423210144</v>
      </c>
      <c r="HW57" s="232">
        <v>0.53425008058547974</v>
      </c>
      <c r="HX57" s="232">
        <v>0.40545603632926941</v>
      </c>
      <c r="HY57" s="232">
        <v>0.75662177801132202</v>
      </c>
      <c r="HZ57" s="232">
        <v>0.35915398597717285</v>
      </c>
      <c r="IA57" s="232">
        <v>1.2959129177033901E-2</v>
      </c>
      <c r="IB57" s="232">
        <v>0.13444599509239197</v>
      </c>
      <c r="IC57" s="232">
        <v>0.22192314267158508</v>
      </c>
      <c r="ID57" s="232">
        <v>0.27972543239593506</v>
      </c>
      <c r="IE57" s="232">
        <v>0.35094627737998962</v>
      </c>
      <c r="IF57" s="232">
        <v>0.6992984414100647</v>
      </c>
      <c r="IG57" s="232">
        <v>0.3007015585899353</v>
      </c>
      <c r="IH57" s="232">
        <v>8.2927413284778595E-2</v>
      </c>
      <c r="II57" s="232">
        <v>0.32603231072425842</v>
      </c>
      <c r="IJ57" s="232">
        <v>0.15637338161468506</v>
      </c>
      <c r="IK57" s="232">
        <v>3.2361764460802078E-2</v>
      </c>
      <c r="IL57" s="232">
        <v>0.29403334856033325</v>
      </c>
      <c r="IM57" s="232">
        <v>0.10827180743217468</v>
      </c>
      <c r="IN57" s="232">
        <v>0.99405652284622192</v>
      </c>
      <c r="IO57" s="232">
        <v>0.93520337343215942</v>
      </c>
      <c r="IP57" s="232">
        <v>0.24159103631973267</v>
      </c>
      <c r="IQ57" s="232">
        <v>0.19043661653995514</v>
      </c>
    </row>
    <row r="58" spans="1:251" x14ac:dyDescent="0.25">
      <c r="A58" s="139" t="str">
        <f t="shared" si="1"/>
        <v>2014_2_SEMT</v>
      </c>
      <c r="B58" s="232">
        <v>2014</v>
      </c>
      <c r="C58" s="232">
        <v>2</v>
      </c>
      <c r="D58" s="232" t="s">
        <v>171</v>
      </c>
      <c r="E58" s="232">
        <v>1429.7357177734375</v>
      </c>
      <c r="F58" s="232">
        <v>1746.4560546875</v>
      </c>
      <c r="G58" s="232">
        <v>1191.4464111328125</v>
      </c>
      <c r="H58" s="232">
        <v>712.7069091796875</v>
      </c>
      <c r="I58" s="232">
        <v>1191.4464111328125</v>
      </c>
      <c r="J58" s="232">
        <v>1668.0250244140625</v>
      </c>
      <c r="K58" s="232">
        <v>1725.2144775390625</v>
      </c>
      <c r="L58" s="232">
        <v>1429.7357177734375</v>
      </c>
      <c r="M58" s="232">
        <v>953.15716552734375</v>
      </c>
      <c r="N58" s="232">
        <v>1162.501953125</v>
      </c>
      <c r="O58" s="232">
        <v>1187.8448486328125</v>
      </c>
      <c r="P58" s="232">
        <v>1139.2518310546875</v>
      </c>
      <c r="Q58" s="232">
        <v>1425.413818359375</v>
      </c>
      <c r="R58" s="232">
        <v>3207.180908203125</v>
      </c>
      <c r="S58" s="232">
        <v>1069.060302734375</v>
      </c>
      <c r="T58" s="232">
        <v>1548.88037109375</v>
      </c>
      <c r="U58" s="232">
        <v>1429.7357177734375</v>
      </c>
      <c r="V58" s="232">
        <v>1278.7520751953125</v>
      </c>
      <c r="W58" s="232">
        <v>1429.7357177734375</v>
      </c>
      <c r="X58" s="232">
        <v>2969.612060546875</v>
      </c>
      <c r="Y58" s="232">
        <v>1425.413818359375</v>
      </c>
      <c r="Z58" s="232">
        <v>1781.7672119140625</v>
      </c>
      <c r="AA58" s="232">
        <v>1425.413818359375</v>
      </c>
      <c r="AB58" s="232">
        <v>1191.4464111328125</v>
      </c>
      <c r="AC58" s="232">
        <v>1191.4464111328125</v>
      </c>
      <c r="AD58" s="232">
        <v>1072.3017578125</v>
      </c>
      <c r="AE58" s="232">
        <v>862.60723876953125</v>
      </c>
      <c r="AF58" s="232">
        <v>1429.7357177734375</v>
      </c>
      <c r="AG58" s="232">
        <v>1080.9388427734375</v>
      </c>
      <c r="AH58" s="232">
        <v>2138.12060546875</v>
      </c>
      <c r="AI58" s="232">
        <v>1217.5408935546875</v>
      </c>
      <c r="AJ58" s="232">
        <v>4751.37939453125</v>
      </c>
      <c r="AK58" s="232">
        <v>1544.1982421875</v>
      </c>
      <c r="AL58" s="232">
        <v>0</v>
      </c>
      <c r="AM58" s="232">
        <v>2969.612060546875</v>
      </c>
      <c r="AN58" s="232">
        <v>1429.7357177734375</v>
      </c>
      <c r="AO58" s="232">
        <v>1425.413818359375</v>
      </c>
      <c r="AP58" s="232">
        <v>985.91119384765625</v>
      </c>
      <c r="AQ58" s="232">
        <v>1511.25244140625</v>
      </c>
      <c r="AR58" s="232">
        <v>287717.47597122192</v>
      </c>
      <c r="AS58" s="232">
        <v>4850109.359046936</v>
      </c>
      <c r="AT58" s="232">
        <v>9671302.6032333374</v>
      </c>
      <c r="AU58" s="232">
        <v>3949006.31980896</v>
      </c>
      <c r="AV58" s="232">
        <v>526609.30997848511</v>
      </c>
      <c r="AW58" s="232">
        <v>20866773.299919128</v>
      </c>
      <c r="AX58" s="232">
        <v>33255883.568149567</v>
      </c>
      <c r="AY58" s="232">
        <v>12389110.268230438</v>
      </c>
      <c r="AZ58" s="232">
        <v>19284745.06803894</v>
      </c>
      <c r="BA58" s="232">
        <v>1550770.5423202515</v>
      </c>
      <c r="BB58" s="232">
        <v>2635176.8574981689</v>
      </c>
      <c r="BC58" s="232">
        <v>7296304.3711242676</v>
      </c>
      <c r="BD58" s="232">
        <v>12284648.009746552</v>
      </c>
      <c r="BE58" s="232">
        <v>6908270.2545585632</v>
      </c>
      <c r="BF58" s="232">
        <v>4131484.0752220154</v>
      </c>
      <c r="BG58" s="232">
        <v>7.9239420592784882E-2</v>
      </c>
      <c r="BH58" s="232">
        <v>0.21939890086650848</v>
      </c>
      <c r="BI58" s="232">
        <v>0.36939772963523865</v>
      </c>
      <c r="BJ58" s="232">
        <v>0.20773077011108398</v>
      </c>
      <c r="BK58" s="232">
        <v>0.124233178794384</v>
      </c>
      <c r="BL58" s="232">
        <v>2.1228538826107979E-3</v>
      </c>
      <c r="BM58" s="232">
        <v>0.37253889441490173</v>
      </c>
      <c r="BN58" s="232">
        <v>5.4149897769093513E-3</v>
      </c>
      <c r="BO58" s="232">
        <v>7.7726587653160095E-2</v>
      </c>
      <c r="BP58" s="232">
        <v>0.45827955007553101</v>
      </c>
      <c r="BQ58" s="232">
        <v>0.54172044992446899</v>
      </c>
      <c r="BR58" s="232">
        <v>1.9832901656627655E-2</v>
      </c>
      <c r="BS58" s="232">
        <v>0.26776355504989624</v>
      </c>
      <c r="BT58" s="232">
        <v>0.49032536149024963</v>
      </c>
      <c r="BU58" s="232">
        <v>0.19648587703704834</v>
      </c>
      <c r="BV58" s="232">
        <v>2.559230662882328E-2</v>
      </c>
      <c r="BW58" s="232">
        <v>1.7054729163646698E-2</v>
      </c>
      <c r="BX58" s="232">
        <v>0.16660259664058685</v>
      </c>
      <c r="BY58" s="232">
        <v>0.11929140985012054</v>
      </c>
      <c r="BZ58" s="232">
        <v>5.9786368161439896E-2</v>
      </c>
      <c r="CA58" s="232">
        <v>0.35786935687065125</v>
      </c>
      <c r="CB58" s="232">
        <v>0.27939555048942566</v>
      </c>
      <c r="CC58" s="232">
        <v>3.8280845619738102E-3</v>
      </c>
      <c r="CD58" s="232">
        <v>0.13753533363342285</v>
      </c>
      <c r="CE58" s="232">
        <v>8.014090359210968E-2</v>
      </c>
      <c r="CF58" s="232">
        <v>0.18377749621868134</v>
      </c>
      <c r="CG58" s="232">
        <v>0.54695039987564087</v>
      </c>
      <c r="CH58" s="232">
        <v>4.7421105206012726E-2</v>
      </c>
      <c r="CI58" s="232">
        <v>3.4668779699131846E-4</v>
      </c>
      <c r="CJ58" s="232">
        <v>0.62746107578277588</v>
      </c>
      <c r="CK58" s="232">
        <v>0.53605645895004272</v>
      </c>
      <c r="CL58" s="232">
        <v>0.73322868347167969</v>
      </c>
      <c r="CM58" s="232">
        <v>0.15704777836799622</v>
      </c>
      <c r="CN58" s="232">
        <v>0.76577967405319214</v>
      </c>
      <c r="CO58" s="232">
        <v>0.83286947011947632</v>
      </c>
      <c r="CP58" s="232">
        <v>0.59349530935287476</v>
      </c>
      <c r="CQ58" s="232">
        <v>0.12925836443901062</v>
      </c>
      <c r="CR58" s="232">
        <v>0.28254562616348267</v>
      </c>
      <c r="CS58" s="232">
        <v>0.44765931367874146</v>
      </c>
      <c r="CT58" s="232">
        <v>0.56221461296081543</v>
      </c>
      <c r="CU58" s="232">
        <v>0.50511264801025391</v>
      </c>
      <c r="CV58" s="232">
        <v>0.74144577980041504</v>
      </c>
      <c r="CW58" s="232">
        <v>0.80288016796112061</v>
      </c>
      <c r="CX58" s="232">
        <v>1.8406125018373132E-3</v>
      </c>
      <c r="CY58" s="232">
        <v>6.6129483282566071E-2</v>
      </c>
      <c r="CZ58" s="232">
        <v>3.8533199578523636E-2</v>
      </c>
      <c r="DA58" s="232">
        <v>8.836355060338974E-2</v>
      </c>
      <c r="DB58" s="232">
        <v>0.26298367977142334</v>
      </c>
      <c r="DC58" s="232">
        <v>2.2800927981734276E-2</v>
      </c>
      <c r="DD58" s="232">
        <v>1.6669377509970218E-4</v>
      </c>
      <c r="DE58" s="232">
        <v>0.45185130834579468</v>
      </c>
      <c r="DF58" s="232">
        <v>0.54814869165420532</v>
      </c>
      <c r="DG58" s="232">
        <v>1.4919433742761612E-2</v>
      </c>
      <c r="DH58" s="232">
        <v>0.25149980187416077</v>
      </c>
      <c r="DI58" s="232">
        <v>0.50150012969970703</v>
      </c>
      <c r="DJ58" s="232">
        <v>0.20477357506752014</v>
      </c>
      <c r="DK58" s="232">
        <v>2.7307040989398956E-2</v>
      </c>
      <c r="DL58" s="232">
        <v>1.7666909843683243E-2</v>
      </c>
      <c r="DM58" s="232">
        <v>0.16754069924354553</v>
      </c>
      <c r="DN58" s="232">
        <v>0.11869312822818756</v>
      </c>
      <c r="DO58" s="232">
        <v>5.516437441110611E-2</v>
      </c>
      <c r="DP58" s="232">
        <v>0.35329887270927429</v>
      </c>
      <c r="DQ58" s="232">
        <v>0.28763601183891296</v>
      </c>
      <c r="DR58" s="232">
        <v>3.82823939435184E-3</v>
      </c>
      <c r="DS58" s="232">
        <v>0.13754089176654816</v>
      </c>
      <c r="DT58" s="232">
        <v>8.0144137144088745E-2</v>
      </c>
      <c r="DU58" s="232">
        <v>0.1837780773639679</v>
      </c>
      <c r="DV58" s="232">
        <v>0.54693895578384399</v>
      </c>
      <c r="DW58" s="232">
        <v>4.7423020005226135E-2</v>
      </c>
      <c r="DX58" s="232">
        <v>3.4670179593376815E-4</v>
      </c>
      <c r="DY58" s="232">
        <v>2.6294583454728127E-2</v>
      </c>
      <c r="DZ58" s="232">
        <v>3.866095095872879E-2</v>
      </c>
      <c r="EA58" s="232">
        <v>0.51275628805160522</v>
      </c>
      <c r="EB58" s="232">
        <v>8.8283106684684753E-2</v>
      </c>
      <c r="EC58" s="232">
        <v>1.2920118868350983E-2</v>
      </c>
      <c r="ED58" s="232">
        <v>8.6602233350276947E-3</v>
      </c>
      <c r="EE58" s="232">
        <v>4.2822733521461487E-2</v>
      </c>
      <c r="EF58" s="232">
        <v>0.18646040558815002</v>
      </c>
      <c r="EG58" s="232">
        <v>0.47614827752113342</v>
      </c>
      <c r="EH58" s="232">
        <v>0.22972220182418823</v>
      </c>
      <c r="EI58" s="232">
        <v>0.23577447235584259</v>
      </c>
      <c r="EJ58" s="232">
        <v>5.8355037122964859E-2</v>
      </c>
      <c r="EK58" s="232">
        <v>7.4317693710327148E-2</v>
      </c>
      <c r="EL58" s="232">
        <v>8.6763635277748108E-2</v>
      </c>
      <c r="EM58" s="232">
        <v>6.3788801431655884E-2</v>
      </c>
      <c r="EN58" s="232">
        <v>0.29246154427528381</v>
      </c>
      <c r="EO58" s="232">
        <v>0.12971161305904388</v>
      </c>
      <c r="EP58" s="232">
        <v>5.3949914872646332E-2</v>
      </c>
      <c r="EQ58" s="232">
        <v>3.5507448017597198E-2</v>
      </c>
      <c r="ER58" s="232">
        <v>1.3893531635403633E-2</v>
      </c>
      <c r="ES58" s="232">
        <v>3.9554622024297714E-2</v>
      </c>
      <c r="ET58" s="232">
        <v>6.8531237542629242E-2</v>
      </c>
      <c r="EU58" s="232">
        <v>7.8659065067768097E-2</v>
      </c>
      <c r="EV58" s="232">
        <v>0.14387896656990051</v>
      </c>
      <c r="EW58" s="232">
        <v>8.6770631372928619E-2</v>
      </c>
      <c r="EX58" s="232">
        <v>4.7200899571180344E-2</v>
      </c>
      <c r="EY58" s="232">
        <v>0</v>
      </c>
      <c r="EZ58" s="232">
        <v>0</v>
      </c>
      <c r="FA58" s="232">
        <v>0</v>
      </c>
      <c r="FB58" s="232">
        <v>0</v>
      </c>
      <c r="FC58" s="232">
        <v>0</v>
      </c>
      <c r="FD58" s="232">
        <v>0</v>
      </c>
      <c r="FE58" s="232">
        <v>0</v>
      </c>
      <c r="FF58" s="232">
        <v>0.53502732515335083</v>
      </c>
      <c r="FG58" s="232">
        <v>0.46497267484664917</v>
      </c>
      <c r="FH58" s="232">
        <v>7.8048184514045715E-2</v>
      </c>
      <c r="FI58" s="232">
        <v>0.46734553575515747</v>
      </c>
      <c r="FJ58" s="232">
        <v>0.35594499111175537</v>
      </c>
      <c r="FK58" s="232">
        <v>9.3876861035823822E-2</v>
      </c>
      <c r="FL58" s="232">
        <v>4.7844257205724716E-3</v>
      </c>
      <c r="FM58" s="232">
        <v>9.0771559625864029E-3</v>
      </c>
      <c r="FN58" s="232">
        <v>0.15363073348999023</v>
      </c>
      <c r="FO58" s="232">
        <v>0.12625996768474579</v>
      </c>
      <c r="FP58" s="232">
        <v>0.11574633419513702</v>
      </c>
      <c r="FQ58" s="232">
        <v>0.41783520579338074</v>
      </c>
      <c r="FR58" s="232">
        <v>0.17745061218738556</v>
      </c>
      <c r="FZ58" s="232">
        <v>2643.69482421875</v>
      </c>
      <c r="GA58" s="232">
        <v>3016.104736328125</v>
      </c>
      <c r="GB58" s="232">
        <v>2191.945556640625</v>
      </c>
      <c r="GC58" s="232">
        <v>701.73175048828125</v>
      </c>
      <c r="GD58" s="232">
        <v>1773.1787109375</v>
      </c>
      <c r="GE58" s="232">
        <v>2783.41552734375</v>
      </c>
      <c r="GF58" s="232">
        <v>3378.700439453125</v>
      </c>
      <c r="GG58" s="232">
        <v>3647.332275390625</v>
      </c>
      <c r="GH58" s="232">
        <v>1147.9610595703125</v>
      </c>
      <c r="GI58" s="232">
        <v>1370.8756103515625</v>
      </c>
      <c r="GJ58" s="232">
        <v>1486.37353515625</v>
      </c>
      <c r="GK58" s="232">
        <v>1390.8702392578125</v>
      </c>
      <c r="GL58" s="232">
        <v>1868.3775634765625</v>
      </c>
      <c r="GM58" s="232">
        <v>5147.2802734375</v>
      </c>
      <c r="GN58" s="232">
        <v>2402.895751953125</v>
      </c>
      <c r="GO58" s="232">
        <v>2813.921142578125</v>
      </c>
      <c r="GP58" s="232">
        <v>2059.346923828125</v>
      </c>
      <c r="GQ58" s="232">
        <v>1989.97900390625</v>
      </c>
      <c r="GR58" s="232">
        <v>2738.602783203125</v>
      </c>
      <c r="GS58" s="232">
        <v>4602.5166015625</v>
      </c>
      <c r="GT58" s="232">
        <v>1716.3719482421875</v>
      </c>
      <c r="GU58" s="232">
        <v>3259.20703125</v>
      </c>
      <c r="GV58" s="232">
        <v>2407.322265625</v>
      </c>
      <c r="GW58" s="232">
        <v>1831.6126708984375</v>
      </c>
      <c r="GX58" s="232">
        <v>1833.582275390625</v>
      </c>
      <c r="GY58" s="232">
        <v>1230.133056640625</v>
      </c>
      <c r="GZ58" s="232">
        <v>922.9288330078125</v>
      </c>
      <c r="HA58" s="232">
        <v>2431.690185546875</v>
      </c>
      <c r="HB58" s="232">
        <v>1882.8521728515625</v>
      </c>
      <c r="HC58" s="232">
        <v>3753.85009765625</v>
      </c>
      <c r="HD58" s="232">
        <v>1921.484130859375</v>
      </c>
      <c r="HE58" s="232">
        <v>7490.6103515625</v>
      </c>
      <c r="HF58" s="232">
        <v>2249.325439453125</v>
      </c>
      <c r="HG58" s="232">
        <v>0</v>
      </c>
      <c r="HH58" s="232">
        <v>4597.14404296875</v>
      </c>
      <c r="HI58" s="232">
        <v>2604.6015625</v>
      </c>
      <c r="HJ58" s="232">
        <v>0.55194872617721558</v>
      </c>
      <c r="HK58" s="232">
        <v>0.13563235104084015</v>
      </c>
      <c r="HL58" s="232">
        <v>0.18645972013473511</v>
      </c>
      <c r="HM58" s="232">
        <v>2377.226318359375</v>
      </c>
      <c r="HN58" s="232">
        <v>1574.2774658203125</v>
      </c>
      <c r="HO58" s="232">
        <v>2212.762939453125</v>
      </c>
      <c r="HP58" s="232">
        <v>0.4582863450050354</v>
      </c>
      <c r="HQ58" s="232">
        <v>0.22665107250213623</v>
      </c>
      <c r="HR58" s="232">
        <v>0.25435617566108704</v>
      </c>
      <c r="HS58" s="232">
        <v>5.318078026175499E-2</v>
      </c>
      <c r="HT58" s="232">
        <v>7.5256559066474438E-3</v>
      </c>
      <c r="HU58" s="232">
        <v>0.68792766332626343</v>
      </c>
      <c r="HV58" s="232">
        <v>0.57989823818206787</v>
      </c>
      <c r="HW58" s="232">
        <v>0.61045163869857788</v>
      </c>
      <c r="HX58" s="232">
        <v>0.4809592068195343</v>
      </c>
      <c r="HY58" s="232">
        <v>0.79611682891845703</v>
      </c>
      <c r="HZ58" s="232">
        <v>0.32376217842102051</v>
      </c>
      <c r="IA58" s="232">
        <v>1.81911401450634E-2</v>
      </c>
      <c r="IB58" s="232">
        <v>0.14443646371364594</v>
      </c>
      <c r="IC58" s="232">
        <v>0.23175530135631561</v>
      </c>
      <c r="ID58" s="232">
        <v>0.27240684628486633</v>
      </c>
      <c r="IE58" s="232">
        <v>0.33321022987365723</v>
      </c>
      <c r="IF58" s="232">
        <v>0.68962514400482178</v>
      </c>
      <c r="IG58" s="232">
        <v>0.31037488579750061</v>
      </c>
      <c r="IH58" s="232">
        <v>8.074294775724411E-2</v>
      </c>
      <c r="II58" s="232">
        <v>0.34731483459472656</v>
      </c>
      <c r="IJ58" s="232">
        <v>0.13233175873756409</v>
      </c>
      <c r="IK58" s="232">
        <v>3.6297760903835297E-2</v>
      </c>
      <c r="IL58" s="232">
        <v>0.28618356585502625</v>
      </c>
      <c r="IM58" s="232">
        <v>0.1171291321516037</v>
      </c>
      <c r="IN58" s="232">
        <v>0.9921756386756897</v>
      </c>
      <c r="IO58" s="232">
        <v>0.92299544811248779</v>
      </c>
      <c r="IP58" s="232">
        <v>0.22701805830001831</v>
      </c>
      <c r="IQ58" s="232">
        <v>0.19726017117500305</v>
      </c>
    </row>
    <row r="59" spans="1:251" x14ac:dyDescent="0.25">
      <c r="A59" s="139" t="str">
        <f t="shared" si="1"/>
        <v>2014_1_BRA</v>
      </c>
      <c r="B59" s="232">
        <v>2014</v>
      </c>
      <c r="C59" s="232">
        <v>1</v>
      </c>
      <c r="D59" s="232" t="s">
        <v>170</v>
      </c>
      <c r="E59" s="232">
        <v>1205.9720458984375</v>
      </c>
      <c r="F59" s="232">
        <v>1418.364501953125</v>
      </c>
      <c r="G59" s="232">
        <v>1025.076171875</v>
      </c>
      <c r="H59" s="232">
        <v>447.6002197265625</v>
      </c>
      <c r="I59" s="232">
        <v>1085.374755859375</v>
      </c>
      <c r="J59" s="232">
        <v>1341.7069091796875</v>
      </c>
      <c r="K59" s="232">
        <v>1236.4720458984375</v>
      </c>
      <c r="L59" s="232">
        <v>964.777587890625</v>
      </c>
      <c r="M59" s="232">
        <v>725.58575439453125</v>
      </c>
      <c r="N59" s="232">
        <v>895.205810546875</v>
      </c>
      <c r="O59" s="232">
        <v>1088.75732421875</v>
      </c>
      <c r="P59" s="232">
        <v>967.44769287109375</v>
      </c>
      <c r="Q59" s="232">
        <v>1219.733642578125</v>
      </c>
      <c r="R59" s="232">
        <v>2532.541259765625</v>
      </c>
      <c r="S59" s="232">
        <v>551.98016357421875</v>
      </c>
      <c r="T59" s="232">
        <v>1326.5692138671875</v>
      </c>
      <c r="U59" s="232">
        <v>1247.6778564453125</v>
      </c>
      <c r="V59" s="232">
        <v>1157.733154296875</v>
      </c>
      <c r="W59" s="232">
        <v>1218.4298095703125</v>
      </c>
      <c r="X59" s="232">
        <v>2059.26220703125</v>
      </c>
      <c r="Y59" s="232">
        <v>1327.4903564453125</v>
      </c>
      <c r="Z59" s="232">
        <v>1447.1663818359375</v>
      </c>
      <c r="AA59" s="232">
        <v>1110.3619384765625</v>
      </c>
      <c r="AB59" s="232">
        <v>1010.02490234375</v>
      </c>
      <c r="AC59" s="232">
        <v>1027.9132080078125</v>
      </c>
      <c r="AD59" s="232">
        <v>913.82232666015625</v>
      </c>
      <c r="AE59" s="232">
        <v>604.65478515625</v>
      </c>
      <c r="AF59" s="232">
        <v>1356.4815673828125</v>
      </c>
      <c r="AG59" s="232">
        <v>873.73004150390625</v>
      </c>
      <c r="AH59" s="232">
        <v>1619.2490234375</v>
      </c>
      <c r="AI59" s="232">
        <v>1025.076171875</v>
      </c>
      <c r="AJ59" s="232">
        <v>3617.916015625</v>
      </c>
      <c r="AK59" s="232">
        <v>986.9884033203125</v>
      </c>
      <c r="AL59" s="232">
        <v>0</v>
      </c>
      <c r="AM59" s="232">
        <v>2418.619140625</v>
      </c>
      <c r="AN59" s="232">
        <v>1209.3095703125</v>
      </c>
      <c r="AO59" s="232">
        <v>1326.5692138671875</v>
      </c>
      <c r="AP59" s="232">
        <v>867.7945556640625</v>
      </c>
      <c r="AQ59" s="232">
        <v>989.17767333984375</v>
      </c>
      <c r="AR59" s="232">
        <v>2370791.6265296936</v>
      </c>
      <c r="AS59" s="232">
        <v>24220928.27270937</v>
      </c>
      <c r="AT59" s="232">
        <v>44944459.093145609</v>
      </c>
      <c r="AU59" s="232">
        <v>17180110.194296598</v>
      </c>
      <c r="AV59" s="232">
        <v>2535299.4772155285</v>
      </c>
      <c r="AW59" s="232">
        <v>98300165.510428667</v>
      </c>
      <c r="AX59" s="232">
        <v>160783964.97301102</v>
      </c>
      <c r="AY59" s="232">
        <v>62483799.46258235</v>
      </c>
      <c r="AZ59" s="232">
        <v>91251588.663896799</v>
      </c>
      <c r="BA59" s="232">
        <v>6891185.9919471741</v>
      </c>
      <c r="BB59" s="232">
        <v>14209347.314638138</v>
      </c>
      <c r="BC59" s="232">
        <v>38008388.786388397</v>
      </c>
      <c r="BD59" s="232">
        <v>59278758.014684439</v>
      </c>
      <c r="BE59" s="232">
        <v>30909653.635247469</v>
      </c>
      <c r="BF59" s="232">
        <v>18377817.222052574</v>
      </c>
      <c r="BG59" s="232">
        <v>8.8375397026538849E-2</v>
      </c>
      <c r="BH59" s="232">
        <v>0.23639415204524994</v>
      </c>
      <c r="BI59" s="232">
        <v>0.36868575215339661</v>
      </c>
      <c r="BJ59" s="232">
        <v>0.19224338233470917</v>
      </c>
      <c r="BK59" s="232">
        <v>0.11430130898952484</v>
      </c>
      <c r="BL59" s="232">
        <v>3.6090025678277016E-3</v>
      </c>
      <c r="BM59" s="232">
        <v>0.38861960172653198</v>
      </c>
      <c r="BN59" s="232">
        <v>2.9058016836643219E-2</v>
      </c>
      <c r="BO59" s="232">
        <v>8.5336022078990936E-2</v>
      </c>
      <c r="BP59" s="232">
        <v>0.43476298451423645</v>
      </c>
      <c r="BQ59" s="232">
        <v>0.56523704528808594</v>
      </c>
      <c r="BR59" s="232">
        <v>3.0986977741122246E-2</v>
      </c>
      <c r="BS59" s="232">
        <v>0.2815653383731842</v>
      </c>
      <c r="BT59" s="232">
        <v>0.48099455237388611</v>
      </c>
      <c r="BU59" s="232">
        <v>0.18029241263866425</v>
      </c>
      <c r="BV59" s="232">
        <v>2.6160713285207748E-2</v>
      </c>
      <c r="BW59" s="232">
        <v>5.0875280052423477E-2</v>
      </c>
      <c r="BX59" s="232">
        <v>0.25317412614822388</v>
      </c>
      <c r="BY59" s="232">
        <v>0.10927803814411163</v>
      </c>
      <c r="BZ59" s="232">
        <v>6.7413166165351868E-2</v>
      </c>
      <c r="CA59" s="232">
        <v>0.31731629371643066</v>
      </c>
      <c r="CB59" s="232">
        <v>0.20194309949874878</v>
      </c>
      <c r="CC59" s="232">
        <v>0.10554174333810806</v>
      </c>
      <c r="CD59" s="232">
        <v>0.14243672788143158</v>
      </c>
      <c r="CE59" s="232">
        <v>8.8094316422939301E-2</v>
      </c>
      <c r="CF59" s="232">
        <v>0.19154192507266998</v>
      </c>
      <c r="CG59" s="232">
        <v>0.40826690196990967</v>
      </c>
      <c r="CH59" s="232">
        <v>6.3912108540534973E-2</v>
      </c>
      <c r="CI59" s="232">
        <v>2.0628368656616658E-4</v>
      </c>
      <c r="CJ59" s="232">
        <v>0.61138039827346802</v>
      </c>
      <c r="CK59" s="232">
        <v>0.50726073980331421</v>
      </c>
      <c r="CL59" s="232">
        <v>0.72600036859512329</v>
      </c>
      <c r="CM59" s="232">
        <v>0.21436768770217896</v>
      </c>
      <c r="CN59" s="232">
        <v>0.72820556163787842</v>
      </c>
      <c r="CO59" s="232">
        <v>0.79761868715286255</v>
      </c>
      <c r="CP59" s="232">
        <v>0.57337343692779541</v>
      </c>
      <c r="CQ59" s="232">
        <v>0.13992969691753387</v>
      </c>
      <c r="CR59" s="232">
        <v>0.34375017881393433</v>
      </c>
      <c r="CS59" s="232">
        <v>0.51026302576065063</v>
      </c>
      <c r="CT59" s="232">
        <v>0.57537543773651123</v>
      </c>
      <c r="CU59" s="232">
        <v>0.53675448894500732</v>
      </c>
      <c r="CV59" s="232">
        <v>0.74891805648803711</v>
      </c>
      <c r="CW59" s="232">
        <v>0.80053627490997314</v>
      </c>
      <c r="CX59" s="232">
        <v>4.7785554081201553E-2</v>
      </c>
      <c r="CY59" s="232">
        <v>6.4490288496017456E-2</v>
      </c>
      <c r="CZ59" s="232">
        <v>3.9885979145765305E-2</v>
      </c>
      <c r="DA59" s="232">
        <v>8.6723387241363525E-2</v>
      </c>
      <c r="DB59" s="232">
        <v>0.18484875559806824</v>
      </c>
      <c r="DC59" s="232">
        <v>2.893713116645813E-2</v>
      </c>
      <c r="DD59" s="232">
        <v>9.3397931777872145E-5</v>
      </c>
      <c r="DE59" s="232">
        <v>0.42710474133491516</v>
      </c>
      <c r="DF59" s="232">
        <v>0.57289528846740723</v>
      </c>
      <c r="DG59" s="232">
        <v>2.598082646727562E-2</v>
      </c>
      <c r="DH59" s="232">
        <v>0.26543021202087402</v>
      </c>
      <c r="DI59" s="232">
        <v>0.49253344535827637</v>
      </c>
      <c r="DJ59" s="232">
        <v>0.1882718950510025</v>
      </c>
      <c r="DK59" s="232">
        <v>2.7783619239926338E-2</v>
      </c>
      <c r="DL59" s="232">
        <v>5.1905866712331772E-2</v>
      </c>
      <c r="DM59" s="232">
        <v>0.25610259175300598</v>
      </c>
      <c r="DN59" s="232">
        <v>0.10861590504646301</v>
      </c>
      <c r="DO59" s="232">
        <v>6.364855170249939E-2</v>
      </c>
      <c r="DP59" s="232">
        <v>0.31318750977516174</v>
      </c>
      <c r="DQ59" s="232">
        <v>0.2065395712852478</v>
      </c>
      <c r="DR59" s="232">
        <v>0.10554174333810806</v>
      </c>
      <c r="DS59" s="232">
        <v>0.14243672788143158</v>
      </c>
      <c r="DT59" s="232">
        <v>8.8094316422939301E-2</v>
      </c>
      <c r="DU59" s="232">
        <v>0.19154192507266998</v>
      </c>
      <c r="DV59" s="232">
        <v>0.40826690196990967</v>
      </c>
      <c r="DW59" s="232">
        <v>6.3912108540534973E-2</v>
      </c>
      <c r="DX59" s="232">
        <v>2.0628368656616658E-4</v>
      </c>
      <c r="DY59" s="232">
        <v>2.0438464358448982E-2</v>
      </c>
      <c r="DZ59" s="232">
        <v>4.4538572430610657E-2</v>
      </c>
      <c r="EA59" s="232">
        <v>0.39888846874237061</v>
      </c>
      <c r="EB59" s="232">
        <v>0.11456043273210526</v>
      </c>
      <c r="EC59" s="232">
        <v>1.4474989846348763E-2</v>
      </c>
      <c r="ED59" s="232">
        <v>2.2883402183651924E-2</v>
      </c>
      <c r="EE59" s="232">
        <v>4.072856530547142E-2</v>
      </c>
      <c r="EF59" s="232">
        <v>0.22909305989742279</v>
      </c>
      <c r="EG59" s="232">
        <v>0.47831365466117859</v>
      </c>
      <c r="EH59" s="232">
        <v>0.24218019843101501</v>
      </c>
      <c r="EI59" s="232">
        <v>0.21969665586948395</v>
      </c>
      <c r="EJ59" s="232">
        <v>5.9809479862451553E-2</v>
      </c>
      <c r="EK59" s="232">
        <v>7.010350376367569E-2</v>
      </c>
      <c r="EL59" s="232">
        <v>8.6508631706237793E-2</v>
      </c>
      <c r="EM59" s="232">
        <v>5.7485181838274002E-2</v>
      </c>
      <c r="EN59" s="232">
        <v>0.21842736005783081</v>
      </c>
      <c r="EO59" s="232">
        <v>0.1225799024105072</v>
      </c>
      <c r="EP59" s="232">
        <v>4.8035934567451477E-2</v>
      </c>
      <c r="EQ59" s="232">
        <v>2.9820481315255165E-2</v>
      </c>
      <c r="ER59" s="232">
        <v>1.2974346056580544E-2</v>
      </c>
      <c r="ES59" s="232">
        <v>5.0781648606061935E-2</v>
      </c>
      <c r="ET59" s="232">
        <v>5.9289470314979553E-2</v>
      </c>
      <c r="EU59" s="232">
        <v>7.5401656329631805E-2</v>
      </c>
      <c r="EV59" s="232">
        <v>0.12073186784982681</v>
      </c>
      <c r="EW59" s="232">
        <v>8.237852156162262E-2</v>
      </c>
      <c r="EX59" s="232">
        <v>4.9472860991954803E-2</v>
      </c>
      <c r="EY59" s="232">
        <v>0</v>
      </c>
      <c r="EZ59" s="232">
        <v>0</v>
      </c>
      <c r="FA59" s="232">
        <v>0</v>
      </c>
      <c r="FB59" s="232">
        <v>0</v>
      </c>
      <c r="FC59" s="232">
        <v>0</v>
      </c>
      <c r="FD59" s="232">
        <v>0</v>
      </c>
      <c r="FE59" s="232">
        <v>0</v>
      </c>
      <c r="FF59" s="232">
        <v>0.5365031361579895</v>
      </c>
      <c r="FG59" s="232">
        <v>0.4634968638420105</v>
      </c>
      <c r="FH59" s="232">
        <v>9.6548721194267273E-2</v>
      </c>
      <c r="FI59" s="232">
        <v>0.49233275651931763</v>
      </c>
      <c r="FJ59" s="232">
        <v>0.32958444952964783</v>
      </c>
      <c r="FK59" s="232">
        <v>7.6692409813404083E-2</v>
      </c>
      <c r="FL59" s="232">
        <v>4.8416713252663612E-3</v>
      </c>
      <c r="FM59" s="232">
        <v>3.6853086203336716E-2</v>
      </c>
      <c r="FN59" s="232">
        <v>0.21411995589733124</v>
      </c>
      <c r="FO59" s="232">
        <v>0.11753685772418976</v>
      </c>
      <c r="FP59" s="232">
        <v>0.11609857529401779</v>
      </c>
      <c r="FQ59" s="232">
        <v>0.37287792563438416</v>
      </c>
      <c r="FR59" s="232">
        <v>0.14251360297203064</v>
      </c>
      <c r="FZ59" s="232">
        <v>1999.9029541015625</v>
      </c>
      <c r="GA59" s="232">
        <v>2267.353759765625</v>
      </c>
      <c r="GB59" s="232">
        <v>1641.1590576171875</v>
      </c>
      <c r="GC59" s="232">
        <v>509.1165771484375</v>
      </c>
      <c r="GD59" s="232">
        <v>1403.69775390625</v>
      </c>
      <c r="GE59" s="232">
        <v>2195.966064453125</v>
      </c>
      <c r="GF59" s="232">
        <v>2473.416748046875</v>
      </c>
      <c r="GG59" s="232">
        <v>2405.3876953125</v>
      </c>
      <c r="GH59" s="232">
        <v>826.7509765625</v>
      </c>
      <c r="GI59" s="232">
        <v>1144.6260986328125</v>
      </c>
      <c r="GJ59" s="232">
        <v>1400.052001953125</v>
      </c>
      <c r="GK59" s="232">
        <v>1244.5126953125</v>
      </c>
      <c r="GL59" s="232">
        <v>1745.9443359375</v>
      </c>
      <c r="GM59" s="232">
        <v>4288.576171875</v>
      </c>
      <c r="GN59" s="232">
        <v>940.96307373046875</v>
      </c>
      <c r="GO59" s="232">
        <v>2077.102783203125</v>
      </c>
      <c r="GP59" s="232">
        <v>1773.484130859375</v>
      </c>
      <c r="GQ59" s="232">
        <v>1718.43115234375</v>
      </c>
      <c r="GR59" s="232">
        <v>2185.143310546875</v>
      </c>
      <c r="GS59" s="232">
        <v>3541.47314453125</v>
      </c>
      <c r="GT59" s="232">
        <v>4296.24853515625</v>
      </c>
      <c r="GU59" s="232">
        <v>2462.22021484375</v>
      </c>
      <c r="GV59" s="232">
        <v>1794.70361328125</v>
      </c>
      <c r="GW59" s="232">
        <v>1372.426513671875</v>
      </c>
      <c r="GX59" s="232">
        <v>1438.405029296875</v>
      </c>
      <c r="GY59" s="232">
        <v>1092.4647216796875</v>
      </c>
      <c r="GZ59" s="232">
        <v>686.911376953125</v>
      </c>
      <c r="HA59" s="232">
        <v>1985.828857421875</v>
      </c>
      <c r="HB59" s="232">
        <v>1209.7633056640625</v>
      </c>
      <c r="HC59" s="232">
        <v>2965.721923828125</v>
      </c>
      <c r="HD59" s="232">
        <v>1871.4110107421875</v>
      </c>
      <c r="HE59" s="232">
        <v>5641.45849609375</v>
      </c>
      <c r="HF59" s="232">
        <v>1657.11279296875</v>
      </c>
      <c r="HG59" s="232">
        <v>9.7709083557128906</v>
      </c>
      <c r="HH59" s="232">
        <v>3759.571044921875</v>
      </c>
      <c r="HI59" s="232">
        <v>2012.374267578125</v>
      </c>
      <c r="HJ59" s="232">
        <v>0.43380191922187805</v>
      </c>
      <c r="HK59" s="232">
        <v>0.18198239803314209</v>
      </c>
      <c r="HL59" s="232">
        <v>0.22909305989742279</v>
      </c>
      <c r="HM59" s="232">
        <v>1944.2451171875</v>
      </c>
      <c r="HN59" s="232">
        <v>1132.3414306640625</v>
      </c>
      <c r="HO59" s="232">
        <v>1649.10498046875</v>
      </c>
      <c r="HP59" s="232">
        <v>0.46106502413749695</v>
      </c>
      <c r="HQ59" s="232">
        <v>0.23806865513324738</v>
      </c>
      <c r="HR59" s="232">
        <v>0.23788674175739288</v>
      </c>
      <c r="HS59" s="232">
        <v>5.558038130402565E-2</v>
      </c>
      <c r="HT59" s="232">
        <v>7.3991767130792141E-3</v>
      </c>
      <c r="HU59" s="232">
        <v>0.68726122379302979</v>
      </c>
      <c r="HV59" s="232">
        <v>0.56090462207794189</v>
      </c>
      <c r="HW59" s="232">
        <v>0.57676458358764648</v>
      </c>
      <c r="HX59" s="232">
        <v>0.47115135192871094</v>
      </c>
      <c r="HY59" s="232">
        <v>0.74623310565948486</v>
      </c>
      <c r="HZ59" s="232">
        <v>0.33366426825523376</v>
      </c>
      <c r="IA59" s="232">
        <v>2.3010026663541794E-2</v>
      </c>
      <c r="IB59" s="232">
        <v>0.17783714830875397</v>
      </c>
      <c r="IC59" s="232">
        <v>0.25407195091247559</v>
      </c>
      <c r="ID59" s="232">
        <v>0.25201404094696045</v>
      </c>
      <c r="IE59" s="232">
        <v>0.29306682944297791</v>
      </c>
      <c r="IF59" s="232">
        <v>0.68509286642074585</v>
      </c>
      <c r="IG59" s="232">
        <v>0.31490716338157654</v>
      </c>
      <c r="IH59" s="232">
        <v>0.17303177714347839</v>
      </c>
      <c r="II59" s="232">
        <v>0.38733386993408203</v>
      </c>
      <c r="IJ59" s="232">
        <v>0.10055126249790192</v>
      </c>
      <c r="IK59" s="232">
        <v>3.7529926747083664E-2</v>
      </c>
      <c r="IL59" s="232">
        <v>0.22893588244915009</v>
      </c>
      <c r="IM59" s="232">
        <v>7.2617292404174805E-2</v>
      </c>
      <c r="IN59" s="232">
        <v>0.98664581775665283</v>
      </c>
      <c r="IO59" s="232">
        <v>0.92720890045166016</v>
      </c>
      <c r="IP59" s="232">
        <v>0.31768852472305298</v>
      </c>
      <c r="IQ59" s="232">
        <v>0.29552945494651794</v>
      </c>
    </row>
    <row r="60" spans="1:251" x14ac:dyDescent="0.25">
      <c r="A60" s="139" t="str">
        <f t="shared" si="1"/>
        <v>2014_1_RJ</v>
      </c>
      <c r="B60" s="232">
        <v>2014</v>
      </c>
      <c r="C60" s="232">
        <v>1</v>
      </c>
      <c r="D60" s="232" t="s">
        <v>172</v>
      </c>
      <c r="E60" s="232">
        <v>1583.958740234375</v>
      </c>
      <c r="F60" s="232">
        <v>1827.6446533203125</v>
      </c>
      <c r="G60" s="232">
        <v>1218.4298095703125</v>
      </c>
      <c r="H60" s="232">
        <v>731.057861328125</v>
      </c>
      <c r="I60" s="232">
        <v>1218.4298095703125</v>
      </c>
      <c r="J60" s="232">
        <v>1764.286376953125</v>
      </c>
      <c r="K60" s="232">
        <v>1764.286376953125</v>
      </c>
      <c r="L60" s="232">
        <v>1583.958740234375</v>
      </c>
      <c r="M60" s="232">
        <v>1047.849609375</v>
      </c>
      <c r="N60" s="232">
        <v>1096.5867919921875</v>
      </c>
      <c r="O60" s="232">
        <v>1218.4298095703125</v>
      </c>
      <c r="P60" s="232">
        <v>1096.5867919921875</v>
      </c>
      <c r="Q60" s="232">
        <v>1462.11572265625</v>
      </c>
      <c r="R60" s="232">
        <v>3655.289306640625</v>
      </c>
      <c r="S60" s="232">
        <v>1218.4298095703125</v>
      </c>
      <c r="T60" s="232">
        <v>1705.8017578125</v>
      </c>
      <c r="U60" s="232">
        <v>1652.1907958984375</v>
      </c>
      <c r="V60" s="232">
        <v>1218.4298095703125</v>
      </c>
      <c r="W60" s="232">
        <v>1583.958740234375</v>
      </c>
      <c r="X60" s="232">
        <v>3655.289306640625</v>
      </c>
      <c r="Z60" s="232">
        <v>1827.6446533203125</v>
      </c>
      <c r="AA60" s="232">
        <v>1462.11572265625</v>
      </c>
      <c r="AB60" s="232">
        <v>1218.4298095703125</v>
      </c>
      <c r="AC60" s="232">
        <v>1218.4298095703125</v>
      </c>
      <c r="AD60" s="232">
        <v>1096.5867919921875</v>
      </c>
      <c r="AE60" s="232">
        <v>882.1431884765625</v>
      </c>
      <c r="AF60" s="232">
        <v>1462.11572265625</v>
      </c>
      <c r="AG60" s="232">
        <v>1218.4298095703125</v>
      </c>
      <c r="AH60" s="232">
        <v>2193.173583984375</v>
      </c>
      <c r="AI60" s="232">
        <v>1035.665283203125</v>
      </c>
      <c r="AJ60" s="232">
        <v>4873.71923828125</v>
      </c>
      <c r="AK60" s="232">
        <v>1705.8017578125</v>
      </c>
      <c r="AL60" s="232">
        <v>0</v>
      </c>
      <c r="AM60" s="232">
        <v>3655.289306640625</v>
      </c>
      <c r="AN60" s="232">
        <v>1583.958740234375</v>
      </c>
      <c r="AO60" s="232">
        <v>1462.11572265625</v>
      </c>
      <c r="AP60" s="232">
        <v>974.74383544921875</v>
      </c>
      <c r="AQ60" s="232">
        <v>1652.1907958984375</v>
      </c>
      <c r="AR60" s="232">
        <v>26074.192413330078</v>
      </c>
      <c r="AS60" s="232">
        <v>684467.54484558105</v>
      </c>
      <c r="AT60" s="232">
        <v>1507686.0858917236</v>
      </c>
      <c r="AU60" s="232">
        <v>672555.20462036133</v>
      </c>
      <c r="AV60" s="232">
        <v>95941.953948974609</v>
      </c>
      <c r="AW60" s="232">
        <v>3156655.4183044434</v>
      </c>
      <c r="AX60" s="232">
        <v>5393972.12449646</v>
      </c>
      <c r="AY60" s="232">
        <v>2237316.7061920166</v>
      </c>
      <c r="AZ60" s="232">
        <v>2986724.9817199707</v>
      </c>
      <c r="BA60" s="232">
        <v>167270.32769775391</v>
      </c>
      <c r="BB60" s="232">
        <v>382047.75207519531</v>
      </c>
      <c r="BC60" s="232">
        <v>1099521.5072631836</v>
      </c>
      <c r="BD60" s="232">
        <v>1892608.4373474121</v>
      </c>
      <c r="BE60" s="232">
        <v>1214030.3322753906</v>
      </c>
      <c r="BF60" s="232">
        <v>805764.09553527832</v>
      </c>
      <c r="BG60" s="232">
        <v>7.0828646421432495E-2</v>
      </c>
      <c r="BH60" s="232">
        <v>0.2038426399230957</v>
      </c>
      <c r="BI60" s="232">
        <v>0.35087472200393677</v>
      </c>
      <c r="BJ60" s="232">
        <v>0.22507166862487793</v>
      </c>
      <c r="BK60" s="232">
        <v>0.1493823230266571</v>
      </c>
      <c r="BL60" s="232">
        <v>1.4697930309921503E-3</v>
      </c>
      <c r="BM60" s="232">
        <v>0.41478091478347778</v>
      </c>
      <c r="BN60" s="232">
        <v>1.9553354941308498E-3</v>
      </c>
      <c r="BO60" s="232">
        <v>0.1242222860455513</v>
      </c>
      <c r="BP60" s="232">
        <v>0.46576941013336182</v>
      </c>
      <c r="BQ60" s="232">
        <v>0.53423058986663818</v>
      </c>
      <c r="BR60" s="232">
        <v>1.1618612334132195E-2</v>
      </c>
      <c r="BS60" s="232">
        <v>0.24275924265384674</v>
      </c>
      <c r="BT60" s="232">
        <v>0.49634411931037903</v>
      </c>
      <c r="BU60" s="232">
        <v>0.21828275918960571</v>
      </c>
      <c r="BV60" s="232">
        <v>3.099527396261692E-2</v>
      </c>
      <c r="BW60" s="232">
        <v>1.6686540096998215E-2</v>
      </c>
      <c r="BX60" s="232">
        <v>0.14012187719345093</v>
      </c>
      <c r="BY60" s="232">
        <v>0.11192929744720459</v>
      </c>
      <c r="BZ60" s="232">
        <v>5.7196978479623795E-2</v>
      </c>
      <c r="CA60" s="232">
        <v>0.35770094394683838</v>
      </c>
      <c r="CB60" s="232">
        <v>0.31636437773704529</v>
      </c>
      <c r="CC60" s="232">
        <v>2.7615532744675875E-3</v>
      </c>
      <c r="CD60" s="232">
        <v>9.1099642217159271E-2</v>
      </c>
      <c r="CE60" s="232">
        <v>7.6085187494754791E-2</v>
      </c>
      <c r="CF60" s="232">
        <v>0.1703474372625351</v>
      </c>
      <c r="CG60" s="232">
        <v>0.58307462930679321</v>
      </c>
      <c r="CH60" s="232">
        <v>7.6631546020507813E-2</v>
      </c>
      <c r="CI60" s="232">
        <v>0</v>
      </c>
      <c r="CJ60" s="232">
        <v>0.58521908521652222</v>
      </c>
      <c r="CK60" s="232">
        <v>0.49271169304847717</v>
      </c>
      <c r="CL60" s="232">
        <v>0.69976449012756348</v>
      </c>
      <c r="CM60" s="232">
        <v>9.5998354256153107E-2</v>
      </c>
      <c r="CN60" s="232">
        <v>0.69694614410400391</v>
      </c>
      <c r="CO60" s="232">
        <v>0.82784545421600342</v>
      </c>
      <c r="CP60" s="232">
        <v>0.56756693124771118</v>
      </c>
      <c r="CQ60" s="232">
        <v>0.12142685055732727</v>
      </c>
      <c r="CR60" s="232">
        <v>0.31135100126266479</v>
      </c>
      <c r="CS60" s="232">
        <v>0.42837724089622498</v>
      </c>
      <c r="CT60" s="232">
        <v>0.48503151535987854</v>
      </c>
      <c r="CU60" s="232">
        <v>0.45925620198249817</v>
      </c>
      <c r="CV60" s="232">
        <v>0.65771782398223877</v>
      </c>
      <c r="CW60" s="232">
        <v>0.73760563135147095</v>
      </c>
      <c r="CX60" s="232">
        <v>1.279402757063508E-3</v>
      </c>
      <c r="CY60" s="232">
        <v>4.2205642908811569E-2</v>
      </c>
      <c r="CZ60" s="232">
        <v>3.5249583423137665E-2</v>
      </c>
      <c r="DA60" s="232">
        <v>7.8920431435108185E-2</v>
      </c>
      <c r="DB60" s="232">
        <v>0.27013322710990906</v>
      </c>
      <c r="DC60" s="232">
        <v>3.5502705723047256E-2</v>
      </c>
      <c r="DD60" s="232">
        <v>0</v>
      </c>
      <c r="DE60" s="232">
        <v>0.45719867944717407</v>
      </c>
      <c r="DF60" s="232">
        <v>0.54280132055282593</v>
      </c>
      <c r="DG60" s="232">
        <v>8.730027824640274E-3</v>
      </c>
      <c r="DH60" s="232">
        <v>0.22916992008686066</v>
      </c>
      <c r="DI60" s="232">
        <v>0.50479573011398315</v>
      </c>
      <c r="DJ60" s="232">
        <v>0.22518150508403778</v>
      </c>
      <c r="DK60" s="232">
        <v>3.2122794538736343E-2</v>
      </c>
      <c r="DL60" s="232">
        <v>1.6309356316924095E-2</v>
      </c>
      <c r="DM60" s="232">
        <v>0.14106300473213196</v>
      </c>
      <c r="DN60" s="232">
        <v>0.11075977981090546</v>
      </c>
      <c r="DO60" s="232">
        <v>5.3594522178173065E-2</v>
      </c>
      <c r="DP60" s="232">
        <v>0.35285907983779907</v>
      </c>
      <c r="DQ60" s="232">
        <v>0.3254142701625824</v>
      </c>
      <c r="DR60" s="232">
        <v>2.7615532744675875E-3</v>
      </c>
      <c r="DS60" s="232">
        <v>9.1099642217159271E-2</v>
      </c>
      <c r="DT60" s="232">
        <v>7.6085187494754791E-2</v>
      </c>
      <c r="DU60" s="232">
        <v>0.1703474372625351</v>
      </c>
      <c r="DV60" s="232">
        <v>0.58307462930679321</v>
      </c>
      <c r="DW60" s="232">
        <v>7.6631546020507813E-2</v>
      </c>
      <c r="DX60" s="232">
        <v>0</v>
      </c>
      <c r="DY60" s="232">
        <v>2.5482708588242531E-2</v>
      </c>
      <c r="DZ60" s="232">
        <v>3.7296097725629807E-2</v>
      </c>
      <c r="EA60" s="232">
        <v>0.49579504132270813</v>
      </c>
      <c r="EB60" s="232">
        <v>6.6574022173881531E-2</v>
      </c>
      <c r="EC60" s="232">
        <v>1.4872480183839798E-2</v>
      </c>
      <c r="ED60" s="232">
        <v>2.7026084717363119E-3</v>
      </c>
      <c r="EE60" s="232">
        <v>2.9412874951958656E-2</v>
      </c>
      <c r="EF60" s="232">
        <v>0.2016865462064743</v>
      </c>
      <c r="EG60" s="232">
        <v>0.49991491436958313</v>
      </c>
      <c r="EH60" s="232">
        <v>0.22322551906108856</v>
      </c>
      <c r="EI60" s="232">
        <v>0.2086050808429718</v>
      </c>
      <c r="EJ60" s="232">
        <v>6.8254470825195313E-2</v>
      </c>
      <c r="EK60" s="232">
        <v>5.2989732474088669E-2</v>
      </c>
      <c r="EL60" s="232">
        <v>7.0385947823524475E-2</v>
      </c>
      <c r="EM60" s="232">
        <v>3.7822827696800232E-2</v>
      </c>
      <c r="EN60" s="232">
        <v>0.27859967947006226</v>
      </c>
      <c r="EO60" s="232">
        <v>0.10434152185916901</v>
      </c>
      <c r="EP60" s="232">
        <v>3.7721283733844757E-2</v>
      </c>
      <c r="EQ60" s="232">
        <v>2.3357128724455833E-2</v>
      </c>
      <c r="ER60" s="232">
        <v>1.9413499161601067E-2</v>
      </c>
      <c r="ES60" s="232">
        <v>6.7736268043518066E-2</v>
      </c>
      <c r="ET60" s="232">
        <v>4.7477476298809052E-2</v>
      </c>
      <c r="EU60" s="232">
        <v>6.1752278357744217E-2</v>
      </c>
      <c r="EV60" s="232">
        <v>0.11342523992061615</v>
      </c>
      <c r="EW60" s="232">
        <v>6.6015325486660004E-2</v>
      </c>
      <c r="EX60" s="232">
        <v>2.5899259373545647E-2</v>
      </c>
      <c r="EY60" s="232">
        <v>0</v>
      </c>
      <c r="EZ60" s="232">
        <v>0</v>
      </c>
      <c r="FA60" s="232">
        <v>0</v>
      </c>
      <c r="FB60" s="232">
        <v>0</v>
      </c>
      <c r="FC60" s="232">
        <v>0</v>
      </c>
      <c r="FD60" s="232">
        <v>0</v>
      </c>
      <c r="FF60" s="232">
        <v>0.6186787486076355</v>
      </c>
      <c r="FG60" s="232">
        <v>0.3813212513923645</v>
      </c>
      <c r="FH60" s="232">
        <v>6.1086200177669525E-2</v>
      </c>
      <c r="FI60" s="232">
        <v>0.47801464796066284</v>
      </c>
      <c r="FJ60" s="232">
        <v>0.35332763195037842</v>
      </c>
      <c r="FK60" s="232">
        <v>9.6215970814228058E-2</v>
      </c>
      <c r="FL60" s="232">
        <v>1.1355533264577389E-2</v>
      </c>
      <c r="FM60" s="232">
        <v>2.1330244839191437E-2</v>
      </c>
      <c r="FN60" s="232">
        <v>0.1255456954240799</v>
      </c>
      <c r="FO60" s="232">
        <v>0.13043826818466187</v>
      </c>
      <c r="FP60" s="232">
        <v>0.12243090569972992</v>
      </c>
      <c r="FQ60" s="232">
        <v>0.44562864303588867</v>
      </c>
      <c r="FR60" s="232">
        <v>0.15462623536586761</v>
      </c>
      <c r="FZ60" s="232">
        <v>2883.522705078125</v>
      </c>
      <c r="GA60" s="232">
        <v>3296.69970703125</v>
      </c>
      <c r="GB60" s="232">
        <v>2392.9853515625</v>
      </c>
      <c r="GC60" s="232">
        <v>722.5908203125</v>
      </c>
      <c r="GD60" s="232">
        <v>1995.4840087890625</v>
      </c>
      <c r="GE60" s="232">
        <v>2893.913330078125</v>
      </c>
      <c r="GF60" s="232">
        <v>3736.4462890625</v>
      </c>
      <c r="GG60" s="232">
        <v>3663.935302734375</v>
      </c>
      <c r="GH60" s="232">
        <v>1343.97216796875</v>
      </c>
      <c r="GI60" s="232">
        <v>1346.681396484375</v>
      </c>
      <c r="GJ60" s="232">
        <v>1463.431884765625</v>
      </c>
      <c r="GK60" s="232">
        <v>1455.0125732421875</v>
      </c>
      <c r="GL60" s="232">
        <v>1928.5684814453125</v>
      </c>
      <c r="GM60" s="232">
        <v>5380.998046875</v>
      </c>
      <c r="GN60" s="232">
        <v>1783.308349609375</v>
      </c>
      <c r="GO60" s="232">
        <v>3529.0634765625</v>
      </c>
      <c r="GP60" s="232">
        <v>2205.671142578125</v>
      </c>
      <c r="GQ60" s="232">
        <v>1931.1473388671875</v>
      </c>
      <c r="GR60" s="232">
        <v>2854.582763671875</v>
      </c>
      <c r="GS60" s="232">
        <v>5166.04296875</v>
      </c>
      <c r="GU60" s="232">
        <v>3550.352294921875</v>
      </c>
      <c r="GV60" s="232">
        <v>2592.047607421875</v>
      </c>
      <c r="GW60" s="232">
        <v>1838.4298095703125</v>
      </c>
      <c r="GX60" s="232">
        <v>2146.841796875</v>
      </c>
      <c r="GY60" s="232">
        <v>1242.5384521484375</v>
      </c>
      <c r="GZ60" s="232">
        <v>983.45294189453125</v>
      </c>
      <c r="HA60" s="232">
        <v>2422.57666015625</v>
      </c>
      <c r="HB60" s="232">
        <v>1980.4036865234375</v>
      </c>
      <c r="HC60" s="232">
        <v>5855.1044921875</v>
      </c>
      <c r="HD60" s="232">
        <v>1698.03857421875</v>
      </c>
      <c r="HE60" s="232">
        <v>6872.3525390625</v>
      </c>
      <c r="HF60" s="232">
        <v>2615.097412109375</v>
      </c>
      <c r="HG60" s="232">
        <v>0</v>
      </c>
      <c r="HH60" s="232">
        <v>5321.11328125</v>
      </c>
      <c r="HI60" s="232">
        <v>2842.4853515625</v>
      </c>
      <c r="HJ60" s="232">
        <v>0.53615021705627441</v>
      </c>
      <c r="HK60" s="232">
        <v>0.10657272487878799</v>
      </c>
      <c r="HL60" s="232">
        <v>0.2016865462064743</v>
      </c>
      <c r="HM60" s="232">
        <v>2429.988525390625</v>
      </c>
      <c r="HN60" s="232">
        <v>1593.8807373046875</v>
      </c>
      <c r="HO60" s="232">
        <v>2592.4091796875</v>
      </c>
      <c r="HP60" s="232">
        <v>0.48531150817871094</v>
      </c>
      <c r="HQ60" s="232">
        <v>0.22369639575481415</v>
      </c>
      <c r="HR60" s="232">
        <v>0.22206588089466095</v>
      </c>
      <c r="HS60" s="232">
        <v>5.8382458984851837E-2</v>
      </c>
      <c r="HT60" s="232">
        <v>1.0543746873736382E-2</v>
      </c>
      <c r="HU60" s="232">
        <v>0.64023315906524658</v>
      </c>
      <c r="HV60" s="232">
        <v>0.56263130903244019</v>
      </c>
      <c r="HW60" s="232">
        <v>0.55070513486862183</v>
      </c>
      <c r="HX60" s="232">
        <v>0.42500168085098267</v>
      </c>
      <c r="HY60" s="232">
        <v>0.84081774950027466</v>
      </c>
      <c r="HZ60" s="232">
        <v>0.34605762362480164</v>
      </c>
      <c r="IA60" s="232">
        <v>1.5361792407929897E-2</v>
      </c>
      <c r="IB60" s="232">
        <v>0.12771217525005341</v>
      </c>
      <c r="IC60" s="232">
        <v>0.19489717483520508</v>
      </c>
      <c r="ID60" s="232">
        <v>0.28410342335700989</v>
      </c>
      <c r="IE60" s="232">
        <v>0.37792542576789856</v>
      </c>
      <c r="IF60" s="232">
        <v>0.70834296941757202</v>
      </c>
      <c r="IG60" s="232">
        <v>0.29165706038475037</v>
      </c>
      <c r="IH60" s="232">
        <v>5.6959494948387146E-2</v>
      </c>
      <c r="II60" s="232">
        <v>0.25945866107940674</v>
      </c>
      <c r="IJ60" s="232">
        <v>0.15832827985286713</v>
      </c>
      <c r="IK60" s="232">
        <v>3.2752212136983871E-2</v>
      </c>
      <c r="IL60" s="232">
        <v>0.33983692526817322</v>
      </c>
      <c r="IM60" s="232">
        <v>0.1526644378900528</v>
      </c>
      <c r="IN60" s="232">
        <v>0.97656852006912231</v>
      </c>
      <c r="IO60" s="232">
        <v>0.94520032405853271</v>
      </c>
      <c r="IP60" s="232">
        <v>0.21354468166828156</v>
      </c>
      <c r="IQ60" s="232">
        <v>0.16581439971923828</v>
      </c>
    </row>
    <row r="61" spans="1:251" x14ac:dyDescent="0.25">
      <c r="A61" s="139" t="str">
        <f t="shared" si="1"/>
        <v>2014_1_RMRJ</v>
      </c>
      <c r="B61" s="232">
        <v>2014</v>
      </c>
      <c r="C61" s="232">
        <v>1</v>
      </c>
      <c r="D61" s="232" t="s">
        <v>9</v>
      </c>
      <c r="E61" s="232">
        <v>1462.11572265625</v>
      </c>
      <c r="F61" s="232">
        <v>1705.8017578125</v>
      </c>
      <c r="G61" s="232">
        <v>1218.4298095703125</v>
      </c>
      <c r="H61" s="232">
        <v>731.057861328125</v>
      </c>
      <c r="I61" s="232">
        <v>1218.4298095703125</v>
      </c>
      <c r="J61" s="232">
        <v>1462.11572265625</v>
      </c>
      <c r="K61" s="232">
        <v>1462.11572265625</v>
      </c>
      <c r="L61" s="232">
        <v>1462.11572265625</v>
      </c>
      <c r="M61" s="232">
        <v>974.74383544921875</v>
      </c>
      <c r="N61" s="232">
        <v>1096.5867919921875</v>
      </c>
      <c r="O61" s="232">
        <v>1218.4298095703125</v>
      </c>
      <c r="P61" s="232">
        <v>1096.5867919921875</v>
      </c>
      <c r="Q61" s="232">
        <v>1462.11572265625</v>
      </c>
      <c r="R61" s="232">
        <v>3046.074462890625</v>
      </c>
      <c r="S61" s="232">
        <v>1462.11572265625</v>
      </c>
      <c r="T61" s="232">
        <v>1462.11572265625</v>
      </c>
      <c r="U61" s="232">
        <v>1462.11572265625</v>
      </c>
      <c r="V61" s="232">
        <v>1218.4298095703125</v>
      </c>
      <c r="W61" s="232">
        <v>1462.11572265625</v>
      </c>
      <c r="X61" s="232">
        <v>3046.074462890625</v>
      </c>
      <c r="Y61" s="232">
        <v>121.84297943115234</v>
      </c>
      <c r="Z61" s="232">
        <v>1652.1907958984375</v>
      </c>
      <c r="AA61" s="232">
        <v>1340.2728271484375</v>
      </c>
      <c r="AB61" s="232">
        <v>1218.4298095703125</v>
      </c>
      <c r="AC61" s="232">
        <v>1218.4298095703125</v>
      </c>
      <c r="AD61" s="232">
        <v>1035.665283203125</v>
      </c>
      <c r="AE61" s="232">
        <v>882.1431884765625</v>
      </c>
      <c r="AF61" s="232">
        <v>1462.11572265625</v>
      </c>
      <c r="AG61" s="232">
        <v>1096.5867919921875</v>
      </c>
      <c r="AH61" s="232">
        <v>2193.173583984375</v>
      </c>
      <c r="AI61" s="232">
        <v>1023.4810180664063</v>
      </c>
      <c r="AJ61" s="232">
        <v>3655.289306640625</v>
      </c>
      <c r="AK61" s="232">
        <v>1340.2728271484375</v>
      </c>
      <c r="AL61" s="232">
        <v>0</v>
      </c>
      <c r="AM61" s="232">
        <v>3411.603515625</v>
      </c>
      <c r="AN61" s="232">
        <v>1462.11572265625</v>
      </c>
      <c r="AO61" s="232">
        <v>1462.11572265625</v>
      </c>
      <c r="AP61" s="232">
        <v>974.74383544921875</v>
      </c>
      <c r="AQ61" s="232">
        <v>1340.2728271484375</v>
      </c>
      <c r="AR61" s="232">
        <v>51590.223083496094</v>
      </c>
      <c r="AS61" s="232">
        <v>1276823.4057846069</v>
      </c>
      <c r="AT61" s="232">
        <v>2775610.1779251099</v>
      </c>
      <c r="AU61" s="232">
        <v>1196796.3417816162</v>
      </c>
      <c r="AV61" s="232">
        <v>148602.62596130371</v>
      </c>
      <c r="AW61" s="232">
        <v>5834730.6659469604</v>
      </c>
      <c r="AX61" s="232">
        <v>10048362.018981934</v>
      </c>
      <c r="AY61" s="232">
        <v>4213631.3530349731</v>
      </c>
      <c r="AZ61" s="232">
        <v>5449422.7745361328</v>
      </c>
      <c r="BA61" s="232">
        <v>381188.36055755615</v>
      </c>
      <c r="BB61" s="232">
        <v>768797.75950622559</v>
      </c>
      <c r="BC61" s="232">
        <v>2100893.5274200439</v>
      </c>
      <c r="BD61" s="232">
        <v>3588552.3525238037</v>
      </c>
      <c r="BE61" s="232">
        <v>2211857.6443939209</v>
      </c>
      <c r="BF61" s="232">
        <v>1378260.7351379395</v>
      </c>
      <c r="BG61" s="232">
        <v>7.6509758830070496E-2</v>
      </c>
      <c r="BH61" s="232">
        <v>0.20907820761203766</v>
      </c>
      <c r="BI61" s="232">
        <v>0.3571280837059021</v>
      </c>
      <c r="BJ61" s="232">
        <v>0.22012121975421906</v>
      </c>
      <c r="BK61" s="232">
        <v>0.13716273009777069</v>
      </c>
      <c r="BL61" s="232">
        <v>1.9428038503974676E-3</v>
      </c>
      <c r="BM61" s="232">
        <v>0.41933515667915344</v>
      </c>
      <c r="BN61" s="232">
        <v>2.6303729973733425E-3</v>
      </c>
      <c r="BO61" s="232">
        <v>0.10125306993722916</v>
      </c>
      <c r="BP61" s="232">
        <v>0.4550299346446991</v>
      </c>
      <c r="BQ61" s="232">
        <v>0.54497003555297852</v>
      </c>
      <c r="BR61" s="232">
        <v>1.2711715884506702E-2</v>
      </c>
      <c r="BS61" s="232">
        <v>0.25057101249694824</v>
      </c>
      <c r="BT61" s="232">
        <v>0.49958282709121704</v>
      </c>
      <c r="BU61" s="232">
        <v>0.21108038723468781</v>
      </c>
      <c r="BV61" s="232">
        <v>2.6054058223962784E-2</v>
      </c>
      <c r="BW61" s="232">
        <v>1.8474020063877106E-2</v>
      </c>
      <c r="BX61" s="232">
        <v>0.17652586102485657</v>
      </c>
      <c r="BY61" s="232">
        <v>0.13186508417129517</v>
      </c>
      <c r="BZ61" s="232">
        <v>5.9363968670368195E-2</v>
      </c>
      <c r="CA61" s="232">
        <v>0.37449595332145691</v>
      </c>
      <c r="CB61" s="232">
        <v>0.23927511274814606</v>
      </c>
      <c r="CC61" s="232">
        <v>4.1629155166447163E-3</v>
      </c>
      <c r="CD61" s="232">
        <v>0.10134606808423996</v>
      </c>
      <c r="CE61" s="232">
        <v>9.5522969961166382E-2</v>
      </c>
      <c r="CF61" s="232">
        <v>0.18363320827484131</v>
      </c>
      <c r="CG61" s="232">
        <v>0.55054378509521484</v>
      </c>
      <c r="CH61" s="232">
        <v>6.4676053822040558E-2</v>
      </c>
      <c r="CI61" s="232">
        <v>1.1500978143885732E-4</v>
      </c>
      <c r="CJ61" s="232">
        <v>0.58066487312316895</v>
      </c>
      <c r="CK61" s="232">
        <v>0.48356443643569946</v>
      </c>
      <c r="CL61" s="232">
        <v>0.69763094186782837</v>
      </c>
      <c r="CM61" s="232">
        <v>9.6474573016166687E-2</v>
      </c>
      <c r="CN61" s="232">
        <v>0.69590115547180176</v>
      </c>
      <c r="CO61" s="232">
        <v>0.8122861385345459</v>
      </c>
      <c r="CP61" s="232">
        <v>0.55681580305099487</v>
      </c>
      <c r="CQ61" s="232">
        <v>0.11029728502035141</v>
      </c>
      <c r="CR61" s="232">
        <v>0.25346896052360535</v>
      </c>
      <c r="CS61" s="232">
        <v>0.43455812335014343</v>
      </c>
      <c r="CT61" s="232">
        <v>0.51742053031921387</v>
      </c>
      <c r="CU61" s="232">
        <v>0.46383377909660339</v>
      </c>
      <c r="CV61" s="232">
        <v>0.69700074195861816</v>
      </c>
      <c r="CW61" s="232">
        <v>0.74095696210861206</v>
      </c>
      <c r="CX61" s="232">
        <v>1.8746046116575599E-3</v>
      </c>
      <c r="CY61" s="232">
        <v>4.563719779253006E-2</v>
      </c>
      <c r="CZ61" s="232">
        <v>4.3014999479055405E-2</v>
      </c>
      <c r="DA61" s="232">
        <v>8.2691967487335205E-2</v>
      </c>
      <c r="DB61" s="232">
        <v>0.24791565537452698</v>
      </c>
      <c r="DC61" s="232">
        <v>2.91243065148592E-2</v>
      </c>
      <c r="DD61" s="232">
        <v>5.1790113502647728E-5</v>
      </c>
      <c r="DE61" s="232">
        <v>0.44496831297874451</v>
      </c>
      <c r="DF61" s="232">
        <v>0.55503165721893311</v>
      </c>
      <c r="DG61" s="232">
        <v>9.4670988619327545E-3</v>
      </c>
      <c r="DH61" s="232">
        <v>0.23430433869361877</v>
      </c>
      <c r="DI61" s="232">
        <v>0.50934022665023804</v>
      </c>
      <c r="DJ61" s="232">
        <v>0.21961891651153564</v>
      </c>
      <c r="DK61" s="232">
        <v>2.7269424870610237E-2</v>
      </c>
      <c r="DL61" s="232">
        <v>1.8562346696853638E-2</v>
      </c>
      <c r="DM61" s="232">
        <v>0.17684672772884369</v>
      </c>
      <c r="DN61" s="232">
        <v>0.13101540505886078</v>
      </c>
      <c r="DO61" s="232">
        <v>5.5795580148696899E-2</v>
      </c>
      <c r="DP61" s="232">
        <v>0.37084558606147766</v>
      </c>
      <c r="DQ61" s="232">
        <v>0.24693435430526733</v>
      </c>
      <c r="DR61" s="232">
        <v>4.1629155166447163E-3</v>
      </c>
      <c r="DS61" s="232">
        <v>0.10134606808423996</v>
      </c>
      <c r="DT61" s="232">
        <v>9.5522969961166382E-2</v>
      </c>
      <c r="DU61" s="232">
        <v>0.18363320827484131</v>
      </c>
      <c r="DV61" s="232">
        <v>0.55054378509521484</v>
      </c>
      <c r="DW61" s="232">
        <v>6.4676053822040558E-2</v>
      </c>
      <c r="DX61" s="232">
        <v>1.1500978143885732E-4</v>
      </c>
      <c r="DY61" s="232">
        <v>3.0042149126529694E-2</v>
      </c>
      <c r="DZ61" s="232">
        <v>4.8235047608613968E-2</v>
      </c>
      <c r="EA61" s="232">
        <v>0.48289462924003601</v>
      </c>
      <c r="EB61" s="232">
        <v>7.5890995562076569E-2</v>
      </c>
      <c r="EC61" s="232">
        <v>1.5654915943741798E-2</v>
      </c>
      <c r="ED61" s="232">
        <v>7.6319505460560322E-3</v>
      </c>
      <c r="EE61" s="232">
        <v>2.5193238630890846E-2</v>
      </c>
      <c r="EF61" s="232">
        <v>0.21057364344596863</v>
      </c>
      <c r="EG61" s="232">
        <v>0.50318598747253418</v>
      </c>
      <c r="EH61" s="232">
        <v>0.22627042233943939</v>
      </c>
      <c r="EI61" s="232">
        <v>0.21010346710681915</v>
      </c>
      <c r="EJ61" s="232">
        <v>6.0440126806497574E-2</v>
      </c>
      <c r="EK61" s="232">
        <v>6.5330930054187775E-2</v>
      </c>
      <c r="EL61" s="232">
        <v>8.5840977728366852E-2</v>
      </c>
      <c r="EM61" s="232">
        <v>4.8205789178609848E-2</v>
      </c>
      <c r="EN61" s="232">
        <v>0.29925209283828735</v>
      </c>
      <c r="EO61" s="232">
        <v>0.12501665949821472</v>
      </c>
      <c r="EP61" s="232">
        <v>4.7638565301895142E-2</v>
      </c>
      <c r="EQ61" s="232">
        <v>2.7556024491786957E-2</v>
      </c>
      <c r="ER61" s="232">
        <v>2.246955968439579E-2</v>
      </c>
      <c r="ES61" s="232">
        <v>5.791463702917099E-2</v>
      </c>
      <c r="ET61" s="232">
        <v>6.3439548015594482E-2</v>
      </c>
      <c r="EU61" s="232">
        <v>7.1152016520500183E-2</v>
      </c>
      <c r="EV61" s="232">
        <v>0.12217780202627182</v>
      </c>
      <c r="EW61" s="232">
        <v>7.4574209749698639E-2</v>
      </c>
      <c r="EX61" s="232">
        <v>3.5520303994417191E-2</v>
      </c>
      <c r="EY61" s="232">
        <v>0</v>
      </c>
      <c r="EZ61" s="232">
        <v>0</v>
      </c>
      <c r="FA61" s="232">
        <v>0</v>
      </c>
      <c r="FB61" s="232">
        <v>0</v>
      </c>
      <c r="FC61" s="232">
        <v>0</v>
      </c>
      <c r="FD61" s="232">
        <v>0</v>
      </c>
      <c r="FE61" s="232">
        <v>0</v>
      </c>
      <c r="FF61" s="232">
        <v>0.59788244962692261</v>
      </c>
      <c r="FG61" s="232">
        <v>0.40211755037307739</v>
      </c>
      <c r="FH61" s="232">
        <v>5.8226749300956726E-2</v>
      </c>
      <c r="FI61" s="232">
        <v>0.47949036955833435</v>
      </c>
      <c r="FJ61" s="232">
        <v>0.36429008841514587</v>
      </c>
      <c r="FK61" s="232">
        <v>8.9031897485256195E-2</v>
      </c>
      <c r="FL61" s="232">
        <v>8.9608896523714066E-3</v>
      </c>
      <c r="FM61" s="232">
        <v>1.637687161564827E-2</v>
      </c>
      <c r="FN61" s="232">
        <v>0.17141531407833099</v>
      </c>
      <c r="FO61" s="232">
        <v>0.14361447095870972</v>
      </c>
      <c r="FP61" s="232">
        <v>0.11101877689361572</v>
      </c>
      <c r="FQ61" s="232">
        <v>0.42748111486434937</v>
      </c>
      <c r="FR61" s="232">
        <v>0.13009344041347504</v>
      </c>
      <c r="FZ61" s="232">
        <v>2377.2431640625</v>
      </c>
      <c r="GA61" s="232">
        <v>2692.217041015625</v>
      </c>
      <c r="GB61" s="232">
        <v>1984.3604736328125</v>
      </c>
      <c r="GC61" s="232">
        <v>760.13482666015625</v>
      </c>
      <c r="GD61" s="232">
        <v>1736.5489501953125</v>
      </c>
      <c r="GE61" s="232">
        <v>2437.482421875</v>
      </c>
      <c r="GF61" s="232">
        <v>2904.1162109375</v>
      </c>
      <c r="GG61" s="232">
        <v>3075.21240234375</v>
      </c>
      <c r="GH61" s="232">
        <v>1237.27734375</v>
      </c>
      <c r="GI61" s="232">
        <v>1291.1529541015625</v>
      </c>
      <c r="GJ61" s="232">
        <v>1429.1268310546875</v>
      </c>
      <c r="GK61" s="232">
        <v>1386.8616943359375</v>
      </c>
      <c r="GL61" s="232">
        <v>1793.2301025390625</v>
      </c>
      <c r="GM61" s="232">
        <v>4844.6494140625</v>
      </c>
      <c r="GN61" s="232">
        <v>1900.02294921875</v>
      </c>
      <c r="GO61" s="232">
        <v>2732.59326171875</v>
      </c>
      <c r="GP61" s="232">
        <v>1878.6541748046875</v>
      </c>
      <c r="GQ61" s="232">
        <v>1715.0963134765625</v>
      </c>
      <c r="GR61" s="232">
        <v>2383.380126953125</v>
      </c>
      <c r="GS61" s="232">
        <v>4419.3125</v>
      </c>
      <c r="GT61" s="232">
        <v>121.84297943115234</v>
      </c>
      <c r="GU61" s="232">
        <v>2846.647705078125</v>
      </c>
      <c r="GV61" s="232">
        <v>2124.895263671875</v>
      </c>
      <c r="GW61" s="232">
        <v>1658.6109619140625</v>
      </c>
      <c r="GX61" s="232">
        <v>1912.1263427734375</v>
      </c>
      <c r="GY61" s="232">
        <v>1172.511474609375</v>
      </c>
      <c r="GZ61" s="232">
        <v>955.90496826171875</v>
      </c>
      <c r="HA61" s="232">
        <v>2102.4814453125</v>
      </c>
      <c r="HB61" s="232">
        <v>1601.050048828125</v>
      </c>
      <c r="HC61" s="232">
        <v>4597.7587890625</v>
      </c>
      <c r="HD61" s="232">
        <v>1808.8077392578125</v>
      </c>
      <c r="HE61" s="232">
        <v>5583.01318359375</v>
      </c>
      <c r="HF61" s="232">
        <v>2153.349609375</v>
      </c>
      <c r="HG61" s="232">
        <v>0</v>
      </c>
      <c r="HH61" s="232">
        <v>4733.21875</v>
      </c>
      <c r="HI61" s="232">
        <v>2342.23583984375</v>
      </c>
      <c r="HJ61" s="232">
        <v>0.52859169244766235</v>
      </c>
      <c r="HK61" s="232">
        <v>0.13175798952579498</v>
      </c>
      <c r="HL61" s="232">
        <v>0.21057364344596863</v>
      </c>
      <c r="HM61" s="232">
        <v>2098.39111328125</v>
      </c>
      <c r="HN61" s="232">
        <v>1347.4498291015625</v>
      </c>
      <c r="HO61" s="232">
        <v>2119.31787109375</v>
      </c>
      <c r="HP61" s="232">
        <v>0.48685142397880554</v>
      </c>
      <c r="HQ61" s="232">
        <v>0.22413064539432526</v>
      </c>
      <c r="HR61" s="232">
        <v>0.22693313658237457</v>
      </c>
      <c r="HS61" s="232">
        <v>5.3971376270055771E-2</v>
      </c>
      <c r="HT61" s="232">
        <v>8.1134028732776642E-3</v>
      </c>
      <c r="HU61" s="232">
        <v>0.64448529481887817</v>
      </c>
      <c r="HV61" s="232">
        <v>0.54363983869552612</v>
      </c>
      <c r="HW61" s="232">
        <v>0.54677754640579224</v>
      </c>
      <c r="HX61" s="232">
        <v>0.41836819052696228</v>
      </c>
      <c r="HY61" s="232">
        <v>0.77768087387084961</v>
      </c>
      <c r="HZ61" s="232">
        <v>0.35421663522720337</v>
      </c>
      <c r="IA61" s="232">
        <v>1.6976902261376381E-2</v>
      </c>
      <c r="IB61" s="232">
        <v>0.14166031777858734</v>
      </c>
      <c r="IC61" s="232">
        <v>0.21752698719501495</v>
      </c>
      <c r="ID61" s="232">
        <v>0.280323326587677</v>
      </c>
      <c r="IE61" s="232">
        <v>0.34351244568824768</v>
      </c>
      <c r="IF61" s="232">
        <v>0.70212513208389282</v>
      </c>
      <c r="IG61" s="232">
        <v>0.29787486791610718</v>
      </c>
      <c r="IH61" s="232">
        <v>8.3641454577445984E-2</v>
      </c>
      <c r="II61" s="232">
        <v>0.31517413258552551</v>
      </c>
      <c r="IJ61" s="232">
        <v>0.15844687819480896</v>
      </c>
      <c r="IK61" s="232">
        <v>3.5050619393587112E-2</v>
      </c>
      <c r="IL61" s="232">
        <v>0.30077314376831055</v>
      </c>
      <c r="IM61" s="232">
        <v>0.10691379010677338</v>
      </c>
      <c r="IN61" s="232">
        <v>0.98862367868423462</v>
      </c>
      <c r="IO61" s="232">
        <v>0.93298250436782837</v>
      </c>
      <c r="IP61" s="232">
        <v>0.24411763250827789</v>
      </c>
      <c r="IQ61" s="232">
        <v>0.19952760636806488</v>
      </c>
    </row>
    <row r="62" spans="1:251" x14ac:dyDescent="0.25">
      <c r="A62" s="139" t="str">
        <f t="shared" si="1"/>
        <v>2014_1_SEMT</v>
      </c>
      <c r="B62" s="232">
        <v>2014</v>
      </c>
      <c r="C62" s="232">
        <v>1</v>
      </c>
      <c r="D62" s="232" t="s">
        <v>171</v>
      </c>
      <c r="E62" s="232">
        <v>1462.11572265625</v>
      </c>
      <c r="F62" s="232">
        <v>1782.3968505859375</v>
      </c>
      <c r="G62" s="232">
        <v>1218.4298095703125</v>
      </c>
      <c r="H62" s="232">
        <v>805.64337158203125</v>
      </c>
      <c r="I62" s="232">
        <v>1218.4298095703125</v>
      </c>
      <c r="J62" s="232">
        <v>1720.6070556640625</v>
      </c>
      <c r="K62" s="232">
        <v>1720.6070556640625</v>
      </c>
      <c r="L62" s="232">
        <v>1447.1663818359375</v>
      </c>
      <c r="M62" s="232">
        <v>1085.374755859375</v>
      </c>
      <c r="N62" s="232">
        <v>1181.8525390625</v>
      </c>
      <c r="O62" s="232">
        <v>1205.9720458984375</v>
      </c>
      <c r="P62" s="232">
        <v>1145.6734619140625</v>
      </c>
      <c r="Q62" s="232">
        <v>1447.1663818359375</v>
      </c>
      <c r="R62" s="232">
        <v>3135.527099609375</v>
      </c>
      <c r="S62" s="232">
        <v>1188.2645263671875</v>
      </c>
      <c r="T62" s="232">
        <v>1567.7635498046875</v>
      </c>
      <c r="U62" s="232">
        <v>1462.11572265625</v>
      </c>
      <c r="V62" s="232">
        <v>1266.2706298828125</v>
      </c>
      <c r="W62" s="232">
        <v>1462.11572265625</v>
      </c>
      <c r="X62" s="232">
        <v>3046.074462890625</v>
      </c>
      <c r="Y62" s="232">
        <v>6029.85986328125</v>
      </c>
      <c r="Z62" s="232">
        <v>1808.9580078125</v>
      </c>
      <c r="AA62" s="232">
        <v>1447.1663818359375</v>
      </c>
      <c r="AB62" s="232">
        <v>1266.2706298828125</v>
      </c>
      <c r="AC62" s="232">
        <v>1218.4298095703125</v>
      </c>
      <c r="AD62" s="232">
        <v>1069.4381103515625</v>
      </c>
      <c r="AE62" s="232">
        <v>882.1431884765625</v>
      </c>
      <c r="AF62" s="232">
        <v>1462.11572265625</v>
      </c>
      <c r="AG62" s="232">
        <v>1096.5867919921875</v>
      </c>
      <c r="AH62" s="232">
        <v>1827.6446533203125</v>
      </c>
      <c r="AI62" s="232">
        <v>1326.5692138671875</v>
      </c>
      <c r="AJ62" s="232">
        <v>4823.88818359375</v>
      </c>
      <c r="AK62" s="232">
        <v>1567.7635498046875</v>
      </c>
      <c r="AL62" s="232">
        <v>0</v>
      </c>
      <c r="AM62" s="232">
        <v>3046.074462890625</v>
      </c>
      <c r="AN62" s="232">
        <v>1462.11572265625</v>
      </c>
      <c r="AO62" s="232">
        <v>1447.1663818359375</v>
      </c>
      <c r="AP62" s="232">
        <v>1010.02490234375</v>
      </c>
      <c r="AQ62" s="232">
        <v>1544.743896484375</v>
      </c>
      <c r="AR62" s="232">
        <v>299180.07130622864</v>
      </c>
      <c r="AS62" s="232">
        <v>4933784.154712677</v>
      </c>
      <c r="AT62" s="232">
        <v>9650578.0384025574</v>
      </c>
      <c r="AU62" s="232">
        <v>3919816.3017883301</v>
      </c>
      <c r="AV62" s="232">
        <v>503905.13605690002</v>
      </c>
      <c r="AW62" s="232">
        <v>20806573.261039734</v>
      </c>
      <c r="AX62" s="232">
        <v>33014456.671663284</v>
      </c>
      <c r="AY62" s="232">
        <v>12207883.41062355</v>
      </c>
      <c r="AZ62" s="232">
        <v>19307263.702266693</v>
      </c>
      <c r="BA62" s="232">
        <v>1483486.8038902283</v>
      </c>
      <c r="BB62" s="232">
        <v>2600392.2809352875</v>
      </c>
      <c r="BC62" s="232">
        <v>7364926.1236171722</v>
      </c>
      <c r="BD62" s="232">
        <v>12196225.717851639</v>
      </c>
      <c r="BE62" s="232">
        <v>6808576.983001709</v>
      </c>
      <c r="BF62" s="232">
        <v>4044335.5662574768</v>
      </c>
      <c r="BG62" s="232">
        <v>7.8765258193016052E-2</v>
      </c>
      <c r="BH62" s="232">
        <v>0.22308185696601868</v>
      </c>
      <c r="BI62" s="232">
        <v>0.36942076683044434</v>
      </c>
      <c r="BJ62" s="232">
        <v>0.20623016357421875</v>
      </c>
      <c r="BK62" s="232">
        <v>0.12250195443630219</v>
      </c>
      <c r="BL62" s="232">
        <v>3.2605682499706745E-3</v>
      </c>
      <c r="BM62" s="232">
        <v>0.36977386474609375</v>
      </c>
      <c r="BN62" s="232">
        <v>5.8291787281632423E-3</v>
      </c>
      <c r="BO62" s="232">
        <v>7.9070664942264557E-2</v>
      </c>
      <c r="BP62" s="232">
        <v>0.46223309636116028</v>
      </c>
      <c r="BQ62" s="232">
        <v>0.53776693344116211</v>
      </c>
      <c r="BR62" s="232">
        <v>1.99409369379282E-2</v>
      </c>
      <c r="BS62" s="232">
        <v>0.2710479199886322</v>
      </c>
      <c r="BT62" s="232">
        <v>0.48900389671325684</v>
      </c>
      <c r="BU62" s="232">
        <v>0.19532273709774017</v>
      </c>
      <c r="BV62" s="232">
        <v>2.4684511125087738E-2</v>
      </c>
      <c r="BW62" s="232">
        <v>2.0444909110665321E-2</v>
      </c>
      <c r="BX62" s="232">
        <v>0.16807880997657776</v>
      </c>
      <c r="BY62" s="232">
        <v>0.11072995513677597</v>
      </c>
      <c r="BZ62" s="232">
        <v>6.3728548586368561E-2</v>
      </c>
      <c r="CA62" s="232">
        <v>0.36014339327812195</v>
      </c>
      <c r="CB62" s="232">
        <v>0.27687439322471619</v>
      </c>
      <c r="CC62" s="232">
        <v>4.1913236491382122E-3</v>
      </c>
      <c r="CD62" s="232">
        <v>0.14119218289852142</v>
      </c>
      <c r="CE62" s="232">
        <v>8.3723455667495728E-2</v>
      </c>
      <c r="CF62" s="232">
        <v>0.18240535259246826</v>
      </c>
      <c r="CG62" s="232">
        <v>0.54071837663650513</v>
      </c>
      <c r="CH62" s="232">
        <v>4.7496706247329712E-2</v>
      </c>
      <c r="CI62" s="232">
        <v>2.7259369380772114E-4</v>
      </c>
      <c r="CJ62" s="232">
        <v>0.63022613525390625</v>
      </c>
      <c r="CK62" s="232">
        <v>0.54134225845336914</v>
      </c>
      <c r="CL62" s="232">
        <v>0.73378485441207886</v>
      </c>
      <c r="CM62" s="232">
        <v>0.15955384075641632</v>
      </c>
      <c r="CN62" s="232">
        <v>0.76573449373245239</v>
      </c>
      <c r="CO62" s="232">
        <v>0.83423316478729248</v>
      </c>
      <c r="CP62" s="232">
        <v>0.59689372777938843</v>
      </c>
      <c r="CQ62" s="232">
        <v>0.12699244916439056</v>
      </c>
      <c r="CR62" s="232">
        <v>0.30414986610412598</v>
      </c>
      <c r="CS62" s="232">
        <v>0.46134564280509949</v>
      </c>
      <c r="CT62" s="232">
        <v>0.55244308710098267</v>
      </c>
      <c r="CU62" s="232">
        <v>0.51251256465911865</v>
      </c>
      <c r="CV62" s="232">
        <v>0.74084144830703735</v>
      </c>
      <c r="CW62" s="232">
        <v>0.80421382188796997</v>
      </c>
      <c r="CX62" s="232">
        <v>2.0210689399391413E-3</v>
      </c>
      <c r="CY62" s="232">
        <v>6.8083293735980988E-2</v>
      </c>
      <c r="CZ62" s="232">
        <v>4.0371701121330261E-2</v>
      </c>
      <c r="DA62" s="232">
        <v>8.795640617609024E-2</v>
      </c>
      <c r="DB62" s="232">
        <v>0.26073601841926575</v>
      </c>
      <c r="DC62" s="232">
        <v>2.2903053089976311E-2</v>
      </c>
      <c r="DD62" s="232">
        <v>1.3144550030119717E-4</v>
      </c>
      <c r="DE62" s="232">
        <v>0.45641246438026428</v>
      </c>
      <c r="DF62" s="232">
        <v>0.54358756542205811</v>
      </c>
      <c r="DG62" s="232">
        <v>1.5495725907385349E-2</v>
      </c>
      <c r="DH62" s="232">
        <v>0.25554031133651733</v>
      </c>
      <c r="DI62" s="232">
        <v>0.4998418390750885</v>
      </c>
      <c r="DJ62" s="232">
        <v>0.20302288234233856</v>
      </c>
      <c r="DK62" s="232">
        <v>2.6099251583218575E-2</v>
      </c>
      <c r="DL62" s="232">
        <v>2.0826973021030426E-2</v>
      </c>
      <c r="DM62" s="232">
        <v>0.16893647611141205</v>
      </c>
      <c r="DN62" s="232">
        <v>0.11046304553747177</v>
      </c>
      <c r="DO62" s="232">
        <v>5.9776514768600464E-2</v>
      </c>
      <c r="DP62" s="232">
        <v>0.35651221871376038</v>
      </c>
      <c r="DQ62" s="232">
        <v>0.28348478674888611</v>
      </c>
      <c r="DR62" s="232">
        <v>4.1913236491382122E-3</v>
      </c>
      <c r="DS62" s="232">
        <v>0.14119218289852142</v>
      </c>
      <c r="DT62" s="232">
        <v>8.3723455667495728E-2</v>
      </c>
      <c r="DU62" s="232">
        <v>0.18240535259246826</v>
      </c>
      <c r="DV62" s="232">
        <v>0.54071837663650513</v>
      </c>
      <c r="DW62" s="232">
        <v>4.7496706247329712E-2</v>
      </c>
      <c r="DX62" s="232">
        <v>2.7259369380772114E-4</v>
      </c>
      <c r="DY62" s="232">
        <v>2.5531603023409843E-2</v>
      </c>
      <c r="DZ62" s="232">
        <v>3.9694339036941528E-2</v>
      </c>
      <c r="EA62" s="232">
        <v>0.51683253049850464</v>
      </c>
      <c r="EB62" s="232">
        <v>8.6651638150215149E-2</v>
      </c>
      <c r="EC62" s="232">
        <v>1.2170346453785896E-2</v>
      </c>
      <c r="ED62" s="232">
        <v>9.1936150565743446E-3</v>
      </c>
      <c r="EE62" s="232">
        <v>4.0202908217906952E-2</v>
      </c>
      <c r="EF62" s="232">
        <v>0.18482318520545959</v>
      </c>
      <c r="EG62" s="232">
        <v>0.47123223543167114</v>
      </c>
      <c r="EH62" s="232">
        <v>0.22972910106182098</v>
      </c>
      <c r="EI62" s="232">
        <v>0.23708434402942657</v>
      </c>
      <c r="EJ62" s="232">
        <v>6.1954319477081299E-2</v>
      </c>
      <c r="EK62" s="232">
        <v>7.1298949420452118E-2</v>
      </c>
      <c r="EL62" s="232">
        <v>8.3019211888313293E-2</v>
      </c>
      <c r="EM62" s="232">
        <v>6.1224892735481262E-2</v>
      </c>
      <c r="EN62" s="232">
        <v>0.27605023980140686</v>
      </c>
      <c r="EO62" s="232">
        <v>0.12385166436433792</v>
      </c>
      <c r="EP62" s="232">
        <v>5.0972577184438705E-2</v>
      </c>
      <c r="EQ62" s="232">
        <v>3.4981943666934967E-2</v>
      </c>
      <c r="ER62" s="232">
        <v>1.8876446411013603E-2</v>
      </c>
      <c r="ES62" s="232">
        <v>5.3791869431734085E-2</v>
      </c>
      <c r="ET62" s="232">
        <v>6.6644817590713501E-2</v>
      </c>
      <c r="EU62" s="232">
        <v>7.3620043694972992E-2</v>
      </c>
      <c r="EV62" s="232">
        <v>0.12754718959331512</v>
      </c>
      <c r="EW62" s="232">
        <v>8.0682270228862762E-2</v>
      </c>
      <c r="EX62" s="232">
        <v>4.9336701631546021E-2</v>
      </c>
      <c r="EY62" s="232">
        <v>0</v>
      </c>
      <c r="EZ62" s="232">
        <v>0</v>
      </c>
      <c r="FA62" s="232">
        <v>0</v>
      </c>
      <c r="FB62" s="232">
        <v>0</v>
      </c>
      <c r="FC62" s="232">
        <v>0</v>
      </c>
      <c r="FD62" s="232">
        <v>0</v>
      </c>
      <c r="FE62" s="232">
        <v>0</v>
      </c>
      <c r="FF62" s="232">
        <v>0.53821587562561035</v>
      </c>
      <c r="FG62" s="232">
        <v>0.46178412437438965</v>
      </c>
      <c r="FH62" s="232">
        <v>7.7205918729305267E-2</v>
      </c>
      <c r="FI62" s="232">
        <v>0.47083070874214172</v>
      </c>
      <c r="FJ62" s="232">
        <v>0.34959548711776733</v>
      </c>
      <c r="FK62" s="232">
        <v>9.5832675695419312E-2</v>
      </c>
      <c r="FL62" s="232">
        <v>6.5352413803339005E-3</v>
      </c>
      <c r="FM62" s="232">
        <v>1.5424769371747971E-2</v>
      </c>
      <c r="FN62" s="232">
        <v>0.15710724890232086</v>
      </c>
      <c r="FO62" s="232">
        <v>0.11433470994234085</v>
      </c>
      <c r="FP62" s="232">
        <v>0.11400443315505981</v>
      </c>
      <c r="FQ62" s="232">
        <v>0.40754017233848572</v>
      </c>
      <c r="FR62" s="232">
        <v>0.19158865511417389</v>
      </c>
      <c r="FZ62" s="232">
        <v>2690.737060546875</v>
      </c>
      <c r="GA62" s="232">
        <v>3103.18505859375</v>
      </c>
      <c r="GB62" s="232">
        <v>2199.51123046875</v>
      </c>
      <c r="GC62" s="232">
        <v>727.2734375</v>
      </c>
      <c r="GD62" s="232">
        <v>1796.4093017578125</v>
      </c>
      <c r="GE62" s="232">
        <v>2878.486328125</v>
      </c>
      <c r="GF62" s="232">
        <v>3392.92626953125</v>
      </c>
      <c r="GG62" s="232">
        <v>3555.0048828125</v>
      </c>
      <c r="GH62" s="232">
        <v>1370.1822509765625</v>
      </c>
      <c r="GI62" s="232">
        <v>1388.909423828125</v>
      </c>
      <c r="GJ62" s="232">
        <v>1559.913818359375</v>
      </c>
      <c r="GK62" s="232">
        <v>1469.872314453125</v>
      </c>
      <c r="GL62" s="232">
        <v>1941.893798828125</v>
      </c>
      <c r="GM62" s="232">
        <v>5203.3740234375</v>
      </c>
      <c r="GN62" s="232">
        <v>2340.9482421875</v>
      </c>
      <c r="GO62" s="232">
        <v>2777.156005859375</v>
      </c>
      <c r="GP62" s="232">
        <v>2285.367919921875</v>
      </c>
      <c r="GQ62" s="232">
        <v>2053.53662109375</v>
      </c>
      <c r="GR62" s="232">
        <v>2767.496826171875</v>
      </c>
      <c r="GS62" s="232">
        <v>4747.0068359375</v>
      </c>
      <c r="GT62" s="232">
        <v>3646.8583984375</v>
      </c>
      <c r="GU62" s="232">
        <v>3351.33154296875</v>
      </c>
      <c r="GV62" s="232">
        <v>2443.623046875</v>
      </c>
      <c r="GW62" s="232">
        <v>1811.636474609375</v>
      </c>
      <c r="GX62" s="232">
        <v>1946.5894775390625</v>
      </c>
      <c r="GY62" s="232">
        <v>1176.2515869140625</v>
      </c>
      <c r="GZ62" s="232">
        <v>962.01629638671875</v>
      </c>
      <c r="HA62" s="232">
        <v>2424.9912109375</v>
      </c>
      <c r="HB62" s="232">
        <v>1904.4967041015625</v>
      </c>
      <c r="HC62" s="232">
        <v>3684.994873046875</v>
      </c>
      <c r="HD62" s="232">
        <v>2660.89111328125</v>
      </c>
      <c r="HE62" s="232">
        <v>7494.5029296875</v>
      </c>
      <c r="HF62" s="232">
        <v>2449.8037109375</v>
      </c>
      <c r="HG62" s="232">
        <v>0</v>
      </c>
      <c r="HH62" s="232">
        <v>4815.75048828125</v>
      </c>
      <c r="HI62" s="232">
        <v>2646.952880859375</v>
      </c>
      <c r="HJ62" s="232">
        <v>0.5545344352722168</v>
      </c>
      <c r="HK62" s="232">
        <v>0.13553959131240845</v>
      </c>
      <c r="HL62" s="232">
        <v>0.18482318520545959</v>
      </c>
      <c r="HM62" s="232">
        <v>2363.171630859375</v>
      </c>
      <c r="HN62" s="232">
        <v>1634.0491943359375</v>
      </c>
      <c r="HO62" s="232">
        <v>2408.803955078125</v>
      </c>
      <c r="HP62" s="232">
        <v>0.45525535941123962</v>
      </c>
      <c r="HQ62" s="232">
        <v>0.2266247570514679</v>
      </c>
      <c r="HR62" s="232">
        <v>0.25444424152374268</v>
      </c>
      <c r="HS62" s="232">
        <v>5.4416902363300323E-2</v>
      </c>
      <c r="HT62" s="232">
        <v>9.2587415128946304E-3</v>
      </c>
      <c r="HU62" s="232">
        <v>0.69047021865844727</v>
      </c>
      <c r="HV62" s="232">
        <v>0.5839579701423645</v>
      </c>
      <c r="HW62" s="232">
        <v>0.61030662059783936</v>
      </c>
      <c r="HX62" s="232">
        <v>0.48937034606933594</v>
      </c>
      <c r="HY62" s="232">
        <v>0.82689064741134644</v>
      </c>
      <c r="HZ62" s="232">
        <v>0.32143962383270264</v>
      </c>
      <c r="IA62" s="232">
        <v>2.0201271399855614E-2</v>
      </c>
      <c r="IB62" s="232">
        <v>0.15067560970783234</v>
      </c>
      <c r="IC62" s="232">
        <v>0.22887134552001953</v>
      </c>
      <c r="ID62" s="232">
        <v>0.26816990971565247</v>
      </c>
      <c r="IE62" s="232">
        <v>0.33208185434341431</v>
      </c>
      <c r="IF62" s="232">
        <v>0.68882131576538086</v>
      </c>
      <c r="IG62" s="232">
        <v>0.31117871403694153</v>
      </c>
      <c r="IH62" s="232">
        <v>8.8508106768131256E-2</v>
      </c>
      <c r="II62" s="232">
        <v>0.34083816409111023</v>
      </c>
      <c r="IJ62" s="232">
        <v>0.12711724638938904</v>
      </c>
      <c r="IK62" s="232">
        <v>3.8791365921497345E-2</v>
      </c>
      <c r="IL62" s="232">
        <v>0.28952628374099731</v>
      </c>
      <c r="IM62" s="232">
        <v>0.11521881073713303</v>
      </c>
      <c r="IN62" s="232">
        <v>0.98920685052871704</v>
      </c>
      <c r="IO62" s="232">
        <v>0.92688733339309692</v>
      </c>
      <c r="IP62" s="232">
        <v>0.22753842175006866</v>
      </c>
      <c r="IQ62" s="232">
        <v>0.19641311466693878</v>
      </c>
    </row>
    <row r="63" spans="1:251" x14ac:dyDescent="0.25">
      <c r="A63" s="139" t="str">
        <f t="shared" si="1"/>
        <v>2013_4_BRA</v>
      </c>
      <c r="B63" s="232">
        <v>2013</v>
      </c>
      <c r="C63" s="232">
        <v>4</v>
      </c>
      <c r="D63" s="232" t="s">
        <v>170</v>
      </c>
      <c r="E63" s="232">
        <v>1214.3568115234375</v>
      </c>
      <c r="F63" s="232">
        <v>1352.683349609375</v>
      </c>
      <c r="G63" s="232">
        <v>1001.5845947265625</v>
      </c>
      <c r="H63" s="232">
        <v>420.66552734375</v>
      </c>
      <c r="I63" s="232">
        <v>1045.2552490234375</v>
      </c>
      <c r="J63" s="232">
        <v>1279.2232666015625</v>
      </c>
      <c r="K63" s="232">
        <v>1251.980712890625</v>
      </c>
      <c r="L63" s="232">
        <v>988.5042724609375</v>
      </c>
      <c r="M63" s="232">
        <v>738.01336669921875</v>
      </c>
      <c r="N63" s="232">
        <v>864.94122314453125</v>
      </c>
      <c r="O63" s="232">
        <v>1092.9210205078125</v>
      </c>
      <c r="P63" s="232">
        <v>971.48541259765625</v>
      </c>
      <c r="Q63" s="232">
        <v>1235.63037109375</v>
      </c>
      <c r="R63" s="232">
        <v>2513.272216796875</v>
      </c>
      <c r="S63" s="232">
        <v>546.46051025390625</v>
      </c>
      <c r="T63" s="232">
        <v>1291.5234375</v>
      </c>
      <c r="U63" s="232">
        <v>1251.980712890625</v>
      </c>
      <c r="V63" s="232">
        <v>1128.8494873046875</v>
      </c>
      <c r="W63" s="232">
        <v>1235.63037109375</v>
      </c>
      <c r="X63" s="232">
        <v>1985.91943359375</v>
      </c>
      <c r="Y63" s="232">
        <v>1291.19775390625</v>
      </c>
      <c r="Z63" s="232">
        <v>1445.6875</v>
      </c>
      <c r="AA63" s="232">
        <v>1112.0672607421875</v>
      </c>
      <c r="AB63" s="232">
        <v>992.959716796875</v>
      </c>
      <c r="AC63" s="232">
        <v>1001.5845947265625</v>
      </c>
      <c r="AD63" s="232">
        <v>922.232666015625</v>
      </c>
      <c r="AE63" s="232">
        <v>607.17840576171875</v>
      </c>
      <c r="AF63" s="232">
        <v>1354.4815673828125</v>
      </c>
      <c r="AG63" s="232">
        <v>841.53338623046875</v>
      </c>
      <c r="AH63" s="232">
        <v>1606.3194580078125</v>
      </c>
      <c r="AI63" s="232">
        <v>983.76971435546875</v>
      </c>
      <c r="AJ63" s="232">
        <v>3690.06689453125</v>
      </c>
      <c r="AK63" s="232">
        <v>988.5042724609375</v>
      </c>
      <c r="AL63" s="232">
        <v>0</v>
      </c>
      <c r="AM63" s="232">
        <v>2471.2607421875</v>
      </c>
      <c r="AN63" s="232">
        <v>1231.3468017578125</v>
      </c>
      <c r="AO63" s="232">
        <v>1257.10986328125</v>
      </c>
      <c r="AP63" s="232">
        <v>837.38787841796875</v>
      </c>
      <c r="AQ63" s="232">
        <v>988.5042724609375</v>
      </c>
      <c r="AR63" s="232">
        <v>2252296.7576751709</v>
      </c>
      <c r="AS63" s="232">
        <v>24712496.62149334</v>
      </c>
      <c r="AT63" s="232">
        <v>44735280.759754181</v>
      </c>
      <c r="AU63" s="232">
        <v>17377270.190522194</v>
      </c>
      <c r="AV63" s="232">
        <v>2660260.549823761</v>
      </c>
      <c r="AW63" s="232">
        <v>97933600.672862053</v>
      </c>
      <c r="AX63" s="232">
        <v>160408338.26752186</v>
      </c>
      <c r="AY63" s="232">
        <v>62474737.594659805</v>
      </c>
      <c r="AZ63" s="232">
        <v>91737604.879268646</v>
      </c>
      <c r="BA63" s="232">
        <v>5935440.5737638474</v>
      </c>
      <c r="BB63" s="232">
        <v>14084533.689767838</v>
      </c>
      <c r="BC63" s="232">
        <v>38085920.075454712</v>
      </c>
      <c r="BD63" s="232">
        <v>58682797.811489105</v>
      </c>
      <c r="BE63" s="232">
        <v>30925892.860513687</v>
      </c>
      <c r="BF63" s="232">
        <v>18629193.830296516</v>
      </c>
      <c r="BG63" s="232">
        <v>8.7804250419139862E-2</v>
      </c>
      <c r="BH63" s="232">
        <v>0.23743104934692383</v>
      </c>
      <c r="BI63" s="232">
        <v>0.36583384871482849</v>
      </c>
      <c r="BJ63" s="232">
        <v>0.1927947998046875</v>
      </c>
      <c r="BK63" s="232">
        <v>0.11613606661558151</v>
      </c>
      <c r="BL63" s="232">
        <v>2.8349654749035835E-3</v>
      </c>
      <c r="BM63" s="232">
        <v>0.38947314023971558</v>
      </c>
      <c r="BN63" s="232">
        <v>2.9967190697789192E-2</v>
      </c>
      <c r="BO63" s="232">
        <v>8.3388209342956543E-2</v>
      </c>
      <c r="BP63" s="232">
        <v>0.4326915442943573</v>
      </c>
      <c r="BQ63" s="232">
        <v>0.56730842590332031</v>
      </c>
      <c r="BR63" s="232">
        <v>3.0034089460968971E-2</v>
      </c>
      <c r="BS63" s="232">
        <v>0.28283184766769409</v>
      </c>
      <c r="BT63" s="232">
        <v>0.47758811712265015</v>
      </c>
      <c r="BU63" s="232">
        <v>0.18210652470588684</v>
      </c>
      <c r="BV63" s="232">
        <v>2.7439434081315994E-2</v>
      </c>
      <c r="BW63" s="232">
        <v>5.3398177027702332E-2</v>
      </c>
      <c r="BX63" s="232">
        <v>0.26175859570503235</v>
      </c>
      <c r="BY63" s="232">
        <v>0.11013483256101608</v>
      </c>
      <c r="BZ63" s="232">
        <v>6.6668242216110229E-2</v>
      </c>
      <c r="CA63" s="232">
        <v>0.31175521016120911</v>
      </c>
      <c r="CB63" s="232">
        <v>0.1962849348783493</v>
      </c>
      <c r="CC63" s="232">
        <v>0.11259780824184418</v>
      </c>
      <c r="CD63" s="232">
        <v>0.14026431739330292</v>
      </c>
      <c r="CE63" s="232">
        <v>8.8249154388904572E-2</v>
      </c>
      <c r="CF63" s="232">
        <v>0.19059373438358307</v>
      </c>
      <c r="CG63" s="232">
        <v>0.40480908751487732</v>
      </c>
      <c r="CH63" s="232">
        <v>6.3331276178359985E-2</v>
      </c>
      <c r="CI63" s="232">
        <v>1.5461543807759881E-4</v>
      </c>
      <c r="CJ63" s="232">
        <v>0.61052685976028442</v>
      </c>
      <c r="CK63" s="232">
        <v>0.50428080558776855</v>
      </c>
      <c r="CL63" s="232">
        <v>0.72741872072219849</v>
      </c>
      <c r="CM63" s="232">
        <v>0.20883521437644958</v>
      </c>
      <c r="CN63" s="232">
        <v>0.72726982831954956</v>
      </c>
      <c r="CO63" s="232">
        <v>0.79702955484390259</v>
      </c>
      <c r="CP63" s="232">
        <v>0.57668012380599976</v>
      </c>
      <c r="CQ63" s="232">
        <v>0.14424900710582733</v>
      </c>
      <c r="CR63" s="232">
        <v>0.35100269317626953</v>
      </c>
      <c r="CS63" s="232">
        <v>0.50239378213882446</v>
      </c>
      <c r="CT63" s="232">
        <v>0.59471368789672852</v>
      </c>
      <c r="CU63" s="232">
        <v>0.55135077238082886</v>
      </c>
      <c r="CV63" s="232">
        <v>0.75515127182006836</v>
      </c>
      <c r="CW63" s="232">
        <v>0.79845607280731201</v>
      </c>
      <c r="CX63" s="232">
        <v>5.1443062722682953E-2</v>
      </c>
      <c r="CY63" s="232">
        <v>6.4083181321620941E-2</v>
      </c>
      <c r="CZ63" s="232">
        <v>4.031878337264061E-2</v>
      </c>
      <c r="DA63" s="232">
        <v>8.7077409029006958E-2</v>
      </c>
      <c r="DB63" s="232">
        <v>0.1849469393491745</v>
      </c>
      <c r="DC63" s="232">
        <v>2.893444150686264E-2</v>
      </c>
      <c r="DD63" s="232">
        <v>7.0639842306263745E-5</v>
      </c>
      <c r="DE63" s="232">
        <v>0.42613863945007324</v>
      </c>
      <c r="DF63" s="232">
        <v>0.57386136054992676</v>
      </c>
      <c r="DG63" s="232">
        <v>2.4551510810852051E-2</v>
      </c>
      <c r="DH63" s="232">
        <v>0.26938241720199585</v>
      </c>
      <c r="DI63" s="232">
        <v>0.48764386773109436</v>
      </c>
      <c r="DJ63" s="232">
        <v>0.18942363560199738</v>
      </c>
      <c r="DK63" s="232">
        <v>2.8998583555221558E-2</v>
      </c>
      <c r="DL63" s="232">
        <v>5.4449938237667084E-2</v>
      </c>
      <c r="DM63" s="232">
        <v>0.2629445493221283</v>
      </c>
      <c r="DN63" s="232">
        <v>0.10972053557634354</v>
      </c>
      <c r="DO63" s="232">
        <v>6.3526198267936707E-2</v>
      </c>
      <c r="DP63" s="232">
        <v>0.30865782499313354</v>
      </c>
      <c r="DQ63" s="232">
        <v>0.20070093870162964</v>
      </c>
      <c r="DR63" s="232">
        <v>0.11220846325159073</v>
      </c>
      <c r="DS63" s="232">
        <v>0.14038312435150146</v>
      </c>
      <c r="DT63" s="232">
        <v>8.8332697749137878E-2</v>
      </c>
      <c r="DU63" s="232">
        <v>0.19045934081077576</v>
      </c>
      <c r="DV63" s="232">
        <v>0.4050309956073761</v>
      </c>
      <c r="DW63" s="232">
        <v>6.3430510461330414E-2</v>
      </c>
      <c r="DX63" s="232">
        <v>1.5485771291423589E-4</v>
      </c>
      <c r="DY63" s="232">
        <v>2.0223051309585571E-2</v>
      </c>
      <c r="DZ63" s="232">
        <v>4.4701132923364639E-2</v>
      </c>
      <c r="EA63" s="232">
        <v>0.39295127987861633</v>
      </c>
      <c r="EB63" s="232">
        <v>0.11637089401483536</v>
      </c>
      <c r="EC63" s="232">
        <v>1.4456766657531261E-2</v>
      </c>
      <c r="ED63" s="232">
        <v>2.4586673825979233E-2</v>
      </c>
      <c r="EE63" s="232">
        <v>4.1452009230852127E-2</v>
      </c>
      <c r="EF63" s="232">
        <v>0.23190279304981232</v>
      </c>
      <c r="EG63" s="232">
        <v>0.47473365068435669</v>
      </c>
      <c r="EH63" s="232">
        <v>0.24042427539825439</v>
      </c>
      <c r="EI63" s="232">
        <v>0.22258427739143372</v>
      </c>
      <c r="EJ63" s="232">
        <v>6.2257777899503708E-2</v>
      </c>
      <c r="EK63" s="232">
        <v>6.0606785118579865E-2</v>
      </c>
      <c r="EL63" s="232">
        <v>7.520785927772522E-2</v>
      </c>
      <c r="EM63" s="232">
        <v>4.9470402300357819E-2</v>
      </c>
      <c r="EN63" s="232">
        <v>0.18380291759967804</v>
      </c>
      <c r="EO63" s="232">
        <v>0.10612444579601288</v>
      </c>
      <c r="EP63" s="232">
        <v>4.2483553290367126E-2</v>
      </c>
      <c r="EQ63" s="232">
        <v>2.480120025575161E-2</v>
      </c>
      <c r="ER63" s="232">
        <v>9.6560539677739143E-3</v>
      </c>
      <c r="ES63" s="232">
        <v>4.2092416435480118E-2</v>
      </c>
      <c r="ET63" s="232">
        <v>5.3120017051696777E-2</v>
      </c>
      <c r="EU63" s="232">
        <v>6.363571435213089E-2</v>
      </c>
      <c r="EV63" s="232">
        <v>0.10604306310415268</v>
      </c>
      <c r="EW63" s="232">
        <v>7.1227326989173889E-2</v>
      </c>
      <c r="EX63" s="232">
        <v>4.1627239435911179E-2</v>
      </c>
      <c r="EY63" s="232">
        <v>0</v>
      </c>
      <c r="EZ63" s="232">
        <v>0</v>
      </c>
      <c r="FA63" s="232">
        <v>0</v>
      </c>
      <c r="FB63" s="232">
        <v>0</v>
      </c>
      <c r="FC63" s="232">
        <v>0</v>
      </c>
      <c r="FD63" s="232">
        <v>0</v>
      </c>
      <c r="FE63" s="232">
        <v>0</v>
      </c>
      <c r="FF63" s="232">
        <v>0.53693342208862305</v>
      </c>
      <c r="FG63" s="232">
        <v>0.46306660771369934</v>
      </c>
      <c r="FH63" s="232">
        <v>9.1084741055965424E-2</v>
      </c>
      <c r="FI63" s="232">
        <v>0.49524775147438049</v>
      </c>
      <c r="FJ63" s="232">
        <v>0.33477509021759033</v>
      </c>
      <c r="FK63" s="232">
        <v>7.4520707130432129E-2</v>
      </c>
      <c r="FL63" s="232">
        <v>4.3717324733734131E-3</v>
      </c>
      <c r="FM63" s="232">
        <v>3.7085920572280884E-2</v>
      </c>
      <c r="FN63" s="232">
        <v>0.22942350804805756</v>
      </c>
      <c r="FO63" s="232">
        <v>0.11563901603221893</v>
      </c>
      <c r="FP63" s="232">
        <v>0.11664873361587524</v>
      </c>
      <c r="FQ63" s="232">
        <v>0.36638620495796204</v>
      </c>
      <c r="FR63" s="232">
        <v>0.13481660187244415</v>
      </c>
      <c r="FZ63" s="232">
        <v>1959.379638671875</v>
      </c>
      <c r="GA63" s="232">
        <v>2216.546630859375</v>
      </c>
      <c r="GB63" s="232">
        <v>1612.878173828125</v>
      </c>
      <c r="GC63" s="232">
        <v>490.38345336914063</v>
      </c>
      <c r="GD63" s="232">
        <v>1368.956787109375</v>
      </c>
      <c r="GE63" s="232">
        <v>2163.200927734375</v>
      </c>
      <c r="GF63" s="232">
        <v>2432.132080078125</v>
      </c>
      <c r="GG63" s="232">
        <v>2251.624755859375</v>
      </c>
      <c r="GH63" s="232">
        <v>806.5999755859375</v>
      </c>
      <c r="GI63" s="232">
        <v>1126.9686279296875</v>
      </c>
      <c r="GJ63" s="232">
        <v>1376.1336669921875</v>
      </c>
      <c r="GK63" s="232">
        <v>1233.3819580078125</v>
      </c>
      <c r="GL63" s="232">
        <v>1754.1866455078125</v>
      </c>
      <c r="GM63" s="232">
        <v>4233.30126953125</v>
      </c>
      <c r="GN63" s="232">
        <v>929.09857177734375</v>
      </c>
      <c r="GO63" s="232">
        <v>2001.4715576171875</v>
      </c>
      <c r="GP63" s="232">
        <v>1708.5118408203125</v>
      </c>
      <c r="GQ63" s="232">
        <v>1728.9058837890625</v>
      </c>
      <c r="GR63" s="232">
        <v>2155.54541015625</v>
      </c>
      <c r="GS63" s="232">
        <v>3487.06103515625</v>
      </c>
      <c r="GT63" s="232">
        <v>2020.135498046875</v>
      </c>
      <c r="GU63" s="232">
        <v>2412.00390625</v>
      </c>
      <c r="GV63" s="232">
        <v>1777.5389404296875</v>
      </c>
      <c r="GW63" s="232">
        <v>1353.89892578125</v>
      </c>
      <c r="GX63" s="232">
        <v>1389.92236328125</v>
      </c>
      <c r="GY63" s="232">
        <v>1069.9644775390625</v>
      </c>
      <c r="GZ63" s="232">
        <v>670.26397705078125</v>
      </c>
      <c r="HA63" s="232">
        <v>1969.7774658203125</v>
      </c>
      <c r="HB63" s="232">
        <v>1212.3197021484375</v>
      </c>
      <c r="HC63" s="232">
        <v>2808.53369140625</v>
      </c>
      <c r="HD63" s="232">
        <v>1724.5245361328125</v>
      </c>
      <c r="HE63" s="232">
        <v>5576.69091796875</v>
      </c>
      <c r="HF63" s="232">
        <v>1581.332275390625</v>
      </c>
      <c r="HG63" s="232">
        <v>5.5184917449951172</v>
      </c>
      <c r="HH63" s="232">
        <v>3761.56201171875</v>
      </c>
      <c r="HI63" s="232">
        <v>1974.331787109375</v>
      </c>
      <c r="HJ63" s="232">
        <v>0.42698296904563904</v>
      </c>
      <c r="HK63" s="232">
        <v>0.18604500591754913</v>
      </c>
      <c r="HL63" s="232">
        <v>0.23169471323490143</v>
      </c>
      <c r="HM63" s="232">
        <v>1919.9569091796875</v>
      </c>
      <c r="HN63" s="232">
        <v>1111.43603515625</v>
      </c>
      <c r="HO63" s="232">
        <v>1573.394775390625</v>
      </c>
      <c r="HP63" s="232">
        <v>0.45905616879463196</v>
      </c>
      <c r="HQ63" s="232">
        <v>0.23695211112499237</v>
      </c>
      <c r="HR63" s="232">
        <v>0.23920623958110809</v>
      </c>
      <c r="HS63" s="232">
        <v>5.7361207902431488E-2</v>
      </c>
      <c r="HT63" s="232">
        <v>7.4242837727069855E-3</v>
      </c>
      <c r="HU63" s="232">
        <v>0.68678677082061768</v>
      </c>
      <c r="HV63" s="232">
        <v>0.55838000774383545</v>
      </c>
      <c r="HW63" s="232">
        <v>0.57610714435577393</v>
      </c>
      <c r="HX63" s="232">
        <v>0.47881984710693359</v>
      </c>
      <c r="HY63" s="232">
        <v>0.73121976852416992</v>
      </c>
      <c r="HZ63" s="232">
        <v>0.328509122133255</v>
      </c>
      <c r="IA63" s="232">
        <v>2.0044194534420967E-2</v>
      </c>
      <c r="IB63" s="232">
        <v>0.17362080514431</v>
      </c>
      <c r="IC63" s="232">
        <v>0.25218164920806885</v>
      </c>
      <c r="ID63" s="232">
        <v>0.25297898054122925</v>
      </c>
      <c r="IE63" s="232">
        <v>0.3011743426322937</v>
      </c>
      <c r="IF63" s="232">
        <v>0.68933010101318359</v>
      </c>
      <c r="IG63" s="232">
        <v>0.31066989898681641</v>
      </c>
      <c r="IH63" s="232">
        <v>0.17790362238883972</v>
      </c>
      <c r="II63" s="232">
        <v>0.39710924029350281</v>
      </c>
      <c r="IJ63" s="232">
        <v>9.7862839698791504E-2</v>
      </c>
      <c r="IK63" s="232">
        <v>3.7017334252595901E-2</v>
      </c>
      <c r="IL63" s="232">
        <v>0.21653470396995544</v>
      </c>
      <c r="IM63" s="232">
        <v>7.3572270572185516E-2</v>
      </c>
      <c r="IN63" s="232">
        <v>0.98692232370376587</v>
      </c>
      <c r="IO63" s="232">
        <v>0.93706852197647095</v>
      </c>
      <c r="IP63" s="232">
        <v>0.32552143931388855</v>
      </c>
      <c r="IQ63" s="232">
        <v>0.30348533391952515</v>
      </c>
    </row>
    <row r="64" spans="1:251" x14ac:dyDescent="0.25">
      <c r="A64" s="139" t="str">
        <f t="shared" si="1"/>
        <v>2013_4_RJ</v>
      </c>
      <c r="B64" s="232">
        <v>2013</v>
      </c>
      <c r="C64" s="232">
        <v>4</v>
      </c>
      <c r="D64" s="232" t="s">
        <v>172</v>
      </c>
      <c r="E64" s="232">
        <v>1502.376953125</v>
      </c>
      <c r="F64" s="232">
        <v>1877.97119140625</v>
      </c>
      <c r="G64" s="232">
        <v>1251.980712890625</v>
      </c>
      <c r="H64" s="232">
        <v>848.84295654296875</v>
      </c>
      <c r="I64" s="232">
        <v>1251.980712890625</v>
      </c>
      <c r="J64" s="232">
        <v>1697.6859130859375</v>
      </c>
      <c r="K64" s="232">
        <v>1752.7730712890625</v>
      </c>
      <c r="L64" s="232">
        <v>1502.376953125</v>
      </c>
      <c r="M64" s="232">
        <v>1001.5845947265625</v>
      </c>
      <c r="N64" s="232">
        <v>1126.78271484375</v>
      </c>
      <c r="O64" s="232">
        <v>1189.3817138671875</v>
      </c>
      <c r="P64" s="232">
        <v>1126.78271484375</v>
      </c>
      <c r="Q64" s="232">
        <v>1502.376953125</v>
      </c>
      <c r="R64" s="232">
        <v>3755.9423828125</v>
      </c>
      <c r="S64" s="232">
        <v>1126.78271484375</v>
      </c>
      <c r="T64" s="232">
        <v>1690.174072265625</v>
      </c>
      <c r="U64" s="232">
        <v>1752.7730712890625</v>
      </c>
      <c r="V64" s="232">
        <v>1251.980712890625</v>
      </c>
      <c r="W64" s="232">
        <v>1502.376953125</v>
      </c>
      <c r="X64" s="232">
        <v>3755.9423828125</v>
      </c>
      <c r="Y64" s="232">
        <v>2754.357666015625</v>
      </c>
      <c r="Z64" s="232">
        <v>1877.97119140625</v>
      </c>
      <c r="AA64" s="232">
        <v>1502.376953125</v>
      </c>
      <c r="AB64" s="232">
        <v>1251.980712890625</v>
      </c>
      <c r="AC64" s="232">
        <v>1251.980712890625</v>
      </c>
      <c r="AD64" s="232">
        <v>1076.7034912109375</v>
      </c>
      <c r="AE64" s="232">
        <v>876.38653564453125</v>
      </c>
      <c r="AF64" s="232">
        <v>1502.376953125</v>
      </c>
      <c r="AG64" s="232">
        <v>1251.980712890625</v>
      </c>
      <c r="AH64" s="232">
        <v>2190.96630859375</v>
      </c>
      <c r="AI64" s="232">
        <v>1064.18359375</v>
      </c>
      <c r="AJ64" s="232">
        <v>4381.9326171875</v>
      </c>
      <c r="AK64" s="232">
        <v>1752.7730712890625</v>
      </c>
      <c r="AL64" s="232">
        <v>0</v>
      </c>
      <c r="AM64" s="232">
        <v>3755.9423828125</v>
      </c>
      <c r="AN64" s="232">
        <v>1502.376953125</v>
      </c>
      <c r="AO64" s="232">
        <v>1502.376953125</v>
      </c>
      <c r="AP64" s="232">
        <v>1001.5845947265625</v>
      </c>
      <c r="AQ64" s="232">
        <v>1752.7730712890625</v>
      </c>
      <c r="AR64" s="232">
        <v>25616.644653320313</v>
      </c>
      <c r="AS64" s="232">
        <v>672958.89228820801</v>
      </c>
      <c r="AT64" s="232">
        <v>1500017.9997711182</v>
      </c>
      <c r="AU64" s="232">
        <v>684407.7947845459</v>
      </c>
      <c r="AV64" s="232">
        <v>96111.212005615234</v>
      </c>
      <c r="AW64" s="232">
        <v>3149239.532699585</v>
      </c>
      <c r="AX64" s="232">
        <v>5385951.7291717529</v>
      </c>
      <c r="AY64" s="232">
        <v>2236712.196472168</v>
      </c>
      <c r="AZ64" s="232">
        <v>2979112.5435028076</v>
      </c>
      <c r="BA64" s="232">
        <v>169246.69448852539</v>
      </c>
      <c r="BB64" s="232">
        <v>391805.12187194824</v>
      </c>
      <c r="BC64" s="232">
        <v>1066193.0032043457</v>
      </c>
      <c r="BD64" s="232">
        <v>1890435.8865356445</v>
      </c>
      <c r="BE64" s="232">
        <v>1202058.6945800781</v>
      </c>
      <c r="BF64" s="232">
        <v>835459.02297973633</v>
      </c>
      <c r="BG64" s="232">
        <v>7.2745755314826965E-2</v>
      </c>
      <c r="BH64" s="232">
        <v>0.19795814156532288</v>
      </c>
      <c r="BI64" s="232">
        <v>0.35099384188652039</v>
      </c>
      <c r="BJ64" s="232">
        <v>0.22318407893180847</v>
      </c>
      <c r="BK64" s="232">
        <v>0.1551181823015213</v>
      </c>
      <c r="BL64" s="232">
        <v>2.712012967094779E-3</v>
      </c>
      <c r="BM64" s="232">
        <v>0.41528633236885071</v>
      </c>
      <c r="BN64" s="232">
        <v>2.1891167853027582E-3</v>
      </c>
      <c r="BO64" s="232">
        <v>0.11537684500217438</v>
      </c>
      <c r="BP64" s="232">
        <v>0.46854192018508911</v>
      </c>
      <c r="BQ64" s="232">
        <v>0.53145807981491089</v>
      </c>
      <c r="BR64" s="232">
        <v>1.0152312926948071E-2</v>
      </c>
      <c r="BS64" s="232">
        <v>0.23890838027000427</v>
      </c>
      <c r="BT64" s="232">
        <v>0.4969821572303772</v>
      </c>
      <c r="BU64" s="232">
        <v>0.22275799512863159</v>
      </c>
      <c r="BV64" s="232">
        <v>3.1199162825942039E-2</v>
      </c>
      <c r="BW64" s="232">
        <v>1.8042575567960739E-2</v>
      </c>
      <c r="BX64" s="232">
        <v>0.152157261967659</v>
      </c>
      <c r="BY64" s="232">
        <v>0.1135033443570137</v>
      </c>
      <c r="BZ64" s="232">
        <v>5.4306458681821823E-2</v>
      </c>
      <c r="CA64" s="232">
        <v>0.35161158442497253</v>
      </c>
      <c r="CB64" s="232">
        <v>0.31037876009941101</v>
      </c>
      <c r="CC64" s="232">
        <v>2.1853633224964142E-3</v>
      </c>
      <c r="CD64" s="232">
        <v>9.4937831163406372E-2</v>
      </c>
      <c r="CE64" s="232">
        <v>7.2635568678379059E-2</v>
      </c>
      <c r="CF64" s="232">
        <v>0.16146013140678406</v>
      </c>
      <c r="CG64" s="232">
        <v>0.59663659334182739</v>
      </c>
      <c r="CH64" s="232">
        <v>7.107226550579071E-2</v>
      </c>
      <c r="CI64" s="232">
        <v>1.0722650913521647E-3</v>
      </c>
      <c r="CJ64" s="232">
        <v>0.5847136378288269</v>
      </c>
      <c r="CK64" s="232">
        <v>0.49203455448150635</v>
      </c>
      <c r="CL64" s="232">
        <v>0.70114612579345703</v>
      </c>
      <c r="CM64" s="232">
        <v>8.1601954996585846E-2</v>
      </c>
      <c r="CN64" s="232">
        <v>0.7056693434715271</v>
      </c>
      <c r="CO64" s="232">
        <v>0.82791268825531006</v>
      </c>
      <c r="CP64" s="232">
        <v>0.58359736204147339</v>
      </c>
      <c r="CQ64" s="232">
        <v>0.11760438233613968</v>
      </c>
      <c r="CR64" s="232">
        <v>0.33051955699920654</v>
      </c>
      <c r="CS64" s="232">
        <v>0.41964837908744812</v>
      </c>
      <c r="CT64" s="232">
        <v>0.50025957822799683</v>
      </c>
      <c r="CU64" s="232">
        <v>0.47053661942481995</v>
      </c>
      <c r="CV64" s="232">
        <v>0.66770315170288086</v>
      </c>
      <c r="CW64" s="232">
        <v>0.73173880577087402</v>
      </c>
      <c r="CX64" s="232">
        <v>1.0108154965564609E-3</v>
      </c>
      <c r="CY64" s="232">
        <v>4.3912440538406372E-2</v>
      </c>
      <c r="CZ64" s="232">
        <v>3.3596772700548172E-2</v>
      </c>
      <c r="DA64" s="232">
        <v>7.4681587517261505E-2</v>
      </c>
      <c r="DB64" s="232">
        <v>0.27596762776374817</v>
      </c>
      <c r="DC64" s="232">
        <v>3.2873686403036118E-2</v>
      </c>
      <c r="DD64" s="232">
        <v>4.9596431199461222E-4</v>
      </c>
      <c r="DE64" s="232">
        <v>0.46150302886962891</v>
      </c>
      <c r="DF64" s="232">
        <v>0.53849697113037109</v>
      </c>
      <c r="DG64" s="232">
        <v>8.5987504571676254E-3</v>
      </c>
      <c r="DH64" s="232">
        <v>0.22589240968227386</v>
      </c>
      <c r="DI64" s="232">
        <v>0.50351166725158691</v>
      </c>
      <c r="DJ64" s="232">
        <v>0.22973546385765076</v>
      </c>
      <c r="DK64" s="232">
        <v>3.2261691987514496E-2</v>
      </c>
      <c r="DL64" s="232">
        <v>1.822257786989212E-2</v>
      </c>
      <c r="DM64" s="232">
        <v>0.15192420780658722</v>
      </c>
      <c r="DN64" s="232">
        <v>0.11296847462654114</v>
      </c>
      <c r="DO64" s="232">
        <v>5.1303014159202576E-2</v>
      </c>
      <c r="DP64" s="232">
        <v>0.34754681587219238</v>
      </c>
      <c r="DQ64" s="232">
        <v>0.31803488731384277</v>
      </c>
      <c r="DR64" s="232">
        <v>2.1853633224964142E-3</v>
      </c>
      <c r="DS64" s="232">
        <v>9.4937831163406372E-2</v>
      </c>
      <c r="DT64" s="232">
        <v>7.2635568678379059E-2</v>
      </c>
      <c r="DU64" s="232">
        <v>0.16146013140678406</v>
      </c>
      <c r="DV64" s="232">
        <v>0.59663659334182739</v>
      </c>
      <c r="DW64" s="232">
        <v>7.107226550579071E-2</v>
      </c>
      <c r="DX64" s="232">
        <v>1.0722650913521647E-3</v>
      </c>
      <c r="DY64" s="232">
        <v>2.7446206659078598E-2</v>
      </c>
      <c r="DZ64" s="232">
        <v>3.6679927259683609E-2</v>
      </c>
      <c r="EA64" s="232">
        <v>0.49118268489837646</v>
      </c>
      <c r="EB64" s="232">
        <v>7.6701611280441284E-2</v>
      </c>
      <c r="EC64" s="232">
        <v>1.3435828499495983E-2</v>
      </c>
      <c r="ED64" s="232">
        <v>4.0960428304970264E-3</v>
      </c>
      <c r="EE64" s="232">
        <v>2.9955310747027397E-2</v>
      </c>
      <c r="EF64" s="232">
        <v>0.20293641090393066</v>
      </c>
      <c r="EG64" s="232">
        <v>0.49034664034843445</v>
      </c>
      <c r="EH64" s="232">
        <v>0.2229798436164856</v>
      </c>
      <c r="EI64" s="232">
        <v>0.21534590423107147</v>
      </c>
      <c r="EJ64" s="232">
        <v>7.1327626705169678E-2</v>
      </c>
      <c r="EK64" s="232">
        <v>5.374208465218544E-2</v>
      </c>
      <c r="EL64" s="232">
        <v>6.7636415362358093E-2</v>
      </c>
      <c r="EM64" s="232">
        <v>4.1492614895105362E-2</v>
      </c>
      <c r="EN64" s="232">
        <v>0.19878041744232178</v>
      </c>
      <c r="EO64" s="232">
        <v>0.1043894961476326</v>
      </c>
      <c r="EP64" s="232">
        <v>4.1592966765165329E-2</v>
      </c>
      <c r="EQ64" s="232">
        <v>2.4390662088990211E-2</v>
      </c>
      <c r="ER64" s="232">
        <v>2.1805070340633392E-2</v>
      </c>
      <c r="ES64" s="232">
        <v>4.4584065675735474E-2</v>
      </c>
      <c r="ET64" s="232">
        <v>5.4663628339767456E-2</v>
      </c>
      <c r="EU64" s="232">
        <v>5.8479432016611099E-2</v>
      </c>
      <c r="EV64" s="232">
        <v>0.10633944720029831</v>
      </c>
      <c r="EW64" s="232">
        <v>6.4511671662330627E-2</v>
      </c>
      <c r="EX64" s="232">
        <v>3.068709559738636E-2</v>
      </c>
      <c r="EY64" s="232">
        <v>0</v>
      </c>
      <c r="EZ64" s="232">
        <v>0</v>
      </c>
      <c r="FA64" s="232">
        <v>0</v>
      </c>
      <c r="FB64" s="232">
        <v>0</v>
      </c>
      <c r="FC64" s="232">
        <v>0</v>
      </c>
      <c r="FD64" s="232">
        <v>0</v>
      </c>
      <c r="FE64" s="232">
        <v>0</v>
      </c>
      <c r="FF64" s="232">
        <v>0.58967751264572144</v>
      </c>
      <c r="FG64" s="232">
        <v>0.41032248735427856</v>
      </c>
      <c r="FH64" s="232">
        <v>3.7551220506429672E-2</v>
      </c>
      <c r="FI64" s="232">
        <v>0.46405953168869019</v>
      </c>
      <c r="FJ64" s="232">
        <v>0.38463267683982849</v>
      </c>
      <c r="FK64" s="232">
        <v>0.1010979637503624</v>
      </c>
      <c r="FL64" s="232">
        <v>1.2658607214689255E-2</v>
      </c>
      <c r="FM64" s="232">
        <v>1.4967996627092361E-2</v>
      </c>
      <c r="FN64" s="232">
        <v>0.15476639568805695</v>
      </c>
      <c r="FO64" s="232">
        <v>0.12350862473249435</v>
      </c>
      <c r="FP64" s="232">
        <v>0.10745617747306824</v>
      </c>
      <c r="FQ64" s="232">
        <v>0.42207241058349609</v>
      </c>
      <c r="FR64" s="232">
        <v>0.17722839117050171</v>
      </c>
      <c r="FZ64" s="232">
        <v>2835.739990234375</v>
      </c>
      <c r="GA64" s="232">
        <v>3287.931396484375</v>
      </c>
      <c r="GB64" s="232">
        <v>2308.108154296875</v>
      </c>
      <c r="GC64" s="232">
        <v>729.86981201171875</v>
      </c>
      <c r="GD64" s="232">
        <v>2015.9486083984375</v>
      </c>
      <c r="GE64" s="232">
        <v>2922.71337890625</v>
      </c>
      <c r="GF64" s="232">
        <v>3421.80322265625</v>
      </c>
      <c r="GG64" s="232">
        <v>3606.340087890625</v>
      </c>
      <c r="GH64" s="232">
        <v>1369.2291259765625</v>
      </c>
      <c r="GI64" s="232">
        <v>1403.3255615234375</v>
      </c>
      <c r="GJ64" s="232">
        <v>1519.3741455078125</v>
      </c>
      <c r="GK64" s="232">
        <v>1422.8846435546875</v>
      </c>
      <c r="GL64" s="232">
        <v>1941.3101806640625</v>
      </c>
      <c r="GM64" s="232">
        <v>5276.94970703125</v>
      </c>
      <c r="GN64" s="232">
        <v>1536.6260986328125</v>
      </c>
      <c r="GO64" s="232">
        <v>3305.091064453125</v>
      </c>
      <c r="GP64" s="232">
        <v>2390.70703125</v>
      </c>
      <c r="GQ64" s="232">
        <v>2052.92626953125</v>
      </c>
      <c r="GR64" s="232">
        <v>2806.44091796875</v>
      </c>
      <c r="GS64" s="232">
        <v>4737.63525390625</v>
      </c>
      <c r="GT64" s="232">
        <v>2189.661376953125</v>
      </c>
      <c r="GU64" s="232">
        <v>3556.232421875</v>
      </c>
      <c r="GV64" s="232">
        <v>2405.7568359375</v>
      </c>
      <c r="GW64" s="232">
        <v>1981.205322265625</v>
      </c>
      <c r="GX64" s="232">
        <v>1806.783935546875</v>
      </c>
      <c r="GY64" s="232">
        <v>1214.5885009765625</v>
      </c>
      <c r="GZ64" s="232">
        <v>1025.9893798828125</v>
      </c>
      <c r="HA64" s="232">
        <v>2468.499267578125</v>
      </c>
      <c r="HB64" s="232">
        <v>1947.2852783203125</v>
      </c>
      <c r="HC64" s="232">
        <v>3910.41845703125</v>
      </c>
      <c r="HD64" s="232">
        <v>1399.7923583984375</v>
      </c>
      <c r="HE64" s="232">
        <v>6570.556640625</v>
      </c>
      <c r="HF64" s="232">
        <v>2787.54248046875</v>
      </c>
      <c r="HG64" s="232">
        <v>0</v>
      </c>
      <c r="HH64" s="232">
        <v>5045.52392578125</v>
      </c>
      <c r="HI64" s="232">
        <v>2795.8798828125</v>
      </c>
      <c r="HJ64" s="232">
        <v>0.53206473588943481</v>
      </c>
      <c r="HK64" s="232">
        <v>0.11747758090496063</v>
      </c>
      <c r="HL64" s="232">
        <v>0.20293641090393066</v>
      </c>
      <c r="HM64" s="232">
        <v>2405.186279296875</v>
      </c>
      <c r="HN64" s="232">
        <v>1604.4066162109375</v>
      </c>
      <c r="HO64" s="232">
        <v>2776.60205078125</v>
      </c>
      <c r="HP64" s="232">
        <v>0.47726652026176453</v>
      </c>
      <c r="HQ64" s="232">
        <v>0.22123870253562927</v>
      </c>
      <c r="HR64" s="232">
        <v>0.229063481092453</v>
      </c>
      <c r="HS64" s="232">
        <v>6.0865491628646851E-2</v>
      </c>
      <c r="HT64" s="232">
        <v>1.1565800756216049E-2</v>
      </c>
      <c r="HU64" s="232">
        <v>0.63230741024017334</v>
      </c>
      <c r="HV64" s="232">
        <v>0.55833888053894043</v>
      </c>
      <c r="HW64" s="232">
        <v>0.55847293138504028</v>
      </c>
      <c r="HX64" s="232">
        <v>0.45497363805770874</v>
      </c>
      <c r="HY64" s="232">
        <v>0.75819003582000732</v>
      </c>
      <c r="HZ64" s="232">
        <v>0.34635058045387268</v>
      </c>
      <c r="IA64" s="232">
        <v>1.3787130825221539E-2</v>
      </c>
      <c r="IB64" s="232">
        <v>0.11962857842445374</v>
      </c>
      <c r="IC64" s="232">
        <v>0.19989146292209625</v>
      </c>
      <c r="ID64" s="232">
        <v>0.27285555005073547</v>
      </c>
      <c r="IE64" s="232">
        <v>0.39383727312088013</v>
      </c>
      <c r="IF64" s="232">
        <v>0.7072218656539917</v>
      </c>
      <c r="IG64" s="232">
        <v>0.2927781343460083</v>
      </c>
      <c r="IH64" s="232">
        <v>5.5958256125450134E-2</v>
      </c>
      <c r="II64" s="232">
        <v>0.27843397855758667</v>
      </c>
      <c r="IJ64" s="232">
        <v>0.14820781350135803</v>
      </c>
      <c r="IK64" s="232">
        <v>3.5677116364240646E-2</v>
      </c>
      <c r="IL64" s="232">
        <v>0.32281073927879333</v>
      </c>
      <c r="IM64" s="232">
        <v>0.15891210734844208</v>
      </c>
      <c r="IN64" s="232">
        <v>0.9811205267906189</v>
      </c>
      <c r="IO64" s="232">
        <v>0.94503259658813477</v>
      </c>
      <c r="IP64" s="232">
        <v>0.21813136339187622</v>
      </c>
      <c r="IQ64" s="232">
        <v>0.18086209893226624</v>
      </c>
    </row>
    <row r="65" spans="1:251" x14ac:dyDescent="0.25">
      <c r="A65" s="139" t="str">
        <f t="shared" si="1"/>
        <v>2013_4_RMRJ</v>
      </c>
      <c r="B65" s="232">
        <v>2013</v>
      </c>
      <c r="C65" s="232">
        <v>4</v>
      </c>
      <c r="D65" s="232" t="s">
        <v>9</v>
      </c>
      <c r="E65" s="232">
        <v>1377.1788330078125</v>
      </c>
      <c r="F65" s="232">
        <v>1627.574951171875</v>
      </c>
      <c r="G65" s="232">
        <v>1126.78271484375</v>
      </c>
      <c r="H65" s="232">
        <v>848.84295654296875</v>
      </c>
      <c r="I65" s="232">
        <v>1251.980712890625</v>
      </c>
      <c r="J65" s="232">
        <v>1502.376953125</v>
      </c>
      <c r="K65" s="232">
        <v>1502.376953125</v>
      </c>
      <c r="L65" s="232">
        <v>1251.980712890625</v>
      </c>
      <c r="M65" s="232">
        <v>1001.5845947265625</v>
      </c>
      <c r="N65" s="232">
        <v>1064.18359375</v>
      </c>
      <c r="O65" s="232">
        <v>1189.3817138671875</v>
      </c>
      <c r="P65" s="232">
        <v>1064.18359375</v>
      </c>
      <c r="Q65" s="232">
        <v>1377.1788330078125</v>
      </c>
      <c r="R65" s="232">
        <v>3129.951904296875</v>
      </c>
      <c r="S65" s="232">
        <v>876.38653564453125</v>
      </c>
      <c r="T65" s="232">
        <v>1502.376953125</v>
      </c>
      <c r="U65" s="232">
        <v>1502.376953125</v>
      </c>
      <c r="V65" s="232">
        <v>1148.06640625</v>
      </c>
      <c r="W65" s="232">
        <v>1377.1788330078125</v>
      </c>
      <c r="X65" s="232">
        <v>3004.75390625</v>
      </c>
      <c r="Y65" s="232">
        <v>1251.980712890625</v>
      </c>
      <c r="Z65" s="232">
        <v>1627.574951171875</v>
      </c>
      <c r="AA65" s="232">
        <v>1251.980712890625</v>
      </c>
      <c r="AB65" s="232">
        <v>1251.980712890625</v>
      </c>
      <c r="AC65" s="232">
        <v>1251.980712890625</v>
      </c>
      <c r="AD65" s="232">
        <v>1064.18359375</v>
      </c>
      <c r="AE65" s="232">
        <v>848.84295654296875</v>
      </c>
      <c r="AF65" s="232">
        <v>1377.1788330078125</v>
      </c>
      <c r="AG65" s="232">
        <v>1001.5845947265625</v>
      </c>
      <c r="AH65" s="232">
        <v>1877.97119140625</v>
      </c>
      <c r="AI65" s="232">
        <v>1126.78271484375</v>
      </c>
      <c r="AJ65" s="232">
        <v>3755.9423828125</v>
      </c>
      <c r="AK65" s="232">
        <v>1251.980712890625</v>
      </c>
      <c r="AL65" s="232">
        <v>0</v>
      </c>
      <c r="AM65" s="232">
        <v>3129.951904296875</v>
      </c>
      <c r="AN65" s="232">
        <v>1377.1788330078125</v>
      </c>
      <c r="AO65" s="232">
        <v>1377.1788330078125</v>
      </c>
      <c r="AP65" s="232">
        <v>1001.5845947265625</v>
      </c>
      <c r="AQ65" s="232">
        <v>1251.980712890625</v>
      </c>
      <c r="AR65" s="232">
        <v>51255.821731567383</v>
      </c>
      <c r="AS65" s="232">
        <v>1256198.5555496216</v>
      </c>
      <c r="AT65" s="232">
        <v>2728988.7328948975</v>
      </c>
      <c r="AU65" s="232">
        <v>1203014.9509658813</v>
      </c>
      <c r="AV65" s="232">
        <v>159772.01545715332</v>
      </c>
      <c r="AW65" s="232">
        <v>5742112.1544952393</v>
      </c>
      <c r="AX65" s="232">
        <v>10018318.521217346</v>
      </c>
      <c r="AY65" s="232">
        <v>4276206.3667221069</v>
      </c>
      <c r="AZ65" s="232">
        <v>5399230.0765991211</v>
      </c>
      <c r="BA65" s="232">
        <v>341061.06224060059</v>
      </c>
      <c r="BB65" s="232">
        <v>771194.49983215332</v>
      </c>
      <c r="BC65" s="232">
        <v>2079795.4347381592</v>
      </c>
      <c r="BD65" s="232">
        <v>3572363.4055480957</v>
      </c>
      <c r="BE65" s="232">
        <v>2180890.257232666</v>
      </c>
      <c r="BF65" s="232">
        <v>1414074.923866272</v>
      </c>
      <c r="BG65" s="232">
        <v>7.6978437602519989E-2</v>
      </c>
      <c r="BH65" s="232">
        <v>0.20759925246238708</v>
      </c>
      <c r="BI65" s="232">
        <v>0.3565831184387207</v>
      </c>
      <c r="BJ65" s="232">
        <v>0.21769024431705475</v>
      </c>
      <c r="BK65" s="232">
        <v>0.14114892482757568</v>
      </c>
      <c r="BL65" s="232">
        <v>1.9191971514374018E-3</v>
      </c>
      <c r="BM65" s="232">
        <v>0.42683872580528259</v>
      </c>
      <c r="BN65" s="232">
        <v>2.7952278032898903E-3</v>
      </c>
      <c r="BO65" s="232">
        <v>9.6498548984527588E-2</v>
      </c>
      <c r="BP65" s="232">
        <v>0.45199072360992432</v>
      </c>
      <c r="BQ65" s="232">
        <v>0.54800927639007568</v>
      </c>
      <c r="BR65" s="232">
        <v>1.0825194418430328E-2</v>
      </c>
      <c r="BS65" s="232">
        <v>0.24844200909137726</v>
      </c>
      <c r="BT65" s="232">
        <v>0.49740776419639587</v>
      </c>
      <c r="BU65" s="232">
        <v>0.21512730419635773</v>
      </c>
      <c r="BV65" s="232">
        <v>2.8197715058922768E-2</v>
      </c>
      <c r="BW65" s="232">
        <v>2.4073394015431404E-2</v>
      </c>
      <c r="BX65" s="232">
        <v>0.1856367439031601</v>
      </c>
      <c r="BY65" s="232">
        <v>0.1300947368144989</v>
      </c>
      <c r="BZ65" s="232">
        <v>5.5474206805229187E-2</v>
      </c>
      <c r="CA65" s="232">
        <v>0.36385226249694824</v>
      </c>
      <c r="CB65" s="232">
        <v>0.24086867272853851</v>
      </c>
      <c r="CC65" s="232">
        <v>4.7837956808507442E-3</v>
      </c>
      <c r="CD65" s="232">
        <v>0.10596973448991776</v>
      </c>
      <c r="CE65" s="232">
        <v>9.3781858682632446E-2</v>
      </c>
      <c r="CF65" s="232">
        <v>0.17937599122524261</v>
      </c>
      <c r="CG65" s="232">
        <v>0.55203443765640259</v>
      </c>
      <c r="CH65" s="232">
        <v>6.3290156424045563E-2</v>
      </c>
      <c r="CI65" s="232">
        <v>7.6401204569265246E-4</v>
      </c>
      <c r="CJ65" s="232">
        <v>0.57316124439239502</v>
      </c>
      <c r="CK65" s="232">
        <v>0.47370907664299011</v>
      </c>
      <c r="CL65" s="232">
        <v>0.69319379329681396</v>
      </c>
      <c r="CM65" s="232">
        <v>8.0601558089256287E-2</v>
      </c>
      <c r="CN65" s="232">
        <v>0.68592417240142822</v>
      </c>
      <c r="CO65" s="232">
        <v>0.7995186448097229</v>
      </c>
      <c r="CP65" s="232">
        <v>0.56641322374343872</v>
      </c>
      <c r="CQ65" s="232">
        <v>0.11450202763080597</v>
      </c>
      <c r="CR65" s="232">
        <v>0.31946435570716858</v>
      </c>
      <c r="CS65" s="232">
        <v>0.41298800706863403</v>
      </c>
      <c r="CT65" s="232">
        <v>0.52778935432434082</v>
      </c>
      <c r="CU65" s="232">
        <v>0.45827725529670715</v>
      </c>
      <c r="CV65" s="232">
        <v>0.6901174783706665</v>
      </c>
      <c r="CW65" s="232">
        <v>0.74093884229660034</v>
      </c>
      <c r="CX65" s="232">
        <v>2.1366581786423922E-3</v>
      </c>
      <c r="CY65" s="232">
        <v>4.7330845147371292E-2</v>
      </c>
      <c r="CZ65" s="232">
        <v>4.1887193918228149E-2</v>
      </c>
      <c r="DA65" s="232">
        <v>8.0117382109165192E-2</v>
      </c>
      <c r="DB65" s="232">
        <v>0.24656340479850769</v>
      </c>
      <c r="DC65" s="232">
        <v>2.8268227353692055E-2</v>
      </c>
      <c r="DD65" s="232">
        <v>3.4124215017072856E-4</v>
      </c>
      <c r="DE65" s="232">
        <v>0.44419378042221069</v>
      </c>
      <c r="DF65" s="232">
        <v>0.55580621957778931</v>
      </c>
      <c r="DG65" s="232">
        <v>9.4931721687316895E-3</v>
      </c>
      <c r="DH65" s="232">
        <v>0.23266252875328064</v>
      </c>
      <c r="DI65" s="232">
        <v>0.505440354347229</v>
      </c>
      <c r="DJ65" s="232">
        <v>0.22281230986118317</v>
      </c>
      <c r="DK65" s="232">
        <v>2.9591629281640053E-2</v>
      </c>
      <c r="DL65" s="232">
        <v>2.441876195371151E-2</v>
      </c>
      <c r="DM65" s="232">
        <v>0.18489506840705872</v>
      </c>
      <c r="DN65" s="232">
        <v>0.13054214417934418</v>
      </c>
      <c r="DO65" s="232">
        <v>5.3158890455961227E-2</v>
      </c>
      <c r="DP65" s="232">
        <v>0.35986384749412537</v>
      </c>
      <c r="DQ65" s="232">
        <v>0.24712128937244415</v>
      </c>
      <c r="DR65" s="232">
        <v>4.7837956808507442E-3</v>
      </c>
      <c r="DS65" s="232">
        <v>0.10596973448991776</v>
      </c>
      <c r="DT65" s="232">
        <v>9.3781858682632446E-2</v>
      </c>
      <c r="DU65" s="232">
        <v>0.17937599122524261</v>
      </c>
      <c r="DV65" s="232">
        <v>0.55203443765640259</v>
      </c>
      <c r="DW65" s="232">
        <v>6.3290156424045563E-2</v>
      </c>
      <c r="DX65" s="232">
        <v>7.6401204569265246E-4</v>
      </c>
      <c r="DY65" s="232">
        <v>3.0520321801304817E-2</v>
      </c>
      <c r="DZ65" s="232">
        <v>4.7367561608552933E-2</v>
      </c>
      <c r="EA65" s="232">
        <v>0.48158100247383118</v>
      </c>
      <c r="EB65" s="232">
        <v>8.2275860011577606E-2</v>
      </c>
      <c r="EC65" s="232">
        <v>1.4294951222836971E-2</v>
      </c>
      <c r="ED65" s="232">
        <v>7.3301838710904121E-3</v>
      </c>
      <c r="EE65" s="232">
        <v>2.8469521552324295E-2</v>
      </c>
      <c r="EF65" s="232">
        <v>0.20886680483818054</v>
      </c>
      <c r="EG65" s="232">
        <v>0.49678704142570496</v>
      </c>
      <c r="EH65" s="232">
        <v>0.22623647749423981</v>
      </c>
      <c r="EI65" s="232">
        <v>0.21360404789447784</v>
      </c>
      <c r="EJ65" s="232">
        <v>6.3372455537319183E-2</v>
      </c>
      <c r="EK65" s="232">
        <v>5.9396445751190186E-2</v>
      </c>
      <c r="EL65" s="232">
        <v>7.5333058834075928E-2</v>
      </c>
      <c r="EM65" s="232">
        <v>4.6252142637968063E-2</v>
      </c>
      <c r="EN65" s="232">
        <v>0.17120048403739929</v>
      </c>
      <c r="EO65" s="232">
        <v>0.11881761252880096</v>
      </c>
      <c r="EP65" s="232">
        <v>4.4291354715824127E-2</v>
      </c>
      <c r="EQ65" s="232">
        <v>2.6123641058802605E-2</v>
      </c>
      <c r="ER65" s="232">
        <v>1.3231849297881126E-2</v>
      </c>
      <c r="ES65" s="232">
        <v>4.6223852783441544E-2</v>
      </c>
      <c r="ET65" s="232">
        <v>6.310763955116272E-2</v>
      </c>
      <c r="EU65" s="232">
        <v>5.5571138858795166E-2</v>
      </c>
      <c r="EV65" s="232">
        <v>9.8958112299442291E-2</v>
      </c>
      <c r="EW65" s="232">
        <v>6.9784343242645264E-2</v>
      </c>
      <c r="EX65" s="232">
        <v>3.5115651786327362E-2</v>
      </c>
      <c r="EY65" s="232">
        <v>0</v>
      </c>
      <c r="EZ65" s="232">
        <v>0</v>
      </c>
      <c r="FA65" s="232">
        <v>0</v>
      </c>
      <c r="FB65" s="232">
        <v>0</v>
      </c>
      <c r="FC65" s="232">
        <v>0</v>
      </c>
      <c r="FD65" s="232">
        <v>0</v>
      </c>
      <c r="FE65" s="232">
        <v>0</v>
      </c>
      <c r="FF65" s="232">
        <v>0.57326400279998779</v>
      </c>
      <c r="FG65" s="232">
        <v>0.42673599720001221</v>
      </c>
      <c r="FH65" s="232">
        <v>3.1201841309666634E-2</v>
      </c>
      <c r="FI65" s="232">
        <v>0.49698743224143982</v>
      </c>
      <c r="FJ65" s="232">
        <v>0.37091216444969177</v>
      </c>
      <c r="FK65" s="232">
        <v>9.4616912305355072E-2</v>
      </c>
      <c r="FL65" s="232">
        <v>6.2816538847982883E-3</v>
      </c>
      <c r="FM65" s="232">
        <v>1.8734538927674294E-2</v>
      </c>
      <c r="FN65" s="232">
        <v>0.19723565876483917</v>
      </c>
      <c r="FO65" s="232">
        <v>0.12171623855829239</v>
      </c>
      <c r="FP65" s="232">
        <v>9.2423416674137115E-2</v>
      </c>
      <c r="FQ65" s="232">
        <v>0.42748665809631348</v>
      </c>
      <c r="FR65" s="232">
        <v>0.14240346848964691</v>
      </c>
      <c r="FZ65" s="232">
        <v>2344.919921875</v>
      </c>
      <c r="GA65" s="232">
        <v>2678.847412109375</v>
      </c>
      <c r="GB65" s="232">
        <v>1927.08642578125</v>
      </c>
      <c r="GC65" s="232">
        <v>776.97039794921875</v>
      </c>
      <c r="GD65" s="232">
        <v>1733.301513671875</v>
      </c>
      <c r="GE65" s="232">
        <v>2429.939453125</v>
      </c>
      <c r="GF65" s="232">
        <v>2777.11083984375</v>
      </c>
      <c r="GG65" s="232">
        <v>2950.35107421875</v>
      </c>
      <c r="GH65" s="232">
        <v>1313.943359375</v>
      </c>
      <c r="GI65" s="232">
        <v>1309.494873046875</v>
      </c>
      <c r="GJ65" s="232">
        <v>1449.775146484375</v>
      </c>
      <c r="GK65" s="232">
        <v>1381.2330322265625</v>
      </c>
      <c r="GL65" s="232">
        <v>1805.3514404296875</v>
      </c>
      <c r="GM65" s="232">
        <v>4687.388671875</v>
      </c>
      <c r="GN65" s="232">
        <v>1447.8585205078125</v>
      </c>
      <c r="GO65" s="232">
        <v>2586.151611328125</v>
      </c>
      <c r="GP65" s="232">
        <v>1958.0841064453125</v>
      </c>
      <c r="GQ65" s="232">
        <v>1760.0517578125</v>
      </c>
      <c r="GR65" s="232">
        <v>2367.45458984375</v>
      </c>
      <c r="GS65" s="232">
        <v>4046.04931640625</v>
      </c>
      <c r="GT65" s="232">
        <v>2100.048828125</v>
      </c>
      <c r="GU65" s="232">
        <v>2820.039794921875</v>
      </c>
      <c r="GV65" s="232">
        <v>2028.4114990234375</v>
      </c>
      <c r="GW65" s="232">
        <v>1756.7491455078125</v>
      </c>
      <c r="GX65" s="232">
        <v>1732.7916259765625</v>
      </c>
      <c r="GY65" s="232">
        <v>1164.751708984375</v>
      </c>
      <c r="GZ65" s="232">
        <v>955.15863037109375</v>
      </c>
      <c r="HA65" s="232">
        <v>2133.65625</v>
      </c>
      <c r="HB65" s="232">
        <v>1649.33837890625</v>
      </c>
      <c r="HC65" s="232">
        <v>3685.40087890625</v>
      </c>
      <c r="HD65" s="232">
        <v>1560.335693359375</v>
      </c>
      <c r="HE65" s="232">
        <v>5350.71875</v>
      </c>
      <c r="HF65" s="232">
        <v>2213.5634765625</v>
      </c>
      <c r="HG65" s="232">
        <v>0</v>
      </c>
      <c r="HH65" s="232">
        <v>4374.22265625</v>
      </c>
      <c r="HI65" s="232">
        <v>2314.49169921875</v>
      </c>
      <c r="HJ65" s="232">
        <v>0.52639627456665039</v>
      </c>
      <c r="HK65" s="232">
        <v>0.13697360455989838</v>
      </c>
      <c r="HL65" s="232">
        <v>0.20886680483818054</v>
      </c>
      <c r="HM65" s="232">
        <v>2092.614501953125</v>
      </c>
      <c r="HN65" s="232">
        <v>1378.1072998046875</v>
      </c>
      <c r="HO65" s="232">
        <v>2194.13720703125</v>
      </c>
      <c r="HP65" s="232">
        <v>0.48229771852493286</v>
      </c>
      <c r="HQ65" s="232">
        <v>0.22362677752971649</v>
      </c>
      <c r="HR65" s="232">
        <v>0.22891426086425781</v>
      </c>
      <c r="HS65" s="232">
        <v>5.631883442401886E-2</v>
      </c>
      <c r="HT65" s="232">
        <v>8.8424244895577431E-3</v>
      </c>
      <c r="HU65" s="232">
        <v>0.63717466592788696</v>
      </c>
      <c r="HV65" s="232">
        <v>0.53378552198410034</v>
      </c>
      <c r="HW65" s="232">
        <v>0.53609251976013184</v>
      </c>
      <c r="HX65" s="232">
        <v>0.43530833721160889</v>
      </c>
      <c r="HY65" s="232">
        <v>0.71018069982528687</v>
      </c>
      <c r="HZ65" s="232">
        <v>0.35725748538970947</v>
      </c>
      <c r="IA65" s="232">
        <v>1.4377442188560963E-2</v>
      </c>
      <c r="IB65" s="232">
        <v>0.14231398701667786</v>
      </c>
      <c r="IC65" s="232">
        <v>0.22487969696521759</v>
      </c>
      <c r="ID65" s="232">
        <v>0.26975646615028381</v>
      </c>
      <c r="IE65" s="232">
        <v>0.34867238998413086</v>
      </c>
      <c r="IF65" s="232">
        <v>0.70061290264129639</v>
      </c>
      <c r="IG65" s="232">
        <v>0.29938709735870361</v>
      </c>
      <c r="IH65" s="232">
        <v>7.7917791903018951E-2</v>
      </c>
      <c r="II65" s="232">
        <v>0.33372357487678528</v>
      </c>
      <c r="IJ65" s="232">
        <v>0.14663153886795044</v>
      </c>
      <c r="IK65" s="232">
        <v>3.886224702000618E-2</v>
      </c>
      <c r="IL65" s="232">
        <v>0.29265844821929932</v>
      </c>
      <c r="IM65" s="232">
        <v>0.11020639538764954</v>
      </c>
      <c r="IN65" s="232">
        <v>0.98612284660339355</v>
      </c>
      <c r="IO65" s="232">
        <v>0.93916034698486328</v>
      </c>
      <c r="IP65" s="232">
        <v>0.24791361391544342</v>
      </c>
      <c r="IQ65" s="232">
        <v>0.20648150146007538</v>
      </c>
    </row>
    <row r="66" spans="1:251" x14ac:dyDescent="0.25">
      <c r="A66" s="139" t="str">
        <f t="shared" si="1"/>
        <v>2013_4_SEMT</v>
      </c>
      <c r="B66" s="232">
        <v>2013</v>
      </c>
      <c r="C66" s="232">
        <v>4</v>
      </c>
      <c r="D66" s="232" t="s">
        <v>171</v>
      </c>
      <c r="E66" s="232">
        <v>1482.7564697265625</v>
      </c>
      <c r="F66" s="232">
        <v>1729.8824462890625</v>
      </c>
      <c r="G66" s="232">
        <v>1235.63037109375</v>
      </c>
      <c r="H66" s="232">
        <v>741.37823486328125</v>
      </c>
      <c r="I66" s="232">
        <v>1235.63037109375</v>
      </c>
      <c r="J66" s="232">
        <v>1649.5665283203125</v>
      </c>
      <c r="K66" s="232">
        <v>1689.43017578125</v>
      </c>
      <c r="L66" s="232">
        <v>1502.376953125</v>
      </c>
      <c r="M66" s="232">
        <v>1078.82177734375</v>
      </c>
      <c r="N66" s="232">
        <v>1126.78271484375</v>
      </c>
      <c r="O66" s="232">
        <v>1235.63037109375</v>
      </c>
      <c r="P66" s="232">
        <v>1112.0672607421875</v>
      </c>
      <c r="Q66" s="232">
        <v>1457.2281494140625</v>
      </c>
      <c r="R66" s="232">
        <v>3129.951904296875</v>
      </c>
      <c r="S66" s="232">
        <v>1064.18359375</v>
      </c>
      <c r="T66" s="232">
        <v>1606.3194580078125</v>
      </c>
      <c r="U66" s="232">
        <v>1482.7564697265625</v>
      </c>
      <c r="V66" s="232">
        <v>1251.980712890625</v>
      </c>
      <c r="W66" s="232">
        <v>1482.7564697265625</v>
      </c>
      <c r="X66" s="232">
        <v>3089.075927734375</v>
      </c>
      <c r="Y66" s="232">
        <v>1853.445556640625</v>
      </c>
      <c r="Z66" s="232">
        <v>1821.53515625</v>
      </c>
      <c r="AA66" s="232">
        <v>1482.7564697265625</v>
      </c>
      <c r="AB66" s="232">
        <v>1251.980712890625</v>
      </c>
      <c r="AC66" s="232">
        <v>1235.63037109375</v>
      </c>
      <c r="AD66" s="232">
        <v>1064.18359375</v>
      </c>
      <c r="AE66" s="232">
        <v>864.94122314453125</v>
      </c>
      <c r="AF66" s="232">
        <v>1482.7564697265625</v>
      </c>
      <c r="AG66" s="232">
        <v>1126.78271484375</v>
      </c>
      <c r="AH66" s="232">
        <v>2347.69775390625</v>
      </c>
      <c r="AI66" s="232">
        <v>1149.995849609375</v>
      </c>
      <c r="AJ66" s="232">
        <v>4942.521484375</v>
      </c>
      <c r="AK66" s="232">
        <v>1482.7564697265625</v>
      </c>
      <c r="AL66" s="232">
        <v>0</v>
      </c>
      <c r="AM66" s="232">
        <v>3089.075927734375</v>
      </c>
      <c r="AN66" s="232">
        <v>1482.7564697265625</v>
      </c>
      <c r="AO66" s="232">
        <v>1482.7564697265625</v>
      </c>
      <c r="AP66" s="232">
        <v>1001.5845947265625</v>
      </c>
      <c r="AQ66" s="232">
        <v>1482.7564697265625</v>
      </c>
      <c r="AR66" s="232">
        <v>304196.66431427002</v>
      </c>
      <c r="AS66" s="232">
        <v>4927154.3414230347</v>
      </c>
      <c r="AT66" s="232">
        <v>9631903.1877746582</v>
      </c>
      <c r="AU66" s="232">
        <v>3921483.3897476196</v>
      </c>
      <c r="AV66" s="232">
        <v>557055.55125427246</v>
      </c>
      <c r="AW66" s="232">
        <v>20757625.304740906</v>
      </c>
      <c r="AX66" s="232">
        <v>32959095.029273987</v>
      </c>
      <c r="AY66" s="232">
        <v>12201469.724533081</v>
      </c>
      <c r="AZ66" s="232">
        <v>19341793.134513855</v>
      </c>
      <c r="BA66" s="232">
        <v>1390661.2063674927</v>
      </c>
      <c r="BB66" s="232">
        <v>2574281.4663543701</v>
      </c>
      <c r="BC66" s="232">
        <v>7346116.460395813</v>
      </c>
      <c r="BD66" s="232">
        <v>12187102.098381042</v>
      </c>
      <c r="BE66" s="232">
        <v>6752437.8604202271</v>
      </c>
      <c r="BF66" s="232">
        <v>4099157.1437225342</v>
      </c>
      <c r="BG66" s="232">
        <v>7.8105345368385315E-2</v>
      </c>
      <c r="BH66" s="232">
        <v>0.222885861992836</v>
      </c>
      <c r="BI66" s="232">
        <v>0.36976447701454163</v>
      </c>
      <c r="BJ66" s="232">
        <v>0.20487327873706818</v>
      </c>
      <c r="BK66" s="232">
        <v>0.12437104433774948</v>
      </c>
      <c r="BL66" s="232">
        <v>2.7948091737926006E-3</v>
      </c>
      <c r="BM66" s="232">
        <v>0.37020039558410645</v>
      </c>
      <c r="BN66" s="232">
        <v>5.5447705090045929E-3</v>
      </c>
      <c r="BO66" s="232">
        <v>7.6494857668876648E-2</v>
      </c>
      <c r="BP66" s="232">
        <v>0.46048668026924133</v>
      </c>
      <c r="BQ66" s="232">
        <v>0.53951334953308105</v>
      </c>
      <c r="BR66" s="232">
        <v>1.9889902323484421E-2</v>
      </c>
      <c r="BS66" s="232">
        <v>0.27065318822860718</v>
      </c>
      <c r="BT66" s="232">
        <v>0.48768937587738037</v>
      </c>
      <c r="BU66" s="232">
        <v>0.19466249644756317</v>
      </c>
      <c r="BV66" s="232">
        <v>2.710503526031971E-2</v>
      </c>
      <c r="BW66" s="232">
        <v>2.1050687879323959E-2</v>
      </c>
      <c r="BX66" s="232">
        <v>0.17878931760787964</v>
      </c>
      <c r="BY66" s="232">
        <v>0.10978035628795624</v>
      </c>
      <c r="BZ66" s="232">
        <v>6.0798857361078262E-2</v>
      </c>
      <c r="CA66" s="232">
        <v>0.36181432008743286</v>
      </c>
      <c r="CB66" s="232">
        <v>0.26776644587516785</v>
      </c>
      <c r="CC66" s="232">
        <v>4.7799930907785892E-3</v>
      </c>
      <c r="CD66" s="232">
        <v>0.1430031955242157</v>
      </c>
      <c r="CE66" s="232">
        <v>8.3279542624950409E-2</v>
      </c>
      <c r="CF66" s="232">
        <v>0.18410634994506836</v>
      </c>
      <c r="CG66" s="232">
        <v>0.53912949562072754</v>
      </c>
      <c r="CH66" s="232">
        <v>4.5273452997207642E-2</v>
      </c>
      <c r="CI66" s="232">
        <v>4.2798154754564166E-4</v>
      </c>
      <c r="CJ66" s="232">
        <v>0.62979960441589355</v>
      </c>
      <c r="CK66" s="232">
        <v>0.53942781686782837</v>
      </c>
      <c r="CL66" s="232">
        <v>0.73488253355026245</v>
      </c>
      <c r="CM66" s="232">
        <v>0.1603814959526062</v>
      </c>
      <c r="CN66" s="232">
        <v>0.76477378606796265</v>
      </c>
      <c r="CO66" s="232">
        <v>0.83065468072891235</v>
      </c>
      <c r="CP66" s="232">
        <v>0.59841072559356689</v>
      </c>
      <c r="CQ66" s="232">
        <v>0.13725654780864716</v>
      </c>
      <c r="CR66" s="232">
        <v>0.32678273320198059</v>
      </c>
      <c r="CS66" s="232">
        <v>0.45054560899734497</v>
      </c>
      <c r="CT66" s="232">
        <v>0.57142847776412964</v>
      </c>
      <c r="CU66" s="232">
        <v>0.52440124750137329</v>
      </c>
      <c r="CV66" s="232">
        <v>0.74778342247009277</v>
      </c>
      <c r="CW66" s="232">
        <v>0.80012482404708862</v>
      </c>
      <c r="CX66" s="232">
        <v>2.3140690755099058E-3</v>
      </c>
      <c r="CY66" s="232">
        <v>6.9230072200298309E-2</v>
      </c>
      <c r="CZ66" s="232">
        <v>4.0316920727491379E-2</v>
      </c>
      <c r="DA66" s="232">
        <v>8.9128747582435608E-2</v>
      </c>
      <c r="DB66" s="232">
        <v>0.26100096106529236</v>
      </c>
      <c r="DC66" s="232">
        <v>2.1917583420872688E-2</v>
      </c>
      <c r="DD66" s="232">
        <v>2.0719252643175423E-4</v>
      </c>
      <c r="DE66" s="232">
        <v>0.45288887619972229</v>
      </c>
      <c r="DF66" s="232">
        <v>0.54711109399795532</v>
      </c>
      <c r="DG66" s="232">
        <v>1.572742871940136E-2</v>
      </c>
      <c r="DH66" s="232">
        <v>0.25474134087562561</v>
      </c>
      <c r="DI66" s="232">
        <v>0.49798399209976196</v>
      </c>
      <c r="DJ66" s="232">
        <v>0.20274662971496582</v>
      </c>
      <c r="DK66" s="232">
        <v>2.8800616040825844E-2</v>
      </c>
      <c r="DL66" s="232">
        <v>2.161119133234024E-2</v>
      </c>
      <c r="DM66" s="232">
        <v>0.17948271334171295</v>
      </c>
      <c r="DN66" s="232">
        <v>0.10985624045133591</v>
      </c>
      <c r="DO66" s="232">
        <v>5.7170446962118149E-2</v>
      </c>
      <c r="DP66" s="232">
        <v>0.35697323083877563</v>
      </c>
      <c r="DQ66" s="232">
        <v>0.27490615844726563</v>
      </c>
      <c r="DR66" s="232">
        <v>4.7819344326853752E-3</v>
      </c>
      <c r="DS66" s="232">
        <v>0.14306128025054932</v>
      </c>
      <c r="DT66" s="232">
        <v>8.3279237151145935E-2</v>
      </c>
      <c r="DU66" s="232">
        <v>0.18402948975563049</v>
      </c>
      <c r="DV66" s="232">
        <v>0.53912806510925293</v>
      </c>
      <c r="DW66" s="232">
        <v>4.529184103012085E-2</v>
      </c>
      <c r="DX66" s="232">
        <v>4.2815535562112927E-4</v>
      </c>
      <c r="DY66" s="232">
        <v>2.597506158053875E-2</v>
      </c>
      <c r="DZ66" s="232">
        <v>3.9073921740055084E-2</v>
      </c>
      <c r="EA66" s="232">
        <v>0.51387244462966919</v>
      </c>
      <c r="EB66" s="232">
        <v>9.0984880924224854E-2</v>
      </c>
      <c r="EC66" s="232">
        <v>1.1560004204511642E-2</v>
      </c>
      <c r="ED66" s="232">
        <v>9.7762225195765495E-3</v>
      </c>
      <c r="EE66" s="232">
        <v>4.0419787168502808E-2</v>
      </c>
      <c r="EF66" s="232">
        <v>0.18629804253578186</v>
      </c>
      <c r="EG66" s="232">
        <v>0.46704792976379395</v>
      </c>
      <c r="EH66" s="232">
        <v>0.22900225222110748</v>
      </c>
      <c r="EI66" s="232">
        <v>0.23792766034603119</v>
      </c>
      <c r="EJ66" s="232">
        <v>6.6022180020809174E-2</v>
      </c>
      <c r="EK66" s="232">
        <v>6.6995196044445038E-2</v>
      </c>
      <c r="EL66" s="232">
        <v>8.2039840519428253E-2</v>
      </c>
      <c r="EM66" s="232">
        <v>5.4154258221387863E-2</v>
      </c>
      <c r="EN66" s="232">
        <v>0.24306930601596832</v>
      </c>
      <c r="EO66" s="232">
        <v>0.12095792591571808</v>
      </c>
      <c r="EP66" s="232">
        <v>4.8000454902648926E-2</v>
      </c>
      <c r="EQ66" s="232">
        <v>2.9511431232094765E-2</v>
      </c>
      <c r="ER66" s="232">
        <v>9.9186878651380539E-3</v>
      </c>
      <c r="ES66" s="232">
        <v>4.3397560715675354E-2</v>
      </c>
      <c r="ET66" s="232">
        <v>6.2874644994735718E-2</v>
      </c>
      <c r="EU66" s="232">
        <v>6.532701849937439E-2</v>
      </c>
      <c r="EV66" s="232">
        <v>0.12330120056867599</v>
      </c>
      <c r="EW66" s="232">
        <v>7.9212173819541931E-2</v>
      </c>
      <c r="EX66" s="232">
        <v>4.2992837727069855E-2</v>
      </c>
      <c r="EY66" s="232">
        <v>0</v>
      </c>
      <c r="EZ66" s="232">
        <v>0</v>
      </c>
      <c r="FA66" s="232">
        <v>0</v>
      </c>
      <c r="FB66" s="232">
        <v>0</v>
      </c>
      <c r="FC66" s="232">
        <v>0</v>
      </c>
      <c r="FD66" s="232">
        <v>0</v>
      </c>
      <c r="FE66" s="232">
        <v>0</v>
      </c>
      <c r="FF66" s="232">
        <v>0.56389498710632324</v>
      </c>
      <c r="FG66" s="232">
        <v>0.43610504269599915</v>
      </c>
      <c r="FH66" s="232">
        <v>7.2163745760917664E-2</v>
      </c>
      <c r="FI66" s="232">
        <v>0.48865661025047302</v>
      </c>
      <c r="FJ66" s="232">
        <v>0.34941774606704712</v>
      </c>
      <c r="FK66" s="232">
        <v>8.5748963057994843E-2</v>
      </c>
      <c r="FL66" s="232">
        <v>4.0129204280674458E-3</v>
      </c>
      <c r="FM66" s="232">
        <v>1.3636029325425625E-2</v>
      </c>
      <c r="FN66" s="232">
        <v>0.16779285669326782</v>
      </c>
      <c r="FO66" s="232">
        <v>0.10704682022333145</v>
      </c>
      <c r="FP66" s="232">
        <v>0.11189715564250946</v>
      </c>
      <c r="FQ66" s="232">
        <v>0.42779332399368286</v>
      </c>
      <c r="FR66" s="232">
        <v>0.17183379828929901</v>
      </c>
      <c r="FZ66" s="232">
        <v>2575.37109375</v>
      </c>
      <c r="GA66" s="232">
        <v>2954.63818359375</v>
      </c>
      <c r="GB66" s="232">
        <v>2117.377197265625</v>
      </c>
      <c r="GC66" s="232">
        <v>689.8173828125</v>
      </c>
      <c r="GD66" s="232">
        <v>1736.41015625</v>
      </c>
      <c r="GE66" s="232">
        <v>2784.6982421875</v>
      </c>
      <c r="GF66" s="232">
        <v>3150.94140625</v>
      </c>
      <c r="GG66" s="232">
        <v>3380.989990234375</v>
      </c>
      <c r="GH66" s="232">
        <v>1375.982421875</v>
      </c>
      <c r="GI66" s="232">
        <v>1382.57421875</v>
      </c>
      <c r="GJ66" s="232">
        <v>1545.273193359375</v>
      </c>
      <c r="GK66" s="232">
        <v>1465.8179931640625</v>
      </c>
      <c r="GL66" s="232">
        <v>1931.052001953125</v>
      </c>
      <c r="GM66" s="232">
        <v>4929.15869140625</v>
      </c>
      <c r="GN66" s="232">
        <v>2103.8037109375</v>
      </c>
      <c r="GO66" s="232">
        <v>2579.431396484375</v>
      </c>
      <c r="GP66" s="232">
        <v>2093.10107421875</v>
      </c>
      <c r="GQ66" s="232">
        <v>2075.093505859375</v>
      </c>
      <c r="GR66" s="232">
        <v>2661.656982421875</v>
      </c>
      <c r="GS66" s="232">
        <v>4512.134765625</v>
      </c>
      <c r="GT66" s="232">
        <v>1962.8414306640625</v>
      </c>
      <c r="GU66" s="232">
        <v>3192.75244140625</v>
      </c>
      <c r="GV66" s="232">
        <v>2390.202880859375</v>
      </c>
      <c r="GW66" s="232">
        <v>1782.0494384765625</v>
      </c>
      <c r="GX66" s="232">
        <v>1714.169921875</v>
      </c>
      <c r="GY66" s="232">
        <v>1165.10205078125</v>
      </c>
      <c r="GZ66" s="232">
        <v>936.93304443359375</v>
      </c>
      <c r="HA66" s="232">
        <v>2365.46728515625</v>
      </c>
      <c r="HB66" s="232">
        <v>1911.888671875</v>
      </c>
      <c r="HC66" s="232">
        <v>3458.038818359375</v>
      </c>
      <c r="HD66" s="232">
        <v>1859.34228515625</v>
      </c>
      <c r="HE66" s="232">
        <v>6980.37353515625</v>
      </c>
      <c r="HF66" s="232">
        <v>2322.489990234375</v>
      </c>
      <c r="HG66" s="232">
        <v>5.8756647109985352</v>
      </c>
      <c r="HH66" s="232">
        <v>4529.7783203125</v>
      </c>
      <c r="HI66" s="232">
        <v>2538.535888671875</v>
      </c>
      <c r="HJ66" s="232">
        <v>0.55118370056152344</v>
      </c>
      <c r="HK66" s="232">
        <v>0.14005850255489349</v>
      </c>
      <c r="HL66" s="232">
        <v>0.18622240424156189</v>
      </c>
      <c r="HM66" s="232">
        <v>2298.551513671875</v>
      </c>
      <c r="HN66" s="232">
        <v>1595.171875</v>
      </c>
      <c r="HO66" s="232">
        <v>2284.345947265625</v>
      </c>
      <c r="HP66" s="232">
        <v>0.45103588700294495</v>
      </c>
      <c r="HQ66" s="232">
        <v>0.22566655278205872</v>
      </c>
      <c r="HR66" s="232">
        <v>0.25591740012168884</v>
      </c>
      <c r="HS66" s="232">
        <v>5.8518152683973312E-2</v>
      </c>
      <c r="HT66" s="232">
        <v>8.861997164785862E-3</v>
      </c>
      <c r="HU66" s="232">
        <v>0.68906760215759277</v>
      </c>
      <c r="HV66" s="232">
        <v>0.57850563526153564</v>
      </c>
      <c r="HW66" s="232">
        <v>0.6125527024269104</v>
      </c>
      <c r="HX66" s="232">
        <v>0.51164835691452026</v>
      </c>
      <c r="HY66" s="232">
        <v>0.80553364753723145</v>
      </c>
      <c r="HZ66" s="232">
        <v>0.31946226954460144</v>
      </c>
      <c r="IA66" s="232">
        <v>1.676655188202858E-2</v>
      </c>
      <c r="IB66" s="232">
        <v>0.15139946341514587</v>
      </c>
      <c r="IC66" s="232">
        <v>0.23100003600120544</v>
      </c>
      <c r="ID66" s="232">
        <v>0.26555022597312927</v>
      </c>
      <c r="IE66" s="232">
        <v>0.33528372645378113</v>
      </c>
      <c r="IF66" s="232">
        <v>0.69355106353759766</v>
      </c>
      <c r="IG66" s="232">
        <v>0.30644896626472473</v>
      </c>
      <c r="IH66" s="232">
        <v>8.3867013454437256E-2</v>
      </c>
      <c r="II66" s="232">
        <v>0.35547995567321777</v>
      </c>
      <c r="IJ66" s="232">
        <v>0.12071404606103897</v>
      </c>
      <c r="IK66" s="232">
        <v>3.9761502295732498E-2</v>
      </c>
      <c r="IL66" s="232">
        <v>0.28320065140724182</v>
      </c>
      <c r="IM66" s="232">
        <v>0.11697683483362198</v>
      </c>
      <c r="IN66" s="232">
        <v>0.98670393228530884</v>
      </c>
      <c r="IO66" s="232">
        <v>0.93094313144683838</v>
      </c>
      <c r="IP66" s="232">
        <v>0.23580090701580048</v>
      </c>
      <c r="IQ66" s="232">
        <v>0.20261856913566589</v>
      </c>
    </row>
    <row r="67" spans="1:251" x14ac:dyDescent="0.25">
      <c r="A67" s="139" t="str">
        <f t="shared" si="1"/>
        <v>2013_3_BRA</v>
      </c>
      <c r="B67" s="232">
        <v>2013</v>
      </c>
      <c r="C67" s="232">
        <v>3</v>
      </c>
      <c r="D67" s="232" t="s">
        <v>170</v>
      </c>
      <c r="E67" s="232">
        <v>1191.541259765625</v>
      </c>
      <c r="F67" s="232">
        <v>1279.7464599609375</v>
      </c>
      <c r="G67" s="232">
        <v>1003.4031982421875</v>
      </c>
      <c r="H67" s="232">
        <v>426.44635009765625</v>
      </c>
      <c r="I67" s="232">
        <v>1023.7971801757813</v>
      </c>
      <c r="J67" s="232">
        <v>1273.2547607421875</v>
      </c>
      <c r="K67" s="232">
        <v>1254.2540283203125</v>
      </c>
      <c r="L67" s="232">
        <v>983.6783447265625</v>
      </c>
      <c r="M67" s="232">
        <v>742.1514892578125</v>
      </c>
      <c r="N67" s="232">
        <v>874.36053466796875</v>
      </c>
      <c r="O67" s="232">
        <v>1029.8402099609375</v>
      </c>
      <c r="P67" s="232">
        <v>956.828125</v>
      </c>
      <c r="Q67" s="232">
        <v>1254.2540283203125</v>
      </c>
      <c r="R67" s="232">
        <v>2546.509521484375</v>
      </c>
      <c r="S67" s="232">
        <v>593.72119140625</v>
      </c>
      <c r="T67" s="232">
        <v>1275.770751953125</v>
      </c>
      <c r="U67" s="232">
        <v>1254.2540283203125</v>
      </c>
      <c r="V67" s="232">
        <v>1128.82861328125</v>
      </c>
      <c r="W67" s="232">
        <v>1254.1514892578125</v>
      </c>
      <c r="X67" s="232">
        <v>1909.882080078125</v>
      </c>
      <c r="Y67" s="232">
        <v>1527.90576171875</v>
      </c>
      <c r="Z67" s="232">
        <v>1379.679443359375</v>
      </c>
      <c r="AA67" s="232">
        <v>1106.63818359375</v>
      </c>
      <c r="AB67" s="232">
        <v>1003.4031982421875</v>
      </c>
      <c r="AC67" s="232">
        <v>1010.8310546875</v>
      </c>
      <c r="AD67" s="232">
        <v>877.977783203125</v>
      </c>
      <c r="AE67" s="232">
        <v>602.04193115234375</v>
      </c>
      <c r="AF67" s="232">
        <v>1307.6590576171875</v>
      </c>
      <c r="AG67" s="232">
        <v>851.63848876953125</v>
      </c>
      <c r="AH67" s="232">
        <v>1642.6004638671875</v>
      </c>
      <c r="AI67" s="232">
        <v>952.427734375</v>
      </c>
      <c r="AJ67" s="232">
        <v>3736.1689453125</v>
      </c>
      <c r="AK67" s="232">
        <v>999.52984619140625</v>
      </c>
      <c r="AL67" s="232">
        <v>0</v>
      </c>
      <c r="AM67" s="232">
        <v>2459.19580078125</v>
      </c>
      <c r="AN67" s="232">
        <v>1229.597900390625</v>
      </c>
      <c r="AO67" s="232">
        <v>1273.2547607421875</v>
      </c>
      <c r="AP67" s="232">
        <v>847.1015625</v>
      </c>
      <c r="AQ67" s="232">
        <v>1001.074462890625</v>
      </c>
      <c r="AR67" s="232">
        <v>2343880.5555152893</v>
      </c>
      <c r="AS67" s="232">
        <v>24638388.295775414</v>
      </c>
      <c r="AT67" s="232">
        <v>44491575.157686234</v>
      </c>
      <c r="AU67" s="232">
        <v>17058475.294586182</v>
      </c>
      <c r="AV67" s="232">
        <v>2572576.9112281799</v>
      </c>
      <c r="AW67" s="232">
        <v>97970841.725893021</v>
      </c>
      <c r="AX67" s="232">
        <v>159685283.0188427</v>
      </c>
      <c r="AY67" s="232">
        <v>61714441.292949677</v>
      </c>
      <c r="AZ67" s="232">
        <v>91104896.214791298</v>
      </c>
      <c r="BA67" s="232">
        <v>6670413.1354799271</v>
      </c>
      <c r="BB67" s="232">
        <v>14106144.916293144</v>
      </c>
      <c r="BC67" s="232">
        <v>38156827.128067017</v>
      </c>
      <c r="BD67" s="232">
        <v>58593688.996340752</v>
      </c>
      <c r="BE67" s="232">
        <v>30516906.743787766</v>
      </c>
      <c r="BF67" s="232">
        <v>18311715.234354019</v>
      </c>
      <c r="BG67" s="232">
        <v>8.8337160646915436E-2</v>
      </c>
      <c r="BH67" s="232">
        <v>0.23895017802715302</v>
      </c>
      <c r="BI67" s="232">
        <v>0.36693230271339417</v>
      </c>
      <c r="BJ67" s="232">
        <v>0.19110657274723053</v>
      </c>
      <c r="BK67" s="232">
        <v>0.11467377841472626</v>
      </c>
      <c r="BL67" s="232">
        <v>3.7772664800286293E-3</v>
      </c>
      <c r="BM67" s="232">
        <v>0.38647544384002686</v>
      </c>
      <c r="BN67" s="232">
        <v>2.9220052063465118E-2</v>
      </c>
      <c r="BO67" s="232">
        <v>8.5029184818267822E-2</v>
      </c>
      <c r="BP67" s="232">
        <v>0.43361577391624451</v>
      </c>
      <c r="BQ67" s="232">
        <v>0.56638419628143311</v>
      </c>
      <c r="BR67" s="232">
        <v>3.1093744561076164E-2</v>
      </c>
      <c r="BS67" s="232">
        <v>0.28604784607887268</v>
      </c>
      <c r="BT67" s="232">
        <v>0.47721388936042786</v>
      </c>
      <c r="BU67" s="232">
        <v>0.17903266847133636</v>
      </c>
      <c r="BV67" s="232">
        <v>2.6611838489770889E-2</v>
      </c>
      <c r="BW67" s="232">
        <v>5.3812947124242783E-2</v>
      </c>
      <c r="BX67" s="232">
        <v>0.26176980137825012</v>
      </c>
      <c r="BY67" s="232">
        <v>0.10952974855899811</v>
      </c>
      <c r="BZ67" s="232">
        <v>6.7576132714748383E-2</v>
      </c>
      <c r="CA67" s="232">
        <v>0.31103602051734924</v>
      </c>
      <c r="CB67" s="232">
        <v>0.19627536833286285</v>
      </c>
      <c r="CC67" s="232">
        <v>0.1123591884970665</v>
      </c>
      <c r="CD67" s="232">
        <v>0.14027433097362518</v>
      </c>
      <c r="CE67" s="232">
        <v>8.7838724255561829E-2</v>
      </c>
      <c r="CF67" s="232">
        <v>0.1893337070941925</v>
      </c>
      <c r="CG67" s="232">
        <v>0.40560626983642578</v>
      </c>
      <c r="CH67" s="232">
        <v>6.4434953033924103E-2</v>
      </c>
      <c r="CI67" s="232">
        <v>1.5281183004844934E-4</v>
      </c>
      <c r="CJ67" s="232">
        <v>0.61352455615997314</v>
      </c>
      <c r="CK67" s="232">
        <v>0.50818389654159546</v>
      </c>
      <c r="CL67" s="232">
        <v>0.72925525903701782</v>
      </c>
      <c r="CM67" s="232">
        <v>0.21595412492752075</v>
      </c>
      <c r="CN67" s="232">
        <v>0.73445171117782593</v>
      </c>
      <c r="CO67" s="232">
        <v>0.79791951179504395</v>
      </c>
      <c r="CP67" s="232">
        <v>0.57476276159286499</v>
      </c>
      <c r="CQ67" s="232">
        <v>0.14237794280052185</v>
      </c>
      <c r="CR67" s="232">
        <v>0.35188516974449158</v>
      </c>
      <c r="CS67" s="232">
        <v>0.50714987516403198</v>
      </c>
      <c r="CT67" s="232">
        <v>0.5879243016242981</v>
      </c>
      <c r="CU67" s="232">
        <v>0.55754321813583374</v>
      </c>
      <c r="CV67" s="232">
        <v>0.76038885116577148</v>
      </c>
      <c r="CW67" s="232">
        <v>0.80345457792282104</v>
      </c>
      <c r="CX67" s="232">
        <v>5.1050696521997452E-2</v>
      </c>
      <c r="CY67" s="232">
        <v>6.3734017312526703E-2</v>
      </c>
      <c r="CZ67" s="232">
        <v>3.9909761399030685E-2</v>
      </c>
      <c r="DA67" s="232">
        <v>8.6024276912212372E-2</v>
      </c>
      <c r="DB67" s="232">
        <v>0.18428829312324524</v>
      </c>
      <c r="DC67" s="232">
        <v>2.9276194050908089E-2</v>
      </c>
      <c r="DD67" s="232">
        <v>6.9430461735464633E-5</v>
      </c>
      <c r="DE67" s="232">
        <v>0.42576634883880615</v>
      </c>
      <c r="DF67" s="232">
        <v>0.57423365116119385</v>
      </c>
      <c r="DG67" s="232">
        <v>2.5727273896336555E-2</v>
      </c>
      <c r="DH67" s="232">
        <v>0.27043977379798889</v>
      </c>
      <c r="DI67" s="232">
        <v>0.48835548758506775</v>
      </c>
      <c r="DJ67" s="232">
        <v>0.18723994493484497</v>
      </c>
      <c r="DK67" s="232">
        <v>2.823752723634243E-2</v>
      </c>
      <c r="DL67" s="232">
        <v>5.4856281727552414E-2</v>
      </c>
      <c r="DM67" s="232">
        <v>0.26447305083274841</v>
      </c>
      <c r="DN67" s="232">
        <v>0.10890766233205795</v>
      </c>
      <c r="DO67" s="232">
        <v>6.37173131108284E-2</v>
      </c>
      <c r="DP67" s="232">
        <v>0.30706039071083069</v>
      </c>
      <c r="DQ67" s="232">
        <v>0.20098531246185303</v>
      </c>
      <c r="DR67" s="232">
        <v>0.11215870082378387</v>
      </c>
      <c r="DS67" s="232">
        <v>0.14032922685146332</v>
      </c>
      <c r="DT67" s="232">
        <v>8.7898775935173035E-2</v>
      </c>
      <c r="DU67" s="232">
        <v>0.18927086889743805</v>
      </c>
      <c r="DV67" s="232">
        <v>0.40570485591888428</v>
      </c>
      <c r="DW67" s="232">
        <v>6.4484655857086182E-2</v>
      </c>
      <c r="DX67" s="232">
        <v>1.5292968600988388E-4</v>
      </c>
      <c r="DY67" s="232">
        <v>1.9514365121722221E-2</v>
      </c>
      <c r="DZ67" s="232">
        <v>4.5609429478645325E-2</v>
      </c>
      <c r="EA67" s="232">
        <v>0.39112940430641174</v>
      </c>
      <c r="EB67" s="232">
        <v>0.11953192949295044</v>
      </c>
      <c r="EC67" s="232">
        <v>1.4694816432893276E-2</v>
      </c>
      <c r="ED67" s="232">
        <v>2.4586068466305733E-2</v>
      </c>
      <c r="EE67" s="232">
        <v>4.0832515805959702E-2</v>
      </c>
      <c r="EF67" s="232">
        <v>0.22985224425792694</v>
      </c>
      <c r="EG67" s="232">
        <v>0.47384202480316162</v>
      </c>
      <c r="EH67" s="232">
        <v>0.24104185402393341</v>
      </c>
      <c r="EI67" s="232">
        <v>0.22327679395675659</v>
      </c>
      <c r="EJ67" s="232">
        <v>6.1839308589696884E-2</v>
      </c>
      <c r="EK67" s="232">
        <v>6.8085700273513794E-2</v>
      </c>
      <c r="EL67" s="232">
        <v>8.5220411419868469E-2</v>
      </c>
      <c r="EM67" s="232">
        <v>5.4967604577541351E-2</v>
      </c>
      <c r="EN67" s="232">
        <v>0.20494058728218079</v>
      </c>
      <c r="EO67" s="232">
        <v>0.11903651058673859</v>
      </c>
      <c r="EP67" s="232">
        <v>4.7269541770219803E-2</v>
      </c>
      <c r="EQ67" s="232">
        <v>2.6626568287611008E-2</v>
      </c>
      <c r="ER67" s="232">
        <v>1.2719297781586647E-2</v>
      </c>
      <c r="ES67" s="232">
        <v>5.0274573266506195E-2</v>
      </c>
      <c r="ET67" s="232">
        <v>5.621400848031044E-2</v>
      </c>
      <c r="EU67" s="232">
        <v>7.3894105851650238E-2</v>
      </c>
      <c r="EV67" s="232">
        <v>0.12079491466283798</v>
      </c>
      <c r="EW67" s="232">
        <v>8.0774359405040741E-2</v>
      </c>
      <c r="EX67" s="232">
        <v>4.7305762767791748E-2</v>
      </c>
      <c r="EY67" s="232">
        <v>0</v>
      </c>
      <c r="EZ67" s="232">
        <v>0</v>
      </c>
      <c r="FA67" s="232">
        <v>0</v>
      </c>
      <c r="FB67" s="232">
        <v>0</v>
      </c>
      <c r="FC67" s="232">
        <v>0</v>
      </c>
      <c r="FD67" s="232">
        <v>0</v>
      </c>
      <c r="FE67" s="232">
        <v>0</v>
      </c>
      <c r="FF67" s="232">
        <v>0.54274123907089233</v>
      </c>
      <c r="FG67" s="232">
        <v>0.45725879073143005</v>
      </c>
      <c r="FH67" s="232">
        <v>9.3593373894691467E-2</v>
      </c>
      <c r="FI67" s="232">
        <v>0.5001070499420166</v>
      </c>
      <c r="FJ67" s="232">
        <v>0.33131307363510132</v>
      </c>
      <c r="FK67" s="232">
        <v>7.0015080273151398E-2</v>
      </c>
      <c r="FL67" s="232">
        <v>4.9714390188455582E-3</v>
      </c>
      <c r="FM67" s="232">
        <v>3.9735551923513412E-2</v>
      </c>
      <c r="FN67" s="232">
        <v>0.21612659096717834</v>
      </c>
      <c r="FO67" s="232">
        <v>0.11887375265359879</v>
      </c>
      <c r="FP67" s="232">
        <v>0.11989085376262665</v>
      </c>
      <c r="FQ67" s="232">
        <v>0.36900165677070618</v>
      </c>
      <c r="FR67" s="232">
        <v>0.13637159764766693</v>
      </c>
      <c r="FZ67" s="232">
        <v>1974.3251953125</v>
      </c>
      <c r="GA67" s="232">
        <v>2223.3623046875</v>
      </c>
      <c r="GB67" s="232">
        <v>1638.347412109375</v>
      </c>
      <c r="GC67" s="232">
        <v>495.56790161132813</v>
      </c>
      <c r="GD67" s="232">
        <v>1381.25</v>
      </c>
      <c r="GE67" s="232">
        <v>2176.717529296875</v>
      </c>
      <c r="GF67" s="232">
        <v>2433.81640625</v>
      </c>
      <c r="GG67" s="232">
        <v>2494.963134765625</v>
      </c>
      <c r="GH67" s="232">
        <v>799.1143798828125</v>
      </c>
      <c r="GI67" s="232">
        <v>1132.407470703125</v>
      </c>
      <c r="GJ67" s="232">
        <v>1391.8011474609375</v>
      </c>
      <c r="GK67" s="232">
        <v>1222.855224609375</v>
      </c>
      <c r="GL67" s="232">
        <v>1768.165283203125</v>
      </c>
      <c r="GM67" s="232">
        <v>4275.02734375</v>
      </c>
      <c r="GN67" s="232">
        <v>920.81329345703125</v>
      </c>
      <c r="GO67" s="232">
        <v>2015.5240478515625</v>
      </c>
      <c r="GP67" s="232">
        <v>1760.4566650390625</v>
      </c>
      <c r="GQ67" s="232">
        <v>1732.40625</v>
      </c>
      <c r="GR67" s="232">
        <v>2185.167236328125</v>
      </c>
      <c r="GS67" s="232">
        <v>3395.7138671875</v>
      </c>
      <c r="GT67" s="232">
        <v>2471.581298828125</v>
      </c>
      <c r="GU67" s="232">
        <v>2423.808837890625</v>
      </c>
      <c r="GV67" s="232">
        <v>1802.2828369140625</v>
      </c>
      <c r="GW67" s="232">
        <v>1359.0782470703125</v>
      </c>
      <c r="GX67" s="232">
        <v>1429.715087890625</v>
      </c>
      <c r="GY67" s="232">
        <v>1062.3739013671875</v>
      </c>
      <c r="GZ67" s="232">
        <v>658.6182861328125</v>
      </c>
      <c r="HA67" s="232">
        <v>1961.74853515625</v>
      </c>
      <c r="HB67" s="232">
        <v>1229.885498046875</v>
      </c>
      <c r="HC67" s="232">
        <v>2982.8505859375</v>
      </c>
      <c r="HD67" s="232">
        <v>1656.7799072265625</v>
      </c>
      <c r="HE67" s="232">
        <v>5857.63525390625</v>
      </c>
      <c r="HF67" s="232">
        <v>1617.3291015625</v>
      </c>
      <c r="HG67" s="232">
        <v>5.2176027297973633</v>
      </c>
      <c r="HH67" s="232">
        <v>3699.341552734375</v>
      </c>
      <c r="HI67" s="232">
        <v>1986.077392578125</v>
      </c>
      <c r="HJ67" s="232">
        <v>0.42503023147583008</v>
      </c>
      <c r="HK67" s="232">
        <v>0.18989616632461548</v>
      </c>
      <c r="HL67" s="232">
        <v>0.2297884076833725</v>
      </c>
      <c r="HM67" s="232">
        <v>1919.02197265625</v>
      </c>
      <c r="HN67" s="232">
        <v>1113.1868896484375</v>
      </c>
      <c r="HO67" s="232">
        <v>1612.140625</v>
      </c>
      <c r="HP67" s="232">
        <v>0.457164466381073</v>
      </c>
      <c r="HQ67" s="232">
        <v>0.23747600615024567</v>
      </c>
      <c r="HR67" s="232">
        <v>0.24063703417778015</v>
      </c>
      <c r="HS67" s="232">
        <v>5.7398159056901932E-2</v>
      </c>
      <c r="HT67" s="232">
        <v>7.3243416845798492E-3</v>
      </c>
      <c r="HU67" s="232">
        <v>0.68805313110351563</v>
      </c>
      <c r="HV67" s="232">
        <v>0.56223839521408081</v>
      </c>
      <c r="HW67" s="232">
        <v>0.58303207159042358</v>
      </c>
      <c r="HX67" s="232">
        <v>0.47685113549232483</v>
      </c>
      <c r="HY67" s="232">
        <v>0.73127681016921997</v>
      </c>
      <c r="HZ67" s="232">
        <v>0.32874888181686401</v>
      </c>
      <c r="IA67" s="232">
        <v>1.9175941124558449E-2</v>
      </c>
      <c r="IB67" s="232">
        <v>0.17616204917430878</v>
      </c>
      <c r="IC67" s="232">
        <v>0.25490471720695496</v>
      </c>
      <c r="ID67" s="232">
        <v>0.25186190009117126</v>
      </c>
      <c r="IE67" s="232">
        <v>0.2978954017162323</v>
      </c>
      <c r="IF67" s="232">
        <v>0.68704026937484741</v>
      </c>
      <c r="IG67" s="232">
        <v>0.31295973062515259</v>
      </c>
      <c r="IH67" s="232">
        <v>0.17934322357177734</v>
      </c>
      <c r="II67" s="232">
        <v>0.39487999677658081</v>
      </c>
      <c r="IJ67" s="232">
        <v>0.10057575255632401</v>
      </c>
      <c r="IK67" s="232">
        <v>3.7338636815547943E-2</v>
      </c>
      <c r="IL67" s="232">
        <v>0.21621587872505188</v>
      </c>
      <c r="IM67" s="232">
        <v>7.1646489202976227E-2</v>
      </c>
      <c r="IN67" s="232">
        <v>0.98481875658035278</v>
      </c>
      <c r="IO67" s="232">
        <v>0.92940056324005127</v>
      </c>
      <c r="IP67" s="232">
        <v>0.3280620276927948</v>
      </c>
      <c r="IQ67" s="232">
        <v>0.30881121754646301</v>
      </c>
    </row>
    <row r="68" spans="1:251" x14ac:dyDescent="0.25">
      <c r="A68" s="139" t="str">
        <f t="shared" si="1"/>
        <v>2013_3_RJ</v>
      </c>
      <c r="B68" s="232">
        <v>2013</v>
      </c>
      <c r="C68" s="232">
        <v>3</v>
      </c>
      <c r="D68" s="232" t="s">
        <v>172</v>
      </c>
      <c r="E68" s="232">
        <v>1527.90576171875</v>
      </c>
      <c r="F68" s="232">
        <v>1726.533447265625</v>
      </c>
      <c r="G68" s="232">
        <v>1273.2547607421875</v>
      </c>
      <c r="H68" s="232">
        <v>636.62738037109375</v>
      </c>
      <c r="I68" s="232">
        <v>1273.2547607421875</v>
      </c>
      <c r="J68" s="232">
        <v>1655.231201171875</v>
      </c>
      <c r="K68" s="232">
        <v>1591.5684814453125</v>
      </c>
      <c r="L68" s="232">
        <v>1527.90576171875</v>
      </c>
      <c r="M68" s="232">
        <v>1021.1503295898438</v>
      </c>
      <c r="N68" s="232">
        <v>1018.6038208007813</v>
      </c>
      <c r="O68" s="232">
        <v>1145.9293212890625</v>
      </c>
      <c r="P68" s="232">
        <v>1018.6038208007813</v>
      </c>
      <c r="Q68" s="232">
        <v>1400.5802001953125</v>
      </c>
      <c r="R68" s="232">
        <v>3310.46240234375</v>
      </c>
      <c r="S68" s="232">
        <v>1273.2547607421875</v>
      </c>
      <c r="T68" s="232">
        <v>1527.90576171875</v>
      </c>
      <c r="U68" s="232">
        <v>1527.90576171875</v>
      </c>
      <c r="V68" s="232">
        <v>1273.2547607421875</v>
      </c>
      <c r="W68" s="232">
        <v>1527.90576171875</v>
      </c>
      <c r="X68" s="232">
        <v>3819.76416015625</v>
      </c>
      <c r="Y68" s="232">
        <v>1527.90576171875</v>
      </c>
      <c r="Z68" s="232">
        <v>1782.556640625</v>
      </c>
      <c r="AA68" s="232">
        <v>1527.90576171875</v>
      </c>
      <c r="AB68" s="232">
        <v>1273.2547607421875</v>
      </c>
      <c r="AC68" s="232">
        <v>1273.2547607421875</v>
      </c>
      <c r="AD68" s="232">
        <v>1018.6038208007813</v>
      </c>
      <c r="AE68" s="232">
        <v>863.2667236328125</v>
      </c>
      <c r="AF68" s="232">
        <v>1527.90576171875</v>
      </c>
      <c r="AG68" s="232">
        <v>1145.9293212890625</v>
      </c>
      <c r="AH68" s="232">
        <v>2801.160400390625</v>
      </c>
      <c r="AI68" s="232">
        <v>1273.2547607421875</v>
      </c>
      <c r="AJ68" s="232">
        <v>3819.76416015625</v>
      </c>
      <c r="AK68" s="232">
        <v>1527.90576171875</v>
      </c>
      <c r="AL68" s="232">
        <v>0</v>
      </c>
      <c r="AM68" s="232">
        <v>3819.76416015625</v>
      </c>
      <c r="AN68" s="232">
        <v>1527.90576171875</v>
      </c>
      <c r="AO68" s="232">
        <v>1400.5802001953125</v>
      </c>
      <c r="AP68" s="232">
        <v>1018.6038208007813</v>
      </c>
      <c r="AQ68" s="232">
        <v>1527.90576171875</v>
      </c>
      <c r="AR68" s="232">
        <v>23268.989532470703</v>
      </c>
      <c r="AS68" s="232">
        <v>718214.09837341309</v>
      </c>
      <c r="AT68" s="232">
        <v>1479351.7718811035</v>
      </c>
      <c r="AU68" s="232">
        <v>680330.01593017578</v>
      </c>
      <c r="AV68" s="232">
        <v>106784.34143066406</v>
      </c>
      <c r="AW68" s="232">
        <v>3194359.4502868652</v>
      </c>
      <c r="AX68" s="232">
        <v>5351366.2661132813</v>
      </c>
      <c r="AY68" s="232">
        <v>2157006.815826416</v>
      </c>
      <c r="AZ68" s="232">
        <v>3007949.2171478271</v>
      </c>
      <c r="BA68" s="232">
        <v>185825.95050048828</v>
      </c>
      <c r="BB68" s="232">
        <v>377610.82173156738</v>
      </c>
      <c r="BC68" s="232">
        <v>1106716.7972869873</v>
      </c>
      <c r="BD68" s="232">
        <v>1857750.6121368408</v>
      </c>
      <c r="BE68" s="232">
        <v>1177090.659576416</v>
      </c>
      <c r="BF68" s="232">
        <v>832197.37538146973</v>
      </c>
      <c r="BG68" s="232">
        <v>7.0563443005084991E-2</v>
      </c>
      <c r="BH68" s="232">
        <v>0.20681013166904449</v>
      </c>
      <c r="BI68" s="232">
        <v>0.34715443849563599</v>
      </c>
      <c r="BJ68" s="232">
        <v>0.2199607789516449</v>
      </c>
      <c r="BK68" s="232">
        <v>0.15551120042800903</v>
      </c>
      <c r="BL68" s="232">
        <v>1.6052720602601767E-3</v>
      </c>
      <c r="BM68" s="232">
        <v>0.40307590365409851</v>
      </c>
      <c r="BN68" s="232">
        <v>8.1007077824324369E-4</v>
      </c>
      <c r="BO68" s="232">
        <v>0.10864339768886566</v>
      </c>
      <c r="BP68" s="232">
        <v>0.4723934531211853</v>
      </c>
      <c r="BQ68" s="232">
        <v>0.5276065468788147</v>
      </c>
      <c r="BR68" s="232">
        <v>1.006087101995945E-2</v>
      </c>
      <c r="BS68" s="232">
        <v>0.25143682956695557</v>
      </c>
      <c r="BT68" s="232">
        <v>0.48364177346229553</v>
      </c>
      <c r="BU68" s="232">
        <v>0.22009475529193878</v>
      </c>
      <c r="BV68" s="232">
        <v>3.4765757620334625E-2</v>
      </c>
      <c r="BW68" s="232">
        <v>2.1494856104254723E-2</v>
      </c>
      <c r="BX68" s="232">
        <v>0.15452627837657928</v>
      </c>
      <c r="BY68" s="232">
        <v>0.1170576885342598</v>
      </c>
      <c r="BZ68" s="232">
        <v>5.9492971748113632E-2</v>
      </c>
      <c r="CA68" s="232">
        <v>0.34263283014297485</v>
      </c>
      <c r="CB68" s="232">
        <v>0.30479538440704346</v>
      </c>
      <c r="CC68" s="232">
        <v>2.7833550702780485E-3</v>
      </c>
      <c r="CD68" s="232">
        <v>9.1180875897407532E-2</v>
      </c>
      <c r="CE68" s="232">
        <v>7.840496301651001E-2</v>
      </c>
      <c r="CF68" s="232">
        <v>0.16561236977577209</v>
      </c>
      <c r="CG68" s="232">
        <v>0.5917438268661499</v>
      </c>
      <c r="CH68" s="232">
        <v>6.8360887467861176E-2</v>
      </c>
      <c r="CI68" s="232">
        <v>1.9137307535856962E-3</v>
      </c>
      <c r="CJ68" s="232">
        <v>0.5969240665435791</v>
      </c>
      <c r="CK68" s="232">
        <v>0.51114314794540405</v>
      </c>
      <c r="CL68" s="232">
        <v>0.70247811079025269</v>
      </c>
      <c r="CM68" s="232">
        <v>8.5108891129493713E-2</v>
      </c>
      <c r="CN68" s="232">
        <v>0.72573184967041016</v>
      </c>
      <c r="CO68" s="232">
        <v>0.83161091804504395</v>
      </c>
      <c r="CP68" s="232">
        <v>0.59728765487670898</v>
      </c>
      <c r="CQ68" s="232">
        <v>0.13344709575176239</v>
      </c>
      <c r="CR68" s="232">
        <v>0.38097566366195679</v>
      </c>
      <c r="CS68" s="232">
        <v>0.41712543368339539</v>
      </c>
      <c r="CT68" s="232">
        <v>0.52483600378036499</v>
      </c>
      <c r="CU68" s="232">
        <v>0.50855493545532227</v>
      </c>
      <c r="CV68" s="232">
        <v>0.67944926023483276</v>
      </c>
      <c r="CW68" s="232">
        <v>0.7542986273765564</v>
      </c>
      <c r="CX68" s="232">
        <v>1.3010901166126132E-3</v>
      </c>
      <c r="CY68" s="232">
        <v>4.2622853070497513E-2</v>
      </c>
      <c r="CZ68" s="232">
        <v>3.6650706082582474E-2</v>
      </c>
      <c r="DA68" s="232">
        <v>7.741614431142807E-2</v>
      </c>
      <c r="DB68" s="232">
        <v>0.27661293745040894</v>
      </c>
      <c r="DC68" s="232">
        <v>3.195556253194809E-2</v>
      </c>
      <c r="DD68" s="232">
        <v>8.9458079310134053E-4</v>
      </c>
      <c r="DE68" s="232">
        <v>0.46358826756477356</v>
      </c>
      <c r="DF68" s="232">
        <v>0.53641170263290405</v>
      </c>
      <c r="DG68" s="232">
        <v>7.7358321286737919E-3</v>
      </c>
      <c r="DH68" s="232">
        <v>0.23877201974391937</v>
      </c>
      <c r="DI68" s="232">
        <v>0.49181407690048218</v>
      </c>
      <c r="DJ68" s="232">
        <v>0.22617736458778381</v>
      </c>
      <c r="DK68" s="232">
        <v>3.5500712692737579E-2</v>
      </c>
      <c r="DL68" s="232">
        <v>2.2196467965841293E-2</v>
      </c>
      <c r="DM68" s="232">
        <v>0.15568116307258606</v>
      </c>
      <c r="DN68" s="232">
        <v>0.11417169123888016</v>
      </c>
      <c r="DO68" s="232">
        <v>5.7193521410226822E-2</v>
      </c>
      <c r="DP68" s="232">
        <v>0.33985623717308044</v>
      </c>
      <c r="DQ68" s="232">
        <v>0.31090092658996582</v>
      </c>
      <c r="DR68" s="232">
        <v>2.7833550702780485E-3</v>
      </c>
      <c r="DS68" s="232">
        <v>9.1180875897407532E-2</v>
      </c>
      <c r="DT68" s="232">
        <v>7.840496301651001E-2</v>
      </c>
      <c r="DU68" s="232">
        <v>0.16561236977577209</v>
      </c>
      <c r="DV68" s="232">
        <v>0.5917438268661499</v>
      </c>
      <c r="DW68" s="232">
        <v>6.8360887467861176E-2</v>
      </c>
      <c r="DX68" s="232">
        <v>1.9137307535856962E-3</v>
      </c>
      <c r="DY68" s="232">
        <v>2.6798343285918236E-2</v>
      </c>
      <c r="DZ68" s="232">
        <v>4.0970947593450546E-2</v>
      </c>
      <c r="EA68" s="232">
        <v>0.48563036322593689</v>
      </c>
      <c r="EB68" s="232">
        <v>8.2129433751106262E-2</v>
      </c>
      <c r="EC68" s="232">
        <v>1.6121085733175278E-2</v>
      </c>
      <c r="ED68" s="232">
        <v>5.9519535861909389E-3</v>
      </c>
      <c r="EE68" s="232">
        <v>2.7645908296108246E-2</v>
      </c>
      <c r="EF68" s="232">
        <v>0.20529848337173462</v>
      </c>
      <c r="EG68" s="232">
        <v>0.48216339945793152</v>
      </c>
      <c r="EH68" s="232">
        <v>0.22491472959518433</v>
      </c>
      <c r="EI68" s="232">
        <v>0.21889466047286987</v>
      </c>
      <c r="EJ68" s="232">
        <v>7.4027217924594879E-2</v>
      </c>
      <c r="EK68" s="232">
        <v>5.8173149824142456E-2</v>
      </c>
      <c r="EL68" s="232">
        <v>7.5907818973064423E-2</v>
      </c>
      <c r="EM68" s="232">
        <v>4.229438304901123E-2</v>
      </c>
      <c r="EN68" s="232">
        <v>0.27596735954284668</v>
      </c>
      <c r="EO68" s="232">
        <v>0.10558001697063446</v>
      </c>
      <c r="EP68" s="232">
        <v>4.2444709688425064E-2</v>
      </c>
      <c r="EQ68" s="232">
        <v>3.2332487404346466E-2</v>
      </c>
      <c r="ER68" s="232">
        <v>3.4681424498558044E-2</v>
      </c>
      <c r="ES68" s="232">
        <v>2.7619969099760056E-2</v>
      </c>
      <c r="ET68" s="232">
        <v>5.1318421959877014E-2</v>
      </c>
      <c r="EU68" s="232">
        <v>8.0452650785446167E-2</v>
      </c>
      <c r="EV68" s="232">
        <v>9.3878842890262604E-2</v>
      </c>
      <c r="EW68" s="232">
        <v>6.5986894071102142E-2</v>
      </c>
      <c r="EX68" s="232">
        <v>3.9493411779403687E-2</v>
      </c>
      <c r="EY68" s="232">
        <v>0</v>
      </c>
      <c r="EZ68" s="232">
        <v>0</v>
      </c>
      <c r="FA68" s="232">
        <v>0</v>
      </c>
      <c r="FB68" s="232">
        <v>0</v>
      </c>
      <c r="FC68" s="232">
        <v>0</v>
      </c>
      <c r="FD68" s="232">
        <v>0</v>
      </c>
      <c r="FE68" s="232">
        <v>0</v>
      </c>
      <c r="FF68" s="232">
        <v>0.61640733480453491</v>
      </c>
      <c r="FG68" s="232">
        <v>0.38359266519546509</v>
      </c>
      <c r="FH68" s="232">
        <v>4.7727722674608231E-2</v>
      </c>
      <c r="FI68" s="232">
        <v>0.4563395082950592</v>
      </c>
      <c r="FJ68" s="232">
        <v>0.35287818312644958</v>
      </c>
      <c r="FK68" s="232">
        <v>0.12232809513807297</v>
      </c>
      <c r="FL68" s="232">
        <v>2.0726503804326057E-2</v>
      </c>
      <c r="FM68" s="232">
        <v>1.0205520316958427E-2</v>
      </c>
      <c r="FN68" s="232">
        <v>0.13631795346736908</v>
      </c>
      <c r="FO68" s="232">
        <v>0.16188913583755493</v>
      </c>
      <c r="FP68" s="232">
        <v>9.6008747816085815E-2</v>
      </c>
      <c r="FQ68" s="232">
        <v>0.38865482807159424</v>
      </c>
      <c r="FR68" s="232">
        <v>0.20692379772663116</v>
      </c>
      <c r="FZ68" s="232">
        <v>2800.38525390625</v>
      </c>
      <c r="GA68" s="232">
        <v>3190.563720703125</v>
      </c>
      <c r="GB68" s="232">
        <v>2348.914794921875</v>
      </c>
      <c r="GC68" s="232">
        <v>664.16766357421875</v>
      </c>
      <c r="GD68" s="232">
        <v>1903.8580322265625</v>
      </c>
      <c r="GE68" s="232">
        <v>2989.465576171875</v>
      </c>
      <c r="GF68" s="232">
        <v>3275.174560546875</v>
      </c>
      <c r="GG68" s="232">
        <v>3651.408935546875</v>
      </c>
      <c r="GH68" s="232">
        <v>1398.8060302734375</v>
      </c>
      <c r="GI68" s="232">
        <v>1348.5137939453125</v>
      </c>
      <c r="GJ68" s="232">
        <v>1452.346923828125</v>
      </c>
      <c r="GK68" s="232">
        <v>1396.3779296875</v>
      </c>
      <c r="GL68" s="232">
        <v>1974.786376953125</v>
      </c>
      <c r="GM68" s="232">
        <v>5283.2724609375</v>
      </c>
      <c r="GN68" s="232">
        <v>1902.497314453125</v>
      </c>
      <c r="GO68" s="232">
        <v>3316.254150390625</v>
      </c>
      <c r="GP68" s="232">
        <v>2366.99609375</v>
      </c>
      <c r="GQ68" s="232">
        <v>2037.602294921875</v>
      </c>
      <c r="GR68" s="232">
        <v>2723.890869140625</v>
      </c>
      <c r="GS68" s="232">
        <v>5131.07080078125</v>
      </c>
      <c r="GT68" s="232">
        <v>3691.43017578125</v>
      </c>
      <c r="GU68" s="232">
        <v>3443.861083984375</v>
      </c>
      <c r="GV68" s="232">
        <v>2629.980224609375</v>
      </c>
      <c r="GW68" s="232">
        <v>1830.0712890625</v>
      </c>
      <c r="GX68" s="232">
        <v>1996.1214599609375</v>
      </c>
      <c r="GY68" s="232">
        <v>1234.5843505859375</v>
      </c>
      <c r="GZ68" s="232">
        <v>984.84967041015625</v>
      </c>
      <c r="HA68" s="232">
        <v>2439.16796875</v>
      </c>
      <c r="HB68" s="232">
        <v>1957.6041259765625</v>
      </c>
      <c r="HC68" s="232">
        <v>4126.45751953125</v>
      </c>
      <c r="HD68" s="232">
        <v>2988.277587890625</v>
      </c>
      <c r="HE68" s="232">
        <v>7492.91552734375</v>
      </c>
      <c r="HF68" s="232">
        <v>2522.53564453125</v>
      </c>
      <c r="HG68" s="232">
        <v>0</v>
      </c>
      <c r="HH68" s="232">
        <v>5267.77490234375</v>
      </c>
      <c r="HI68" s="232">
        <v>2751.953857421875</v>
      </c>
      <c r="HJ68" s="232">
        <v>0.52854979038238525</v>
      </c>
      <c r="HK68" s="232">
        <v>0.12905232608318329</v>
      </c>
      <c r="HL68" s="232">
        <v>0.20529848337173462</v>
      </c>
      <c r="HM68" s="232">
        <v>2400.0029296875</v>
      </c>
      <c r="HN68" s="232">
        <v>1637.7850341796875</v>
      </c>
      <c r="HO68" s="232">
        <v>2499.905517578125</v>
      </c>
      <c r="HP68" s="232">
        <v>0.46985810995101929</v>
      </c>
      <c r="HQ68" s="232">
        <v>0.22213247418403625</v>
      </c>
      <c r="HR68" s="232">
        <v>0.23036503791809082</v>
      </c>
      <c r="HS68" s="232">
        <v>6.7269265651702881E-2</v>
      </c>
      <c r="HT68" s="232">
        <v>1.0375093668699265E-2</v>
      </c>
      <c r="HU68" s="232">
        <v>0.64352095127105713</v>
      </c>
      <c r="HV68" s="232">
        <v>0.57508659362792969</v>
      </c>
      <c r="HW68" s="232">
        <v>0.57245361804962158</v>
      </c>
      <c r="HX68" s="232">
        <v>0.46927633881568909</v>
      </c>
      <c r="HY68" s="232">
        <v>0.79226779937744141</v>
      </c>
      <c r="HZ68" s="232">
        <v>0.34196090698242188</v>
      </c>
      <c r="IA68" s="232">
        <v>1.5966923907399178E-2</v>
      </c>
      <c r="IB68" s="232">
        <v>0.12344586104154587</v>
      </c>
      <c r="IC68" s="232">
        <v>0.1996069997549057</v>
      </c>
      <c r="ID68" s="232">
        <v>0.26609790325164795</v>
      </c>
      <c r="IE68" s="232">
        <v>0.39488232135772705</v>
      </c>
      <c r="IF68" s="232">
        <v>0.7064855694770813</v>
      </c>
      <c r="IG68" s="232">
        <v>0.29351446032524109</v>
      </c>
      <c r="IH68" s="232">
        <v>5.5805910378694534E-2</v>
      </c>
      <c r="II68" s="232">
        <v>0.30172023177146912</v>
      </c>
      <c r="IJ68" s="232">
        <v>0.14340797066688538</v>
      </c>
      <c r="IK68" s="232">
        <v>3.9443358778953552E-2</v>
      </c>
      <c r="IL68" s="232">
        <v>0.30866825580596924</v>
      </c>
      <c r="IM68" s="232">
        <v>0.15095430612564087</v>
      </c>
      <c r="IN68" s="232">
        <v>0.99323487281799316</v>
      </c>
      <c r="IO68" s="232">
        <v>0.94103264808654785</v>
      </c>
      <c r="IP68" s="232">
        <v>0.22775088250637054</v>
      </c>
      <c r="IQ68" s="232">
        <v>0.19624683260917664</v>
      </c>
    </row>
    <row r="69" spans="1:251" x14ac:dyDescent="0.25">
      <c r="A69" s="139" t="str">
        <f t="shared" si="1"/>
        <v>2013_3_RMRJ</v>
      </c>
      <c r="B69" s="232">
        <v>2013</v>
      </c>
      <c r="C69" s="232">
        <v>3</v>
      </c>
      <c r="D69" s="232" t="s">
        <v>9</v>
      </c>
      <c r="E69" s="232">
        <v>1273.2547607421875</v>
      </c>
      <c r="F69" s="232">
        <v>1527.90576171875</v>
      </c>
      <c r="G69" s="232">
        <v>1145.9293212890625</v>
      </c>
      <c r="H69" s="232">
        <v>636.62738037109375</v>
      </c>
      <c r="I69" s="232">
        <v>1145.9293212890625</v>
      </c>
      <c r="J69" s="232">
        <v>1527.90576171875</v>
      </c>
      <c r="K69" s="232">
        <v>1527.90576171875</v>
      </c>
      <c r="L69" s="232">
        <v>1273.2547607421875</v>
      </c>
      <c r="M69" s="232">
        <v>1018.6038208007813</v>
      </c>
      <c r="N69" s="232">
        <v>1018.6038208007813</v>
      </c>
      <c r="O69" s="232">
        <v>1145.9293212890625</v>
      </c>
      <c r="P69" s="232">
        <v>1018.6038208007813</v>
      </c>
      <c r="Q69" s="232">
        <v>1273.2547607421875</v>
      </c>
      <c r="R69" s="232">
        <v>3183.136962890625</v>
      </c>
      <c r="S69" s="232">
        <v>1082.2666015625</v>
      </c>
      <c r="T69" s="232">
        <v>1273.2547607421875</v>
      </c>
      <c r="U69" s="232">
        <v>1400.5802001953125</v>
      </c>
      <c r="V69" s="232">
        <v>1145.9293212890625</v>
      </c>
      <c r="W69" s="232">
        <v>1273.2547607421875</v>
      </c>
      <c r="X69" s="232">
        <v>2928.48583984375</v>
      </c>
      <c r="Y69" s="232">
        <v>1527.90576171875</v>
      </c>
      <c r="Z69" s="232">
        <v>1527.90576171875</v>
      </c>
      <c r="AA69" s="232">
        <v>1273.2547607421875</v>
      </c>
      <c r="AB69" s="232">
        <v>1145.9293212890625</v>
      </c>
      <c r="AC69" s="232">
        <v>1145.9293212890625</v>
      </c>
      <c r="AD69" s="232">
        <v>1018.6038208007813</v>
      </c>
      <c r="AE69" s="232">
        <v>863.2667236328125</v>
      </c>
      <c r="AF69" s="232">
        <v>1330.55126953125</v>
      </c>
      <c r="AG69" s="232">
        <v>1018.6038208007813</v>
      </c>
      <c r="AH69" s="232">
        <v>2291.858642578125</v>
      </c>
      <c r="AI69" s="232">
        <v>1273.2547607421875</v>
      </c>
      <c r="AJ69" s="232">
        <v>3819.76416015625</v>
      </c>
      <c r="AK69" s="232">
        <v>1273.2547607421875</v>
      </c>
      <c r="AL69" s="232">
        <v>0</v>
      </c>
      <c r="AM69" s="232">
        <v>3183.136962890625</v>
      </c>
      <c r="AN69" s="232">
        <v>1273.2547607421875</v>
      </c>
      <c r="AO69" s="232">
        <v>1273.2547607421875</v>
      </c>
      <c r="AP69" s="232">
        <v>954.9410400390625</v>
      </c>
      <c r="AQ69" s="232">
        <v>1273.2547607421875</v>
      </c>
      <c r="AR69" s="232">
        <v>46280.425384521484</v>
      </c>
      <c r="AS69" s="232">
        <v>1296404.0535125732</v>
      </c>
      <c r="AT69" s="232">
        <v>2744512.6834182739</v>
      </c>
      <c r="AU69" s="232">
        <v>1218398.6359100342</v>
      </c>
      <c r="AV69" s="232">
        <v>170385.71211242676</v>
      </c>
      <c r="AW69" s="232">
        <v>5864076.631439209</v>
      </c>
      <c r="AX69" s="232">
        <v>9981184.9444046021</v>
      </c>
      <c r="AY69" s="232">
        <v>4117108.3129653931</v>
      </c>
      <c r="AZ69" s="232">
        <v>5475981.5103378296</v>
      </c>
      <c r="BA69" s="232">
        <v>386588.27150726318</v>
      </c>
      <c r="BB69" s="232">
        <v>750524.08046722412</v>
      </c>
      <c r="BC69" s="232">
        <v>2090656.4996948242</v>
      </c>
      <c r="BD69" s="232">
        <v>3583908.2626647949</v>
      </c>
      <c r="BE69" s="232">
        <v>2142707.5815658569</v>
      </c>
      <c r="BF69" s="232">
        <v>1413388.5200119019</v>
      </c>
      <c r="BG69" s="232">
        <v>7.5193889439105988E-2</v>
      </c>
      <c r="BH69" s="232">
        <v>0.20945975184440613</v>
      </c>
      <c r="BI69" s="232">
        <v>0.35906639695167542</v>
      </c>
      <c r="BJ69" s="232">
        <v>0.21467466652393341</v>
      </c>
      <c r="BK69" s="232">
        <v>0.14160528779029846</v>
      </c>
      <c r="BL69" s="232">
        <v>1.0696258395910263E-3</v>
      </c>
      <c r="BM69" s="232">
        <v>0.41248694062232971</v>
      </c>
      <c r="BN69" s="232">
        <v>1.3479138724505901E-3</v>
      </c>
      <c r="BO69" s="232">
        <v>9.4234853982925415E-2</v>
      </c>
      <c r="BP69" s="232">
        <v>0.45558324456214905</v>
      </c>
      <c r="BQ69" s="232">
        <v>0.54441678524017334</v>
      </c>
      <c r="BR69" s="232">
        <v>1.0754656977951527E-2</v>
      </c>
      <c r="BS69" s="232">
        <v>0.25212451815605164</v>
      </c>
      <c r="BT69" s="232">
        <v>0.49218732118606567</v>
      </c>
      <c r="BU69" s="232">
        <v>0.21498902142047882</v>
      </c>
      <c r="BV69" s="232">
        <v>2.9944492504000664E-2</v>
      </c>
      <c r="BW69" s="232">
        <v>2.2872118279337883E-2</v>
      </c>
      <c r="BX69" s="232">
        <v>0.18823474645614624</v>
      </c>
      <c r="BY69" s="232">
        <v>0.13032412528991699</v>
      </c>
      <c r="BZ69" s="232">
        <v>5.9759009629487991E-2</v>
      </c>
      <c r="CA69" s="232">
        <v>0.36711990833282471</v>
      </c>
      <c r="CB69" s="232">
        <v>0.23169009387493134</v>
      </c>
      <c r="CC69" s="232">
        <v>4.2641251347959042E-3</v>
      </c>
      <c r="CD69" s="232">
        <v>0.1011299267411232</v>
      </c>
      <c r="CE69" s="232">
        <v>9.7186349332332611E-2</v>
      </c>
      <c r="CF69" s="232">
        <v>0.17996940016746521</v>
      </c>
      <c r="CG69" s="232">
        <v>0.55375379323959351</v>
      </c>
      <c r="CH69" s="232">
        <v>6.2523007392883301E-2</v>
      </c>
      <c r="CI69" s="232">
        <v>1.1733929859474301E-3</v>
      </c>
      <c r="CJ69" s="232">
        <v>0.58751308917999268</v>
      </c>
      <c r="CK69" s="232">
        <v>0.49004879593849182</v>
      </c>
      <c r="CL69" s="232">
        <v>0.7048189640045166</v>
      </c>
      <c r="CM69" s="232">
        <v>8.4029458463191986E-2</v>
      </c>
      <c r="CN69" s="232">
        <v>0.7071833610534668</v>
      </c>
      <c r="CO69" s="232">
        <v>0.80532866716384888</v>
      </c>
      <c r="CP69" s="232">
        <v>0.58837336301803589</v>
      </c>
      <c r="CQ69" s="232">
        <v>0.12423817068338394</v>
      </c>
      <c r="CR69" s="232">
        <v>0.32869216799736023</v>
      </c>
      <c r="CS69" s="232">
        <v>0.42374169826507568</v>
      </c>
      <c r="CT69" s="232">
        <v>0.53104656934738159</v>
      </c>
      <c r="CU69" s="232">
        <v>0.5008733868598938</v>
      </c>
      <c r="CV69" s="232">
        <v>0.70731598138809204</v>
      </c>
      <c r="CW69" s="232">
        <v>0.76080691814422607</v>
      </c>
      <c r="CX69" s="232">
        <v>1.9337352132424712E-3</v>
      </c>
      <c r="CY69" s="232">
        <v>4.5861341059207916E-2</v>
      </c>
      <c r="CZ69" s="232">
        <v>4.4072967022657394E-2</v>
      </c>
      <c r="DA69" s="232">
        <v>8.1614196300506592E-2</v>
      </c>
      <c r="DB69" s="232">
        <v>0.2511214017868042</v>
      </c>
      <c r="DC69" s="232">
        <v>2.8353514149785042E-2</v>
      </c>
      <c r="DD69" s="232">
        <v>5.3212116472423077E-4</v>
      </c>
      <c r="DE69" s="232">
        <v>0.44524747133255005</v>
      </c>
      <c r="DF69" s="232">
        <v>0.55475252866744995</v>
      </c>
      <c r="DG69" s="232">
        <v>8.451530709862709E-3</v>
      </c>
      <c r="DH69" s="232">
        <v>0.23674368858337402</v>
      </c>
      <c r="DI69" s="232">
        <v>0.50119102001190186</v>
      </c>
      <c r="DJ69" s="232">
        <v>0.22249867022037506</v>
      </c>
      <c r="DK69" s="232">
        <v>3.1115099787712097E-2</v>
      </c>
      <c r="DL69" s="232">
        <v>2.3184776306152344E-2</v>
      </c>
      <c r="DM69" s="232">
        <v>0.19001650810241699</v>
      </c>
      <c r="DN69" s="232">
        <v>0.12908290326595306</v>
      </c>
      <c r="DO69" s="232">
        <v>5.7089153677225113E-2</v>
      </c>
      <c r="DP69" s="232">
        <v>0.36338075995445251</v>
      </c>
      <c r="DQ69" s="232">
        <v>0.23724588751792908</v>
      </c>
      <c r="DR69" s="232">
        <v>4.2641251347959042E-3</v>
      </c>
      <c r="DS69" s="232">
        <v>0.1011299267411232</v>
      </c>
      <c r="DT69" s="232">
        <v>9.7186349332332611E-2</v>
      </c>
      <c r="DU69" s="232">
        <v>0.17996940016746521</v>
      </c>
      <c r="DV69" s="232">
        <v>0.55375379323959351</v>
      </c>
      <c r="DW69" s="232">
        <v>6.2523007392883301E-2</v>
      </c>
      <c r="DX69" s="232">
        <v>1.1733929859474301E-3</v>
      </c>
      <c r="DY69" s="232">
        <v>2.9797792434692383E-2</v>
      </c>
      <c r="DZ69" s="232">
        <v>4.905899241566658E-2</v>
      </c>
      <c r="EA69" s="232">
        <v>0.47811898589134216</v>
      </c>
      <c r="EB69" s="232">
        <v>8.200179785490036E-2</v>
      </c>
      <c r="EC69" s="232">
        <v>1.5735682100057602E-2</v>
      </c>
      <c r="ED69" s="232">
        <v>9.4123901799321175E-3</v>
      </c>
      <c r="EE69" s="232">
        <v>2.5477530434727669E-2</v>
      </c>
      <c r="EF69" s="232">
        <v>0.21481406688690186</v>
      </c>
      <c r="EG69" s="232">
        <v>0.49436992406845093</v>
      </c>
      <c r="EH69" s="232">
        <v>0.22567956149578094</v>
      </c>
      <c r="EI69" s="232">
        <v>0.21387431025505066</v>
      </c>
      <c r="EJ69" s="232">
        <v>6.6076219081878662E-2</v>
      </c>
      <c r="EK69" s="232">
        <v>6.5924830734729767E-2</v>
      </c>
      <c r="EL69" s="232">
        <v>8.7367244064807892E-2</v>
      </c>
      <c r="EM69" s="232">
        <v>4.7981221228837967E-2</v>
      </c>
      <c r="EN69" s="232">
        <v>0.26616042852401733</v>
      </c>
      <c r="EO69" s="232">
        <v>0.12268441170454025</v>
      </c>
      <c r="EP69" s="232">
        <v>4.8960268497467041E-2</v>
      </c>
      <c r="EQ69" s="232">
        <v>3.356315940618515E-2</v>
      </c>
      <c r="ER69" s="232">
        <v>2.7293343096971512E-2</v>
      </c>
      <c r="ES69" s="232">
        <v>5.3416721522808075E-2</v>
      </c>
      <c r="ET69" s="232">
        <v>5.6979246437549591E-2</v>
      </c>
      <c r="EU69" s="232">
        <v>7.4528023600578308E-2</v>
      </c>
      <c r="EV69" s="232">
        <v>0.10742887854576111</v>
      </c>
      <c r="EW69" s="232">
        <v>7.5450554490089417E-2</v>
      </c>
      <c r="EX69" s="232">
        <v>4.3789364397525787E-2</v>
      </c>
      <c r="EY69" s="232">
        <v>0</v>
      </c>
      <c r="EZ69" s="232">
        <v>0</v>
      </c>
      <c r="FA69" s="232">
        <v>0</v>
      </c>
      <c r="FB69" s="232">
        <v>0</v>
      </c>
      <c r="FC69" s="232">
        <v>0</v>
      </c>
      <c r="FD69" s="232">
        <v>0</v>
      </c>
      <c r="FE69" s="232">
        <v>0</v>
      </c>
      <c r="FF69" s="232">
        <v>0.60376417636871338</v>
      </c>
      <c r="FG69" s="232">
        <v>0.39623582363128662</v>
      </c>
      <c r="FH69" s="232">
        <v>4.3420121073722839E-2</v>
      </c>
      <c r="FI69" s="232">
        <v>0.46919721364974976</v>
      </c>
      <c r="FJ69" s="232">
        <v>0.3655318021774292</v>
      </c>
      <c r="FK69" s="232">
        <v>0.10945361852645874</v>
      </c>
      <c r="FL69" s="232">
        <v>1.2397229671478271E-2</v>
      </c>
      <c r="FM69" s="232">
        <v>1.853252574801445E-2</v>
      </c>
      <c r="FN69" s="232">
        <v>0.16269248723983765</v>
      </c>
      <c r="FO69" s="232">
        <v>0.14733143150806427</v>
      </c>
      <c r="FP69" s="232">
        <v>9.7381263971328735E-2</v>
      </c>
      <c r="FQ69" s="232">
        <v>0.42016640305519104</v>
      </c>
      <c r="FR69" s="232">
        <v>0.15389591455459595</v>
      </c>
      <c r="FZ69" s="232">
        <v>2330.408447265625</v>
      </c>
      <c r="GA69" s="232">
        <v>2621.250244140625</v>
      </c>
      <c r="GB69" s="232">
        <v>1968.0364990234375</v>
      </c>
      <c r="GC69" s="232">
        <v>676.4749755859375</v>
      </c>
      <c r="GD69" s="232">
        <v>1683.5035400390625</v>
      </c>
      <c r="GE69" s="232">
        <v>2481.625732421875</v>
      </c>
      <c r="GF69" s="232">
        <v>2631.830810546875</v>
      </c>
      <c r="GG69" s="232">
        <v>3110.548095703125</v>
      </c>
      <c r="GH69" s="232">
        <v>1295.471435546875</v>
      </c>
      <c r="GI69" s="232">
        <v>1264.9405517578125</v>
      </c>
      <c r="GJ69" s="232">
        <v>1426.0699462890625</v>
      </c>
      <c r="GK69" s="232">
        <v>1369.089111328125</v>
      </c>
      <c r="GL69" s="232">
        <v>1822.6246337890625</v>
      </c>
      <c r="GM69" s="232">
        <v>4786.0283203125</v>
      </c>
      <c r="GN69" s="232">
        <v>1653.240966796875</v>
      </c>
      <c r="GO69" s="232">
        <v>2598.432861328125</v>
      </c>
      <c r="GP69" s="232">
        <v>1939.1904296875</v>
      </c>
      <c r="GQ69" s="232">
        <v>1776.19287109375</v>
      </c>
      <c r="GR69" s="232">
        <v>2316.676025390625</v>
      </c>
      <c r="GS69" s="232">
        <v>4244.7822265625</v>
      </c>
      <c r="GT69" s="232">
        <v>3572.211669921875</v>
      </c>
      <c r="GU69" s="232">
        <v>2767.493408203125</v>
      </c>
      <c r="GV69" s="232">
        <v>2190.75732421875</v>
      </c>
      <c r="GW69" s="232">
        <v>1638.9017333984375</v>
      </c>
      <c r="GX69" s="232">
        <v>1775.448486328125</v>
      </c>
      <c r="GY69" s="232">
        <v>1162.4305419921875</v>
      </c>
      <c r="GZ69" s="232">
        <v>906.540771484375</v>
      </c>
      <c r="HA69" s="232">
        <v>2105.35302734375</v>
      </c>
      <c r="HB69" s="232">
        <v>1679.160400390625</v>
      </c>
      <c r="HC69" s="232">
        <v>4056.2216796875</v>
      </c>
      <c r="HD69" s="232">
        <v>2092.99169921875</v>
      </c>
      <c r="HE69" s="232">
        <v>5940.23974609375</v>
      </c>
      <c r="HF69" s="232">
        <v>2073.02099609375</v>
      </c>
      <c r="HG69" s="232">
        <v>0</v>
      </c>
      <c r="HH69" s="232">
        <v>4529.2060546875</v>
      </c>
      <c r="HI69" s="232">
        <v>2291.97412109375</v>
      </c>
      <c r="HJ69" s="232">
        <v>0.52365243434906006</v>
      </c>
      <c r="HK69" s="232">
        <v>0.14047317206859589</v>
      </c>
      <c r="HL69" s="232">
        <v>0.21481406688690186</v>
      </c>
      <c r="HM69" s="232">
        <v>2086.253662109375</v>
      </c>
      <c r="HN69" s="232">
        <v>1398.7012939453125</v>
      </c>
      <c r="HO69" s="232">
        <v>2049.37158203125</v>
      </c>
      <c r="HP69" s="232">
        <v>0.47995531558990479</v>
      </c>
      <c r="HQ69" s="232">
        <v>0.22206613421440125</v>
      </c>
      <c r="HR69" s="232">
        <v>0.22949439287185669</v>
      </c>
      <c r="HS69" s="232">
        <v>6.0862679034471512E-2</v>
      </c>
      <c r="HT69" s="232">
        <v>7.6214880682528019E-3</v>
      </c>
      <c r="HU69" s="232">
        <v>0.65220451354980469</v>
      </c>
      <c r="HV69" s="232">
        <v>0.54602169990539551</v>
      </c>
      <c r="HW69" s="232">
        <v>0.55459654331207275</v>
      </c>
      <c r="HX69" s="232">
        <v>0.44853386282920837</v>
      </c>
      <c r="HY69" s="232">
        <v>0.76232010126113892</v>
      </c>
      <c r="HZ69" s="232">
        <v>0.35082942247390747</v>
      </c>
      <c r="IA69" s="232">
        <v>1.4740781858563423E-2</v>
      </c>
      <c r="IB69" s="232">
        <v>0.14044566452503204</v>
      </c>
      <c r="IC69" s="232">
        <v>0.23088224232196808</v>
      </c>
      <c r="ID69" s="232">
        <v>0.26030811667442322</v>
      </c>
      <c r="IE69" s="232">
        <v>0.35362321138381958</v>
      </c>
      <c r="IF69" s="232">
        <v>0.70907968282699585</v>
      </c>
      <c r="IG69" s="232">
        <v>0.29092034697532654</v>
      </c>
      <c r="IH69" s="232">
        <v>7.1875177323818207E-2</v>
      </c>
      <c r="II69" s="232">
        <v>0.34322288632392883</v>
      </c>
      <c r="IJ69" s="232">
        <v>0.15240746736526489</v>
      </c>
      <c r="IK69" s="232">
        <v>3.9155207574367523E-2</v>
      </c>
      <c r="IL69" s="232">
        <v>0.2897246778011322</v>
      </c>
      <c r="IM69" s="232">
        <v>0.10361459851264954</v>
      </c>
      <c r="IN69" s="232">
        <v>0.98296952247619629</v>
      </c>
      <c r="IO69" s="232">
        <v>0.93284213542938232</v>
      </c>
      <c r="IP69" s="232">
        <v>0.25669258832931519</v>
      </c>
      <c r="IQ69" s="232">
        <v>0.21151597797870636</v>
      </c>
    </row>
    <row r="70" spans="1:251" x14ac:dyDescent="0.25">
      <c r="A70" s="139" t="str">
        <f t="shared" si="1"/>
        <v>2013_3_SEMT</v>
      </c>
      <c r="B70" s="232">
        <v>2013</v>
      </c>
      <c r="C70" s="232">
        <v>3</v>
      </c>
      <c r="D70" s="232" t="s">
        <v>171</v>
      </c>
      <c r="E70" s="232">
        <v>1505.1048583984375</v>
      </c>
      <c r="F70" s="232">
        <v>1714.764892578125</v>
      </c>
      <c r="G70" s="232">
        <v>1254.2540283203125</v>
      </c>
      <c r="H70" s="232">
        <v>672.590087890625</v>
      </c>
      <c r="I70" s="232">
        <v>1254.2540283203125</v>
      </c>
      <c r="J70" s="232">
        <v>1630.5302734375</v>
      </c>
      <c r="K70" s="232">
        <v>1630.5302734375</v>
      </c>
      <c r="L70" s="232">
        <v>1475.517578125</v>
      </c>
      <c r="M70" s="232">
        <v>1003.4031982421875</v>
      </c>
      <c r="N70" s="232">
        <v>1106.63818359375</v>
      </c>
      <c r="O70" s="232">
        <v>1254.2540283203125</v>
      </c>
      <c r="P70" s="232">
        <v>1128.82861328125</v>
      </c>
      <c r="Q70" s="232">
        <v>1469.7984619140625</v>
      </c>
      <c r="R70" s="232">
        <v>3135.635009765625</v>
      </c>
      <c r="S70" s="232">
        <v>979.86566162109375</v>
      </c>
      <c r="T70" s="232">
        <v>1505.1048583984375</v>
      </c>
      <c r="U70" s="232">
        <v>1505.1048583984375</v>
      </c>
      <c r="V70" s="232">
        <v>1254.2540283203125</v>
      </c>
      <c r="W70" s="232">
        <v>1505.1048583984375</v>
      </c>
      <c r="X70" s="232">
        <v>3055.8115234375</v>
      </c>
      <c r="Y70" s="232">
        <v>1567.8175048828125</v>
      </c>
      <c r="Z70" s="232">
        <v>1755.95556640625</v>
      </c>
      <c r="AA70" s="232">
        <v>1400.5802001953125</v>
      </c>
      <c r="AB70" s="232">
        <v>1254.2540283203125</v>
      </c>
      <c r="AC70" s="232">
        <v>1254.2540283203125</v>
      </c>
      <c r="AD70" s="232">
        <v>1018.6038208007813</v>
      </c>
      <c r="AE70" s="232">
        <v>863.2667236328125</v>
      </c>
      <c r="AF70" s="232">
        <v>1505.1048583984375</v>
      </c>
      <c r="AG70" s="232">
        <v>1128.82861328125</v>
      </c>
      <c r="AH70" s="232">
        <v>2006.806396484375</v>
      </c>
      <c r="AI70" s="232">
        <v>1379.679443359375</v>
      </c>
      <c r="AJ70" s="232">
        <v>5017.01611328125</v>
      </c>
      <c r="AK70" s="232">
        <v>1475.517578125</v>
      </c>
      <c r="AL70" s="232">
        <v>0</v>
      </c>
      <c r="AM70" s="232">
        <v>3062.080322265625</v>
      </c>
      <c r="AN70" s="232">
        <v>1505.1048583984375</v>
      </c>
      <c r="AO70" s="232">
        <v>1505.1048583984375</v>
      </c>
      <c r="AP70" s="232">
        <v>1003.4031982421875</v>
      </c>
      <c r="AQ70" s="232">
        <v>1475.517578125</v>
      </c>
      <c r="AR70" s="232">
        <v>318048.90386199951</v>
      </c>
      <c r="AS70" s="232">
        <v>4970057.7947235107</v>
      </c>
      <c r="AT70" s="232">
        <v>9615067.7895050049</v>
      </c>
      <c r="AU70" s="232">
        <v>3904717.9977798462</v>
      </c>
      <c r="AV70" s="232">
        <v>568940.90869903564</v>
      </c>
      <c r="AW70" s="232">
        <v>20988216.376976013</v>
      </c>
      <c r="AX70" s="232">
        <v>32810419.33291626</v>
      </c>
      <c r="AY70" s="232">
        <v>11822202.955940247</v>
      </c>
      <c r="AZ70" s="232">
        <v>19376833.394569397</v>
      </c>
      <c r="BA70" s="232">
        <v>1592116.5180511475</v>
      </c>
      <c r="BB70" s="232">
        <v>2500840.5045471191</v>
      </c>
      <c r="BC70" s="232">
        <v>7332140.7117919922</v>
      </c>
      <c r="BD70" s="232">
        <v>12183233.699417114</v>
      </c>
      <c r="BE70" s="232">
        <v>6691907.0014724731</v>
      </c>
      <c r="BF70" s="232">
        <v>4102297.415687561</v>
      </c>
      <c r="BG70" s="232">
        <v>7.622092217206955E-2</v>
      </c>
      <c r="BH70" s="232">
        <v>0.22346988320350647</v>
      </c>
      <c r="BI70" s="232">
        <v>0.37132209539413452</v>
      </c>
      <c r="BJ70" s="232">
        <v>0.20395676791667938</v>
      </c>
      <c r="BK70" s="232">
        <v>0.12503032386302948</v>
      </c>
      <c r="BL70" s="232">
        <v>2.6191400829702616E-3</v>
      </c>
      <c r="BM70" s="232">
        <v>0.36031857132911682</v>
      </c>
      <c r="BN70" s="232">
        <v>5.1776194013655186E-3</v>
      </c>
      <c r="BO70" s="232">
        <v>7.730228453874588E-2</v>
      </c>
      <c r="BP70" s="232">
        <v>0.46147879958152771</v>
      </c>
      <c r="BQ70" s="232">
        <v>0.5385211706161499</v>
      </c>
      <c r="BR70" s="232">
        <v>2.1394727751612663E-2</v>
      </c>
      <c r="BS70" s="232">
        <v>0.27358892560005188</v>
      </c>
      <c r="BT70" s="232">
        <v>0.48494231700897217</v>
      </c>
      <c r="BU70" s="232">
        <v>0.19260609149932861</v>
      </c>
      <c r="BV70" s="232">
        <v>2.746792696416378E-2</v>
      </c>
      <c r="BW70" s="232">
        <v>2.407284639775753E-2</v>
      </c>
      <c r="BX70" s="232">
        <v>0.17845316231250763</v>
      </c>
      <c r="BY70" s="232">
        <v>0.11328350752592087</v>
      </c>
      <c r="BZ70" s="232">
        <v>6.2221389263868332E-2</v>
      </c>
      <c r="CA70" s="232">
        <v>0.35792970657348633</v>
      </c>
      <c r="CB70" s="232">
        <v>0.26403939723968506</v>
      </c>
      <c r="CC70" s="232">
        <v>4.3721240945160389E-3</v>
      </c>
      <c r="CD70" s="232">
        <v>0.13984766602516174</v>
      </c>
      <c r="CE70" s="232">
        <v>8.5688494145870209E-2</v>
      </c>
      <c r="CF70" s="232">
        <v>0.18381723761558533</v>
      </c>
      <c r="CG70" s="232">
        <v>0.54036492109298706</v>
      </c>
      <c r="CH70" s="232">
        <v>4.5472327619791031E-2</v>
      </c>
      <c r="CI70" s="232">
        <v>4.3725033174268901E-4</v>
      </c>
      <c r="CJ70" s="232">
        <v>0.63968145847320557</v>
      </c>
      <c r="CK70" s="232">
        <v>0.55093258619308472</v>
      </c>
      <c r="CL70" s="232">
        <v>0.74212652444839478</v>
      </c>
      <c r="CM70" s="232">
        <v>0.17955449223518372</v>
      </c>
      <c r="CN70" s="232">
        <v>0.78314697742462158</v>
      </c>
      <c r="CO70" s="232">
        <v>0.83541649580001831</v>
      </c>
      <c r="CP70" s="232">
        <v>0.60408169031143188</v>
      </c>
      <c r="CQ70" s="232">
        <v>0.14053168892860413</v>
      </c>
      <c r="CR70" s="232">
        <v>0.33977425098419189</v>
      </c>
      <c r="CS70" s="232">
        <v>0.46048760414123535</v>
      </c>
      <c r="CT70" s="232">
        <v>0.58094543218612671</v>
      </c>
      <c r="CU70" s="232">
        <v>0.55487227439880371</v>
      </c>
      <c r="CV70" s="232">
        <v>0.75892770290374756</v>
      </c>
      <c r="CW70" s="232">
        <v>0.80959606170654297</v>
      </c>
      <c r="CX70" s="232">
        <v>2.1237225737422705E-3</v>
      </c>
      <c r="CY70" s="232">
        <v>6.7929834127426147E-2</v>
      </c>
      <c r="CZ70" s="232">
        <v>4.1622467339038849E-2</v>
      </c>
      <c r="DA70" s="232">
        <v>8.9287683367729187E-2</v>
      </c>
      <c r="DB70" s="232">
        <v>0.26247772574424744</v>
      </c>
      <c r="DC70" s="232">
        <v>2.2087801247835159E-2</v>
      </c>
      <c r="DD70" s="232">
        <v>2.123906888300553E-4</v>
      </c>
      <c r="DE70" s="232">
        <v>0.45343396067619324</v>
      </c>
      <c r="DF70" s="232">
        <v>0.54656600952148438</v>
      </c>
      <c r="DG70" s="232">
        <v>1.6413874924182892E-2</v>
      </c>
      <c r="DH70" s="232">
        <v>0.25649484992027283</v>
      </c>
      <c r="DI70" s="232">
        <v>0.4962145984172821</v>
      </c>
      <c r="DJ70" s="232">
        <v>0.20151476562023163</v>
      </c>
      <c r="DK70" s="232">
        <v>2.9361912980675697E-2</v>
      </c>
      <c r="DL70" s="232">
        <v>2.4921754375100136E-2</v>
      </c>
      <c r="DM70" s="232">
        <v>0.18119582533836365</v>
      </c>
      <c r="DN70" s="232">
        <v>0.11215458065271378</v>
      </c>
      <c r="DO70" s="232">
        <v>5.7373367249965668E-2</v>
      </c>
      <c r="DP70" s="232">
        <v>0.35317507386207581</v>
      </c>
      <c r="DQ70" s="232">
        <v>0.27117937803268433</v>
      </c>
      <c r="DR70" s="232">
        <v>4.3728440068662167E-3</v>
      </c>
      <c r="DS70" s="232">
        <v>0.13984844088554382</v>
      </c>
      <c r="DT70" s="232">
        <v>8.5702605545520782E-2</v>
      </c>
      <c r="DU70" s="232">
        <v>0.18380075693130493</v>
      </c>
      <c r="DV70" s="232">
        <v>0.54035824537277222</v>
      </c>
      <c r="DW70" s="232">
        <v>4.5479815453290939E-2</v>
      </c>
      <c r="DX70" s="232">
        <v>4.3732233461923897E-4</v>
      </c>
      <c r="DY70" s="232">
        <v>2.4835554882884026E-2</v>
      </c>
      <c r="DZ70" s="232">
        <v>4.2169645428657532E-2</v>
      </c>
      <c r="EA70" s="232">
        <v>0.50607836246490479</v>
      </c>
      <c r="EB70" s="232">
        <v>9.424968808889389E-2</v>
      </c>
      <c r="EC70" s="232">
        <v>1.307795662432909E-2</v>
      </c>
      <c r="ED70" s="232">
        <v>9.6517521888017654E-3</v>
      </c>
      <c r="EE70" s="232">
        <v>3.9556741714477539E-2</v>
      </c>
      <c r="EF70" s="232">
        <v>0.18790039420127869</v>
      </c>
      <c r="EG70" s="232">
        <v>0.46432825922966003</v>
      </c>
      <c r="EH70" s="232">
        <v>0.23189868032932281</v>
      </c>
      <c r="EI70" s="232">
        <v>0.24069979786872864</v>
      </c>
      <c r="EJ70" s="232">
        <v>6.3073277473449707E-2</v>
      </c>
      <c r="EK70" s="232">
        <v>7.5857639312744141E-2</v>
      </c>
      <c r="EL70" s="232">
        <v>9.1815300285816193E-2</v>
      </c>
      <c r="EM70" s="232">
        <v>6.2182925641536713E-2</v>
      </c>
      <c r="EN70" s="232">
        <v>0.27679145336151123</v>
      </c>
      <c r="EO70" s="232">
        <v>0.13359411060810089</v>
      </c>
      <c r="EP70" s="232">
        <v>5.4727260023355484E-2</v>
      </c>
      <c r="EQ70" s="232">
        <v>3.3778645098209381E-2</v>
      </c>
      <c r="ER70" s="232">
        <v>1.2390974909067154E-2</v>
      </c>
      <c r="ES70" s="232">
        <v>4.421890527009964E-2</v>
      </c>
      <c r="ET70" s="232">
        <v>6.062215194106102E-2</v>
      </c>
      <c r="EU70" s="232">
        <v>8.5153475403785706E-2</v>
      </c>
      <c r="EV70" s="232">
        <v>0.14626358449459076</v>
      </c>
      <c r="EW70" s="232">
        <v>8.8139608502388E-2</v>
      </c>
      <c r="EX70" s="232">
        <v>5.1810283213853836E-2</v>
      </c>
      <c r="EY70" s="232">
        <v>0</v>
      </c>
      <c r="EZ70" s="232">
        <v>0</v>
      </c>
      <c r="FA70" s="232">
        <v>0</v>
      </c>
      <c r="FB70" s="232">
        <v>0</v>
      </c>
      <c r="FC70" s="232">
        <v>0</v>
      </c>
      <c r="FD70" s="232">
        <v>0</v>
      </c>
      <c r="FE70" s="232">
        <v>0</v>
      </c>
      <c r="FF70" s="232">
        <v>0.55855697393417358</v>
      </c>
      <c r="FG70" s="232">
        <v>0.44144299626350403</v>
      </c>
      <c r="FH70" s="232">
        <v>7.8065678477287292E-2</v>
      </c>
      <c r="FI70" s="232">
        <v>0.48182186484336853</v>
      </c>
      <c r="FJ70" s="232">
        <v>0.34986016154289246</v>
      </c>
      <c r="FK70" s="232">
        <v>8.5765555500984192E-2</v>
      </c>
      <c r="FL70" s="232">
        <v>4.4867517426609993E-3</v>
      </c>
      <c r="FM70" s="232">
        <v>1.4032534323632717E-2</v>
      </c>
      <c r="FN70" s="232">
        <v>0.14261206984519958</v>
      </c>
      <c r="FO70" s="232">
        <v>0.12716563045978546</v>
      </c>
      <c r="FP70" s="232">
        <v>0.11997108906507492</v>
      </c>
      <c r="FQ70" s="232">
        <v>0.4158814549446106</v>
      </c>
      <c r="FR70" s="232">
        <v>0.18033720552921295</v>
      </c>
      <c r="FZ70" s="232">
        <v>2606.48291015625</v>
      </c>
      <c r="GA70" s="232">
        <v>2988.44970703125</v>
      </c>
      <c r="GB70" s="232">
        <v>2146.158203125</v>
      </c>
      <c r="GC70" s="232">
        <v>698.9337158203125</v>
      </c>
      <c r="GD70" s="232">
        <v>1735.02783203125</v>
      </c>
      <c r="GE70" s="232">
        <v>2841.221435546875</v>
      </c>
      <c r="GF70" s="232">
        <v>3116.076416015625</v>
      </c>
      <c r="GG70" s="232">
        <v>3831.771240234375</v>
      </c>
      <c r="GH70" s="232">
        <v>1250.3944091796875</v>
      </c>
      <c r="GI70" s="232">
        <v>1390.27294921875</v>
      </c>
      <c r="GJ70" s="232">
        <v>1546.1934814453125</v>
      </c>
      <c r="GK70" s="232">
        <v>1454.4071044921875</v>
      </c>
      <c r="GL70" s="232">
        <v>1986.424072265625</v>
      </c>
      <c r="GM70" s="232">
        <v>5034.24951171875</v>
      </c>
      <c r="GN70" s="232">
        <v>1868.500732421875</v>
      </c>
      <c r="GO70" s="232">
        <v>2571.9404296875</v>
      </c>
      <c r="GP70" s="232">
        <v>2308.494873046875</v>
      </c>
      <c r="GQ70" s="232">
        <v>2022.5201416015625</v>
      </c>
      <c r="GR70" s="232">
        <v>2719.4521484375</v>
      </c>
      <c r="GS70" s="232">
        <v>4356.771484375</v>
      </c>
      <c r="GT70" s="232">
        <v>3291.423095703125</v>
      </c>
      <c r="GU70" s="232">
        <v>3226.78173828125</v>
      </c>
      <c r="GV70" s="232">
        <v>2430.253173828125</v>
      </c>
      <c r="GW70" s="232">
        <v>1774.7265625</v>
      </c>
      <c r="GX70" s="232">
        <v>1864.1483154296875</v>
      </c>
      <c r="GY70" s="232">
        <v>1203.817626953125</v>
      </c>
      <c r="GZ70" s="232">
        <v>897.81365966796875</v>
      </c>
      <c r="HA70" s="232">
        <v>2362.8447265625</v>
      </c>
      <c r="HB70" s="232">
        <v>1921.1761474609375</v>
      </c>
      <c r="HC70" s="232">
        <v>3576.9404296875</v>
      </c>
      <c r="HD70" s="232">
        <v>2091.162353515625</v>
      </c>
      <c r="HE70" s="232">
        <v>7734.931640625</v>
      </c>
      <c r="HF70" s="232">
        <v>2380.176025390625</v>
      </c>
      <c r="HG70" s="232">
        <v>8.8058347702026367</v>
      </c>
      <c r="HH70" s="232">
        <v>4421.39697265625</v>
      </c>
      <c r="HI70" s="232">
        <v>2562.218994140625</v>
      </c>
      <c r="HJ70" s="232">
        <v>0.54390227794647217</v>
      </c>
      <c r="HK70" s="232">
        <v>0.14616492390632629</v>
      </c>
      <c r="HL70" s="232">
        <v>0.18790364265441895</v>
      </c>
      <c r="HM70" s="232">
        <v>2307.336181640625</v>
      </c>
      <c r="HN70" s="232">
        <v>1597.424072265625</v>
      </c>
      <c r="HO70" s="232">
        <v>2346.722412109375</v>
      </c>
      <c r="HP70" s="232">
        <v>0.44653874635696411</v>
      </c>
      <c r="HQ70" s="232">
        <v>0.22827929258346558</v>
      </c>
      <c r="HR70" s="232">
        <v>0.25969934463500977</v>
      </c>
      <c r="HS70" s="232">
        <v>5.670548602938652E-2</v>
      </c>
      <c r="HT70" s="232">
        <v>8.7771313264966011E-3</v>
      </c>
      <c r="HU70" s="232">
        <v>0.69119930267333984</v>
      </c>
      <c r="HV70" s="232">
        <v>0.59296315908432007</v>
      </c>
      <c r="HW70" s="232">
        <v>0.63611656427383423</v>
      </c>
      <c r="HX70" s="232">
        <v>0.4994274377822876</v>
      </c>
      <c r="HY70" s="232">
        <v>0.83876526355743408</v>
      </c>
      <c r="HZ70" s="232">
        <v>0.31689783930778503</v>
      </c>
      <c r="IA70" s="232">
        <v>1.4524273574352264E-2</v>
      </c>
      <c r="IB70" s="232">
        <v>0.14904804527759552</v>
      </c>
      <c r="IC70" s="232">
        <v>0.23493583500385284</v>
      </c>
      <c r="ID70" s="232">
        <v>0.2633630633354187</v>
      </c>
      <c r="IE70" s="232">
        <v>0.33812877535820007</v>
      </c>
      <c r="IF70" s="232">
        <v>0.69459497928619385</v>
      </c>
      <c r="IG70" s="232">
        <v>0.30540499091148376</v>
      </c>
      <c r="IH70" s="232">
        <v>8.796035498380661E-2</v>
      </c>
      <c r="II70" s="232">
        <v>0.35454624891281128</v>
      </c>
      <c r="IJ70" s="232">
        <v>0.12506581842899323</v>
      </c>
      <c r="IK70" s="232">
        <v>3.9289046078920364E-2</v>
      </c>
      <c r="IL70" s="232">
        <v>0.27910012006759644</v>
      </c>
      <c r="IM70" s="232">
        <v>0.11403839290142059</v>
      </c>
      <c r="IN70" s="232">
        <v>0.98692148923873901</v>
      </c>
      <c r="IO70" s="232">
        <v>0.92222511768341064</v>
      </c>
      <c r="IP70" s="232">
        <v>0.2414296418428421</v>
      </c>
      <c r="IQ70" s="232">
        <v>0.2118125855922699</v>
      </c>
    </row>
    <row r="71" spans="1:251" x14ac:dyDescent="0.25">
      <c r="A71" s="139" t="str">
        <f t="shared" si="1"/>
        <v>2013_2_BRA</v>
      </c>
      <c r="B71" s="232">
        <v>2013</v>
      </c>
      <c r="C71" s="232">
        <v>2</v>
      </c>
      <c r="D71" s="232" t="s">
        <v>170</v>
      </c>
      <c r="E71" s="232">
        <v>1153.7203369140625</v>
      </c>
      <c r="F71" s="232">
        <v>1281.9114990234375</v>
      </c>
      <c r="G71" s="232">
        <v>1003.5274047851563</v>
      </c>
      <c r="H71" s="232">
        <v>427.7904052734375</v>
      </c>
      <c r="I71" s="232">
        <v>1025.5291748046875</v>
      </c>
      <c r="J71" s="232">
        <v>1266.4342041015625</v>
      </c>
      <c r="K71" s="232">
        <v>1261.9185791015625</v>
      </c>
      <c r="L71" s="232">
        <v>902.21441650390625</v>
      </c>
      <c r="M71" s="232">
        <v>626.53778076171875</v>
      </c>
      <c r="N71" s="232">
        <v>871.69854736328125</v>
      </c>
      <c r="O71" s="232">
        <v>1028.5528564453125</v>
      </c>
      <c r="P71" s="232">
        <v>946.43890380859375</v>
      </c>
      <c r="Q71" s="232">
        <v>1253.7242431640625</v>
      </c>
      <c r="R71" s="232">
        <v>2552.5283203125</v>
      </c>
      <c r="S71" s="232">
        <v>513.09906005859375</v>
      </c>
      <c r="T71" s="232">
        <v>1276.26416015625</v>
      </c>
      <c r="U71" s="232">
        <v>1253.0755615234375</v>
      </c>
      <c r="V71" s="232">
        <v>1125.3331298828125</v>
      </c>
      <c r="W71" s="232">
        <v>1241.118896484375</v>
      </c>
      <c r="X71" s="232">
        <v>1892.8778076171875</v>
      </c>
      <c r="Y71" s="232">
        <v>1025.5291748046875</v>
      </c>
      <c r="Z71" s="232">
        <v>1347.8990478515625</v>
      </c>
      <c r="AA71" s="232">
        <v>1080.1507568359375</v>
      </c>
      <c r="AB71" s="232">
        <v>1002.9794311523438</v>
      </c>
      <c r="AC71" s="232">
        <v>1009.5348510742188</v>
      </c>
      <c r="AD71" s="232">
        <v>883.343017578125</v>
      </c>
      <c r="AE71" s="232">
        <v>563.884033203125</v>
      </c>
      <c r="AF71" s="232">
        <v>1285.6910400390625</v>
      </c>
      <c r="AG71" s="232">
        <v>855.580810546875</v>
      </c>
      <c r="AH71" s="232">
        <v>1700.9788818359375</v>
      </c>
      <c r="AI71" s="232">
        <v>954.01043701171875</v>
      </c>
      <c r="AJ71" s="232">
        <v>3698.01953125</v>
      </c>
      <c r="AK71" s="232">
        <v>992.8951416015625</v>
      </c>
      <c r="AL71" s="232">
        <v>0</v>
      </c>
      <c r="AM71" s="232">
        <v>2446.19970703125</v>
      </c>
      <c r="AN71" s="232">
        <v>1198.8226318359375</v>
      </c>
      <c r="AO71" s="232">
        <v>1266.4342041015625</v>
      </c>
      <c r="AP71" s="232">
        <v>847.7509765625</v>
      </c>
      <c r="AQ71" s="232">
        <v>992.8951416015625</v>
      </c>
      <c r="AR71" s="232">
        <v>2429307.3333625793</v>
      </c>
      <c r="AS71" s="232">
        <v>24426736.627897263</v>
      </c>
      <c r="AT71" s="232">
        <v>44175130.218994141</v>
      </c>
      <c r="AU71" s="232">
        <v>16869696.285881042</v>
      </c>
      <c r="AV71" s="232">
        <v>2627995.1283912659</v>
      </c>
      <c r="AW71" s="232">
        <v>97828785.178136826</v>
      </c>
      <c r="AX71" s="232">
        <v>159089647.76436043</v>
      </c>
      <c r="AY71" s="232">
        <v>61260862.586223602</v>
      </c>
      <c r="AZ71" s="232">
        <v>90528865.594526291</v>
      </c>
      <c r="BA71" s="232">
        <v>7139846.1089401245</v>
      </c>
      <c r="BB71" s="232">
        <v>14075251.235631943</v>
      </c>
      <c r="BC71" s="232">
        <v>37981840.458023071</v>
      </c>
      <c r="BD71" s="232">
        <v>58474311.706106186</v>
      </c>
      <c r="BE71" s="232">
        <v>30282017.162420273</v>
      </c>
      <c r="BF71" s="232">
        <v>18276227.202178955</v>
      </c>
      <c r="BG71" s="232">
        <v>8.8473707437515259E-2</v>
      </c>
      <c r="BH71" s="232">
        <v>0.23874488472938538</v>
      </c>
      <c r="BI71" s="232">
        <v>0.36755573749542236</v>
      </c>
      <c r="BJ71" s="232">
        <v>0.19034561514854431</v>
      </c>
      <c r="BK71" s="232">
        <v>0.11488005518913269</v>
      </c>
      <c r="BL71" s="232">
        <v>3.8913753814995289E-3</v>
      </c>
      <c r="BM71" s="232">
        <v>0.38507133722305298</v>
      </c>
      <c r="BN71" s="232">
        <v>3.122725710272789E-2</v>
      </c>
      <c r="BO71" s="232">
        <v>8.4799326956272125E-2</v>
      </c>
      <c r="BP71" s="232">
        <v>0.4331933856010437</v>
      </c>
      <c r="BQ71" s="232">
        <v>0.5668066143989563</v>
      </c>
      <c r="BR71" s="232">
        <v>3.2536923885345459E-2</v>
      </c>
      <c r="BS71" s="232">
        <v>0.2850908637046814</v>
      </c>
      <c r="BT71" s="232">
        <v>0.47729438543319702</v>
      </c>
      <c r="BU71" s="232">
        <v>0.17784145474433899</v>
      </c>
      <c r="BV71" s="232">
        <v>2.723638154566288E-2</v>
      </c>
      <c r="BW71" s="232">
        <v>5.3252436220645905E-2</v>
      </c>
      <c r="BX71" s="232">
        <v>0.26606133580207825</v>
      </c>
      <c r="BY71" s="232">
        <v>0.10688360035419464</v>
      </c>
      <c r="BZ71" s="232">
        <v>6.6815629601478577E-2</v>
      </c>
      <c r="CA71" s="232">
        <v>0.31123092770576477</v>
      </c>
      <c r="CB71" s="232">
        <v>0.19575607776641846</v>
      </c>
      <c r="CC71" s="232">
        <v>0.11351566016674042</v>
      </c>
      <c r="CD71" s="232">
        <v>0.14371393620967865</v>
      </c>
      <c r="CE71" s="232">
        <v>8.6162127554416656E-2</v>
      </c>
      <c r="CF71" s="232">
        <v>0.18655289709568024</v>
      </c>
      <c r="CG71" s="232">
        <v>0.40458086133003235</v>
      </c>
      <c r="CH71" s="232">
        <v>6.5353512763977051E-2</v>
      </c>
      <c r="CI71" s="232">
        <v>1.210187838296406E-4</v>
      </c>
      <c r="CJ71" s="232">
        <v>0.61492866277694702</v>
      </c>
      <c r="CK71" s="232">
        <v>0.50903332233428955</v>
      </c>
      <c r="CL71" s="232">
        <v>0.73118126392364502</v>
      </c>
      <c r="CM71" s="232">
        <v>0.22614501416683197</v>
      </c>
      <c r="CN71" s="232">
        <v>0.73430073261260986</v>
      </c>
      <c r="CO71" s="232">
        <v>0.79852378368377686</v>
      </c>
      <c r="CP71" s="232">
        <v>0.57453286647796631</v>
      </c>
      <c r="CQ71" s="232">
        <v>0.14579059183597565</v>
      </c>
      <c r="CR71" s="232">
        <v>0.34942150115966797</v>
      </c>
      <c r="CS71" s="232">
        <v>0.51755452156066895</v>
      </c>
      <c r="CT71" s="232">
        <v>0.5828779935836792</v>
      </c>
      <c r="CU71" s="232">
        <v>0.5485001802444458</v>
      </c>
      <c r="CV71" s="232">
        <v>0.75846648216247559</v>
      </c>
      <c r="CW71" s="232">
        <v>0.80162370204925537</v>
      </c>
      <c r="CX71" s="232">
        <v>5.1339603960514069E-2</v>
      </c>
      <c r="CY71" s="232">
        <v>6.4997345209121704E-2</v>
      </c>
      <c r="CZ71" s="232">
        <v>3.8968451321125031E-2</v>
      </c>
      <c r="DA71" s="232">
        <v>8.4372080862522125E-2</v>
      </c>
      <c r="DB71" s="232">
        <v>0.18297934532165527</v>
      </c>
      <c r="DC71" s="232">
        <v>2.9557362198829651E-2</v>
      </c>
      <c r="DD71" s="232">
        <v>5.4733034630771726E-5</v>
      </c>
      <c r="DE71" s="232">
        <v>0.42450389266014099</v>
      </c>
      <c r="DF71" s="232">
        <v>0.57549607753753662</v>
      </c>
      <c r="DG71" s="232">
        <v>2.6834616437554359E-2</v>
      </c>
      <c r="DH71" s="232">
        <v>0.2698226273059845</v>
      </c>
      <c r="DI71" s="232">
        <v>0.48796734213829041</v>
      </c>
      <c r="DJ71" s="232">
        <v>0.18634605407714844</v>
      </c>
      <c r="DK71" s="232">
        <v>2.902936190366745E-2</v>
      </c>
      <c r="DL71" s="232">
        <v>5.4195351898670197E-2</v>
      </c>
      <c r="DM71" s="232">
        <v>0.26868724822998047</v>
      </c>
      <c r="DN71" s="232">
        <v>0.10608459264039993</v>
      </c>
      <c r="DO71" s="232">
        <v>6.3057973980903625E-2</v>
      </c>
      <c r="DP71" s="232">
        <v>0.30708122253417969</v>
      </c>
      <c r="DQ71" s="232">
        <v>0.20089362561702728</v>
      </c>
      <c r="DR71" s="232">
        <v>0.11344621330499649</v>
      </c>
      <c r="DS71" s="232">
        <v>0.1437387615442276</v>
      </c>
      <c r="DT71" s="232">
        <v>8.6170367896556854E-2</v>
      </c>
      <c r="DU71" s="232">
        <v>0.18652282655239105</v>
      </c>
      <c r="DV71" s="232">
        <v>0.40462669730186462</v>
      </c>
      <c r="DW71" s="232">
        <v>6.5374083817005157E-2</v>
      </c>
      <c r="DX71" s="232">
        <v>1.2105688074370846E-4</v>
      </c>
      <c r="DY71" s="232">
        <v>2.022414468228817E-2</v>
      </c>
      <c r="DZ71" s="232">
        <v>4.5513588935136795E-2</v>
      </c>
      <c r="EA71" s="232">
        <v>0.38751170039176941</v>
      </c>
      <c r="EB71" s="232">
        <v>0.11967507004737854</v>
      </c>
      <c r="EC71" s="232">
        <v>1.5440523624420166E-2</v>
      </c>
      <c r="ED71" s="232">
        <v>2.4186993017792702E-2</v>
      </c>
      <c r="EE71" s="232">
        <v>4.1284222155809402E-2</v>
      </c>
      <c r="EF71" s="232">
        <v>0.2301371693611145</v>
      </c>
      <c r="EG71" s="232">
        <v>0.47154909372329712</v>
      </c>
      <c r="EH71" s="232">
        <v>0.24395802617073059</v>
      </c>
      <c r="EI71" s="232">
        <v>0.22212724387645721</v>
      </c>
      <c r="EJ71" s="232">
        <v>6.2365647405385971E-2</v>
      </c>
      <c r="EK71" s="232">
        <v>7.298307865858078E-2</v>
      </c>
      <c r="EL71" s="232">
        <v>9.1703511774539948E-2</v>
      </c>
      <c r="EM71" s="232">
        <v>5.8675613254308701E-2</v>
      </c>
      <c r="EN71" s="232">
        <v>0.22475208342075348</v>
      </c>
      <c r="EO71" s="232">
        <v>0.12238435447216034</v>
      </c>
      <c r="EP71" s="232">
        <v>5.2773509174585342E-2</v>
      </c>
      <c r="EQ71" s="232">
        <v>2.9455147683620453E-2</v>
      </c>
      <c r="ER71" s="232">
        <v>1.2954450212419033E-2</v>
      </c>
      <c r="ES71" s="232">
        <v>5.6935112923383713E-2</v>
      </c>
      <c r="ET71" s="232">
        <v>6.2899567186832428E-2</v>
      </c>
      <c r="EU71" s="232">
        <v>8.0073356628417969E-2</v>
      </c>
      <c r="EV71" s="232">
        <v>0.12495363503694534</v>
      </c>
      <c r="EW71" s="232">
        <v>8.560759574174881E-2</v>
      </c>
      <c r="EX71" s="232">
        <v>4.9372099339962006E-2</v>
      </c>
      <c r="EY71" s="232">
        <v>0</v>
      </c>
      <c r="EZ71" s="232">
        <v>0</v>
      </c>
      <c r="FA71" s="232">
        <v>0</v>
      </c>
      <c r="FB71" s="232">
        <v>0</v>
      </c>
      <c r="FC71" s="232">
        <v>0</v>
      </c>
      <c r="FD71" s="232">
        <v>0</v>
      </c>
      <c r="FE71" s="232">
        <v>0</v>
      </c>
      <c r="FF71" s="232">
        <v>0.54430913925170898</v>
      </c>
      <c r="FG71" s="232">
        <v>0.4556908905506134</v>
      </c>
      <c r="FH71" s="232">
        <v>0.10019776970148087</v>
      </c>
      <c r="FI71" s="232">
        <v>0.47806507349014282</v>
      </c>
      <c r="FJ71" s="232">
        <v>0.34512791037559509</v>
      </c>
      <c r="FK71" s="232">
        <v>7.1774803102016449E-2</v>
      </c>
      <c r="FL71" s="232">
        <v>4.8344400711357594E-3</v>
      </c>
      <c r="FM71" s="232">
        <v>4.1542962193489075E-2</v>
      </c>
      <c r="FN71" s="232">
        <v>0.22930166125297546</v>
      </c>
      <c r="FO71" s="232">
        <v>0.11726729571819305</v>
      </c>
      <c r="FP71" s="232">
        <v>0.1143944039940834</v>
      </c>
      <c r="FQ71" s="232">
        <v>0.3650672435760498</v>
      </c>
      <c r="FR71" s="232">
        <v>0.13242644071578979</v>
      </c>
      <c r="FZ71" s="232">
        <v>1952.4661865234375</v>
      </c>
      <c r="GA71" s="232">
        <v>2219.777587890625</v>
      </c>
      <c r="GB71" s="232">
        <v>1590.0074462890625</v>
      </c>
      <c r="GC71" s="232">
        <v>494.18408203125</v>
      </c>
      <c r="GD71" s="232">
        <v>1370.603515625</v>
      </c>
      <c r="GE71" s="232">
        <v>2145.002197265625</v>
      </c>
      <c r="GF71" s="232">
        <v>2465.526611328125</v>
      </c>
      <c r="GG71" s="232">
        <v>2194.744873046875</v>
      </c>
      <c r="GH71" s="232">
        <v>751.12548828125</v>
      </c>
      <c r="GI71" s="232">
        <v>1109.9532470703125</v>
      </c>
      <c r="GJ71" s="232">
        <v>1344.9652099609375</v>
      </c>
      <c r="GK71" s="232">
        <v>1216.712646484375</v>
      </c>
      <c r="GL71" s="232">
        <v>1733.8729248046875</v>
      </c>
      <c r="GM71" s="232">
        <v>4290.56591796875</v>
      </c>
      <c r="GN71" s="232">
        <v>890.3409423828125</v>
      </c>
      <c r="GO71" s="232">
        <v>2008.884521484375</v>
      </c>
      <c r="GP71" s="232">
        <v>1840.0689697265625</v>
      </c>
      <c r="GQ71" s="232">
        <v>1709.1319580078125</v>
      </c>
      <c r="GR71" s="232">
        <v>2134.261962890625</v>
      </c>
      <c r="GS71" s="232">
        <v>3391.55126953125</v>
      </c>
      <c r="GT71" s="232">
        <v>1443.670654296875</v>
      </c>
      <c r="GU71" s="232">
        <v>2400.458251953125</v>
      </c>
      <c r="GV71" s="232">
        <v>1793.3270263671875</v>
      </c>
      <c r="GW71" s="232">
        <v>1336.8779296875</v>
      </c>
      <c r="GX71" s="232">
        <v>1383.3114013671875</v>
      </c>
      <c r="GY71" s="232">
        <v>1047.301513671875</v>
      </c>
      <c r="GZ71" s="232">
        <v>640.894287109375</v>
      </c>
      <c r="HA71" s="232">
        <v>1946.607177734375</v>
      </c>
      <c r="HB71" s="232">
        <v>1217.1961669921875</v>
      </c>
      <c r="HC71" s="232">
        <v>3224.88232421875</v>
      </c>
      <c r="HD71" s="232">
        <v>1737.4334716796875</v>
      </c>
      <c r="HE71" s="232">
        <v>5840.8662109375</v>
      </c>
      <c r="HF71" s="232">
        <v>1574.384765625</v>
      </c>
      <c r="HG71" s="232">
        <v>3.4516959190368652</v>
      </c>
      <c r="HH71" s="232">
        <v>3622.01953125</v>
      </c>
      <c r="HI71" s="232">
        <v>1966.4100341796875</v>
      </c>
      <c r="HJ71" s="232">
        <v>0.42304319143295288</v>
      </c>
      <c r="HK71" s="232">
        <v>0.18947021663188934</v>
      </c>
      <c r="HL71" s="232">
        <v>0.23007950186729431</v>
      </c>
      <c r="HM71" s="232">
        <v>1908.693359375</v>
      </c>
      <c r="HN71" s="232">
        <v>1109.08984375</v>
      </c>
      <c r="HO71" s="232">
        <v>1567.2938232421875</v>
      </c>
      <c r="HP71" s="232">
        <v>0.4543519914150238</v>
      </c>
      <c r="HQ71" s="232">
        <v>0.23993413150310516</v>
      </c>
      <c r="HR71" s="232">
        <v>0.24030378460884094</v>
      </c>
      <c r="HS71" s="232">
        <v>5.8244705200195313E-2</v>
      </c>
      <c r="HT71" s="232">
        <v>7.1653863415122032E-3</v>
      </c>
      <c r="HU71" s="232">
        <v>0.68623554706573486</v>
      </c>
      <c r="HV71" s="232">
        <v>0.56951791048049927</v>
      </c>
      <c r="HW71" s="232">
        <v>0.58687835931777954</v>
      </c>
      <c r="HX71" s="232">
        <v>0.47208181023597717</v>
      </c>
      <c r="HY71" s="232">
        <v>0.7180638313293457</v>
      </c>
      <c r="HZ71" s="232">
        <v>0.33192089200019836</v>
      </c>
      <c r="IA71" s="232">
        <v>2.1186564117670059E-2</v>
      </c>
      <c r="IB71" s="232">
        <v>0.17766048014163971</v>
      </c>
      <c r="IC71" s="232">
        <v>0.25679299235343933</v>
      </c>
      <c r="ID71" s="232">
        <v>0.24975013732910156</v>
      </c>
      <c r="IE71" s="232">
        <v>0.29460981488227844</v>
      </c>
      <c r="IF71" s="232">
        <v>0.68609309196472168</v>
      </c>
      <c r="IG71" s="232">
        <v>0.31390690803527832</v>
      </c>
      <c r="IH71" s="232">
        <v>0.17944155633449554</v>
      </c>
      <c r="II71" s="232">
        <v>0.39494636654853821</v>
      </c>
      <c r="IJ71" s="232">
        <v>9.6858523786067963E-2</v>
      </c>
      <c r="IK71" s="232">
        <v>3.6851700395345688E-2</v>
      </c>
      <c r="IL71" s="232">
        <v>0.21864323318004608</v>
      </c>
      <c r="IM71" s="232">
        <v>7.3258623480796814E-2</v>
      </c>
      <c r="IN71" s="232">
        <v>0.98137742280960083</v>
      </c>
      <c r="IO71" s="232">
        <v>0.92434912919998169</v>
      </c>
      <c r="IP71" s="232">
        <v>0.32943055033683777</v>
      </c>
      <c r="IQ71" s="232">
        <v>0.30933237075805664</v>
      </c>
    </row>
    <row r="72" spans="1:251" x14ac:dyDescent="0.25">
      <c r="A72" s="139" t="str">
        <f t="shared" ref="A72:A94" si="2">B72&amp;"_"&amp;C72&amp;"_"&amp;D72</f>
        <v>2013_2_RJ</v>
      </c>
      <c r="B72" s="232">
        <v>2013</v>
      </c>
      <c r="C72" s="232">
        <v>2</v>
      </c>
      <c r="D72" s="232" t="s">
        <v>172</v>
      </c>
      <c r="E72" s="232">
        <v>1538.2938232421875</v>
      </c>
      <c r="F72" s="232">
        <v>1666.48486328125</v>
      </c>
      <c r="G72" s="232">
        <v>1153.7203369140625</v>
      </c>
      <c r="H72" s="232">
        <v>797.34893798828125</v>
      </c>
      <c r="I72" s="232">
        <v>1189.6138916015625</v>
      </c>
      <c r="J72" s="232">
        <v>1538.2938232421875</v>
      </c>
      <c r="K72" s="232">
        <v>1538.2938232421875</v>
      </c>
      <c r="L72" s="232">
        <v>1538.2938232421875</v>
      </c>
      <c r="M72" s="232">
        <v>1025.5291748046875</v>
      </c>
      <c r="N72" s="232">
        <v>1025.5291748046875</v>
      </c>
      <c r="O72" s="232">
        <v>1147.310791015625</v>
      </c>
      <c r="P72" s="232">
        <v>1025.5291748046875</v>
      </c>
      <c r="Q72" s="232">
        <v>1410.1026611328125</v>
      </c>
      <c r="R72" s="232">
        <v>3204.77880859375</v>
      </c>
      <c r="S72" s="232">
        <v>1538.2938232421875</v>
      </c>
      <c r="T72" s="232">
        <v>1538.2938232421875</v>
      </c>
      <c r="U72" s="232">
        <v>1538.2938232421875</v>
      </c>
      <c r="V72" s="232">
        <v>1281.9114990234375</v>
      </c>
      <c r="W72" s="232">
        <v>1538.2938232421875</v>
      </c>
      <c r="X72" s="232">
        <v>3476.5439453125</v>
      </c>
      <c r="Y72" s="232">
        <v>1153.7203369140625</v>
      </c>
      <c r="Z72" s="232">
        <v>1666.48486328125</v>
      </c>
      <c r="AA72" s="232">
        <v>1307.5496826171875</v>
      </c>
      <c r="AB72" s="232">
        <v>1281.9114990234375</v>
      </c>
      <c r="AC72" s="232">
        <v>1281.9114990234375</v>
      </c>
      <c r="AD72" s="232">
        <v>1025.5291748046875</v>
      </c>
      <c r="AE72" s="232">
        <v>869.135986328125</v>
      </c>
      <c r="AF72" s="232">
        <v>1410.1026611328125</v>
      </c>
      <c r="AG72" s="232">
        <v>1025.5291748046875</v>
      </c>
      <c r="AH72" s="232">
        <v>3204.77880859375</v>
      </c>
      <c r="AI72" s="232">
        <v>1922.8671875</v>
      </c>
      <c r="AJ72" s="232">
        <v>4871.263671875</v>
      </c>
      <c r="AK72" s="232">
        <v>1538.2938232421875</v>
      </c>
      <c r="AL72" s="232">
        <v>0</v>
      </c>
      <c r="AM72" s="232">
        <v>3204.77880859375</v>
      </c>
      <c r="AN72" s="232">
        <v>1538.2938232421875</v>
      </c>
      <c r="AO72" s="232">
        <v>1410.1026611328125</v>
      </c>
      <c r="AP72" s="232">
        <v>1025.5291748046875</v>
      </c>
      <c r="AQ72" s="232">
        <v>1538.2938232421875</v>
      </c>
      <c r="AR72" s="232">
        <v>28741.423706054688</v>
      </c>
      <c r="AS72" s="232">
        <v>704622.98057556152</v>
      </c>
      <c r="AT72" s="232">
        <v>1460170.3589935303</v>
      </c>
      <c r="AU72" s="232">
        <v>677026.05671691895</v>
      </c>
      <c r="AV72" s="232">
        <v>101039.20428466797</v>
      </c>
      <c r="AW72" s="232">
        <v>3158941.0649414063</v>
      </c>
      <c r="AX72" s="232">
        <v>5331192.2365112305</v>
      </c>
      <c r="AY72" s="232">
        <v>2172251.1715698242</v>
      </c>
      <c r="AZ72" s="232">
        <v>2971600.0242767334</v>
      </c>
      <c r="BA72" s="232">
        <v>183001.69389343262</v>
      </c>
      <c r="BB72" s="232">
        <v>361591.13830566406</v>
      </c>
      <c r="BC72" s="232">
        <v>1101223.9184265137</v>
      </c>
      <c r="BD72" s="232">
        <v>1865070.2043609619</v>
      </c>
      <c r="BE72" s="232">
        <v>1191785.8645629883</v>
      </c>
      <c r="BF72" s="232">
        <v>811521.11085510254</v>
      </c>
      <c r="BG72" s="232">
        <v>6.7825570702552795E-2</v>
      </c>
      <c r="BH72" s="232">
        <v>0.20656241476535797</v>
      </c>
      <c r="BI72" s="232">
        <v>0.34984111785888672</v>
      </c>
      <c r="BJ72" s="232">
        <v>0.22354958951473236</v>
      </c>
      <c r="BK72" s="232">
        <v>0.15222132205963135</v>
      </c>
      <c r="BL72" s="232">
        <v>2.6249284856021404E-3</v>
      </c>
      <c r="BM72" s="232">
        <v>0.40746065974235535</v>
      </c>
      <c r="BN72" s="232">
        <v>2.7716441545635462E-3</v>
      </c>
      <c r="BO72" s="232">
        <v>0.10321930050849915</v>
      </c>
      <c r="BP72" s="232">
        <v>0.46556687355041504</v>
      </c>
      <c r="BQ72" s="232">
        <v>0.53443312644958496</v>
      </c>
      <c r="BR72" s="232">
        <v>1.224193163216114E-2</v>
      </c>
      <c r="BS72" s="232">
        <v>0.2503393292427063</v>
      </c>
      <c r="BT72" s="232">
        <v>0.48234960436820984</v>
      </c>
      <c r="BU72" s="232">
        <v>0.22275440394878387</v>
      </c>
      <c r="BV72" s="232">
        <v>3.2314717769622803E-2</v>
      </c>
      <c r="BW72" s="232">
        <v>2.3818925023078918E-2</v>
      </c>
      <c r="BX72" s="232">
        <v>0.16425226628780365</v>
      </c>
      <c r="BY72" s="232">
        <v>0.11254683881998062</v>
      </c>
      <c r="BZ72" s="232">
        <v>5.9058986604213715E-2</v>
      </c>
      <c r="CA72" s="232">
        <v>0.3477441668510437</v>
      </c>
      <c r="CB72" s="232">
        <v>0.29257881641387939</v>
      </c>
      <c r="CC72" s="232">
        <v>2.924132626503706E-3</v>
      </c>
      <c r="CD72" s="232">
        <v>9.4444610178470612E-2</v>
      </c>
      <c r="CE72" s="232">
        <v>7.3125950992107391E-2</v>
      </c>
      <c r="CF72" s="232">
        <v>0.16447605192661285</v>
      </c>
      <c r="CG72" s="232">
        <v>0.5955812931060791</v>
      </c>
      <c r="CH72" s="232">
        <v>6.7112140357494354E-2</v>
      </c>
      <c r="CI72" s="232">
        <v>2.3357993923127651E-3</v>
      </c>
      <c r="CJ72" s="232">
        <v>0.59253931045532227</v>
      </c>
      <c r="CK72" s="232">
        <v>0.49847772717475891</v>
      </c>
      <c r="CL72" s="232">
        <v>0.70910346508026123</v>
      </c>
      <c r="CM72" s="232">
        <v>0.10694824904203415</v>
      </c>
      <c r="CN72" s="232">
        <v>0.71811658143997192</v>
      </c>
      <c r="CO72" s="232">
        <v>0.81697410345077515</v>
      </c>
      <c r="CP72" s="232">
        <v>0.59043163061141968</v>
      </c>
      <c r="CQ72" s="232">
        <v>0.12578882277011871</v>
      </c>
      <c r="CR72" s="232">
        <v>0.35875791311264038</v>
      </c>
      <c r="CS72" s="232">
        <v>0.44138321280479431</v>
      </c>
      <c r="CT72" s="232">
        <v>0.51989990472793579</v>
      </c>
      <c r="CU72" s="232">
        <v>0.50699758529663086</v>
      </c>
      <c r="CV72" s="232">
        <v>0.67265081405639648</v>
      </c>
      <c r="CW72" s="232">
        <v>0.7329370379447937</v>
      </c>
      <c r="CX72" s="232">
        <v>1.3516604667529464E-3</v>
      </c>
      <c r="CY72" s="232">
        <v>4.3656382709741592E-2</v>
      </c>
      <c r="CZ72" s="232">
        <v>3.3801976591348648E-2</v>
      </c>
      <c r="DA72" s="232">
        <v>7.6027944684028625E-2</v>
      </c>
      <c r="DB72" s="232">
        <v>0.27530345320701599</v>
      </c>
      <c r="DC72" s="232">
        <v>3.1022133305668831E-2</v>
      </c>
      <c r="DD72" s="232">
        <v>1.0797074064612389E-3</v>
      </c>
      <c r="DE72" s="232">
        <v>0.45943191647529602</v>
      </c>
      <c r="DF72" s="232">
        <v>0.54056811332702637</v>
      </c>
      <c r="DG72" s="232">
        <v>9.6720363944768906E-3</v>
      </c>
      <c r="DH72" s="232">
        <v>0.23711904883384705</v>
      </c>
      <c r="DI72" s="232">
        <v>0.4913751482963562</v>
      </c>
      <c r="DJ72" s="232">
        <v>0.22783216834068298</v>
      </c>
      <c r="DK72" s="232">
        <v>3.4001614898443222E-2</v>
      </c>
      <c r="DL72" s="232">
        <v>2.3374836891889572E-2</v>
      </c>
      <c r="DM72" s="232">
        <v>0.16481767594814301</v>
      </c>
      <c r="DN72" s="232">
        <v>0.11164426803588867</v>
      </c>
      <c r="DO72" s="232">
        <v>5.6240689009428024E-2</v>
      </c>
      <c r="DP72" s="232">
        <v>0.34479478001594543</v>
      </c>
      <c r="DQ72" s="232">
        <v>0.29912775754928589</v>
      </c>
      <c r="DR72" s="232">
        <v>2.924132626503706E-3</v>
      </c>
      <c r="DS72" s="232">
        <v>9.4444610178470612E-2</v>
      </c>
      <c r="DT72" s="232">
        <v>7.3125950992107391E-2</v>
      </c>
      <c r="DU72" s="232">
        <v>0.16447605192661285</v>
      </c>
      <c r="DV72" s="232">
        <v>0.5955812931060791</v>
      </c>
      <c r="DW72" s="232">
        <v>6.7112140357494354E-2</v>
      </c>
      <c r="DX72" s="232">
        <v>2.3357993923127651E-3</v>
      </c>
      <c r="DY72" s="232">
        <v>2.6529287919402122E-2</v>
      </c>
      <c r="DZ72" s="232">
        <v>4.2503509670495987E-2</v>
      </c>
      <c r="EA72" s="232">
        <v>0.48780468106269836</v>
      </c>
      <c r="EB72" s="232">
        <v>8.9774832129478455E-2</v>
      </c>
      <c r="EC72" s="232">
        <v>1.6180282458662987E-2</v>
      </c>
      <c r="ED72" s="232">
        <v>4.4022682122886181E-3</v>
      </c>
      <c r="EE72" s="232">
        <v>2.5034632533788681E-2</v>
      </c>
      <c r="EF72" s="232">
        <v>0.2017795592546463</v>
      </c>
      <c r="EG72" s="232">
        <v>0.47715598344802856</v>
      </c>
      <c r="EH72" s="232">
        <v>0.22615154087543488</v>
      </c>
      <c r="EI72" s="232">
        <v>0.22162631154060364</v>
      </c>
      <c r="EJ72" s="232">
        <v>7.5066179037094116E-2</v>
      </c>
      <c r="EK72" s="232">
        <v>5.7931341230869293E-2</v>
      </c>
      <c r="EL72" s="232">
        <v>7.0069722831249237E-2</v>
      </c>
      <c r="EM72" s="232">
        <v>4.7357097268104553E-2</v>
      </c>
      <c r="EN72" s="232">
        <v>0.24323606491088867</v>
      </c>
      <c r="EO72" s="232">
        <v>0.10654371231794357</v>
      </c>
      <c r="EP72" s="232">
        <v>4.1310291737318039E-2</v>
      </c>
      <c r="EQ72" s="232">
        <v>3.6030761897563934E-2</v>
      </c>
      <c r="ER72" s="232">
        <v>1.0198647156357765E-2</v>
      </c>
      <c r="ES72" s="232">
        <v>7.1069374680519104E-2</v>
      </c>
      <c r="ET72" s="232">
        <v>5.337085947394371E-2</v>
      </c>
      <c r="EU72" s="232">
        <v>6.5375611186027527E-2</v>
      </c>
      <c r="EV72" s="232">
        <v>0.10128570348024368</v>
      </c>
      <c r="EW72" s="232">
        <v>6.5973125398159027E-2</v>
      </c>
      <c r="EX72" s="232">
        <v>3.8248978555202484E-2</v>
      </c>
      <c r="EY72" s="232">
        <v>0</v>
      </c>
      <c r="EZ72" s="232">
        <v>0</v>
      </c>
      <c r="FA72" s="232">
        <v>0</v>
      </c>
      <c r="FB72" s="232">
        <v>0</v>
      </c>
      <c r="FC72" s="232">
        <v>0</v>
      </c>
      <c r="FD72" s="232">
        <v>0</v>
      </c>
      <c r="FE72" s="232">
        <v>0</v>
      </c>
      <c r="FF72" s="232">
        <v>0.56311732530593872</v>
      </c>
      <c r="FG72" s="232">
        <v>0.43688270449638367</v>
      </c>
      <c r="FH72" s="232">
        <v>5.1400143653154373E-2</v>
      </c>
      <c r="FI72" s="232">
        <v>0.46040847897529602</v>
      </c>
      <c r="FJ72" s="232">
        <v>0.34395894408226013</v>
      </c>
      <c r="FK72" s="232">
        <v>0.138543501496315</v>
      </c>
      <c r="FL72" s="232">
        <v>5.688913632184267E-3</v>
      </c>
      <c r="FM72" s="232">
        <v>2.9220730066299438E-2</v>
      </c>
      <c r="FN72" s="232">
        <v>0.15132197737693787</v>
      </c>
      <c r="FO72" s="232">
        <v>0.12700928747653961</v>
      </c>
      <c r="FP72" s="232">
        <v>0.10325724631547928</v>
      </c>
      <c r="FQ72" s="232">
        <v>0.39601656794548035</v>
      </c>
      <c r="FR72" s="232">
        <v>0.19317419826984406</v>
      </c>
      <c r="FZ72" s="232">
        <v>2687.838134765625</v>
      </c>
      <c r="GA72" s="232">
        <v>3175.693115234375</v>
      </c>
      <c r="GB72" s="232">
        <v>2113.8271484375</v>
      </c>
      <c r="GC72" s="232">
        <v>809.8570556640625</v>
      </c>
      <c r="GD72" s="232">
        <v>1752.675537109375</v>
      </c>
      <c r="GE72" s="232">
        <v>2819.8203125</v>
      </c>
      <c r="GF72" s="232">
        <v>3303.44873046875</v>
      </c>
      <c r="GG72" s="232">
        <v>3711.320068359375</v>
      </c>
      <c r="GH72" s="232">
        <v>1355.797119140625</v>
      </c>
      <c r="GI72" s="232">
        <v>1284.1732177734375</v>
      </c>
      <c r="GJ72" s="232">
        <v>1341.1419677734375</v>
      </c>
      <c r="GK72" s="232">
        <v>1332.281005859375</v>
      </c>
      <c r="GL72" s="232">
        <v>1940.1810302734375</v>
      </c>
      <c r="GM72" s="232">
        <v>5184.63623046875</v>
      </c>
      <c r="GN72" s="232">
        <v>2091.62451171875</v>
      </c>
      <c r="GO72" s="232">
        <v>3230.51318359375</v>
      </c>
      <c r="GP72" s="232">
        <v>2545.945068359375</v>
      </c>
      <c r="GQ72" s="232">
        <v>2084.694580078125</v>
      </c>
      <c r="GR72" s="232">
        <v>2520.991455078125</v>
      </c>
      <c r="GS72" s="232">
        <v>5094.92041015625</v>
      </c>
      <c r="GT72" s="232">
        <v>1786.9136962890625</v>
      </c>
      <c r="GU72" s="232">
        <v>3349.15087890625</v>
      </c>
      <c r="GV72" s="232">
        <v>2510.055419921875</v>
      </c>
      <c r="GW72" s="232">
        <v>1737.681640625</v>
      </c>
      <c r="GX72" s="232">
        <v>1825.080322265625</v>
      </c>
      <c r="GY72" s="232">
        <v>1201.6427001953125</v>
      </c>
      <c r="GZ72" s="232">
        <v>921.10809326171875</v>
      </c>
      <c r="HA72" s="232">
        <v>2396.810546875</v>
      </c>
      <c r="HB72" s="232">
        <v>1659.3846435546875</v>
      </c>
      <c r="HC72" s="232">
        <v>5864.24267578125</v>
      </c>
      <c r="HD72" s="232">
        <v>2066.7236328125</v>
      </c>
      <c r="HE72" s="232">
        <v>7730.8173828125</v>
      </c>
      <c r="HF72" s="232">
        <v>2439.09716796875</v>
      </c>
      <c r="HG72" s="232">
        <v>0</v>
      </c>
      <c r="HH72" s="232">
        <v>4931.06494140625</v>
      </c>
      <c r="HI72" s="232">
        <v>2648.32763671875</v>
      </c>
      <c r="HJ72" s="232">
        <v>0.53051424026489258</v>
      </c>
      <c r="HK72" s="232">
        <v>0.13668061792850494</v>
      </c>
      <c r="HL72" s="232">
        <v>0.2017795592546463</v>
      </c>
      <c r="HM72" s="232">
        <v>2407.36328125</v>
      </c>
      <c r="HN72" s="232">
        <v>1424.526611328125</v>
      </c>
      <c r="HO72" s="232">
        <v>2422.481689453125</v>
      </c>
      <c r="HP72" s="232">
        <v>0.46404010057449341</v>
      </c>
      <c r="HQ72" s="232">
        <v>0.22208663821220398</v>
      </c>
      <c r="HR72" s="232">
        <v>0.23843911290168762</v>
      </c>
      <c r="HS72" s="232">
        <v>6.5198913216590881E-2</v>
      </c>
      <c r="HT72" s="232">
        <v>1.0235256515443325E-2</v>
      </c>
      <c r="HU72" s="232">
        <v>0.63420361280441284</v>
      </c>
      <c r="HV72" s="232">
        <v>0.57003134489059448</v>
      </c>
      <c r="HW72" s="232">
        <v>0.5824892520904541</v>
      </c>
      <c r="HX72" s="232">
        <v>0.45323231816291809</v>
      </c>
      <c r="HY72" s="232">
        <v>0.77776610851287842</v>
      </c>
      <c r="HZ72" s="232">
        <v>0.34799575805664063</v>
      </c>
      <c r="IA72" s="232">
        <v>1.4649216085672379E-2</v>
      </c>
      <c r="IB72" s="232">
        <v>0.12407782673835754</v>
      </c>
      <c r="IC72" s="232">
        <v>0.20703414082527161</v>
      </c>
      <c r="ID72" s="232">
        <v>0.2728172242641449</v>
      </c>
      <c r="IE72" s="232">
        <v>0.38142159581184387</v>
      </c>
      <c r="IF72" s="232">
        <v>0.71206450462341309</v>
      </c>
      <c r="IG72" s="232">
        <v>0.28793546557426453</v>
      </c>
      <c r="IH72" s="232">
        <v>6.7471332848072052E-2</v>
      </c>
      <c r="II72" s="232">
        <v>0.29624229669570923</v>
      </c>
      <c r="IJ72" s="232">
        <v>0.13437105715274811</v>
      </c>
      <c r="IK72" s="232">
        <v>3.3824112266302109E-2</v>
      </c>
      <c r="IL72" s="232">
        <v>0.31528276205062866</v>
      </c>
      <c r="IM72" s="232">
        <v>0.15280844271183014</v>
      </c>
      <c r="IN72" s="232">
        <v>0.99500745534896851</v>
      </c>
      <c r="IO72" s="232">
        <v>0.9391787052154541</v>
      </c>
      <c r="IP72" s="232">
        <v>0.24301722645759583</v>
      </c>
      <c r="IQ72" s="232">
        <v>0.20485861599445343</v>
      </c>
    </row>
    <row r="73" spans="1:251" x14ac:dyDescent="0.25">
      <c r="A73" s="139" t="str">
        <f t="shared" si="2"/>
        <v>2013_2_RMRJ</v>
      </c>
      <c r="B73" s="232">
        <v>2013</v>
      </c>
      <c r="C73" s="232">
        <v>2</v>
      </c>
      <c r="D73" s="232" t="s">
        <v>9</v>
      </c>
      <c r="E73" s="232">
        <v>1281.9114990234375</v>
      </c>
      <c r="F73" s="232">
        <v>1538.2938232421875</v>
      </c>
      <c r="G73" s="232">
        <v>1089.624755859375</v>
      </c>
      <c r="H73" s="232">
        <v>769.14691162109375</v>
      </c>
      <c r="I73" s="232">
        <v>1153.7203369140625</v>
      </c>
      <c r="J73" s="232">
        <v>1538.2938232421875</v>
      </c>
      <c r="K73" s="232">
        <v>1410.1026611328125</v>
      </c>
      <c r="L73" s="232">
        <v>1281.9114990234375</v>
      </c>
      <c r="M73" s="232">
        <v>940.92303466796875</v>
      </c>
      <c r="N73" s="232">
        <v>1025.5291748046875</v>
      </c>
      <c r="O73" s="232">
        <v>1153.7203369140625</v>
      </c>
      <c r="P73" s="232">
        <v>1025.5291748046875</v>
      </c>
      <c r="Q73" s="232">
        <v>1281.9114990234375</v>
      </c>
      <c r="R73" s="232">
        <v>2563.822998046875</v>
      </c>
      <c r="S73" s="232">
        <v>897.3380126953125</v>
      </c>
      <c r="T73" s="232">
        <v>1281.9114990234375</v>
      </c>
      <c r="U73" s="232">
        <v>1281.9114990234375</v>
      </c>
      <c r="V73" s="232">
        <v>1153.7203369140625</v>
      </c>
      <c r="W73" s="232">
        <v>1281.9114990234375</v>
      </c>
      <c r="X73" s="232">
        <v>2563.822998046875</v>
      </c>
      <c r="Y73" s="232">
        <v>1153.7203369140625</v>
      </c>
      <c r="Z73" s="232">
        <v>1538.2938232421875</v>
      </c>
      <c r="AA73" s="232">
        <v>1281.9114990234375</v>
      </c>
      <c r="AB73" s="232">
        <v>1153.7203369140625</v>
      </c>
      <c r="AC73" s="232">
        <v>1147.310791015625</v>
      </c>
      <c r="AD73" s="232">
        <v>1025.5291748046875</v>
      </c>
      <c r="AE73" s="232">
        <v>869.135986328125</v>
      </c>
      <c r="AF73" s="232">
        <v>1281.9114990234375</v>
      </c>
      <c r="AG73" s="232">
        <v>1025.5291748046875</v>
      </c>
      <c r="AH73" s="232">
        <v>2563.822998046875</v>
      </c>
      <c r="AI73" s="232">
        <v>1410.1026611328125</v>
      </c>
      <c r="AJ73" s="232">
        <v>3845.734375</v>
      </c>
      <c r="AK73" s="232">
        <v>1281.9114990234375</v>
      </c>
      <c r="AL73" s="232">
        <v>0</v>
      </c>
      <c r="AM73" s="232">
        <v>2563.822998046875</v>
      </c>
      <c r="AN73" s="232">
        <v>1281.9114990234375</v>
      </c>
      <c r="AO73" s="232">
        <v>1281.9114990234375</v>
      </c>
      <c r="AP73" s="232">
        <v>897.3380126953125</v>
      </c>
      <c r="AQ73" s="232">
        <v>1281.9114990234375</v>
      </c>
      <c r="AR73" s="232">
        <v>58296.802421569824</v>
      </c>
      <c r="AS73" s="232">
        <v>1311090.3075790405</v>
      </c>
      <c r="AT73" s="232">
        <v>2736684.7299194336</v>
      </c>
      <c r="AU73" s="232">
        <v>1181195.9435043335</v>
      </c>
      <c r="AV73" s="232">
        <v>170320.7878112793</v>
      </c>
      <c r="AW73" s="232">
        <v>5825883.8168334961</v>
      </c>
      <c r="AX73" s="232">
        <v>9957482.4193649292</v>
      </c>
      <c r="AY73" s="232">
        <v>4131598.6025314331</v>
      </c>
      <c r="AZ73" s="232">
        <v>5457588.5712356567</v>
      </c>
      <c r="BA73" s="232">
        <v>361364.55355072021</v>
      </c>
      <c r="BB73" s="232">
        <v>740607.13753509521</v>
      </c>
      <c r="BC73" s="232">
        <v>2111383.4427337646</v>
      </c>
      <c r="BD73" s="232">
        <v>3582480.7107162476</v>
      </c>
      <c r="BE73" s="232">
        <v>2118404.7408447266</v>
      </c>
      <c r="BF73" s="232">
        <v>1404606.3875350952</v>
      </c>
      <c r="BG73" s="232">
        <v>7.4376948177814484E-2</v>
      </c>
      <c r="BH73" s="232">
        <v>0.21203988790512085</v>
      </c>
      <c r="BI73" s="232">
        <v>0.35977774858474731</v>
      </c>
      <c r="BJ73" s="232">
        <v>0.21274501085281372</v>
      </c>
      <c r="BK73" s="232">
        <v>0.14106039702892303</v>
      </c>
      <c r="BL73" s="232">
        <v>2.2214800119400024E-3</v>
      </c>
      <c r="BM73" s="232">
        <v>0.4149240255355835</v>
      </c>
      <c r="BN73" s="232">
        <v>2.5018912274390459E-3</v>
      </c>
      <c r="BO73" s="232">
        <v>8.7793059647083282E-2</v>
      </c>
      <c r="BP73" s="232">
        <v>0.45047673583030701</v>
      </c>
      <c r="BQ73" s="232">
        <v>0.54952323436737061</v>
      </c>
      <c r="BR73" s="232">
        <v>1.3030401431024075E-2</v>
      </c>
      <c r="BS73" s="232">
        <v>0.25479033589363098</v>
      </c>
      <c r="BT73" s="232">
        <v>0.49193346500396729</v>
      </c>
      <c r="BU73" s="232">
        <v>0.2106795459985733</v>
      </c>
      <c r="BV73" s="232">
        <v>2.9566243290901184E-2</v>
      </c>
      <c r="BW73" s="232">
        <v>2.3610120639204979E-2</v>
      </c>
      <c r="BX73" s="232">
        <v>0.19289113581180573</v>
      </c>
      <c r="BY73" s="232">
        <v>0.13408882915973663</v>
      </c>
      <c r="BZ73" s="232">
        <v>5.8113224804401398E-2</v>
      </c>
      <c r="CA73" s="232">
        <v>0.36623546481132507</v>
      </c>
      <c r="CB73" s="232">
        <v>0.22506123781204224</v>
      </c>
      <c r="CC73" s="232">
        <v>4.4465838000178337E-3</v>
      </c>
      <c r="CD73" s="232">
        <v>0.10574879497289658</v>
      </c>
      <c r="CE73" s="232">
        <v>9.4442211091518402E-2</v>
      </c>
      <c r="CF73" s="232">
        <v>0.1789902001619339</v>
      </c>
      <c r="CG73" s="232">
        <v>0.55582427978515625</v>
      </c>
      <c r="CH73" s="232">
        <v>5.9276290237903595E-2</v>
      </c>
      <c r="CI73" s="232">
        <v>1.2716393684968352E-3</v>
      </c>
      <c r="CJ73" s="232">
        <v>0.5850759744644165</v>
      </c>
      <c r="CK73" s="232">
        <v>0.4811667799949646</v>
      </c>
      <c r="CL73" s="232">
        <v>0.71093159914016724</v>
      </c>
      <c r="CM73" s="232">
        <v>0.10250185430049896</v>
      </c>
      <c r="CN73" s="232">
        <v>0.70303618907928467</v>
      </c>
      <c r="CO73" s="232">
        <v>0.79998958110809326</v>
      </c>
      <c r="CP73" s="232">
        <v>0.57939571142196655</v>
      </c>
      <c r="CQ73" s="232">
        <v>0.12263187021017075</v>
      </c>
      <c r="CR73" s="232">
        <v>0.32109987735748291</v>
      </c>
      <c r="CS73" s="232">
        <v>0.43584662675857544</v>
      </c>
      <c r="CT73" s="232">
        <v>0.54343283176422119</v>
      </c>
      <c r="CU73" s="232">
        <v>0.48730501532554626</v>
      </c>
      <c r="CV73" s="232">
        <v>0.69663870334625244</v>
      </c>
      <c r="CW73" s="232">
        <v>0.7467988133430481</v>
      </c>
      <c r="CX73" s="232">
        <v>2.0122101996093988E-3</v>
      </c>
      <c r="CY73" s="232">
        <v>4.7854442149400711E-2</v>
      </c>
      <c r="CZ73" s="232">
        <v>4.2737878859043121E-2</v>
      </c>
      <c r="DA73" s="232">
        <v>8.0998338758945465E-2</v>
      </c>
      <c r="DB73" s="232">
        <v>0.25152686238288879</v>
      </c>
      <c r="DC73" s="232">
        <v>2.6824267581105232E-2</v>
      </c>
      <c r="DD73" s="232">
        <v>5.7545426534488797E-4</v>
      </c>
      <c r="DE73" s="232">
        <v>0.44389805197715759</v>
      </c>
      <c r="DF73" s="232">
        <v>0.55610191822052002</v>
      </c>
      <c r="DG73" s="232">
        <v>1.0681787505745888E-2</v>
      </c>
      <c r="DH73" s="232">
        <v>0.24023252725601196</v>
      </c>
      <c r="DI73" s="232">
        <v>0.50144577026367188</v>
      </c>
      <c r="DJ73" s="232">
        <v>0.21643184125423431</v>
      </c>
      <c r="DK73" s="232">
        <v>3.1208066269755363E-2</v>
      </c>
      <c r="DL73" s="232">
        <v>2.3792879655957222E-2</v>
      </c>
      <c r="DM73" s="232">
        <v>0.19321396946907043</v>
      </c>
      <c r="DN73" s="232">
        <v>0.13365046679973602</v>
      </c>
      <c r="DO73" s="232">
        <v>5.5140309035778046E-2</v>
      </c>
      <c r="DP73" s="232">
        <v>0.36396390199661255</v>
      </c>
      <c r="DQ73" s="232">
        <v>0.23023849725723267</v>
      </c>
      <c r="DR73" s="232">
        <v>4.4472096487879753E-3</v>
      </c>
      <c r="DS73" s="232">
        <v>0.10562290251255035</v>
      </c>
      <c r="DT73" s="232">
        <v>9.4455502927303314E-2</v>
      </c>
      <c r="DU73" s="232">
        <v>0.1790153980255127</v>
      </c>
      <c r="DV73" s="232">
        <v>0.55590254068374634</v>
      </c>
      <c r="DW73" s="232">
        <v>5.928463488817215E-2</v>
      </c>
      <c r="DX73" s="232">
        <v>1.2718182988464832E-3</v>
      </c>
      <c r="DY73" s="232">
        <v>2.971113845705986E-2</v>
      </c>
      <c r="DZ73" s="232">
        <v>4.9897950142621994E-2</v>
      </c>
      <c r="EA73" s="232">
        <v>0.48127606511116028</v>
      </c>
      <c r="EB73" s="232">
        <v>8.930031955242157E-2</v>
      </c>
      <c r="EC73" s="232">
        <v>1.4106054790318012E-2</v>
      </c>
      <c r="ED73" s="232">
        <v>8.5060456767678261E-3</v>
      </c>
      <c r="EE73" s="232">
        <v>2.2904254496097565E-2</v>
      </c>
      <c r="EF73" s="232">
        <v>0.21400320529937744</v>
      </c>
      <c r="EG73" s="232">
        <v>0.48530474305152893</v>
      </c>
      <c r="EH73" s="232">
        <v>0.22758708894252777</v>
      </c>
      <c r="EI73" s="232">
        <v>0.21920512616634369</v>
      </c>
      <c r="EJ73" s="232">
        <v>6.7903056740760803E-2</v>
      </c>
      <c r="EK73" s="232">
        <v>6.2027420848608017E-2</v>
      </c>
      <c r="EL73" s="232">
        <v>7.5690820813179016E-2</v>
      </c>
      <c r="EM73" s="232">
        <v>5.0826724618673325E-2</v>
      </c>
      <c r="EN73" s="232">
        <v>0.21504306793212891</v>
      </c>
      <c r="EO73" s="232">
        <v>0.11511573940515518</v>
      </c>
      <c r="EP73" s="232">
        <v>4.4894017279148102E-2</v>
      </c>
      <c r="EQ73" s="232">
        <v>3.5499490797519684E-2</v>
      </c>
      <c r="ER73" s="232">
        <v>1.1197217740118504E-2</v>
      </c>
      <c r="ES73" s="232">
        <v>5.2806999534368515E-2</v>
      </c>
      <c r="ET73" s="232">
        <v>5.9739533811807632E-2</v>
      </c>
      <c r="EU73" s="232">
        <v>6.3868708908557892E-2</v>
      </c>
      <c r="EV73" s="232">
        <v>0.10953716188669205</v>
      </c>
      <c r="EW73" s="232">
        <v>6.8125680088996887E-2</v>
      </c>
      <c r="EX73" s="232">
        <v>4.1667502373456955E-2</v>
      </c>
      <c r="EY73" s="232">
        <v>0</v>
      </c>
      <c r="EZ73" s="232">
        <v>0</v>
      </c>
      <c r="FA73" s="232">
        <v>0</v>
      </c>
      <c r="FB73" s="232">
        <v>0</v>
      </c>
      <c r="FC73" s="232">
        <v>0</v>
      </c>
      <c r="FD73" s="232">
        <v>0</v>
      </c>
      <c r="FE73" s="232">
        <v>0</v>
      </c>
      <c r="FF73" s="232">
        <v>0.54970777034759521</v>
      </c>
      <c r="FG73" s="232">
        <v>0.45029225945472717</v>
      </c>
      <c r="FH73" s="232">
        <v>4.5175142586231232E-2</v>
      </c>
      <c r="FI73" s="232">
        <v>0.47286146879196167</v>
      </c>
      <c r="FJ73" s="232">
        <v>0.35605010390281677</v>
      </c>
      <c r="FK73" s="232">
        <v>0.12057597935199738</v>
      </c>
      <c r="FL73" s="232">
        <v>5.3373118862509727E-3</v>
      </c>
      <c r="FM73" s="232">
        <v>2.0100457593798637E-2</v>
      </c>
      <c r="FN73" s="232">
        <v>0.18577632308006287</v>
      </c>
      <c r="FO73" s="232">
        <v>0.13806925714015961</v>
      </c>
      <c r="FP73" s="232">
        <v>0.10262489318847656</v>
      </c>
      <c r="FQ73" s="232">
        <v>0.40224206447601318</v>
      </c>
      <c r="FR73" s="232">
        <v>0.15118700265884399</v>
      </c>
      <c r="FZ73" s="232">
        <v>2218.51611328125</v>
      </c>
      <c r="GA73" s="232">
        <v>2559.047119140625</v>
      </c>
      <c r="GB73" s="232">
        <v>1792.0443115234375</v>
      </c>
      <c r="GC73" s="232">
        <v>723.80902099609375</v>
      </c>
      <c r="GD73" s="232">
        <v>1586.215087890625</v>
      </c>
      <c r="GE73" s="232">
        <v>2319.6982421875</v>
      </c>
      <c r="GF73" s="232">
        <v>2649.054443359375</v>
      </c>
      <c r="GG73" s="232">
        <v>2992.553955078125</v>
      </c>
      <c r="GH73" s="232">
        <v>1234.8580322265625</v>
      </c>
      <c r="GI73" s="232">
        <v>1244.2413330078125</v>
      </c>
      <c r="GJ73" s="232">
        <v>1342.4691162109375</v>
      </c>
      <c r="GK73" s="232">
        <v>1290.8218994140625</v>
      </c>
      <c r="GL73" s="232">
        <v>1770.5631103515625</v>
      </c>
      <c r="GM73" s="232">
        <v>4577.14404296875</v>
      </c>
      <c r="GN73" s="232">
        <v>1344.4632568359375</v>
      </c>
      <c r="GO73" s="232">
        <v>2412.61669921875</v>
      </c>
      <c r="GP73" s="232">
        <v>1997.4932861328125</v>
      </c>
      <c r="GQ73" s="232">
        <v>1797.651123046875</v>
      </c>
      <c r="GR73" s="232">
        <v>2158.310546875</v>
      </c>
      <c r="GS73" s="232">
        <v>4134.58984375</v>
      </c>
      <c r="GT73" s="232">
        <v>1786.9136962890625</v>
      </c>
      <c r="GU73" s="232">
        <v>2672.9375</v>
      </c>
      <c r="GV73" s="232">
        <v>2051.422119140625</v>
      </c>
      <c r="GW73" s="232">
        <v>1573.381103515625</v>
      </c>
      <c r="GX73" s="232">
        <v>1614.7630615234375</v>
      </c>
      <c r="GY73" s="232">
        <v>1134.4185791015625</v>
      </c>
      <c r="GZ73" s="232">
        <v>876.361083984375</v>
      </c>
      <c r="HA73" s="232">
        <v>2042.3104248046875</v>
      </c>
      <c r="HB73" s="232">
        <v>1514.3096923828125</v>
      </c>
      <c r="HC73" s="232">
        <v>4770.78857421875</v>
      </c>
      <c r="HD73" s="232">
        <v>1795.402099609375</v>
      </c>
      <c r="HE73" s="232">
        <v>6162.8447265625</v>
      </c>
      <c r="HF73" s="232">
        <v>1975.686767578125</v>
      </c>
      <c r="HG73" s="232">
        <v>0</v>
      </c>
      <c r="HH73" s="232">
        <v>4288.61669921875</v>
      </c>
      <c r="HI73" s="232">
        <v>2187.108642578125</v>
      </c>
      <c r="HJ73" s="232">
        <v>0.52501934766769409</v>
      </c>
      <c r="HK73" s="232">
        <v>0.14782428741455078</v>
      </c>
      <c r="HL73" s="232">
        <v>0.21397309005260468</v>
      </c>
      <c r="HM73" s="232">
        <v>2039.19482421875</v>
      </c>
      <c r="HN73" s="232">
        <v>1293.9976806640625</v>
      </c>
      <c r="HO73" s="232">
        <v>1960.73681640625</v>
      </c>
      <c r="HP73" s="232">
        <v>0.47159606218338013</v>
      </c>
      <c r="HQ73" s="232">
        <v>0.22318615019321442</v>
      </c>
      <c r="HR73" s="232">
        <v>0.23513591289520264</v>
      </c>
      <c r="HS73" s="232">
        <v>6.2707036733627319E-2</v>
      </c>
      <c r="HT73" s="232">
        <v>7.3748426511883736E-3</v>
      </c>
      <c r="HU73" s="232">
        <v>0.64121741056442261</v>
      </c>
      <c r="HV73" s="232">
        <v>0.54917150735855103</v>
      </c>
      <c r="HW73" s="232">
        <v>0.56328219175338745</v>
      </c>
      <c r="HX73" s="232">
        <v>0.44834381341934204</v>
      </c>
      <c r="HY73" s="232">
        <v>0.73733162879943848</v>
      </c>
      <c r="HZ73" s="232">
        <v>0.35309472680091858</v>
      </c>
      <c r="IA73" s="232">
        <v>1.5671094879508018E-2</v>
      </c>
      <c r="IB73" s="232">
        <v>0.14313137531280518</v>
      </c>
      <c r="IC73" s="232">
        <v>0.22929699718952179</v>
      </c>
      <c r="ID73" s="232">
        <v>0.26255598664283752</v>
      </c>
      <c r="IE73" s="232">
        <v>0.34934455156326294</v>
      </c>
      <c r="IF73" s="232">
        <v>0.71164995431900024</v>
      </c>
      <c r="IG73" s="232">
        <v>0.28835004568099976</v>
      </c>
      <c r="IH73" s="232">
        <v>7.7484153211116791E-2</v>
      </c>
      <c r="II73" s="232">
        <v>0.34326410293579102</v>
      </c>
      <c r="IJ73" s="232">
        <v>0.14467273652553558</v>
      </c>
      <c r="IK73" s="232">
        <v>3.529590368270874E-2</v>
      </c>
      <c r="IL73" s="232">
        <v>0.2941659688949585</v>
      </c>
      <c r="IM73" s="232">
        <v>0.10511712729930878</v>
      </c>
      <c r="IN73" s="232">
        <v>0.99191713333129883</v>
      </c>
      <c r="IO73" s="232">
        <v>0.93540531396865845</v>
      </c>
      <c r="IP73" s="232">
        <v>0.26523786783218384</v>
      </c>
      <c r="IQ73" s="232">
        <v>0.21970079839229584</v>
      </c>
    </row>
    <row r="74" spans="1:251" x14ac:dyDescent="0.25">
      <c r="A74" s="139" t="str">
        <f t="shared" si="2"/>
        <v>2013_2_SEMT</v>
      </c>
      <c r="B74" s="232">
        <v>2013</v>
      </c>
      <c r="C74" s="232">
        <v>2</v>
      </c>
      <c r="D74" s="232" t="s">
        <v>171</v>
      </c>
      <c r="E74" s="232">
        <v>1514.30224609375</v>
      </c>
      <c r="F74" s="232">
        <v>1653.665771484375</v>
      </c>
      <c r="G74" s="232">
        <v>1261.9185791015625</v>
      </c>
      <c r="H74" s="232">
        <v>757.151123046875</v>
      </c>
      <c r="I74" s="232">
        <v>1261.9185791015625</v>
      </c>
      <c r="J74" s="232">
        <v>1640.494140625</v>
      </c>
      <c r="K74" s="232">
        <v>1640.494140625</v>
      </c>
      <c r="L74" s="232">
        <v>1479.207763671875</v>
      </c>
      <c r="M74" s="232">
        <v>1009.5348510742188</v>
      </c>
      <c r="N74" s="232">
        <v>1108.4530029296875</v>
      </c>
      <c r="O74" s="232">
        <v>1198.8226318359375</v>
      </c>
      <c r="P74" s="232">
        <v>1135.7266845703125</v>
      </c>
      <c r="Q74" s="232">
        <v>1388.1104736328125</v>
      </c>
      <c r="R74" s="232">
        <v>3154.79638671875</v>
      </c>
      <c r="S74" s="232">
        <v>869.135986328125</v>
      </c>
      <c r="T74" s="232">
        <v>1538.2938232421875</v>
      </c>
      <c r="U74" s="232">
        <v>1474.1982421875</v>
      </c>
      <c r="V74" s="232">
        <v>1261.9185791015625</v>
      </c>
      <c r="W74" s="232">
        <v>1514.30224609375</v>
      </c>
      <c r="X74" s="232">
        <v>3154.79638671875</v>
      </c>
      <c r="Y74" s="232">
        <v>1025.5291748046875</v>
      </c>
      <c r="Z74" s="232">
        <v>1738.27197265625</v>
      </c>
      <c r="AA74" s="232">
        <v>1388.1104736328125</v>
      </c>
      <c r="AB74" s="232">
        <v>1261.9185791015625</v>
      </c>
      <c r="AC74" s="232">
        <v>1232.6732177734375</v>
      </c>
      <c r="AD74" s="232">
        <v>1025.5291748046875</v>
      </c>
      <c r="AE74" s="232">
        <v>855.580810546875</v>
      </c>
      <c r="AF74" s="232">
        <v>1514.30224609375</v>
      </c>
      <c r="AG74" s="232">
        <v>1109.4058837890625</v>
      </c>
      <c r="AH74" s="232">
        <v>2271.453369140625</v>
      </c>
      <c r="AI74" s="232">
        <v>1514.30224609375</v>
      </c>
      <c r="AJ74" s="232">
        <v>4416.71484375</v>
      </c>
      <c r="AK74" s="232">
        <v>1479.207763671875</v>
      </c>
      <c r="AL74" s="232">
        <v>0</v>
      </c>
      <c r="AM74" s="232">
        <v>3076.587646484375</v>
      </c>
      <c r="AN74" s="232">
        <v>1514.30224609375</v>
      </c>
      <c r="AO74" s="232">
        <v>1514.30224609375</v>
      </c>
      <c r="AP74" s="232">
        <v>1009.5348510742188</v>
      </c>
      <c r="AQ74" s="232">
        <v>1479.207763671875</v>
      </c>
      <c r="AR74" s="232">
        <v>296344.0961151123</v>
      </c>
      <c r="AS74" s="232">
        <v>4948213.8876495361</v>
      </c>
      <c r="AT74" s="232">
        <v>9580166.919960022</v>
      </c>
      <c r="AU74" s="232">
        <v>3904760.705291748</v>
      </c>
      <c r="AV74" s="232">
        <v>588682.85827636719</v>
      </c>
      <c r="AW74" s="232">
        <v>20879758.484634399</v>
      </c>
      <c r="AX74" s="232">
        <v>32723707.962928772</v>
      </c>
      <c r="AY74" s="232">
        <v>11843949.478294373</v>
      </c>
      <c r="AZ74" s="232">
        <v>19318168.467292786</v>
      </c>
      <c r="BA74" s="232">
        <v>1537120.6153564453</v>
      </c>
      <c r="BB74" s="232">
        <v>2429914.5835723877</v>
      </c>
      <c r="BC74" s="232">
        <v>7332057.9056854248</v>
      </c>
      <c r="BD74" s="232">
        <v>12161015.148178101</v>
      </c>
      <c r="BE74" s="232">
        <v>6721034.6856384277</v>
      </c>
      <c r="BF74" s="232">
        <v>4079685.6398544312</v>
      </c>
      <c r="BG74" s="232">
        <v>7.4255481362342834E-2</v>
      </c>
      <c r="BH74" s="232">
        <v>0.22405950725078583</v>
      </c>
      <c r="BI74" s="232">
        <v>0.37162706255912781</v>
      </c>
      <c r="BJ74" s="232">
        <v>0.20538732409477234</v>
      </c>
      <c r="BK74" s="232">
        <v>0.12467063963413239</v>
      </c>
      <c r="BL74" s="232">
        <v>3.7615424953401089E-3</v>
      </c>
      <c r="BM74" s="232">
        <v>0.36193788051605225</v>
      </c>
      <c r="BN74" s="232">
        <v>5.1357699558138847E-3</v>
      </c>
      <c r="BO74" s="232">
        <v>7.4592314660549164E-2</v>
      </c>
      <c r="BP74" s="232">
        <v>0.45493790507316589</v>
      </c>
      <c r="BQ74" s="232">
        <v>0.54506212472915649</v>
      </c>
      <c r="BR74" s="232">
        <v>2.1584751084446907E-2</v>
      </c>
      <c r="BS74" s="232">
        <v>0.2714323103427887</v>
      </c>
      <c r="BT74" s="232">
        <v>0.48413246870040894</v>
      </c>
      <c r="BU74" s="232">
        <v>0.1942082941532135</v>
      </c>
      <c r="BV74" s="232">
        <v>2.864217571914196E-2</v>
      </c>
      <c r="BW74" s="232">
        <v>2.2169962525367737E-2</v>
      </c>
      <c r="BX74" s="232">
        <v>0.18298576772212982</v>
      </c>
      <c r="BY74" s="232">
        <v>0.10917501896619797</v>
      </c>
      <c r="BZ74" s="232">
        <v>6.2139622867107391E-2</v>
      </c>
      <c r="CA74" s="232">
        <v>0.35842657089233398</v>
      </c>
      <c r="CB74" s="232">
        <v>0.26510307192802429</v>
      </c>
      <c r="CC74" s="232">
        <v>4.5235692523419857E-3</v>
      </c>
      <c r="CD74" s="232">
        <v>0.14350353181362152</v>
      </c>
      <c r="CE74" s="232">
        <v>8.4821812808513641E-2</v>
      </c>
      <c r="CF74" s="232">
        <v>0.17988193035125732</v>
      </c>
      <c r="CG74" s="232">
        <v>0.54163354635238647</v>
      </c>
      <c r="CH74" s="232">
        <v>4.5208849012851715E-2</v>
      </c>
      <c r="CI74" s="232">
        <v>4.2674897122196853E-4</v>
      </c>
      <c r="CJ74" s="232">
        <v>0.63806211948394775</v>
      </c>
      <c r="CK74" s="232">
        <v>0.54293376207351685</v>
      </c>
      <c r="CL74" s="232">
        <v>0.74735629558563232</v>
      </c>
      <c r="CM74" s="232">
        <v>0.18547335267066956</v>
      </c>
      <c r="CN74" s="232">
        <v>0.77296733856201172</v>
      </c>
      <c r="CO74" s="232">
        <v>0.83122736215591431</v>
      </c>
      <c r="CP74" s="232">
        <v>0.60333305597305298</v>
      </c>
      <c r="CQ74" s="232">
        <v>0.14659014344215393</v>
      </c>
      <c r="CR74" s="232">
        <v>0.32375872135162354</v>
      </c>
      <c r="CS74" s="232">
        <v>0.47530436515808105</v>
      </c>
      <c r="CT74" s="232">
        <v>0.56738054752349854</v>
      </c>
      <c r="CU74" s="232">
        <v>0.54454362392425537</v>
      </c>
      <c r="CV74" s="232">
        <v>0.74939197301864624</v>
      </c>
      <c r="CW74" s="232">
        <v>0.80588287115097046</v>
      </c>
      <c r="CX74" s="232">
        <v>2.1945715416222811E-3</v>
      </c>
      <c r="CY74" s="232">
        <v>6.9619536399841309E-2</v>
      </c>
      <c r="CZ74" s="232">
        <v>4.1150588542222977E-2</v>
      </c>
      <c r="DA74" s="232">
        <v>8.726821094751358E-2</v>
      </c>
      <c r="DB74" s="232">
        <v>0.26276895403862</v>
      </c>
      <c r="DC74" s="232">
        <v>2.193269319832325E-2</v>
      </c>
      <c r="DD74" s="232">
        <v>2.0703367772512138E-4</v>
      </c>
      <c r="DE74" s="232">
        <v>0.44860744476318359</v>
      </c>
      <c r="DF74" s="232">
        <v>0.55139255523681641</v>
      </c>
      <c r="DG74" s="232">
        <v>1.5340175479650497E-2</v>
      </c>
      <c r="DH74" s="232">
        <v>0.2561430037021637</v>
      </c>
      <c r="DI74" s="232">
        <v>0.49591487646102905</v>
      </c>
      <c r="DJ74" s="232">
        <v>0.20212893187999725</v>
      </c>
      <c r="DK74" s="232">
        <v>3.0473016202449799E-2</v>
      </c>
      <c r="DL74" s="232">
        <v>2.2043364122509956E-2</v>
      </c>
      <c r="DM74" s="232">
        <v>0.18511947989463806</v>
      </c>
      <c r="DN74" s="232">
        <v>0.10804416984319687</v>
      </c>
      <c r="DO74" s="232">
        <v>5.7222507894039154E-2</v>
      </c>
      <c r="DP74" s="232">
        <v>0.35494551062583923</v>
      </c>
      <c r="DQ74" s="232">
        <v>0.27262496948242188</v>
      </c>
      <c r="DR74" s="232">
        <v>4.5242873020470142E-3</v>
      </c>
      <c r="DS74" s="232">
        <v>0.14348654448986053</v>
      </c>
      <c r="DT74" s="232">
        <v>8.4835276007652283E-2</v>
      </c>
      <c r="DU74" s="232">
        <v>0.17984837293624878</v>
      </c>
      <c r="DV74" s="232">
        <v>0.54166269302368164</v>
      </c>
      <c r="DW74" s="232">
        <v>4.5216023921966553E-2</v>
      </c>
      <c r="DX74" s="232">
        <v>4.2681672493927181E-4</v>
      </c>
      <c r="DY74" s="232">
        <v>2.6805063709616661E-2</v>
      </c>
      <c r="DZ74" s="232">
        <v>3.9936739951372147E-2</v>
      </c>
      <c r="EA74" s="232">
        <v>0.50750613212585449</v>
      </c>
      <c r="EB74" s="232">
        <v>9.7376234829425812E-2</v>
      </c>
      <c r="EC74" s="232">
        <v>1.4171099290251732E-2</v>
      </c>
      <c r="ED74" s="232">
        <v>1.0371708311140537E-2</v>
      </c>
      <c r="EE74" s="232">
        <v>3.9633665233850479E-2</v>
      </c>
      <c r="EF74" s="232">
        <v>0.18447126448154449</v>
      </c>
      <c r="EG74" s="232">
        <v>0.46523499488830566</v>
      </c>
      <c r="EH74" s="232">
        <v>0.23710979521274567</v>
      </c>
      <c r="EI74" s="232">
        <v>0.23206719756126404</v>
      </c>
      <c r="EJ74" s="232">
        <v>6.5587997436523438E-2</v>
      </c>
      <c r="EK74" s="232">
        <v>7.3617741465568542E-2</v>
      </c>
      <c r="EL74" s="232">
        <v>8.6685426533222198E-2</v>
      </c>
      <c r="EM74" s="232">
        <v>6.2710747122764587E-2</v>
      </c>
      <c r="EN74" s="232">
        <v>0.33354857563972473</v>
      </c>
      <c r="EO74" s="232">
        <v>0.12578795850276947</v>
      </c>
      <c r="EP74" s="232">
        <v>5.158543586730957E-2</v>
      </c>
      <c r="EQ74" s="232">
        <v>3.5472895950078964E-2</v>
      </c>
      <c r="ER74" s="232">
        <v>1.4382438734173775E-2</v>
      </c>
      <c r="ES74" s="232">
        <v>7.8773654997348785E-2</v>
      </c>
      <c r="ET74" s="232">
        <v>6.1517022550106049E-2</v>
      </c>
      <c r="EU74" s="232">
        <v>8.2827314734458923E-2</v>
      </c>
      <c r="EV74" s="232">
        <v>0.14741422235965729</v>
      </c>
      <c r="EW74" s="232">
        <v>8.2716509699821472E-2</v>
      </c>
      <c r="EX74" s="232">
        <v>4.8146776854991913E-2</v>
      </c>
      <c r="EY74" s="232">
        <v>0</v>
      </c>
      <c r="EZ74" s="232">
        <v>0</v>
      </c>
      <c r="FA74" s="232">
        <v>0</v>
      </c>
      <c r="FB74" s="232">
        <v>0</v>
      </c>
      <c r="FC74" s="232">
        <v>0</v>
      </c>
      <c r="FD74" s="232">
        <v>0</v>
      </c>
      <c r="FE74" s="232">
        <v>0</v>
      </c>
      <c r="FF74" s="232">
        <v>0.53569269180297852</v>
      </c>
      <c r="FG74" s="232">
        <v>0.4643072783946991</v>
      </c>
      <c r="FH74" s="232">
        <v>9.779658168554306E-2</v>
      </c>
      <c r="FI74" s="232">
        <v>0.4637865424156189</v>
      </c>
      <c r="FJ74" s="232">
        <v>0.3392413854598999</v>
      </c>
      <c r="FK74" s="232">
        <v>9.3579769134521484E-2</v>
      </c>
      <c r="FL74" s="232">
        <v>5.5957213044166565E-3</v>
      </c>
      <c r="FM74" s="232">
        <v>2.3722665384411812E-2</v>
      </c>
      <c r="FN74" s="232">
        <v>0.15290798246860504</v>
      </c>
      <c r="FO74" s="232">
        <v>0.12283280491828918</v>
      </c>
      <c r="FP74" s="232">
        <v>0.12443012744188309</v>
      </c>
      <c r="FQ74" s="232">
        <v>0.40272623300552368</v>
      </c>
      <c r="FR74" s="232">
        <v>0.17338019609451294</v>
      </c>
      <c r="FZ74" s="232">
        <v>2568.62890625</v>
      </c>
      <c r="GA74" s="232">
        <v>2963.756103515625</v>
      </c>
      <c r="GB74" s="232">
        <v>2082.908203125</v>
      </c>
      <c r="GC74" s="232">
        <v>718.09100341796875</v>
      </c>
      <c r="GD74" s="232">
        <v>1739.30126953125</v>
      </c>
      <c r="GE74" s="232">
        <v>2761.589111328125</v>
      </c>
      <c r="GF74" s="232">
        <v>3208.3486328125</v>
      </c>
      <c r="GG74" s="232">
        <v>3097.293701171875</v>
      </c>
      <c r="GH74" s="232">
        <v>1269.726318359375</v>
      </c>
      <c r="GI74" s="232">
        <v>1364.6866455078125</v>
      </c>
      <c r="GJ74" s="232">
        <v>1443.9849853515625</v>
      </c>
      <c r="GK74" s="232">
        <v>1425.0655517578125</v>
      </c>
      <c r="GL74" s="232">
        <v>1918.5892333984375</v>
      </c>
      <c r="GM74" s="232">
        <v>5023.9091796875</v>
      </c>
      <c r="GN74" s="232">
        <v>1616.2056884765625</v>
      </c>
      <c r="GO74" s="232">
        <v>2572.096923828125</v>
      </c>
      <c r="GP74" s="232">
        <v>2201.686767578125</v>
      </c>
      <c r="GQ74" s="232">
        <v>2079.578857421875</v>
      </c>
      <c r="GR74" s="232">
        <v>2640.2666015625</v>
      </c>
      <c r="GS74" s="232">
        <v>4437.73681640625</v>
      </c>
      <c r="GT74" s="232">
        <v>1643.172607421875</v>
      </c>
      <c r="GU74" s="232">
        <v>3125.018310546875</v>
      </c>
      <c r="GV74" s="232">
        <v>2464.798828125</v>
      </c>
      <c r="GW74" s="232">
        <v>1780.10400390625</v>
      </c>
      <c r="GX74" s="232">
        <v>1789.2664794921875</v>
      </c>
      <c r="GY74" s="232">
        <v>1184.1239013671875</v>
      </c>
      <c r="GZ74" s="232">
        <v>891.01953125</v>
      </c>
      <c r="HA74" s="232">
        <v>2359.687255859375</v>
      </c>
      <c r="HB74" s="232">
        <v>1927.2646484375</v>
      </c>
      <c r="HC74" s="232">
        <v>3654.32177734375</v>
      </c>
      <c r="HD74" s="232">
        <v>2212.185546875</v>
      </c>
      <c r="HE74" s="232">
        <v>7448.33154296875</v>
      </c>
      <c r="HF74" s="232">
        <v>2297.050537109375</v>
      </c>
      <c r="HG74" s="232">
        <v>0</v>
      </c>
      <c r="HH74" s="232">
        <v>4324.45556640625</v>
      </c>
      <c r="HI74" s="232">
        <v>2524.76513671875</v>
      </c>
      <c r="HJ74" s="232">
        <v>0.54839527606964111</v>
      </c>
      <c r="HK74" s="232">
        <v>0.1477859765291214</v>
      </c>
      <c r="HL74" s="232">
        <v>0.18444198369979858</v>
      </c>
      <c r="HM74" s="232">
        <v>2288.792724609375</v>
      </c>
      <c r="HN74" s="232">
        <v>1622.1595458984375</v>
      </c>
      <c r="HO74" s="232">
        <v>2272.724365234375</v>
      </c>
      <c r="HP74" s="232">
        <v>0.44761329889297485</v>
      </c>
      <c r="HQ74" s="232">
        <v>0.23225732147693634</v>
      </c>
      <c r="HR74" s="232">
        <v>0.25352776050567627</v>
      </c>
      <c r="HS74" s="232">
        <v>5.7511217892169952E-2</v>
      </c>
      <c r="HT74" s="232">
        <v>9.0904133394360542E-3</v>
      </c>
      <c r="HU74" s="232">
        <v>0.68709367513656616</v>
      </c>
      <c r="HV74" s="232">
        <v>0.59989863634109497</v>
      </c>
      <c r="HW74" s="232">
        <v>0.63545691967010498</v>
      </c>
      <c r="HX74" s="232">
        <v>0.48492363095283508</v>
      </c>
      <c r="HY74" s="232">
        <v>0.82207125425338745</v>
      </c>
      <c r="HZ74" s="232">
        <v>0.32059851288795471</v>
      </c>
      <c r="IA74" s="232">
        <v>1.7162885516881943E-2</v>
      </c>
      <c r="IB74" s="232">
        <v>0.15238828957080841</v>
      </c>
      <c r="IC74" s="232">
        <v>0.2351510226726532</v>
      </c>
      <c r="ID74" s="232">
        <v>0.26429617404937744</v>
      </c>
      <c r="IE74" s="232">
        <v>0.3310016393661499</v>
      </c>
      <c r="IF74" s="232">
        <v>0.69707131385803223</v>
      </c>
      <c r="IG74" s="232">
        <v>0.30292871594429016</v>
      </c>
      <c r="IH74" s="232">
        <v>9.0818971395492554E-2</v>
      </c>
      <c r="II74" s="232">
        <v>0.34911704063415527</v>
      </c>
      <c r="IJ74" s="232">
        <v>0.12505507469177246</v>
      </c>
      <c r="IK74" s="232">
        <v>3.7445917725563049E-2</v>
      </c>
      <c r="IL74" s="232">
        <v>0.28370985388755798</v>
      </c>
      <c r="IM74" s="232">
        <v>0.11385316401720047</v>
      </c>
      <c r="IN74" s="232">
        <v>0.98195803165435791</v>
      </c>
      <c r="IO74" s="232">
        <v>0.92400312423706055</v>
      </c>
      <c r="IP74" s="232">
        <v>0.24253293871879578</v>
      </c>
      <c r="IQ74" s="232">
        <v>0.21228089928627014</v>
      </c>
    </row>
    <row r="75" spans="1:251" x14ac:dyDescent="0.25">
      <c r="A75" s="139" t="str">
        <f t="shared" si="2"/>
        <v>2013_1_BRA</v>
      </c>
      <c r="B75" s="232">
        <v>2013</v>
      </c>
      <c r="C75" s="232">
        <v>1</v>
      </c>
      <c r="D75" s="232" t="s">
        <v>170</v>
      </c>
      <c r="E75" s="232">
        <v>1149.75</v>
      </c>
      <c r="F75" s="232">
        <v>1277.5</v>
      </c>
      <c r="G75" s="232">
        <v>1003.3961791992188</v>
      </c>
      <c r="H75" s="232">
        <v>417.3795166015625</v>
      </c>
      <c r="I75" s="232">
        <v>1022</v>
      </c>
      <c r="J75" s="232">
        <v>1277.5</v>
      </c>
      <c r="K75" s="232">
        <v>1270.965087890625</v>
      </c>
      <c r="L75" s="232">
        <v>909.37237548828125</v>
      </c>
      <c r="M75" s="232">
        <v>636.304443359375</v>
      </c>
      <c r="N75" s="232">
        <v>878.89849853515625</v>
      </c>
      <c r="O75" s="232">
        <v>1039.28271484375</v>
      </c>
      <c r="P75" s="232">
        <v>913.427734375</v>
      </c>
      <c r="Q75" s="232">
        <v>1254.2452392578125</v>
      </c>
      <c r="R75" s="232">
        <v>2555</v>
      </c>
      <c r="S75" s="232">
        <v>519.2823486328125</v>
      </c>
      <c r="T75" s="232">
        <v>1277.5</v>
      </c>
      <c r="U75" s="232">
        <v>1252.4716796875</v>
      </c>
      <c r="V75" s="232">
        <v>1085.875</v>
      </c>
      <c r="W75" s="232">
        <v>1213.625</v>
      </c>
      <c r="X75" s="232">
        <v>1916.25</v>
      </c>
      <c r="Y75" s="232">
        <v>1533</v>
      </c>
      <c r="Z75" s="232">
        <v>1301.1019287109375</v>
      </c>
      <c r="AA75" s="232">
        <v>1043.91748046875</v>
      </c>
      <c r="AB75" s="232">
        <v>1003.3961791992188</v>
      </c>
      <c r="AC75" s="232">
        <v>1018.0870971679688</v>
      </c>
      <c r="AD75" s="232">
        <v>882.14715576171875</v>
      </c>
      <c r="AE75" s="232">
        <v>520.4407958984375</v>
      </c>
      <c r="AF75" s="232">
        <v>1280.9007568359375</v>
      </c>
      <c r="AG75" s="232">
        <v>858.540771484375</v>
      </c>
      <c r="AH75" s="232">
        <v>1660.75</v>
      </c>
      <c r="AI75" s="232">
        <v>1004.4554443359375</v>
      </c>
      <c r="AJ75" s="232">
        <v>3511.886474609375</v>
      </c>
      <c r="AK75" s="232">
        <v>1003.3961791992188</v>
      </c>
      <c r="AL75" s="232">
        <v>0</v>
      </c>
      <c r="AM75" s="232">
        <v>2341.983642578125</v>
      </c>
      <c r="AN75" s="232">
        <v>1169.193115234375</v>
      </c>
      <c r="AO75" s="232">
        <v>1277.5</v>
      </c>
      <c r="AP75" s="232">
        <v>830.375</v>
      </c>
      <c r="AQ75" s="232">
        <v>1003.3961791992188</v>
      </c>
      <c r="AR75" s="232">
        <v>2514107.3971996307</v>
      </c>
      <c r="AS75" s="232">
        <v>24231097.171117783</v>
      </c>
      <c r="AT75" s="232">
        <v>43458810.124656677</v>
      </c>
      <c r="AU75" s="232">
        <v>16650407.021568298</v>
      </c>
      <c r="AV75" s="232">
        <v>2588193.5105895996</v>
      </c>
      <c r="AW75" s="232">
        <v>97197206.051528931</v>
      </c>
      <c r="AX75" s="232">
        <v>158859464.83714676</v>
      </c>
      <c r="AY75" s="232">
        <v>61662258.785617828</v>
      </c>
      <c r="AZ75" s="232">
        <v>89442615.225131989</v>
      </c>
      <c r="BA75" s="232">
        <v>7611986.3667259216</v>
      </c>
      <c r="BB75" s="232">
        <v>14251923.417150497</v>
      </c>
      <c r="BC75" s="232">
        <v>38101763.022809982</v>
      </c>
      <c r="BD75" s="232">
        <v>58048084.746746063</v>
      </c>
      <c r="BE75" s="232">
        <v>30191349.762468338</v>
      </c>
      <c r="BF75" s="232">
        <v>18266343.887971878</v>
      </c>
      <c r="BG75" s="232">
        <v>8.9714035391807556E-2</v>
      </c>
      <c r="BH75" s="232">
        <v>0.23984572291374207</v>
      </c>
      <c r="BI75" s="232">
        <v>0.36540526151657104</v>
      </c>
      <c r="BJ75" s="232">
        <v>0.19005067646503448</v>
      </c>
      <c r="BK75" s="232">
        <v>0.11498429626226425</v>
      </c>
      <c r="BL75" s="232">
        <v>3.8630545604974031E-3</v>
      </c>
      <c r="BM75" s="232">
        <v>0.38815602660179138</v>
      </c>
      <c r="BN75" s="232">
        <v>3.1419504433870316E-2</v>
      </c>
      <c r="BO75" s="232">
        <v>8.4750935435295105E-2</v>
      </c>
      <c r="BP75" s="232">
        <v>0.43286079168319702</v>
      </c>
      <c r="BQ75" s="232">
        <v>0.56713920831680298</v>
      </c>
      <c r="BR75" s="232">
        <v>3.4373156726360321E-2</v>
      </c>
      <c r="BS75" s="232">
        <v>0.28768259286880493</v>
      </c>
      <c r="BT75" s="232">
        <v>0.47385257482528687</v>
      </c>
      <c r="BU75" s="232">
        <v>0.177154541015625</v>
      </c>
      <c r="BV75" s="232">
        <v>2.6937143877148628E-2</v>
      </c>
      <c r="BW75" s="232">
        <v>5.2943814545869827E-2</v>
      </c>
      <c r="BX75" s="232">
        <v>0.26702010631561279</v>
      </c>
      <c r="BY75" s="232">
        <v>0.10817990452051163</v>
      </c>
      <c r="BZ75" s="232">
        <v>6.5215408802032471E-2</v>
      </c>
      <c r="CA75" s="232">
        <v>0.31075140833854675</v>
      </c>
      <c r="CB75" s="232">
        <v>0.19588936865329742</v>
      </c>
      <c r="CC75" s="232">
        <v>0.11200692504644394</v>
      </c>
      <c r="CD75" s="232">
        <v>0.14470671117305756</v>
      </c>
      <c r="CE75" s="232">
        <v>8.507256954908371E-2</v>
      </c>
      <c r="CF75" s="232">
        <v>0.18840111792087555</v>
      </c>
      <c r="CG75" s="232">
        <v>0.40441584587097168</v>
      </c>
      <c r="CH75" s="232">
        <v>6.5317392349243164E-2</v>
      </c>
      <c r="CI75" s="232">
        <v>7.9440971603617072E-5</v>
      </c>
      <c r="CJ75" s="232">
        <v>0.61184394359588623</v>
      </c>
      <c r="CK75" s="232">
        <v>0.50592994689941406</v>
      </c>
      <c r="CL75" s="232">
        <v>0.7281947135925293</v>
      </c>
      <c r="CM75" s="232">
        <v>0.23442272841930389</v>
      </c>
      <c r="CN75" s="232">
        <v>0.7338753342628479</v>
      </c>
      <c r="CO75" s="232">
        <v>0.79343092441558838</v>
      </c>
      <c r="CP75" s="232">
        <v>0.57032650709152222</v>
      </c>
      <c r="CQ75" s="232">
        <v>0.14333547651767731</v>
      </c>
      <c r="CR75" s="232">
        <v>0.34572923183441162</v>
      </c>
      <c r="CS75" s="232">
        <v>0.51656496524810791</v>
      </c>
      <c r="CT75" s="232">
        <v>0.58459717035293579</v>
      </c>
      <c r="CU75" s="232">
        <v>0.53684264421463013</v>
      </c>
      <c r="CV75" s="232">
        <v>0.75118511915206909</v>
      </c>
      <c r="CW75" s="232">
        <v>0.80236262083053589</v>
      </c>
      <c r="CX75" s="232">
        <v>5.0145070999860764E-2</v>
      </c>
      <c r="CY75" s="232">
        <v>6.4784638583660126E-2</v>
      </c>
      <c r="CZ75" s="232">
        <v>3.8086667656898499E-2</v>
      </c>
      <c r="DA75" s="232">
        <v>8.4346458315849304E-2</v>
      </c>
      <c r="DB75" s="232">
        <v>0.18105542659759521</v>
      </c>
      <c r="DC75" s="232">
        <v>2.9242349788546562E-2</v>
      </c>
      <c r="DD75" s="232">
        <v>3.5565419238992035E-5</v>
      </c>
      <c r="DE75" s="232">
        <v>0.42353338003158569</v>
      </c>
      <c r="DF75" s="232">
        <v>0.57646661996841431</v>
      </c>
      <c r="DG75" s="232">
        <v>2.8108607977628708E-2</v>
      </c>
      <c r="DH75" s="232">
        <v>0.27091223001480103</v>
      </c>
      <c r="DI75" s="232">
        <v>0.48588484525680542</v>
      </c>
      <c r="DJ75" s="232">
        <v>0.18615742027759552</v>
      </c>
      <c r="DK75" s="232">
        <v>2.8936916962265968E-2</v>
      </c>
      <c r="DL75" s="232">
        <v>5.4056849330663681E-2</v>
      </c>
      <c r="DM75" s="232">
        <v>0.27010196447372437</v>
      </c>
      <c r="DN75" s="232">
        <v>0.10795513540506363</v>
      </c>
      <c r="DO75" s="232">
        <v>6.1080481857061386E-2</v>
      </c>
      <c r="DP75" s="232">
        <v>0.30579525232315063</v>
      </c>
      <c r="DQ75" s="232">
        <v>0.2010103166103363</v>
      </c>
      <c r="DR75" s="232">
        <v>0.11200692504644394</v>
      </c>
      <c r="DS75" s="232">
        <v>0.14470671117305756</v>
      </c>
      <c r="DT75" s="232">
        <v>8.507256954908371E-2</v>
      </c>
      <c r="DU75" s="232">
        <v>0.18840111792087555</v>
      </c>
      <c r="DV75" s="232">
        <v>0.40441584587097168</v>
      </c>
      <c r="DW75" s="232">
        <v>6.5317392349243164E-2</v>
      </c>
      <c r="DX75" s="232">
        <v>7.9440971603617072E-5</v>
      </c>
      <c r="DY75" s="232">
        <v>2.1577037870883942E-2</v>
      </c>
      <c r="DZ75" s="232">
        <v>4.6382885426282883E-2</v>
      </c>
      <c r="EA75" s="232">
        <v>0.38731685280799866</v>
      </c>
      <c r="EB75" s="232">
        <v>0.1214069128036499</v>
      </c>
      <c r="EC75" s="232">
        <v>1.5381347388029099E-2</v>
      </c>
      <c r="ED75" s="232">
        <v>2.1469604223966599E-2</v>
      </c>
      <c r="EE75" s="232">
        <v>4.0924623608589172E-2</v>
      </c>
      <c r="EF75" s="232">
        <v>0.22937028110027313</v>
      </c>
      <c r="EG75" s="232">
        <v>0.4713234007358551</v>
      </c>
      <c r="EH75" s="232">
        <v>0.24155890941619873</v>
      </c>
      <c r="EI75" s="232">
        <v>0.22393149137496948</v>
      </c>
      <c r="EJ75" s="232">
        <v>6.3186228275299072E-2</v>
      </c>
      <c r="EK75" s="232">
        <v>7.8314870595932007E-2</v>
      </c>
      <c r="EL75" s="232">
        <v>9.7948819398880005E-2</v>
      </c>
      <c r="EM75" s="232">
        <v>6.3329540193080902E-2</v>
      </c>
      <c r="EN75" s="232">
        <v>0.24445356428623199</v>
      </c>
      <c r="EO75" s="232">
        <v>0.13128581643104553</v>
      </c>
      <c r="EP75" s="232">
        <v>5.5172085762023926E-2</v>
      </c>
      <c r="EQ75" s="232">
        <v>3.2126065343618393E-2</v>
      </c>
      <c r="ER75" s="232">
        <v>1.1466463096439838E-2</v>
      </c>
      <c r="ES75" s="232">
        <v>5.8189935982227325E-2</v>
      </c>
      <c r="ET75" s="232">
        <v>6.732892245054245E-2</v>
      </c>
      <c r="EU75" s="232">
        <v>8.0533325672149658E-2</v>
      </c>
      <c r="EV75" s="232">
        <v>0.13569258153438568</v>
      </c>
      <c r="EW75" s="232">
        <v>9.2966087162494659E-2</v>
      </c>
      <c r="EX75" s="232">
        <v>5.5159799754619598E-2</v>
      </c>
      <c r="EY75" s="232">
        <v>0</v>
      </c>
      <c r="EZ75" s="232">
        <v>0</v>
      </c>
      <c r="FA75" s="232">
        <v>0</v>
      </c>
      <c r="FB75" s="232">
        <v>0</v>
      </c>
      <c r="FC75" s="232">
        <v>0</v>
      </c>
      <c r="FD75" s="232">
        <v>0</v>
      </c>
      <c r="FE75" s="232">
        <v>0</v>
      </c>
      <c r="FF75" s="232">
        <v>0.54138129949569702</v>
      </c>
      <c r="FG75" s="232">
        <v>0.45861873030662537</v>
      </c>
      <c r="FH75" s="232">
        <v>0.10729303956031799</v>
      </c>
      <c r="FI75" s="232">
        <v>0.48226654529571533</v>
      </c>
      <c r="FJ75" s="232">
        <v>0.33382466435432434</v>
      </c>
      <c r="FK75" s="232">
        <v>7.2671748697757721E-2</v>
      </c>
      <c r="FL75" s="232">
        <v>3.9439992979168892E-3</v>
      </c>
      <c r="FM75" s="232">
        <v>3.9338599890470505E-2</v>
      </c>
      <c r="FN75" s="232">
        <v>0.22956275939941406</v>
      </c>
      <c r="FO75" s="232">
        <v>0.11124436557292938</v>
      </c>
      <c r="FP75" s="232">
        <v>0.11299574375152588</v>
      </c>
      <c r="FQ75" s="232">
        <v>0.36888706684112549</v>
      </c>
      <c r="FR75" s="232">
        <v>0.13797147572040558</v>
      </c>
      <c r="FZ75" s="232">
        <v>1921.5635986328125</v>
      </c>
      <c r="GA75" s="232">
        <v>2177.866455078125</v>
      </c>
      <c r="GB75" s="232">
        <v>1572.7127685546875</v>
      </c>
      <c r="GC75" s="232">
        <v>490.63845825195313</v>
      </c>
      <c r="GD75" s="232">
        <v>1349.40869140625</v>
      </c>
      <c r="GE75" s="232">
        <v>2128.75634765625</v>
      </c>
      <c r="GF75" s="232">
        <v>2363.54638671875</v>
      </c>
      <c r="GG75" s="232">
        <v>2345.758544921875</v>
      </c>
      <c r="GH75" s="232">
        <v>761.3616943359375</v>
      </c>
      <c r="GI75" s="232">
        <v>1107.052490234375</v>
      </c>
      <c r="GJ75" s="232">
        <v>1340.87255859375</v>
      </c>
      <c r="GK75" s="232">
        <v>1191.469482421875</v>
      </c>
      <c r="GL75" s="232">
        <v>1696.57861328125</v>
      </c>
      <c r="GM75" s="232">
        <v>4204.03515625</v>
      </c>
      <c r="GN75" s="232">
        <v>895.2637939453125</v>
      </c>
      <c r="GO75" s="232">
        <v>1961.7086181640625</v>
      </c>
      <c r="GP75" s="232">
        <v>1661.319580078125</v>
      </c>
      <c r="GQ75" s="232">
        <v>1680.9471435546875</v>
      </c>
      <c r="GR75" s="232">
        <v>2123.8984375</v>
      </c>
      <c r="GS75" s="232">
        <v>3373.10595703125</v>
      </c>
      <c r="GT75" s="232">
        <v>1633.2103271484375</v>
      </c>
      <c r="GU75" s="232">
        <v>2370.756591796875</v>
      </c>
      <c r="GV75" s="232">
        <v>1749.1549072265625</v>
      </c>
      <c r="GW75" s="232">
        <v>1319.2333984375</v>
      </c>
      <c r="GX75" s="232">
        <v>1364.67578125</v>
      </c>
      <c r="GY75" s="232">
        <v>1029.4102783203125</v>
      </c>
      <c r="GZ75" s="232">
        <v>634.91009521484375</v>
      </c>
      <c r="HA75" s="232">
        <v>1924.6695556640625</v>
      </c>
      <c r="HB75" s="232">
        <v>1171.007568359375</v>
      </c>
      <c r="HC75" s="232">
        <v>3178.91796875</v>
      </c>
      <c r="HD75" s="232">
        <v>1805.4422607421875</v>
      </c>
      <c r="HE75" s="232">
        <v>5545.97265625</v>
      </c>
      <c r="HF75" s="232">
        <v>1578.455322265625</v>
      </c>
      <c r="HG75" s="232">
        <v>7.4621400833129883</v>
      </c>
      <c r="HH75" s="232">
        <v>3603.11572265625</v>
      </c>
      <c r="HI75" s="232">
        <v>1934.12451171875</v>
      </c>
      <c r="HJ75" s="232">
        <v>0.42427524924278259</v>
      </c>
      <c r="HK75" s="232">
        <v>0.18925940990447998</v>
      </c>
      <c r="HL75" s="232">
        <v>0.22937028110027313</v>
      </c>
      <c r="HM75" s="232">
        <v>1887.0694580078125</v>
      </c>
      <c r="HN75" s="232">
        <v>1072.5416259765625</v>
      </c>
      <c r="HO75" s="232">
        <v>1569.4571533203125</v>
      </c>
      <c r="HP75" s="232">
        <v>0.45241978764533997</v>
      </c>
      <c r="HQ75" s="232">
        <v>0.23743872344493866</v>
      </c>
      <c r="HR75" s="232">
        <v>0.24366936087608337</v>
      </c>
      <c r="HS75" s="232">
        <v>5.9071309864521027E-2</v>
      </c>
      <c r="HT75" s="232">
        <v>7.400816772133112E-3</v>
      </c>
      <c r="HU75" s="232">
        <v>0.68301326036453247</v>
      </c>
      <c r="HV75" s="232">
        <v>0.56302779912948608</v>
      </c>
      <c r="HW75" s="232">
        <v>0.58577752113342285</v>
      </c>
      <c r="HX75" s="232">
        <v>0.47571608424186707</v>
      </c>
      <c r="HY75" s="232">
        <v>0.72924363613128662</v>
      </c>
      <c r="HZ75" s="232">
        <v>0.33960253000259399</v>
      </c>
      <c r="IA75" s="232">
        <v>2.382032573223114E-2</v>
      </c>
      <c r="IB75" s="232">
        <v>0.18189027905464172</v>
      </c>
      <c r="IC75" s="232">
        <v>0.25793635845184326</v>
      </c>
      <c r="ID75" s="232">
        <v>0.24737323820590973</v>
      </c>
      <c r="IE75" s="232">
        <v>0.28897979855537415</v>
      </c>
      <c r="IF75" s="232">
        <v>0.6831328272819519</v>
      </c>
      <c r="IG75" s="232">
        <v>0.3168671727180481</v>
      </c>
      <c r="IH75" s="232">
        <v>0.177559494972229</v>
      </c>
      <c r="II75" s="232">
        <v>0.39627957344055176</v>
      </c>
      <c r="IJ75" s="232">
        <v>9.3506589531898499E-2</v>
      </c>
      <c r="IK75" s="232">
        <v>3.5985805094242096E-2</v>
      </c>
      <c r="IL75" s="232">
        <v>0.2249375581741333</v>
      </c>
      <c r="IM75" s="232">
        <v>7.173098623752594E-2</v>
      </c>
      <c r="IN75" s="232">
        <v>0.979331374168396</v>
      </c>
      <c r="IO75" s="232">
        <v>0.91873639822006226</v>
      </c>
      <c r="IP75" s="232">
        <v>0.33074626326560974</v>
      </c>
      <c r="IQ75" s="232">
        <v>0.3084738552570343</v>
      </c>
    </row>
    <row r="76" spans="1:251" x14ac:dyDescent="0.25">
      <c r="A76" s="139" t="str">
        <f t="shared" si="2"/>
        <v>2013_1_RJ</v>
      </c>
      <c r="B76" s="232">
        <v>2013</v>
      </c>
      <c r="C76" s="232">
        <v>1</v>
      </c>
      <c r="D76" s="232" t="s">
        <v>172</v>
      </c>
      <c r="E76" s="232">
        <v>1561.3223876953125</v>
      </c>
      <c r="F76" s="232">
        <v>1574.3333740234375</v>
      </c>
      <c r="G76" s="232">
        <v>1301.1019287109375</v>
      </c>
      <c r="H76" s="232">
        <v>809.285400390625</v>
      </c>
      <c r="I76" s="232">
        <v>1301.1019287109375</v>
      </c>
      <c r="J76" s="232">
        <v>1626.37744140625</v>
      </c>
      <c r="K76" s="232">
        <v>1561.3223876953125</v>
      </c>
      <c r="L76" s="232">
        <v>1561.3223876953125</v>
      </c>
      <c r="M76" s="232">
        <v>962.8154296875</v>
      </c>
      <c r="N76" s="232">
        <v>1040.881591796875</v>
      </c>
      <c r="O76" s="232">
        <v>1066.903564453125</v>
      </c>
      <c r="P76" s="232">
        <v>1040.881591796875</v>
      </c>
      <c r="Q76" s="232">
        <v>1366.1571044921875</v>
      </c>
      <c r="R76" s="232">
        <v>3252.7548828125</v>
      </c>
      <c r="S76" s="232">
        <v>1262.06884765625</v>
      </c>
      <c r="T76" s="232">
        <v>1561.3223876953125</v>
      </c>
      <c r="U76" s="232">
        <v>1431.212158203125</v>
      </c>
      <c r="V76" s="232">
        <v>1301.1019287109375</v>
      </c>
      <c r="W76" s="232">
        <v>1561.3223876953125</v>
      </c>
      <c r="X76" s="232">
        <v>3643.08544921875</v>
      </c>
      <c r="Y76" s="232">
        <v>2341.983642578125</v>
      </c>
      <c r="Z76" s="232">
        <v>1691.4324951171875</v>
      </c>
      <c r="AA76" s="232">
        <v>1366.1571044921875</v>
      </c>
      <c r="AB76" s="232">
        <v>1236.046875</v>
      </c>
      <c r="AC76" s="232">
        <v>1301.1019287109375</v>
      </c>
      <c r="AD76" s="232">
        <v>1040.881591796875</v>
      </c>
      <c r="AE76" s="232">
        <v>882.14715576171875</v>
      </c>
      <c r="AF76" s="232">
        <v>1431.212158203125</v>
      </c>
      <c r="AG76" s="232">
        <v>1040.881591796875</v>
      </c>
      <c r="AH76" s="232">
        <v>2602.203857421875</v>
      </c>
      <c r="AI76" s="232">
        <v>1561.3223876953125</v>
      </c>
      <c r="AJ76" s="232">
        <v>4553.85693359375</v>
      </c>
      <c r="AK76" s="232">
        <v>1561.3223876953125</v>
      </c>
      <c r="AL76" s="232">
        <v>0</v>
      </c>
      <c r="AM76" s="232">
        <v>3252.7548828125</v>
      </c>
      <c r="AN76" s="232">
        <v>1561.3223876953125</v>
      </c>
      <c r="AO76" s="232">
        <v>1431.212158203125</v>
      </c>
      <c r="AP76" s="232">
        <v>975.82647705078125</v>
      </c>
      <c r="AQ76" s="232">
        <v>1561.3223876953125</v>
      </c>
      <c r="AR76" s="232">
        <v>26768.904754638672</v>
      </c>
      <c r="AS76" s="232">
        <v>697869.08799743652</v>
      </c>
      <c r="AT76" s="232">
        <v>1435071.217300415</v>
      </c>
      <c r="AU76" s="232">
        <v>689963.46405029297</v>
      </c>
      <c r="AV76" s="232">
        <v>99725.644714355469</v>
      </c>
      <c r="AW76" s="232">
        <v>3151790.3020935059</v>
      </c>
      <c r="AX76" s="232">
        <v>5357562.0654907227</v>
      </c>
      <c r="AY76" s="232">
        <v>2205771.7633972168</v>
      </c>
      <c r="AZ76" s="232">
        <v>2949398.3188171387</v>
      </c>
      <c r="BA76" s="232">
        <v>201927.20126342773</v>
      </c>
      <c r="BB76" s="232">
        <v>364777.81607055664</v>
      </c>
      <c r="BC76" s="232">
        <v>1121815.8154144287</v>
      </c>
      <c r="BD76" s="232">
        <v>1841703.3454589844</v>
      </c>
      <c r="BE76" s="232">
        <v>1195259.4671325684</v>
      </c>
      <c r="BF76" s="232">
        <v>834005.62141418457</v>
      </c>
      <c r="BG76" s="232">
        <v>6.8086534738540649E-2</v>
      </c>
      <c r="BH76" s="232">
        <v>0.20938923954963684</v>
      </c>
      <c r="BI76" s="232">
        <v>0.34375771880149841</v>
      </c>
      <c r="BJ76" s="232">
        <v>0.22309763729572296</v>
      </c>
      <c r="BK76" s="232">
        <v>0.15566886961460114</v>
      </c>
      <c r="BL76" s="232">
        <v>1.3160682283341885E-3</v>
      </c>
      <c r="BM76" s="232">
        <v>0.41171184182167053</v>
      </c>
      <c r="BN76" s="232">
        <v>2.0470109302550554E-3</v>
      </c>
      <c r="BO76" s="232">
        <v>0.11247429996728897</v>
      </c>
      <c r="BP76" s="232">
        <v>0.457558274269104</v>
      </c>
      <c r="BQ76" s="232">
        <v>0.542441725730896</v>
      </c>
      <c r="BR76" s="232">
        <v>1.2376582249999046E-2</v>
      </c>
      <c r="BS76" s="232">
        <v>0.25095558166503906</v>
      </c>
      <c r="BT76" s="232">
        <v>0.47960036993026733</v>
      </c>
      <c r="BU76" s="232">
        <v>0.224972203373909</v>
      </c>
      <c r="BV76" s="232">
        <v>3.2095290720462799E-2</v>
      </c>
      <c r="BW76" s="232">
        <v>2.442152239382267E-2</v>
      </c>
      <c r="BX76" s="232">
        <v>0.15585218369960785</v>
      </c>
      <c r="BY76" s="232">
        <v>0.11695922911167145</v>
      </c>
      <c r="BZ76" s="232">
        <v>5.3943227976560593E-2</v>
      </c>
      <c r="CA76" s="232">
        <v>0.34433752298355103</v>
      </c>
      <c r="CB76" s="232">
        <v>0.30448630452156067</v>
      </c>
      <c r="CC76" s="232">
        <v>3.3241997007280588E-3</v>
      </c>
      <c r="CD76" s="232">
        <v>9.5718994736671448E-2</v>
      </c>
      <c r="CE76" s="232">
        <v>7.2016559541225433E-2</v>
      </c>
      <c r="CF76" s="232">
        <v>0.17254802584648132</v>
      </c>
      <c r="CG76" s="232">
        <v>0.58912986516952515</v>
      </c>
      <c r="CH76" s="232">
        <v>6.6402316093444824E-2</v>
      </c>
      <c r="CI76" s="232">
        <v>8.6000625742599368E-4</v>
      </c>
      <c r="CJ76" s="232">
        <v>0.58828812837600708</v>
      </c>
      <c r="CK76" s="232">
        <v>0.48915335536003113</v>
      </c>
      <c r="CL76" s="232">
        <v>0.70959490537643433</v>
      </c>
      <c r="CM76" s="232">
        <v>0.10693740099668503</v>
      </c>
      <c r="CN76" s="232">
        <v>0.7050706148147583</v>
      </c>
      <c r="CO76" s="232">
        <v>0.82076179981231689</v>
      </c>
      <c r="CP76" s="232">
        <v>0.593231201171875</v>
      </c>
      <c r="CQ76" s="232">
        <v>0.12129130214452744</v>
      </c>
      <c r="CR76" s="232">
        <v>0.33851581811904907</v>
      </c>
      <c r="CS76" s="232">
        <v>0.42921051383018494</v>
      </c>
      <c r="CT76" s="232">
        <v>0.51486432552337646</v>
      </c>
      <c r="CU76" s="232">
        <v>0.45888650417327881</v>
      </c>
      <c r="CV76" s="232">
        <v>0.67494171857833862</v>
      </c>
      <c r="CW76" s="232">
        <v>0.74319440126419067</v>
      </c>
      <c r="CX76" s="232">
        <v>1.526571111753583E-3</v>
      </c>
      <c r="CY76" s="232">
        <v>4.3956998735666275E-2</v>
      </c>
      <c r="CZ76" s="232">
        <v>3.3072140067815781E-2</v>
      </c>
      <c r="DA76" s="232">
        <v>7.9239167273044586E-2</v>
      </c>
      <c r="DB76" s="232">
        <v>0.27054592967033386</v>
      </c>
      <c r="DC76" s="232">
        <v>3.049391508102417E-2</v>
      </c>
      <c r="DD76" s="232">
        <v>3.9494037628173828E-4</v>
      </c>
      <c r="DE76" s="232">
        <v>0.45102700591087341</v>
      </c>
      <c r="DF76" s="232">
        <v>0.5489729642868042</v>
      </c>
      <c r="DG76" s="232">
        <v>9.076056070625782E-3</v>
      </c>
      <c r="DH76" s="232">
        <v>0.23661404848098755</v>
      </c>
      <c r="DI76" s="232">
        <v>0.48656406998634338</v>
      </c>
      <c r="DJ76" s="232">
        <v>0.23393362760543823</v>
      </c>
      <c r="DK76" s="232">
        <v>3.3812198787927628E-2</v>
      </c>
      <c r="DL76" s="232">
        <v>2.4501470848917961E-2</v>
      </c>
      <c r="DM76" s="232">
        <v>0.15692137181758881</v>
      </c>
      <c r="DN76" s="232">
        <v>0.1156555712223053</v>
      </c>
      <c r="DO76" s="232">
        <v>5.1034543663263321E-2</v>
      </c>
      <c r="DP76" s="232">
        <v>0.33887526392936707</v>
      </c>
      <c r="DQ76" s="232">
        <v>0.31301179528236389</v>
      </c>
      <c r="DR76" s="232">
        <v>3.3241997007280588E-3</v>
      </c>
      <c r="DS76" s="232">
        <v>9.5718994736671448E-2</v>
      </c>
      <c r="DT76" s="232">
        <v>7.2016559541225433E-2</v>
      </c>
      <c r="DU76" s="232">
        <v>0.17254802584648132</v>
      </c>
      <c r="DV76" s="232">
        <v>0.58912986516952515</v>
      </c>
      <c r="DW76" s="232">
        <v>6.6402316093444824E-2</v>
      </c>
      <c r="DX76" s="232">
        <v>8.6000625742599368E-4</v>
      </c>
      <c r="DY76" s="232">
        <v>2.5295963510870934E-2</v>
      </c>
      <c r="DZ76" s="232">
        <v>4.3707497417926788E-2</v>
      </c>
      <c r="EA76" s="232">
        <v>0.48274135589599609</v>
      </c>
      <c r="EB76" s="232">
        <v>8.5917219519615173E-2</v>
      </c>
      <c r="EC76" s="232">
        <v>1.3931183144450188E-2</v>
      </c>
      <c r="ED76" s="232">
        <v>8.3566168323159218E-3</v>
      </c>
      <c r="EE76" s="232">
        <v>2.4878870695829391E-2</v>
      </c>
      <c r="EF76" s="232">
        <v>0.20064999163150787</v>
      </c>
      <c r="EG76" s="232">
        <v>0.49390313029289246</v>
      </c>
      <c r="EH76" s="232">
        <v>0.22331924736499786</v>
      </c>
      <c r="EI76" s="232">
        <v>0.21171872317790985</v>
      </c>
      <c r="EJ76" s="232">
        <v>7.1058884263038635E-2</v>
      </c>
      <c r="EK76" s="232">
        <v>6.4067460596561432E-2</v>
      </c>
      <c r="EL76" s="232">
        <v>7.7250182628631592E-2</v>
      </c>
      <c r="EM76" s="232">
        <v>5.2947625517845154E-2</v>
      </c>
      <c r="EN76" s="232">
        <v>0.31376546621322632</v>
      </c>
      <c r="EO76" s="232">
        <v>0.11769284307956696</v>
      </c>
      <c r="EP76" s="232">
        <v>5.0320036709308624E-2</v>
      </c>
      <c r="EQ76" s="232">
        <v>2.6939308270812035E-2</v>
      </c>
      <c r="ER76" s="232">
        <v>1.4155944809317589E-2</v>
      </c>
      <c r="ES76" s="232">
        <v>6.1151482164859772E-2</v>
      </c>
      <c r="ET76" s="232">
        <v>5.7795174419879913E-2</v>
      </c>
      <c r="EU76" s="232">
        <v>7.4645429849624634E-2</v>
      </c>
      <c r="EV76" s="232">
        <v>0.11467360705137253</v>
      </c>
      <c r="EW76" s="232">
        <v>7.8631140291690826E-2</v>
      </c>
      <c r="EX76" s="232">
        <v>3.8013387471437454E-2</v>
      </c>
      <c r="EY76" s="232">
        <v>0</v>
      </c>
      <c r="EZ76" s="232">
        <v>0</v>
      </c>
      <c r="FA76" s="232">
        <v>0</v>
      </c>
      <c r="FB76" s="232">
        <v>0</v>
      </c>
      <c r="FC76" s="232">
        <v>0</v>
      </c>
      <c r="FD76" s="232">
        <v>0</v>
      </c>
      <c r="FE76" s="232">
        <v>0</v>
      </c>
      <c r="FF76" s="232">
        <v>0.55170691013336182</v>
      </c>
      <c r="FG76" s="232">
        <v>0.44829311966896057</v>
      </c>
      <c r="FH76" s="232">
        <v>6.061336025595665E-2</v>
      </c>
      <c r="FI76" s="232">
        <v>0.46100896596908569</v>
      </c>
      <c r="FJ76" s="232">
        <v>0.37668901681900024</v>
      </c>
      <c r="FK76" s="232">
        <v>9.4597086310386658E-2</v>
      </c>
      <c r="FL76" s="232">
        <v>7.0915743708610535E-3</v>
      </c>
      <c r="FM76" s="232">
        <v>2.3309996351599693E-2</v>
      </c>
      <c r="FN76" s="232">
        <v>0.14059405028820038</v>
      </c>
      <c r="FO76" s="232">
        <v>0.13626998662948608</v>
      </c>
      <c r="FP76" s="232">
        <v>9.6552357077598572E-2</v>
      </c>
      <c r="FQ76" s="232">
        <v>0.42261159420013428</v>
      </c>
      <c r="FR76" s="232">
        <v>0.18066200613975525</v>
      </c>
      <c r="FZ76" s="232">
        <v>2681.58056640625</v>
      </c>
      <c r="GA76" s="232">
        <v>3052.6484375</v>
      </c>
      <c r="GB76" s="232">
        <v>2229.93115234375</v>
      </c>
      <c r="GC76" s="232">
        <v>749.499267578125</v>
      </c>
      <c r="GD76" s="232">
        <v>1858.6148681640625</v>
      </c>
      <c r="GE76" s="232">
        <v>2925.093017578125</v>
      </c>
      <c r="GF76" s="232">
        <v>2913.4775390625</v>
      </c>
      <c r="GG76" s="232">
        <v>3850.62841796875</v>
      </c>
      <c r="GH76" s="232">
        <v>1352.5888671875</v>
      </c>
      <c r="GI76" s="232">
        <v>1233.5478515625</v>
      </c>
      <c r="GJ76" s="232">
        <v>1383.7545166015625</v>
      </c>
      <c r="GK76" s="232">
        <v>1437.1558837890625</v>
      </c>
      <c r="GL76" s="232">
        <v>1906.5731201171875</v>
      </c>
      <c r="GM76" s="232">
        <v>5033.02490234375</v>
      </c>
      <c r="GN76" s="232">
        <v>1796.6798095703125</v>
      </c>
      <c r="GO76" s="232">
        <v>3126.562255859375</v>
      </c>
      <c r="GP76" s="232">
        <v>2051.04345703125</v>
      </c>
      <c r="GQ76" s="232">
        <v>2048.12451171875</v>
      </c>
      <c r="GR76" s="232">
        <v>2598.951416015625</v>
      </c>
      <c r="GS76" s="232">
        <v>5143.2861328125</v>
      </c>
      <c r="GT76" s="232">
        <v>3001.86669921875</v>
      </c>
      <c r="GU76" s="232">
        <v>3279.432373046875</v>
      </c>
      <c r="GV76" s="232">
        <v>2393.3076171875</v>
      </c>
      <c r="GW76" s="232">
        <v>1852.740234375</v>
      </c>
      <c r="GX76" s="232">
        <v>1901.623291015625</v>
      </c>
      <c r="GY76" s="232">
        <v>1106.1907958984375</v>
      </c>
      <c r="GZ76" s="232">
        <v>987.49200439453125</v>
      </c>
      <c r="HA76" s="232">
        <v>2304.3203125</v>
      </c>
      <c r="HB76" s="232">
        <v>1733.53271484375</v>
      </c>
      <c r="HC76" s="232">
        <v>5536.8125</v>
      </c>
      <c r="HD76" s="232">
        <v>3218.770263671875</v>
      </c>
      <c r="HE76" s="232">
        <v>7797.5419921875</v>
      </c>
      <c r="HF76" s="232">
        <v>2385.80322265625</v>
      </c>
      <c r="HG76" s="232">
        <v>0</v>
      </c>
      <c r="HH76" s="232">
        <v>5088.88525390625</v>
      </c>
      <c r="HI76" s="232">
        <v>2628.063720703125</v>
      </c>
      <c r="HJ76" s="232">
        <v>0.52196848392486572</v>
      </c>
      <c r="HK76" s="232">
        <v>0.13798132538795471</v>
      </c>
      <c r="HL76" s="232">
        <v>0.20064999163150787</v>
      </c>
      <c r="HM76" s="232">
        <v>2303.859375</v>
      </c>
      <c r="HN76" s="232">
        <v>1510.5955810546875</v>
      </c>
      <c r="HO76" s="232">
        <v>2363.712890625</v>
      </c>
      <c r="HP76" s="232">
        <v>0.47606021165847778</v>
      </c>
      <c r="HQ76" s="232">
        <v>0.21919648349285126</v>
      </c>
      <c r="HR76" s="232">
        <v>0.23063068091869354</v>
      </c>
      <c r="HS76" s="232">
        <v>6.3344620168209076E-2</v>
      </c>
      <c r="HT76" s="232">
        <v>1.0768004693090916E-2</v>
      </c>
      <c r="HU76" s="232">
        <v>0.63752520084381104</v>
      </c>
      <c r="HV76" s="232">
        <v>0.55832844972610474</v>
      </c>
      <c r="HW76" s="232">
        <v>0.57208067178726196</v>
      </c>
      <c r="HX76" s="232">
        <v>0.44187301397323608</v>
      </c>
      <c r="HY76" s="232">
        <v>0.76787638664245605</v>
      </c>
      <c r="HZ76" s="232">
        <v>0.35685530304908752</v>
      </c>
      <c r="IA76" s="232">
        <v>1.4885241165757179E-2</v>
      </c>
      <c r="IB76" s="232">
        <v>0.13626353442668915</v>
      </c>
      <c r="IC76" s="232">
        <v>0.20614691078662872</v>
      </c>
      <c r="ID76" s="232">
        <v>0.26030653715133667</v>
      </c>
      <c r="IE76" s="232">
        <v>0.38239777088165283</v>
      </c>
      <c r="IF76" s="232">
        <v>0.71363908052444458</v>
      </c>
      <c r="IG76" s="232">
        <v>0.28636088967323303</v>
      </c>
      <c r="IH76" s="232">
        <v>7.3927685618400574E-2</v>
      </c>
      <c r="II76" s="232">
        <v>0.28991073369979858</v>
      </c>
      <c r="IJ76" s="232">
        <v>0.14267063140869141</v>
      </c>
      <c r="IK76" s="232">
        <v>3.6931559443473816E-2</v>
      </c>
      <c r="IL76" s="232">
        <v>0.30864369869232178</v>
      </c>
      <c r="IM76" s="232">
        <v>0.14791569113731384</v>
      </c>
      <c r="IN76" s="232">
        <v>0.9911881685256958</v>
      </c>
      <c r="IO76" s="232">
        <v>0.93412512540817261</v>
      </c>
      <c r="IP76" s="232">
        <v>0.24669216573238373</v>
      </c>
      <c r="IQ76" s="232">
        <v>0.20907852053642273</v>
      </c>
    </row>
    <row r="77" spans="1:251" x14ac:dyDescent="0.25">
      <c r="A77" s="139" t="str">
        <f t="shared" si="2"/>
        <v>2013_1_RMRJ</v>
      </c>
      <c r="B77" s="232">
        <v>2013</v>
      </c>
      <c r="C77" s="232">
        <v>1</v>
      </c>
      <c r="D77" s="232" t="s">
        <v>9</v>
      </c>
      <c r="E77" s="232">
        <v>1301.1019287109375</v>
      </c>
      <c r="F77" s="232">
        <v>1561.3223876953125</v>
      </c>
      <c r="G77" s="232">
        <v>1105.9366455078125</v>
      </c>
      <c r="H77" s="232">
        <v>780.66119384765625</v>
      </c>
      <c r="I77" s="232">
        <v>1170.9918212890625</v>
      </c>
      <c r="J77" s="232">
        <v>1431.212158203125</v>
      </c>
      <c r="K77" s="232">
        <v>1301.1019287109375</v>
      </c>
      <c r="L77" s="232">
        <v>1301.1019287109375</v>
      </c>
      <c r="M77" s="232">
        <v>926.38458251953125</v>
      </c>
      <c r="N77" s="232">
        <v>1040.881591796875</v>
      </c>
      <c r="O77" s="232">
        <v>1040.881591796875</v>
      </c>
      <c r="P77" s="232">
        <v>1040.881591796875</v>
      </c>
      <c r="Q77" s="232">
        <v>1301.1019287109375</v>
      </c>
      <c r="R77" s="232">
        <v>2602.203857421875</v>
      </c>
      <c r="S77" s="232">
        <v>910.7713623046875</v>
      </c>
      <c r="T77" s="232">
        <v>1301.1019287109375</v>
      </c>
      <c r="U77" s="232">
        <v>1301.1019287109375</v>
      </c>
      <c r="V77" s="232">
        <v>1170.9918212890625</v>
      </c>
      <c r="W77" s="232">
        <v>1301.1019287109375</v>
      </c>
      <c r="X77" s="232">
        <v>2992.534423828125</v>
      </c>
      <c r="Y77" s="232">
        <v>2341.983642578125</v>
      </c>
      <c r="Z77" s="232">
        <v>1561.3223876953125</v>
      </c>
      <c r="AA77" s="232">
        <v>1301.1019287109375</v>
      </c>
      <c r="AB77" s="232">
        <v>1157.980712890625</v>
      </c>
      <c r="AC77" s="232">
        <v>1170.9918212890625</v>
      </c>
      <c r="AD77" s="232">
        <v>988.83746337890625</v>
      </c>
      <c r="AE77" s="232">
        <v>882.14715576171875</v>
      </c>
      <c r="AF77" s="232">
        <v>1301.1019287109375</v>
      </c>
      <c r="AG77" s="232">
        <v>1040.881591796875</v>
      </c>
      <c r="AH77" s="232">
        <v>1951.6529541015625</v>
      </c>
      <c r="AI77" s="232">
        <v>1301.1019287109375</v>
      </c>
      <c r="AJ77" s="232">
        <v>3903.305908203125</v>
      </c>
      <c r="AK77" s="232">
        <v>1301.1019287109375</v>
      </c>
      <c r="AL77" s="232">
        <v>0</v>
      </c>
      <c r="AM77" s="232">
        <v>2732.314208984375</v>
      </c>
      <c r="AN77" s="232">
        <v>1301.1019287109375</v>
      </c>
      <c r="AO77" s="232">
        <v>1301.1019287109375</v>
      </c>
      <c r="AP77" s="232">
        <v>910.7713623046875</v>
      </c>
      <c r="AQ77" s="232">
        <v>1301.1019287109375</v>
      </c>
      <c r="AR77" s="232">
        <v>52141.657501220703</v>
      </c>
      <c r="AS77" s="232">
        <v>1331018.2113723755</v>
      </c>
      <c r="AT77" s="232">
        <v>2712780.4480133057</v>
      </c>
      <c r="AU77" s="232">
        <v>1199253.2138824463</v>
      </c>
      <c r="AV77" s="232">
        <v>161941.45855712891</v>
      </c>
      <c r="AW77" s="232">
        <v>5872170.2277603149</v>
      </c>
      <c r="AX77" s="232">
        <v>9971547.0051040649</v>
      </c>
      <c r="AY77" s="232">
        <v>4099376.77734375</v>
      </c>
      <c r="AZ77" s="232">
        <v>5457134.9893264771</v>
      </c>
      <c r="BA77" s="232">
        <v>413841.09910583496</v>
      </c>
      <c r="BB77" s="232">
        <v>744085.88327789307</v>
      </c>
      <c r="BC77" s="232">
        <v>2159782.0103225708</v>
      </c>
      <c r="BD77" s="232">
        <v>3542356.3003234863</v>
      </c>
      <c r="BE77" s="232">
        <v>2137548.5133895874</v>
      </c>
      <c r="BF77" s="232">
        <v>1387774.2977905273</v>
      </c>
      <c r="BG77" s="232">
        <v>7.4620909988880157E-2</v>
      </c>
      <c r="BH77" s="232">
        <v>0.21659447252750397</v>
      </c>
      <c r="BI77" s="232">
        <v>0.35524642467498779</v>
      </c>
      <c r="BJ77" s="232">
        <v>0.21436478197574615</v>
      </c>
      <c r="BK77" s="232">
        <v>0.13917341828346252</v>
      </c>
      <c r="BL77" s="232">
        <v>2.1995457354933023E-3</v>
      </c>
      <c r="BM77" s="232">
        <v>0.4111073911190033</v>
      </c>
      <c r="BN77" s="232">
        <v>1.8814284121617675E-3</v>
      </c>
      <c r="BO77" s="232">
        <v>9.4661563634872437E-2</v>
      </c>
      <c r="BP77" s="232">
        <v>0.44963377714157104</v>
      </c>
      <c r="BQ77" s="232">
        <v>0.55036622285842896</v>
      </c>
      <c r="BR77" s="232">
        <v>1.3758009299635887E-2</v>
      </c>
      <c r="BS77" s="232">
        <v>0.26069450378417969</v>
      </c>
      <c r="BT77" s="232">
        <v>0.48648026585578918</v>
      </c>
      <c r="BU77" s="232">
        <v>0.21092812716960907</v>
      </c>
      <c r="BV77" s="232">
        <v>2.8139084577560425E-2</v>
      </c>
      <c r="BW77" s="232">
        <v>2.7187718078494072E-2</v>
      </c>
      <c r="BX77" s="232">
        <v>0.18898510932922363</v>
      </c>
      <c r="BY77" s="232">
        <v>0.13558594882488251</v>
      </c>
      <c r="BZ77" s="232">
        <v>5.4694760590791702E-2</v>
      </c>
      <c r="CA77" s="232">
        <v>0.36249229311943054</v>
      </c>
      <c r="CB77" s="232">
        <v>0.2310541570186615</v>
      </c>
      <c r="CC77" s="232">
        <v>5.6473924778401852E-3</v>
      </c>
      <c r="CD77" s="232">
        <v>0.1066470593214035</v>
      </c>
      <c r="CE77" s="232">
        <v>9.3699432909488678E-2</v>
      </c>
      <c r="CF77" s="232">
        <v>0.18408438563346863</v>
      </c>
      <c r="CG77" s="232">
        <v>0.54970818758010864</v>
      </c>
      <c r="CH77" s="232">
        <v>5.974872037768364E-2</v>
      </c>
      <c r="CI77" s="232">
        <v>4.6480452874675393E-4</v>
      </c>
      <c r="CJ77" s="232">
        <v>0.58889257907867432</v>
      </c>
      <c r="CK77" s="232">
        <v>0.48451036214828491</v>
      </c>
      <c r="CL77" s="232">
        <v>0.71468180418014526</v>
      </c>
      <c r="CM77" s="232">
        <v>0.10857532918453217</v>
      </c>
      <c r="CN77" s="232">
        <v>0.70879495143890381</v>
      </c>
      <c r="CO77" s="232">
        <v>0.80643916130065918</v>
      </c>
      <c r="CP77" s="232">
        <v>0.57945156097412109</v>
      </c>
      <c r="CQ77" s="232">
        <v>0.11906654387712479</v>
      </c>
      <c r="CR77" s="232">
        <v>0.33908230066299438</v>
      </c>
      <c r="CS77" s="232">
        <v>0.44457036256790161</v>
      </c>
      <c r="CT77" s="232">
        <v>0.5399625301361084</v>
      </c>
      <c r="CU77" s="232">
        <v>0.45683577656745911</v>
      </c>
      <c r="CV77" s="232">
        <v>0.70216012001037598</v>
      </c>
      <c r="CW77" s="232">
        <v>0.75570774078369141</v>
      </c>
      <c r="CX77" s="232">
        <v>2.5578960776329041E-3</v>
      </c>
      <c r="CY77" s="232">
        <v>4.8304080963134766E-2</v>
      </c>
      <c r="CZ77" s="232">
        <v>4.243965819478035E-2</v>
      </c>
      <c r="DA77" s="232">
        <v>8.3378076553344727E-2</v>
      </c>
      <c r="DB77" s="232">
        <v>0.2489815354347229</v>
      </c>
      <c r="DC77" s="232">
        <v>2.7062227949500084E-2</v>
      </c>
      <c r="DD77" s="232">
        <v>2.1052577358204871E-4</v>
      </c>
      <c r="DE77" s="232">
        <v>0.4405459463596344</v>
      </c>
      <c r="DF77" s="232">
        <v>0.55945402383804321</v>
      </c>
      <c r="DG77" s="232">
        <v>9.554767981171608E-3</v>
      </c>
      <c r="DH77" s="232">
        <v>0.24390421807765961</v>
      </c>
      <c r="DI77" s="232">
        <v>0.49710708856582642</v>
      </c>
      <c r="DJ77" s="232">
        <v>0.2197587639093399</v>
      </c>
      <c r="DK77" s="232">
        <v>2.9675180092453957E-2</v>
      </c>
      <c r="DL77" s="232">
        <v>2.7469629421830177E-2</v>
      </c>
      <c r="DM77" s="232">
        <v>0.18986481428146362</v>
      </c>
      <c r="DN77" s="232">
        <v>0.13496872782707214</v>
      </c>
      <c r="DO77" s="232">
        <v>5.2238039672374725E-2</v>
      </c>
      <c r="DP77" s="232">
        <v>0.35743263363838196</v>
      </c>
      <c r="DQ77" s="232">
        <v>0.23802615702152252</v>
      </c>
      <c r="DR77" s="232">
        <v>5.6473924778401852E-3</v>
      </c>
      <c r="DS77" s="232">
        <v>0.1066470593214035</v>
      </c>
      <c r="DT77" s="232">
        <v>9.3699432909488678E-2</v>
      </c>
      <c r="DU77" s="232">
        <v>0.18408438563346863</v>
      </c>
      <c r="DV77" s="232">
        <v>0.54970818758010864</v>
      </c>
      <c r="DW77" s="232">
        <v>5.974872037768364E-2</v>
      </c>
      <c r="DX77" s="232">
        <v>4.6480452874675393E-4</v>
      </c>
      <c r="DY77" s="232">
        <v>3.0371062457561493E-2</v>
      </c>
      <c r="DZ77" s="232">
        <v>4.9282129853963852E-2</v>
      </c>
      <c r="EA77" s="232">
        <v>0.47942793369293213</v>
      </c>
      <c r="EB77" s="232">
        <v>8.6533032357692719E-2</v>
      </c>
      <c r="EC77" s="232">
        <v>1.2882153503596783E-2</v>
      </c>
      <c r="ED77" s="232">
        <v>1.0021425783634186E-2</v>
      </c>
      <c r="EE77" s="232">
        <v>2.3826373741030693E-2</v>
      </c>
      <c r="EF77" s="232">
        <v>0.21111290156841278</v>
      </c>
      <c r="EG77" s="232">
        <v>0.49282044172286987</v>
      </c>
      <c r="EH77" s="232">
        <v>0.22895471751689911</v>
      </c>
      <c r="EI77" s="232">
        <v>0.21401797235012054</v>
      </c>
      <c r="EJ77" s="232">
        <v>6.4206875860691071E-2</v>
      </c>
      <c r="EK77" s="232">
        <v>7.0474982261657715E-2</v>
      </c>
      <c r="EL77" s="232">
        <v>8.919563889503479E-2</v>
      </c>
      <c r="EM77" s="232">
        <v>5.5180728435516357E-2</v>
      </c>
      <c r="EN77" s="232">
        <v>0.35459756851196289</v>
      </c>
      <c r="EO77" s="232">
        <v>0.13053226470947266</v>
      </c>
      <c r="EP77" s="232">
        <v>5.0215266644954681E-2</v>
      </c>
      <c r="EQ77" s="232">
        <v>3.1182888895273209E-2</v>
      </c>
      <c r="ER77" s="232">
        <v>1.9947260618209839E-2</v>
      </c>
      <c r="ES77" s="232">
        <v>6.1042089015245438E-2</v>
      </c>
      <c r="ET77" s="232">
        <v>6.5908752381801605E-2</v>
      </c>
      <c r="EU77" s="232">
        <v>7.4611201882362366E-2</v>
      </c>
      <c r="EV77" s="232">
        <v>0.11242064833641052</v>
      </c>
      <c r="EW77" s="232">
        <v>8.3431482315063477E-2</v>
      </c>
      <c r="EX77" s="232">
        <v>4.263630136847496E-2</v>
      </c>
      <c r="EY77" s="232">
        <v>0</v>
      </c>
      <c r="EZ77" s="232">
        <v>0</v>
      </c>
      <c r="FA77" s="232">
        <v>0</v>
      </c>
      <c r="FB77" s="232">
        <v>0</v>
      </c>
      <c r="FC77" s="232">
        <v>0</v>
      </c>
      <c r="FD77" s="232">
        <v>0</v>
      </c>
      <c r="FE77" s="232">
        <v>0</v>
      </c>
      <c r="FF77" s="232">
        <v>0.56907248497009277</v>
      </c>
      <c r="FG77" s="232">
        <v>0.43092751502990723</v>
      </c>
      <c r="FH77" s="232">
        <v>6.9223947823047638E-2</v>
      </c>
      <c r="FI77" s="232">
        <v>0.48285281658172607</v>
      </c>
      <c r="FJ77" s="232">
        <v>0.34662991762161255</v>
      </c>
      <c r="FK77" s="232">
        <v>9.3328841030597687E-2</v>
      </c>
      <c r="FL77" s="232">
        <v>7.9644946381449699E-3</v>
      </c>
      <c r="FM77" s="232">
        <v>2.3548711091279984E-2</v>
      </c>
      <c r="FN77" s="232">
        <v>0.17674033343791962</v>
      </c>
      <c r="FO77" s="232">
        <v>0.1435435563325882</v>
      </c>
      <c r="FP77" s="232">
        <v>8.7248273193836212E-2</v>
      </c>
      <c r="FQ77" s="232">
        <v>0.42913484573364258</v>
      </c>
      <c r="FR77" s="232">
        <v>0.13978427648544312</v>
      </c>
      <c r="FZ77" s="232">
        <v>2228.52294921875</v>
      </c>
      <c r="GA77" s="232">
        <v>2526.843505859375</v>
      </c>
      <c r="GB77" s="232">
        <v>1849.6826171875</v>
      </c>
      <c r="GC77" s="232">
        <v>735.66363525390625</v>
      </c>
      <c r="GD77" s="232">
        <v>1636.920166015625</v>
      </c>
      <c r="GE77" s="232">
        <v>2375.783447265625</v>
      </c>
      <c r="GF77" s="232">
        <v>2486.652099609375</v>
      </c>
      <c r="GG77" s="232">
        <v>3193.232666015625</v>
      </c>
      <c r="GH77" s="232">
        <v>1225.5958251953125</v>
      </c>
      <c r="GI77" s="232">
        <v>1218.7470703125</v>
      </c>
      <c r="GJ77" s="232">
        <v>1346.8409423828125</v>
      </c>
      <c r="GK77" s="232">
        <v>1336.7825927734375</v>
      </c>
      <c r="GL77" s="232">
        <v>1747.9344482421875</v>
      </c>
      <c r="GM77" s="232">
        <v>4567.052734375</v>
      </c>
      <c r="GN77" s="232">
        <v>1321.5357666015625</v>
      </c>
      <c r="GO77" s="232">
        <v>2459.05224609375</v>
      </c>
      <c r="GP77" s="232">
        <v>1767.7974853515625</v>
      </c>
      <c r="GQ77" s="232">
        <v>1765.7218017578125</v>
      </c>
      <c r="GR77" s="232">
        <v>2202.8837890625</v>
      </c>
      <c r="GS77" s="232">
        <v>4281.04638671875</v>
      </c>
      <c r="GT77" s="232">
        <v>3001.86669921875</v>
      </c>
      <c r="GU77" s="232">
        <v>2672.9150390625</v>
      </c>
      <c r="GV77" s="232">
        <v>1980.5538330078125</v>
      </c>
      <c r="GW77" s="232">
        <v>1637.0550537109375</v>
      </c>
      <c r="GX77" s="232">
        <v>1673.333251953125</v>
      </c>
      <c r="GY77" s="232">
        <v>1090.352294921875</v>
      </c>
      <c r="GZ77" s="232">
        <v>909.59832763671875</v>
      </c>
      <c r="HA77" s="232">
        <v>1986.1837158203125</v>
      </c>
      <c r="HB77" s="232">
        <v>1591.5899658203125</v>
      </c>
      <c r="HC77" s="232">
        <v>4759.22265625</v>
      </c>
      <c r="HD77" s="232">
        <v>2264.879638671875</v>
      </c>
      <c r="HE77" s="232">
        <v>6132.94140625</v>
      </c>
      <c r="HF77" s="232">
        <v>1941.7750244140625</v>
      </c>
      <c r="HG77" s="232">
        <v>0</v>
      </c>
      <c r="HH77" s="232">
        <v>4442.7529296875</v>
      </c>
      <c r="HI77" s="232">
        <v>2190.12646484375</v>
      </c>
      <c r="HJ77" s="232">
        <v>0.52268111705780029</v>
      </c>
      <c r="HK77" s="232">
        <v>0.14583659172058105</v>
      </c>
      <c r="HL77" s="232">
        <v>0.21111290156841278</v>
      </c>
      <c r="HM77" s="232">
        <v>1982.550048828125</v>
      </c>
      <c r="HN77" s="232">
        <v>1356.8858642578125</v>
      </c>
      <c r="HO77" s="232">
        <v>1920.57763671875</v>
      </c>
      <c r="HP77" s="232">
        <v>0.47393551468849182</v>
      </c>
      <c r="HQ77" s="232">
        <v>0.22510673105716705</v>
      </c>
      <c r="HR77" s="232">
        <v>0.23254638910293579</v>
      </c>
      <c r="HS77" s="232">
        <v>5.9600133448839188E-2</v>
      </c>
      <c r="HT77" s="232">
        <v>8.811241015791893E-3</v>
      </c>
      <c r="HU77" s="232">
        <v>0.64461028575897217</v>
      </c>
      <c r="HV77" s="232">
        <v>0.55774146318435669</v>
      </c>
      <c r="HW77" s="232">
        <v>0.5631064772605896</v>
      </c>
      <c r="HX77" s="232">
        <v>0.44345000386238098</v>
      </c>
      <c r="HY77" s="232">
        <v>0.74050605297088623</v>
      </c>
      <c r="HZ77" s="232">
        <v>0.35538879036903381</v>
      </c>
      <c r="IA77" s="232">
        <v>1.8075468018651009E-2</v>
      </c>
      <c r="IB77" s="232">
        <v>0.1515166312456131</v>
      </c>
      <c r="IC77" s="232">
        <v>0.22510053217411041</v>
      </c>
      <c r="ID77" s="232">
        <v>0.26161488890647888</v>
      </c>
      <c r="IE77" s="232">
        <v>0.34369248151779175</v>
      </c>
      <c r="IF77" s="232">
        <v>0.7139517068862915</v>
      </c>
      <c r="IG77" s="232">
        <v>0.28604826331138611</v>
      </c>
      <c r="IH77" s="232">
        <v>8.3011209964752197E-2</v>
      </c>
      <c r="II77" s="232">
        <v>0.3293968141078949</v>
      </c>
      <c r="IJ77" s="232">
        <v>0.15056268870830536</v>
      </c>
      <c r="IK77" s="232">
        <v>3.8356088101863861E-2</v>
      </c>
      <c r="IL77" s="232">
        <v>0.29464998841285706</v>
      </c>
      <c r="IM77" s="232">
        <v>0.10402318835258484</v>
      </c>
      <c r="IN77" s="232">
        <v>0.98927688598632813</v>
      </c>
      <c r="IO77" s="232">
        <v>0.92794877290725708</v>
      </c>
      <c r="IP77" s="232">
        <v>0.26677936315536499</v>
      </c>
      <c r="IQ77" s="232">
        <v>0.21814917027950287</v>
      </c>
    </row>
    <row r="78" spans="1:251" x14ac:dyDescent="0.25">
      <c r="A78" s="139" t="str">
        <f t="shared" si="2"/>
        <v>2013_1_SEMT</v>
      </c>
      <c r="B78" s="232">
        <v>2013</v>
      </c>
      <c r="C78" s="232">
        <v>1</v>
      </c>
      <c r="D78" s="232" t="s">
        <v>171</v>
      </c>
      <c r="E78" s="232">
        <v>1505.09423828125</v>
      </c>
      <c r="F78" s="232">
        <v>1630.518798828125</v>
      </c>
      <c r="G78" s="232">
        <v>1226.4000244140625</v>
      </c>
      <c r="H78" s="232">
        <v>780.66119384765625</v>
      </c>
      <c r="I78" s="232">
        <v>1275.0799560546875</v>
      </c>
      <c r="J78" s="232">
        <v>1561.3223876953125</v>
      </c>
      <c r="K78" s="232">
        <v>1561.3223876953125</v>
      </c>
      <c r="L78" s="232">
        <v>1301.1019287109375</v>
      </c>
      <c r="M78" s="232">
        <v>1009.2249755859375</v>
      </c>
      <c r="N78" s="232">
        <v>1053.56591796875</v>
      </c>
      <c r="O78" s="232">
        <v>1170.9918212890625</v>
      </c>
      <c r="P78" s="232">
        <v>1066.1083984375</v>
      </c>
      <c r="Q78" s="232">
        <v>1301.7724609375</v>
      </c>
      <c r="R78" s="232">
        <v>3122.084716796875</v>
      </c>
      <c r="S78" s="232">
        <v>910.7713623046875</v>
      </c>
      <c r="T78" s="232">
        <v>1533</v>
      </c>
      <c r="U78" s="232">
        <v>1379.699951171875</v>
      </c>
      <c r="V78" s="232">
        <v>1277.5</v>
      </c>
      <c r="W78" s="232">
        <v>1505.09423828125</v>
      </c>
      <c r="X78" s="232">
        <v>2947.47607421875</v>
      </c>
      <c r="Y78" s="232">
        <v>2341.983642578125</v>
      </c>
      <c r="Z78" s="232">
        <v>1660.75</v>
      </c>
      <c r="AA78" s="232">
        <v>1301.1019287109375</v>
      </c>
      <c r="AB78" s="232">
        <v>1254.2452392578125</v>
      </c>
      <c r="AC78" s="232">
        <v>1254.2452392578125</v>
      </c>
      <c r="AD78" s="232">
        <v>1022</v>
      </c>
      <c r="AE78" s="232">
        <v>862.3125</v>
      </c>
      <c r="AF78" s="232">
        <v>1505.09423828125</v>
      </c>
      <c r="AG78" s="232">
        <v>1066.903564453125</v>
      </c>
      <c r="AH78" s="232">
        <v>2211.873291015625</v>
      </c>
      <c r="AI78" s="232">
        <v>1405.25</v>
      </c>
      <c r="AJ78" s="232">
        <v>3903.305908203125</v>
      </c>
      <c r="AK78" s="232">
        <v>1405.25</v>
      </c>
      <c r="AL78" s="232">
        <v>0</v>
      </c>
      <c r="AM78" s="232">
        <v>2938.25</v>
      </c>
      <c r="AN78" s="232">
        <v>1505.09423828125</v>
      </c>
      <c r="AO78" s="232">
        <v>1431.212158203125</v>
      </c>
      <c r="AP78" s="232">
        <v>1022</v>
      </c>
      <c r="AQ78" s="232">
        <v>1301.1019287109375</v>
      </c>
      <c r="AR78" s="232">
        <v>312400.41501617432</v>
      </c>
      <c r="AS78" s="232">
        <v>5088461.7349700928</v>
      </c>
      <c r="AT78" s="232">
        <v>9365208.6655273438</v>
      </c>
      <c r="AU78" s="232">
        <v>3862117.3428115845</v>
      </c>
      <c r="AV78" s="232">
        <v>565211.25624847412</v>
      </c>
      <c r="AW78" s="232">
        <v>20803803.793167114</v>
      </c>
      <c r="AX78" s="232">
        <v>32800104.908042908</v>
      </c>
      <c r="AY78" s="232">
        <v>11996301.114875793</v>
      </c>
      <c r="AZ78" s="232">
        <v>19193399.414573669</v>
      </c>
      <c r="BA78" s="232">
        <v>1590419.518989563</v>
      </c>
      <c r="BB78" s="232">
        <v>2525752.9713745117</v>
      </c>
      <c r="BC78" s="232">
        <v>7514209.0293807983</v>
      </c>
      <c r="BD78" s="232">
        <v>11984180.987266541</v>
      </c>
      <c r="BE78" s="232">
        <v>6720877.1126403809</v>
      </c>
      <c r="BF78" s="232">
        <v>4055084.8073806763</v>
      </c>
      <c r="BG78" s="232">
        <v>7.7004417777061462E-2</v>
      </c>
      <c r="BH78" s="232">
        <v>0.22909100353717804</v>
      </c>
      <c r="BI78" s="232">
        <v>0.36537021398544312</v>
      </c>
      <c r="BJ78" s="232">
        <v>0.20490413904190063</v>
      </c>
      <c r="BK78" s="232">
        <v>0.12363024055957794</v>
      </c>
      <c r="BL78" s="232">
        <v>3.9159613661468029E-3</v>
      </c>
      <c r="BM78" s="232">
        <v>0.36573970317840576</v>
      </c>
      <c r="BN78" s="232">
        <v>4.4686472974717617E-3</v>
      </c>
      <c r="BO78" s="232">
        <v>7.7639713883399963E-2</v>
      </c>
      <c r="BP78" s="232">
        <v>0.45828568935394287</v>
      </c>
      <c r="BQ78" s="232">
        <v>0.54171431064605713</v>
      </c>
      <c r="BR78" s="232">
        <v>2.347937598824501E-2</v>
      </c>
      <c r="BS78" s="232">
        <v>0.28030493855476379</v>
      </c>
      <c r="BT78" s="232">
        <v>0.4767473042011261</v>
      </c>
      <c r="BU78" s="232">
        <v>0.19200289249420166</v>
      </c>
      <c r="BV78" s="232">
        <v>2.7465501800179482E-2</v>
      </c>
      <c r="BW78" s="232">
        <v>2.5317978113889694E-2</v>
      </c>
      <c r="BX78" s="232">
        <v>0.17833735048770905</v>
      </c>
      <c r="BY78" s="232">
        <v>0.11097672581672668</v>
      </c>
      <c r="BZ78" s="232">
        <v>5.7142931967973709E-2</v>
      </c>
      <c r="CA78" s="232">
        <v>0.36331692337989807</v>
      </c>
      <c r="CB78" s="232">
        <v>0.26490810513496399</v>
      </c>
      <c r="CC78" s="232">
        <v>5.0835786387324333E-3</v>
      </c>
      <c r="CD78" s="232">
        <v>0.14728869497776031</v>
      </c>
      <c r="CE78" s="232">
        <v>7.97714963555336E-2</v>
      </c>
      <c r="CF78" s="232">
        <v>0.18188025057315826</v>
      </c>
      <c r="CG78" s="232">
        <v>0.53801256418228149</v>
      </c>
      <c r="CH78" s="232">
        <v>4.7759555280208588E-2</v>
      </c>
      <c r="CI78" s="232">
        <v>2.0387738186400384E-4</v>
      </c>
      <c r="CJ78" s="232">
        <v>0.63426029682159424</v>
      </c>
      <c r="CK78" s="232">
        <v>0.54206454753875732</v>
      </c>
      <c r="CL78" s="232">
        <v>0.74086165428161621</v>
      </c>
      <c r="CM78" s="232">
        <v>0.19339196383953094</v>
      </c>
      <c r="CN78" s="232">
        <v>0.77605092525482178</v>
      </c>
      <c r="CO78" s="232">
        <v>0.82760411500930786</v>
      </c>
      <c r="CP78" s="232">
        <v>0.59432578086853027</v>
      </c>
      <c r="CQ78" s="232">
        <v>0.14090627431869507</v>
      </c>
      <c r="CR78" s="232">
        <v>0.35003253817558289</v>
      </c>
      <c r="CS78" s="232">
        <v>0.46678304672241211</v>
      </c>
      <c r="CT78" s="232">
        <v>0.5726323127746582</v>
      </c>
      <c r="CU78" s="232">
        <v>0.50615143775939941</v>
      </c>
      <c r="CV78" s="232">
        <v>0.74679726362228394</v>
      </c>
      <c r="CW78" s="232">
        <v>0.80505651235580444</v>
      </c>
      <c r="CX78" s="232">
        <v>2.4544026236981153E-3</v>
      </c>
      <c r="CY78" s="232">
        <v>7.1112453937530518E-2</v>
      </c>
      <c r="CZ78" s="232">
        <v>3.8514476269483566E-2</v>
      </c>
      <c r="DA78" s="232">
        <v>8.7813600897789001E-2</v>
      </c>
      <c r="DB78" s="232">
        <v>0.25975781679153442</v>
      </c>
      <c r="DC78" s="232">
        <v>2.3058788850903511E-2</v>
      </c>
      <c r="DD78" s="232">
        <v>9.8434036772232503E-5</v>
      </c>
      <c r="DE78" s="232">
        <v>0.44986250996589661</v>
      </c>
      <c r="DF78" s="232">
        <v>0.55013746023178101</v>
      </c>
      <c r="DG78" s="232">
        <v>1.6276450827717781E-2</v>
      </c>
      <c r="DH78" s="232">
        <v>0.26511520147323608</v>
      </c>
      <c r="DI78" s="232">
        <v>0.48793902993202209</v>
      </c>
      <c r="DJ78" s="232">
        <v>0.20122112333774567</v>
      </c>
      <c r="DK78" s="232">
        <v>2.9448209330439568E-2</v>
      </c>
      <c r="DL78" s="232">
        <v>2.5670407339930534E-2</v>
      </c>
      <c r="DM78" s="232">
        <v>0.18089154362678528</v>
      </c>
      <c r="DN78" s="232">
        <v>0.10933332145214081</v>
      </c>
      <c r="DO78" s="232">
        <v>5.3028274327516556E-2</v>
      </c>
      <c r="DP78" s="232">
        <v>0.35820841789245605</v>
      </c>
      <c r="DQ78" s="232">
        <v>0.27286803722381592</v>
      </c>
      <c r="DR78" s="232">
        <v>5.0835786387324333E-3</v>
      </c>
      <c r="DS78" s="232">
        <v>0.14728869497776031</v>
      </c>
      <c r="DT78" s="232">
        <v>7.97714963555336E-2</v>
      </c>
      <c r="DU78" s="232">
        <v>0.18188025057315826</v>
      </c>
      <c r="DV78" s="232">
        <v>0.53801256418228149</v>
      </c>
      <c r="DW78" s="232">
        <v>4.7759555280208588E-2</v>
      </c>
      <c r="DX78" s="232">
        <v>2.0387738186400384E-4</v>
      </c>
      <c r="DY78" s="232">
        <v>2.8965363278985023E-2</v>
      </c>
      <c r="DZ78" s="232">
        <v>3.9331629872322083E-2</v>
      </c>
      <c r="EA78" s="232">
        <v>0.50978696346282959</v>
      </c>
      <c r="EB78" s="232">
        <v>9.7250558435916901E-2</v>
      </c>
      <c r="EC78" s="232">
        <v>1.2441743165254593E-2</v>
      </c>
      <c r="ED78" s="232">
        <v>9.9708018824458122E-3</v>
      </c>
      <c r="EE78" s="232">
        <v>3.829985111951828E-2</v>
      </c>
      <c r="EF78" s="232">
        <v>0.18184471130371094</v>
      </c>
      <c r="EG78" s="232">
        <v>0.46305850148200989</v>
      </c>
      <c r="EH78" s="232">
        <v>0.23385405540466309</v>
      </c>
      <c r="EI78" s="232">
        <v>0.23626983165740967</v>
      </c>
      <c r="EJ78" s="232">
        <v>6.6817604005336761E-2</v>
      </c>
      <c r="EK78" s="232">
        <v>7.6448492705821991E-2</v>
      </c>
      <c r="EL78" s="232">
        <v>9.3007102608680725E-2</v>
      </c>
      <c r="EM78" s="232">
        <v>6.2440056353807449E-2</v>
      </c>
      <c r="EN78" s="232">
        <v>0.35232987999916077</v>
      </c>
      <c r="EO78" s="232">
        <v>0.12655147910118103</v>
      </c>
      <c r="EP78" s="232">
        <v>5.4741945117712021E-2</v>
      </c>
      <c r="EQ78" s="232">
        <v>3.2854098826646805E-2</v>
      </c>
      <c r="ER78" s="232">
        <v>1.0808191262185574E-2</v>
      </c>
      <c r="ES78" s="232">
        <v>6.456659734249115E-2</v>
      </c>
      <c r="ET78" s="232">
        <v>6.1970442533493042E-2</v>
      </c>
      <c r="EU78" s="232">
        <v>9.0691216289997101E-2</v>
      </c>
      <c r="EV78" s="232">
        <v>0.13982222974300385</v>
      </c>
      <c r="EW78" s="232">
        <v>8.9815616607666016E-2</v>
      </c>
      <c r="EX78" s="232">
        <v>4.9361106008291245E-2</v>
      </c>
      <c r="EY78" s="232">
        <v>0</v>
      </c>
      <c r="EZ78" s="232">
        <v>0</v>
      </c>
      <c r="FA78" s="232">
        <v>0</v>
      </c>
      <c r="FB78" s="232">
        <v>0</v>
      </c>
      <c r="FC78" s="232">
        <v>0</v>
      </c>
      <c r="FD78" s="232">
        <v>0</v>
      </c>
      <c r="FE78" s="232">
        <v>0</v>
      </c>
      <c r="FF78" s="232">
        <v>0.55754953622817993</v>
      </c>
      <c r="FG78" s="232">
        <v>0.44245046377182007</v>
      </c>
      <c r="FH78" s="232">
        <v>0.10820991545915604</v>
      </c>
      <c r="FI78" s="232">
        <v>0.4640117883682251</v>
      </c>
      <c r="FJ78" s="232">
        <v>0.34138113260269165</v>
      </c>
      <c r="FK78" s="232">
        <v>8.2514144480228424E-2</v>
      </c>
      <c r="FL78" s="232">
        <v>3.8830379489809275E-3</v>
      </c>
      <c r="FM78" s="232">
        <v>2.1382968872785568E-2</v>
      </c>
      <c r="FN78" s="232">
        <v>0.14456327259540558</v>
      </c>
      <c r="FO78" s="232">
        <v>0.13165220618247986</v>
      </c>
      <c r="FP78" s="232">
        <v>0.10451287776231766</v>
      </c>
      <c r="FQ78" s="232">
        <v>0.42684337496757507</v>
      </c>
      <c r="FR78" s="232">
        <v>0.17104530334472656</v>
      </c>
      <c r="FZ78" s="232">
        <v>2508.7724609375</v>
      </c>
      <c r="GA78" s="232">
        <v>2877.698486328125</v>
      </c>
      <c r="GB78" s="232">
        <v>2057.6123046875</v>
      </c>
      <c r="GC78" s="232">
        <v>730.4447021484375</v>
      </c>
      <c r="GD78" s="232">
        <v>1718.37060546875</v>
      </c>
      <c r="GE78" s="232">
        <v>2746.230224609375</v>
      </c>
      <c r="GF78" s="232">
        <v>2985.64697265625</v>
      </c>
      <c r="GG78" s="232">
        <v>3414.436279296875</v>
      </c>
      <c r="GH78" s="232">
        <v>1226.7554931640625</v>
      </c>
      <c r="GI78" s="232">
        <v>1343.50048828125</v>
      </c>
      <c r="GJ78" s="232">
        <v>1493.132080078125</v>
      </c>
      <c r="GK78" s="232">
        <v>1412.2208251953125</v>
      </c>
      <c r="GL78" s="232">
        <v>1852.633544921875</v>
      </c>
      <c r="GM78" s="232">
        <v>4883.26708984375</v>
      </c>
      <c r="GN78" s="232">
        <v>1643.518310546875</v>
      </c>
      <c r="GO78" s="232">
        <v>2417.0361328125</v>
      </c>
      <c r="GP78" s="232">
        <v>2043.0635986328125</v>
      </c>
      <c r="GQ78" s="232">
        <v>1967.75830078125</v>
      </c>
      <c r="GR78" s="232">
        <v>2633.217041015625</v>
      </c>
      <c r="GS78" s="232">
        <v>4321.55029296875</v>
      </c>
      <c r="GT78" s="232">
        <v>2166.0458984375</v>
      </c>
      <c r="GU78" s="232">
        <v>3087.271484375</v>
      </c>
      <c r="GV78" s="232">
        <v>2386.186279296875</v>
      </c>
      <c r="GW78" s="232">
        <v>1708.5140380859375</v>
      </c>
      <c r="GX78" s="232">
        <v>1758.4488525390625</v>
      </c>
      <c r="GY78" s="232">
        <v>1158.529296875</v>
      </c>
      <c r="GZ78" s="232">
        <v>893.1300048828125</v>
      </c>
      <c r="HA78" s="232">
        <v>2293.44384765625</v>
      </c>
      <c r="HB78" s="232">
        <v>1856.317626953125</v>
      </c>
      <c r="HC78" s="232">
        <v>4213.46484375</v>
      </c>
      <c r="HD78" s="232">
        <v>2292.53857421875</v>
      </c>
      <c r="HE78" s="232">
        <v>7192.1025390625</v>
      </c>
      <c r="HF78" s="232">
        <v>2231.307373046875</v>
      </c>
      <c r="HG78" s="232">
        <v>0</v>
      </c>
      <c r="HH78" s="232">
        <v>4300.6591796875</v>
      </c>
      <c r="HI78" s="232">
        <v>2457.686279296875</v>
      </c>
      <c r="HJ78" s="232">
        <v>0.55119407176971436</v>
      </c>
      <c r="HK78" s="232">
        <v>0.14655299484729767</v>
      </c>
      <c r="HL78" s="232">
        <v>0.18184471130371094</v>
      </c>
      <c r="HM78" s="232">
        <v>2231.5068359375</v>
      </c>
      <c r="HN78" s="232">
        <v>1578.2542724609375</v>
      </c>
      <c r="HO78" s="232">
        <v>2208.79638671875</v>
      </c>
      <c r="HP78" s="232">
        <v>0.44414341449737549</v>
      </c>
      <c r="HQ78" s="232">
        <v>0.22927530109882355</v>
      </c>
      <c r="HR78" s="232">
        <v>0.25743135809898376</v>
      </c>
      <c r="HS78" s="232">
        <v>6.0617070645093918E-2</v>
      </c>
      <c r="HT78" s="232">
        <v>8.5328742861747742E-3</v>
      </c>
      <c r="HU78" s="232">
        <v>0.68143802881240845</v>
      </c>
      <c r="HV78" s="232">
        <v>0.59559917449951172</v>
      </c>
      <c r="HW78" s="232">
        <v>0.63293939828872681</v>
      </c>
      <c r="HX78" s="232">
        <v>0.49489954113960266</v>
      </c>
      <c r="HY78" s="232">
        <v>0.7967219352722168</v>
      </c>
      <c r="HZ78" s="232">
        <v>0.32606783509254456</v>
      </c>
      <c r="IA78" s="232">
        <v>1.9164877012372017E-2</v>
      </c>
      <c r="IB78" s="232">
        <v>0.15751215815544128</v>
      </c>
      <c r="IC78" s="232">
        <v>0.23499435186386108</v>
      </c>
      <c r="ID78" s="232">
        <v>0.26387971639633179</v>
      </c>
      <c r="IE78" s="232">
        <v>0.32444891333580017</v>
      </c>
      <c r="IF78" s="232">
        <v>0.69395864009857178</v>
      </c>
      <c r="IG78" s="232">
        <v>0.30604133009910583</v>
      </c>
      <c r="IH78" s="232">
        <v>8.8998228311538696E-2</v>
      </c>
      <c r="II78" s="232">
        <v>0.34803396463394165</v>
      </c>
      <c r="IJ78" s="232">
        <v>0.12108098715543747</v>
      </c>
      <c r="IK78" s="232">
        <v>3.9059080183506012E-2</v>
      </c>
      <c r="IL78" s="232">
        <v>0.29002270102500916</v>
      </c>
      <c r="IM78" s="232">
        <v>0.11280504614114761</v>
      </c>
      <c r="IN78" s="232">
        <v>0.98135215044021606</v>
      </c>
      <c r="IO78" s="232">
        <v>0.92109715938568115</v>
      </c>
      <c r="IP78" s="232">
        <v>0.23964767158031464</v>
      </c>
      <c r="IQ78" s="232">
        <v>0.21003741025924683</v>
      </c>
    </row>
    <row r="79" spans="1:251" x14ac:dyDescent="0.25">
      <c r="A79" s="139" t="str">
        <f t="shared" si="2"/>
        <v>2012_4_BRA</v>
      </c>
      <c r="B79" s="232">
        <v>2012</v>
      </c>
      <c r="C79" s="232">
        <v>4</v>
      </c>
      <c r="D79" s="232" t="s">
        <v>170</v>
      </c>
      <c r="E79" s="232">
        <v>1129.688720703125</v>
      </c>
      <c r="F79" s="232">
        <v>1305.5340576171875</v>
      </c>
      <c r="G79" s="232">
        <v>966.09515380859375</v>
      </c>
      <c r="H79" s="232">
        <v>398.27862548828125</v>
      </c>
      <c r="I79" s="232">
        <v>1041.4395751953125</v>
      </c>
      <c r="J79" s="232">
        <v>1300.38671875</v>
      </c>
      <c r="K79" s="232">
        <v>1241.378173828125</v>
      </c>
      <c r="L79" s="232">
        <v>909.61627197265625</v>
      </c>
      <c r="M79" s="232">
        <v>650.193359375</v>
      </c>
      <c r="N79" s="232">
        <v>827.7734375</v>
      </c>
      <c r="O79" s="232">
        <v>1044.42724609375</v>
      </c>
      <c r="P79" s="232">
        <v>914.69970703125</v>
      </c>
      <c r="Q79" s="232">
        <v>1233.036865234375</v>
      </c>
      <c r="R79" s="232">
        <v>2613.427734375</v>
      </c>
      <c r="S79" s="232">
        <v>522.213623046875</v>
      </c>
      <c r="T79" s="232">
        <v>1284.4134521484375</v>
      </c>
      <c r="U79" s="232">
        <v>1196.1409912109375</v>
      </c>
      <c r="V79" s="232">
        <v>1064.660400390625</v>
      </c>
      <c r="W79" s="232">
        <v>1182.8505859375</v>
      </c>
      <c r="X79" s="232">
        <v>1829.3994140625</v>
      </c>
      <c r="Y79" s="232">
        <v>1061.4627685546875</v>
      </c>
      <c r="Z79" s="232">
        <v>1314.3873291015625</v>
      </c>
      <c r="AA79" s="232">
        <v>1045.37109375</v>
      </c>
      <c r="AB79" s="232">
        <v>976.3990478515625</v>
      </c>
      <c r="AC79" s="232">
        <v>998.119140625</v>
      </c>
      <c r="AD79" s="232">
        <v>831.94549560546875</v>
      </c>
      <c r="AE79" s="232">
        <v>530.73138427734375</v>
      </c>
      <c r="AF79" s="232">
        <v>1306.7138671875</v>
      </c>
      <c r="AG79" s="232">
        <v>812.77606201171875</v>
      </c>
      <c r="AH79" s="232">
        <v>1698.72802734375</v>
      </c>
      <c r="AI79" s="232">
        <v>914.69970703125</v>
      </c>
      <c r="AJ79" s="232">
        <v>3278.811767578125</v>
      </c>
      <c r="AK79" s="232">
        <v>930.3319091796875</v>
      </c>
      <c r="AL79" s="232">
        <v>0</v>
      </c>
      <c r="AM79" s="232">
        <v>2352.0849609375</v>
      </c>
      <c r="AN79" s="232">
        <v>1170.3480224609375</v>
      </c>
      <c r="AO79" s="232">
        <v>1280.638671875</v>
      </c>
      <c r="AP79" s="232">
        <v>808.84051513671875</v>
      </c>
      <c r="AQ79" s="232">
        <v>931.577880859375</v>
      </c>
      <c r="AR79" s="232">
        <v>2527481.230342865</v>
      </c>
      <c r="AS79" s="232">
        <v>24765401.896986008</v>
      </c>
      <c r="AT79" s="232">
        <v>43593438.585551262</v>
      </c>
      <c r="AU79" s="232">
        <v>16668804.026338577</v>
      </c>
      <c r="AV79" s="232">
        <v>2594930.015496254</v>
      </c>
      <c r="AW79" s="232">
        <v>96958887.144856453</v>
      </c>
      <c r="AX79" s="232">
        <v>158200969.26571751</v>
      </c>
      <c r="AY79" s="232">
        <v>61242082.120861053</v>
      </c>
      <c r="AZ79" s="232">
        <v>90150055.754714966</v>
      </c>
      <c r="BA79" s="232">
        <v>6510795.2699213028</v>
      </c>
      <c r="BB79" s="232">
        <v>14350177.683318138</v>
      </c>
      <c r="BC79" s="232">
        <v>38088388.963411331</v>
      </c>
      <c r="BD79" s="232">
        <v>57747279.067726135</v>
      </c>
      <c r="BE79" s="232">
        <v>29992703.09965229</v>
      </c>
      <c r="BF79" s="232">
        <v>18022420.451609612</v>
      </c>
      <c r="BG79" s="232">
        <v>9.0708531439304352E-2</v>
      </c>
      <c r="BH79" s="232">
        <v>0.24075952172279358</v>
      </c>
      <c r="BI79" s="232">
        <v>0.36502480506896973</v>
      </c>
      <c r="BJ79" s="232">
        <v>0.1895860880613327</v>
      </c>
      <c r="BK79" s="232">
        <v>0.11392104625701904</v>
      </c>
      <c r="BL79" s="232">
        <v>3.4892242401838303E-3</v>
      </c>
      <c r="BM79" s="232">
        <v>0.3871157169342041</v>
      </c>
      <c r="BN79" s="232">
        <v>3.1158315017819405E-2</v>
      </c>
      <c r="BO79" s="232">
        <v>8.442176878452301E-2</v>
      </c>
      <c r="BP79" s="232">
        <v>0.43341821432113647</v>
      </c>
      <c r="BQ79" s="232">
        <v>0.56658178567886353</v>
      </c>
      <c r="BR79" s="232">
        <v>3.4422554075717926E-2</v>
      </c>
      <c r="BS79" s="232">
        <v>0.28918313980102539</v>
      </c>
      <c r="BT79" s="232">
        <v>0.47225657105445862</v>
      </c>
      <c r="BU79" s="232">
        <v>0.17700289189815521</v>
      </c>
      <c r="BV79" s="232">
        <v>2.7134831994771957E-2</v>
      </c>
      <c r="BW79" s="232">
        <v>5.3103528916835785E-2</v>
      </c>
      <c r="BX79" s="232">
        <v>0.2758992612361908</v>
      </c>
      <c r="BY79" s="232">
        <v>0.10887670516967773</v>
      </c>
      <c r="BZ79" s="232">
        <v>6.6896341741085052E-2</v>
      </c>
      <c r="CA79" s="232">
        <v>0.30384722352027893</v>
      </c>
      <c r="CB79" s="232">
        <v>0.19137690961360931</v>
      </c>
      <c r="CC79" s="232">
        <v>0.11286063492298126</v>
      </c>
      <c r="CD79" s="232">
        <v>0.14519955217838287</v>
      </c>
      <c r="CE79" s="232">
        <v>8.6467228829860687E-2</v>
      </c>
      <c r="CF79" s="232">
        <v>0.18719483911991119</v>
      </c>
      <c r="CG79" s="232">
        <v>0.40324309468269348</v>
      </c>
      <c r="CH79" s="232">
        <v>6.4878158271312714E-2</v>
      </c>
      <c r="CI79" s="232">
        <v>1.5649730630684644E-4</v>
      </c>
      <c r="CJ79" s="232">
        <v>0.6128842830657959</v>
      </c>
      <c r="CK79" s="232">
        <v>0.50652873516082764</v>
      </c>
      <c r="CL79" s="232">
        <v>0.73016339540481567</v>
      </c>
      <c r="CM79" s="232">
        <v>0.23258057236671448</v>
      </c>
      <c r="CN79" s="232">
        <v>0.73615282773971558</v>
      </c>
      <c r="CO79" s="232">
        <v>0.79292863607406616</v>
      </c>
      <c r="CP79" s="232">
        <v>0.57220596075057983</v>
      </c>
      <c r="CQ79" s="232">
        <v>0.14598278701305389</v>
      </c>
      <c r="CR79" s="232">
        <v>0.34601277112960815</v>
      </c>
      <c r="CS79" s="232">
        <v>0.51198345422744751</v>
      </c>
      <c r="CT79" s="232">
        <v>0.59701746702194214</v>
      </c>
      <c r="CU79" s="232">
        <v>0.56112873554229736</v>
      </c>
      <c r="CV79" s="232">
        <v>0.75973010063171387</v>
      </c>
      <c r="CW79" s="232">
        <v>0.80495947599411011</v>
      </c>
      <c r="CX79" s="232">
        <v>5.1129862666130066E-2</v>
      </c>
      <c r="CY79" s="232">
        <v>6.5780535340309143E-2</v>
      </c>
      <c r="CZ79" s="232">
        <v>3.9172712713479996E-2</v>
      </c>
      <c r="DA79" s="232">
        <v>8.4805890917778015E-2</v>
      </c>
      <c r="DB79" s="232">
        <v>0.18268339335918427</v>
      </c>
      <c r="DC79" s="232">
        <v>2.9392100870609283E-2</v>
      </c>
      <c r="DD79" s="232">
        <v>7.0898815465625376E-5</v>
      </c>
      <c r="DE79" s="232">
        <v>0.42658710479736328</v>
      </c>
      <c r="DF79" s="232">
        <v>0.57341289520263672</v>
      </c>
      <c r="DG79" s="232">
        <v>2.8036380186676979E-2</v>
      </c>
      <c r="DH79" s="232">
        <v>0.27471309900283813</v>
      </c>
      <c r="DI79" s="232">
        <v>0.48356530070304871</v>
      </c>
      <c r="DJ79" s="232">
        <v>0.18490065634250641</v>
      </c>
      <c r="DK79" s="232">
        <v>2.8784563764929771E-2</v>
      </c>
      <c r="DL79" s="232">
        <v>5.3991369903087616E-2</v>
      </c>
      <c r="DM79" s="232">
        <v>0.27689564228057861</v>
      </c>
      <c r="DN79" s="232">
        <v>0.10816548019647598</v>
      </c>
      <c r="DO79" s="232">
        <v>6.3281379640102386E-2</v>
      </c>
      <c r="DP79" s="232">
        <v>0.30091747641563416</v>
      </c>
      <c r="DQ79" s="232">
        <v>0.19674864411354065</v>
      </c>
      <c r="DR79" s="232">
        <v>0.11251182854175568</v>
      </c>
      <c r="DS79" s="232">
        <v>0.14530661702156067</v>
      </c>
      <c r="DT79" s="232">
        <v>8.6583815515041351E-2</v>
      </c>
      <c r="DU79" s="232">
        <v>0.1870853453874588</v>
      </c>
      <c r="DV79" s="232">
        <v>0.4033786952495575</v>
      </c>
      <c r="DW79" s="232">
        <v>6.4976930618286133E-2</v>
      </c>
      <c r="DX79" s="232">
        <v>1.5676840848755091E-4</v>
      </c>
      <c r="DY79" s="232">
        <v>2.1420825272798538E-2</v>
      </c>
      <c r="DZ79" s="232">
        <v>4.684394970536232E-2</v>
      </c>
      <c r="EA79" s="232">
        <v>0.3871687650680542</v>
      </c>
      <c r="EB79" s="232">
        <v>0.12097752839326859</v>
      </c>
      <c r="EC79" s="232">
        <v>1.5377209521830082E-2</v>
      </c>
      <c r="ED79" s="232">
        <v>2.3357123136520386E-2</v>
      </c>
      <c r="EE79" s="232">
        <v>4.0764868259429932E-2</v>
      </c>
      <c r="EF79" s="232">
        <v>0.22850963473320007</v>
      </c>
      <c r="EG79" s="232">
        <v>0.46656444668769836</v>
      </c>
      <c r="EH79" s="232">
        <v>0.24054647982120514</v>
      </c>
      <c r="EI79" s="232">
        <v>0.2285865843296051</v>
      </c>
      <c r="EJ79" s="232">
        <v>6.43024742603302E-2</v>
      </c>
      <c r="EK79" s="232">
        <v>6.7150063812732697E-2</v>
      </c>
      <c r="EL79" s="232">
        <v>8.2201287150382996E-2</v>
      </c>
      <c r="EM79" s="232">
        <v>5.5636323988437653E-2</v>
      </c>
      <c r="EN79" s="232">
        <v>0.19365516304969788</v>
      </c>
      <c r="EO79" s="232">
        <v>0.11443134397268295</v>
      </c>
      <c r="EP79" s="232">
        <v>4.6759001910686493E-2</v>
      </c>
      <c r="EQ79" s="232">
        <v>2.8129085898399353E-2</v>
      </c>
      <c r="ER79" s="232">
        <v>1.2204436585307121E-2</v>
      </c>
      <c r="ES79" s="232">
        <v>5.1677703857421875E-2</v>
      </c>
      <c r="ET79" s="232">
        <v>6.0331642627716064E-2</v>
      </c>
      <c r="EU79" s="232">
        <v>7.2808787226676941E-2</v>
      </c>
      <c r="EV79" s="232">
        <v>0.11832384020090103</v>
      </c>
      <c r="EW79" s="232">
        <v>7.7763475477695465E-2</v>
      </c>
      <c r="EX79" s="232">
        <v>4.3315079063177109E-2</v>
      </c>
      <c r="EY79" s="232">
        <v>0</v>
      </c>
      <c r="EZ79" s="232">
        <v>0</v>
      </c>
      <c r="FA79" s="232">
        <v>0</v>
      </c>
      <c r="FB79" s="232">
        <v>0</v>
      </c>
      <c r="FC79" s="232">
        <v>0</v>
      </c>
      <c r="FD79" s="232">
        <v>0</v>
      </c>
      <c r="FE79" s="232">
        <v>0</v>
      </c>
      <c r="FF79" s="232">
        <v>0.53056591749191284</v>
      </c>
      <c r="FG79" s="232">
        <v>0.46943411231040955</v>
      </c>
      <c r="FH79" s="232">
        <v>9.9271766841411591E-2</v>
      </c>
      <c r="FI79" s="232">
        <v>0.49280098080635071</v>
      </c>
      <c r="FJ79" s="232">
        <v>0.32884922623634338</v>
      </c>
      <c r="FK79" s="232">
        <v>7.4146315455436707E-2</v>
      </c>
      <c r="FL79" s="232">
        <v>4.9317204393446445E-3</v>
      </c>
      <c r="FM79" s="232">
        <v>4.0867697447538376E-2</v>
      </c>
      <c r="FN79" s="232">
        <v>0.24788445234298706</v>
      </c>
      <c r="FO79" s="232">
        <v>0.11805172264575958</v>
      </c>
      <c r="FP79" s="232">
        <v>0.11787676811218262</v>
      </c>
      <c r="FQ79" s="232">
        <v>0.35187187790870667</v>
      </c>
      <c r="FR79" s="232">
        <v>0.123447485268116</v>
      </c>
      <c r="FZ79" s="232">
        <v>1892.9007568359375</v>
      </c>
      <c r="GA79" s="232">
        <v>2146.2001953125</v>
      </c>
      <c r="GB79" s="232">
        <v>1552.2662353515625</v>
      </c>
      <c r="GC79" s="232">
        <v>475.96633911132813</v>
      </c>
      <c r="GD79" s="232">
        <v>1330.201171875</v>
      </c>
      <c r="GE79" s="232">
        <v>2096.8798828125</v>
      </c>
      <c r="GF79" s="232">
        <v>2358.716796875</v>
      </c>
      <c r="GG79" s="232">
        <v>2309.59521484375</v>
      </c>
      <c r="GH79" s="232">
        <v>750.07647705078125</v>
      </c>
      <c r="GI79" s="232">
        <v>1088.029052734375</v>
      </c>
      <c r="GJ79" s="232">
        <v>1329.9857177734375</v>
      </c>
      <c r="GK79" s="232">
        <v>1185.6973876953125</v>
      </c>
      <c r="GL79" s="232">
        <v>1673.75048828125</v>
      </c>
      <c r="GM79" s="232">
        <v>4218.33544921875</v>
      </c>
      <c r="GN79" s="232">
        <v>881.98028564453125</v>
      </c>
      <c r="GO79" s="232">
        <v>1962.9361572265625</v>
      </c>
      <c r="GP79" s="232">
        <v>1621.9002685546875</v>
      </c>
      <c r="GQ79" s="232">
        <v>1668.7708740234375</v>
      </c>
      <c r="GR79" s="232">
        <v>2088.555419921875</v>
      </c>
      <c r="GS79" s="232">
        <v>3287.229248046875</v>
      </c>
      <c r="GT79" s="232">
        <v>1604.1541748046875</v>
      </c>
      <c r="GU79" s="232">
        <v>2351.829833984375</v>
      </c>
      <c r="GV79" s="232">
        <v>1726.19775390625</v>
      </c>
      <c r="GW79" s="232">
        <v>1295.2237548828125</v>
      </c>
      <c r="GX79" s="232">
        <v>1327.1807861328125</v>
      </c>
      <c r="GY79" s="232">
        <v>1015.2881469726563</v>
      </c>
      <c r="GZ79" s="232">
        <v>628.59027099609375</v>
      </c>
      <c r="HA79" s="232">
        <v>1911.3314208984375</v>
      </c>
      <c r="HB79" s="232">
        <v>1143.1595458984375</v>
      </c>
      <c r="HC79" s="232">
        <v>3187.93017578125</v>
      </c>
      <c r="HD79" s="232">
        <v>1631.255615234375</v>
      </c>
      <c r="HE79" s="232">
        <v>5311.31640625</v>
      </c>
      <c r="HF79" s="232">
        <v>1571.8748779296875</v>
      </c>
      <c r="HG79" s="232">
        <v>6.9863672256469727</v>
      </c>
      <c r="HH79" s="232">
        <v>3581.337890625</v>
      </c>
      <c r="HI79" s="232">
        <v>1901.3682861328125</v>
      </c>
      <c r="HJ79" s="232">
        <v>0.42328226566314697</v>
      </c>
      <c r="HK79" s="232">
        <v>0.19175137579441071</v>
      </c>
      <c r="HL79" s="232">
        <v>0.22827829420566559</v>
      </c>
      <c r="HM79" s="232">
        <v>1874.445068359375</v>
      </c>
      <c r="HN79" s="232">
        <v>1037.94677734375</v>
      </c>
      <c r="HO79" s="232">
        <v>1551.3089599609375</v>
      </c>
      <c r="HP79" s="232">
        <v>0.44971245527267456</v>
      </c>
      <c r="HQ79" s="232">
        <v>0.23588739335536957</v>
      </c>
      <c r="HR79" s="232">
        <v>0.24673281610012054</v>
      </c>
      <c r="HS79" s="232">
        <v>5.9842042624950409E-2</v>
      </c>
      <c r="HT79" s="232">
        <v>7.8252926468849182E-3</v>
      </c>
      <c r="HU79" s="232">
        <v>0.68423283100128174</v>
      </c>
      <c r="HV79" s="232">
        <v>0.56164318323135376</v>
      </c>
      <c r="HW79" s="232">
        <v>0.58786475658416748</v>
      </c>
      <c r="HX79" s="232">
        <v>0.48158425092697144</v>
      </c>
      <c r="HY79" s="232">
        <v>0.75151443481445313</v>
      </c>
      <c r="HZ79" s="232">
        <v>0.33116170763969421</v>
      </c>
      <c r="IA79" s="232">
        <v>2.1770363673567772E-2</v>
      </c>
      <c r="IB79" s="232">
        <v>0.17716129124164581</v>
      </c>
      <c r="IC79" s="232">
        <v>0.25791826844215393</v>
      </c>
      <c r="ID79" s="232">
        <v>0.2505791187286377</v>
      </c>
      <c r="IE79" s="232">
        <v>0.29257094860076904</v>
      </c>
      <c r="IF79" s="232">
        <v>0.68653738498687744</v>
      </c>
      <c r="IG79" s="232">
        <v>0.31346264481544495</v>
      </c>
      <c r="IH79" s="232">
        <v>0.18213349580764771</v>
      </c>
      <c r="II79" s="232">
        <v>0.40435007214546204</v>
      </c>
      <c r="IJ79" s="232">
        <v>9.6538715064525604E-2</v>
      </c>
      <c r="IK79" s="232">
        <v>3.6639206111431122E-2</v>
      </c>
      <c r="IL79" s="232">
        <v>0.20968444645404816</v>
      </c>
      <c r="IM79" s="232">
        <v>7.0654042065143585E-2</v>
      </c>
      <c r="IN79" s="232">
        <v>0.9826732873916626</v>
      </c>
      <c r="IO79" s="232">
        <v>0.93022018671035767</v>
      </c>
      <c r="IP79" s="232">
        <v>0.33450448513031006</v>
      </c>
      <c r="IQ79" s="232">
        <v>0.31177380681037903</v>
      </c>
    </row>
    <row r="80" spans="1:251" x14ac:dyDescent="0.25">
      <c r="A80" s="139" t="str">
        <f t="shared" si="2"/>
        <v>2012_4_RJ</v>
      </c>
      <c r="B80" s="232">
        <v>2012</v>
      </c>
      <c r="C80" s="232">
        <v>4</v>
      </c>
      <c r="D80" s="232" t="s">
        <v>172</v>
      </c>
      <c r="E80" s="232">
        <v>1330.8255615234375</v>
      </c>
      <c r="F80" s="232">
        <v>1596.9906005859375</v>
      </c>
      <c r="G80" s="232">
        <v>1197.742919921875</v>
      </c>
      <c r="H80" s="232">
        <v>465.7889404296875</v>
      </c>
      <c r="I80" s="232">
        <v>1197.742919921875</v>
      </c>
      <c r="J80" s="232">
        <v>1596.9906005859375</v>
      </c>
      <c r="K80" s="232">
        <v>1463.9080810546875</v>
      </c>
      <c r="L80" s="232">
        <v>1463.9080810546875</v>
      </c>
      <c r="M80" s="232">
        <v>931.577880859375</v>
      </c>
      <c r="N80" s="232">
        <v>1064.660400390625</v>
      </c>
      <c r="O80" s="232">
        <v>1064.660400390625</v>
      </c>
      <c r="P80" s="232">
        <v>1064.660400390625</v>
      </c>
      <c r="Q80" s="232">
        <v>1330.8255615234375</v>
      </c>
      <c r="R80" s="232">
        <v>2794.733642578125</v>
      </c>
      <c r="S80" s="232">
        <v>1064.660400390625</v>
      </c>
      <c r="T80" s="232">
        <v>1596.9906005859375</v>
      </c>
      <c r="U80" s="232">
        <v>1330.8255615234375</v>
      </c>
      <c r="V80" s="232">
        <v>1250.9759521484375</v>
      </c>
      <c r="W80" s="232">
        <v>1330.8255615234375</v>
      </c>
      <c r="X80" s="232">
        <v>3327.063720703125</v>
      </c>
      <c r="Y80" s="232">
        <v>1038.0439453125</v>
      </c>
      <c r="Z80" s="232">
        <v>1596.9906005859375</v>
      </c>
      <c r="AA80" s="232">
        <v>1330.8255615234375</v>
      </c>
      <c r="AB80" s="232">
        <v>1197.742919921875</v>
      </c>
      <c r="AC80" s="232">
        <v>1197.742919921875</v>
      </c>
      <c r="AD80" s="232">
        <v>998.119140625</v>
      </c>
      <c r="AE80" s="232">
        <v>827.7734375</v>
      </c>
      <c r="AF80" s="232">
        <v>1330.8255615234375</v>
      </c>
      <c r="AG80" s="232">
        <v>931.577880859375</v>
      </c>
      <c r="AH80" s="232">
        <v>2395.48583984375</v>
      </c>
      <c r="AI80" s="232">
        <v>1064.660400390625</v>
      </c>
      <c r="AJ80" s="232">
        <v>3992.4765625</v>
      </c>
      <c r="AK80" s="232">
        <v>1330.8255615234375</v>
      </c>
      <c r="AL80" s="232">
        <v>0</v>
      </c>
      <c r="AM80" s="232">
        <v>3327.063720703125</v>
      </c>
      <c r="AN80" s="232">
        <v>1330.8255615234375</v>
      </c>
      <c r="AO80" s="232">
        <v>1330.8255615234375</v>
      </c>
      <c r="AP80" s="232">
        <v>931.577880859375</v>
      </c>
      <c r="AQ80" s="232">
        <v>1330.8255615234375</v>
      </c>
      <c r="AR80" s="232">
        <v>26865.720123291016</v>
      </c>
      <c r="AS80" s="232">
        <v>713991.64315795898</v>
      </c>
      <c r="AT80" s="232">
        <v>1415150.3922424316</v>
      </c>
      <c r="AU80" s="232">
        <v>713080.84024047852</v>
      </c>
      <c r="AV80" s="232">
        <v>95284.145050048828</v>
      </c>
      <c r="AW80" s="232">
        <v>3167652.688079834</v>
      </c>
      <c r="AX80" s="232">
        <v>5337520.678527832</v>
      </c>
      <c r="AY80" s="232">
        <v>2169867.990447998</v>
      </c>
      <c r="AZ80" s="232">
        <v>2964372.740814209</v>
      </c>
      <c r="BA80" s="232">
        <v>198680.52899169922</v>
      </c>
      <c r="BB80" s="232">
        <v>360762.63400268555</v>
      </c>
      <c r="BC80" s="232">
        <v>1131454.0917053223</v>
      </c>
      <c r="BD80" s="232">
        <v>1830701.6799621582</v>
      </c>
      <c r="BE80" s="232">
        <v>1215127.6697692871</v>
      </c>
      <c r="BF80" s="232">
        <v>799474.60308837891</v>
      </c>
      <c r="BG80" s="232">
        <v>6.7589923739433289E-2</v>
      </c>
      <c r="BH80" s="232">
        <v>0.21198120713233948</v>
      </c>
      <c r="BI80" s="232">
        <v>0.34298726916313171</v>
      </c>
      <c r="BJ80" s="232">
        <v>0.22765769064426422</v>
      </c>
      <c r="BK80" s="232">
        <v>0.1497838944196701</v>
      </c>
      <c r="BL80" s="232">
        <v>2.5696007069200277E-3</v>
      </c>
      <c r="BM80" s="232">
        <v>0.40653106570243835</v>
      </c>
      <c r="BN80" s="232">
        <v>1.7780152847990394E-3</v>
      </c>
      <c r="BO80" s="232">
        <v>0.10748766362667084</v>
      </c>
      <c r="BP80" s="232">
        <v>0.46058431267738342</v>
      </c>
      <c r="BQ80" s="232">
        <v>0.53941565752029419</v>
      </c>
      <c r="BR80" s="232">
        <v>1.1684366501867771E-2</v>
      </c>
      <c r="BS80" s="232">
        <v>0.25622850656509399</v>
      </c>
      <c r="BT80" s="232">
        <v>0.46973907947540283</v>
      </c>
      <c r="BU80" s="232">
        <v>0.23131358623504639</v>
      </c>
      <c r="BV80" s="232">
        <v>3.1034432351589203E-2</v>
      </c>
      <c r="BW80" s="232">
        <v>2.097916416823864E-2</v>
      </c>
      <c r="BX80" s="232">
        <v>0.17055222392082214</v>
      </c>
      <c r="BY80" s="232">
        <v>0.12092708051204681</v>
      </c>
      <c r="BZ80" s="232">
        <v>5.4743919521570206E-2</v>
      </c>
      <c r="CA80" s="232">
        <v>0.33355507254600525</v>
      </c>
      <c r="CB80" s="232">
        <v>0.2992425262928009</v>
      </c>
      <c r="CC80" s="232">
        <v>4.2618853040039539E-3</v>
      </c>
      <c r="CD80" s="232">
        <v>9.6180364489555359E-2</v>
      </c>
      <c r="CE80" s="232">
        <v>6.8231359124183655E-2</v>
      </c>
      <c r="CF80" s="232">
        <v>0.18180452287197113</v>
      </c>
      <c r="CG80" s="232">
        <v>0.58465713262557983</v>
      </c>
      <c r="CH80" s="232">
        <v>6.3901849091053009E-2</v>
      </c>
      <c r="CI80" s="232">
        <v>9.6284848405048251E-4</v>
      </c>
      <c r="CJ80" s="232">
        <v>0.59346890449523926</v>
      </c>
      <c r="CK80" s="232">
        <v>0.49754184484481812</v>
      </c>
      <c r="CL80" s="232">
        <v>0.71042263507843018</v>
      </c>
      <c r="CM80" s="232">
        <v>0.10259381681680679</v>
      </c>
      <c r="CN80" s="232">
        <v>0.71734499931335449</v>
      </c>
      <c r="CO80" s="232">
        <v>0.81278687715530396</v>
      </c>
      <c r="CP80" s="232">
        <v>0.60299926996231079</v>
      </c>
      <c r="CQ80" s="232">
        <v>0.12296363711357117</v>
      </c>
      <c r="CR80" s="232">
        <v>0.29853925108909607</v>
      </c>
      <c r="CS80" s="232">
        <v>0.4345611035823822</v>
      </c>
      <c r="CT80" s="232">
        <v>0.54037553071975708</v>
      </c>
      <c r="CU80" s="232">
        <v>0.50704109668731689</v>
      </c>
      <c r="CV80" s="232">
        <v>0.67899519205093384</v>
      </c>
      <c r="CW80" s="232">
        <v>0.74948066473007202</v>
      </c>
      <c r="CX80" s="232">
        <v>1.9690289627760649E-3</v>
      </c>
      <c r="CY80" s="232">
        <v>4.4436190277338028E-2</v>
      </c>
      <c r="CZ80" s="232">
        <v>3.1523499637842178E-2</v>
      </c>
      <c r="DA80" s="232">
        <v>8.3995319902896881E-2</v>
      </c>
      <c r="DB80" s="232">
        <v>0.27011683583259583</v>
      </c>
      <c r="DC80" s="232">
        <v>2.9523227363824844E-2</v>
      </c>
      <c r="DD80" s="232">
        <v>4.4484459795057774E-4</v>
      </c>
      <c r="DE80" s="232">
        <v>0.45342382788658142</v>
      </c>
      <c r="DF80" s="232">
        <v>0.54657620191574097</v>
      </c>
      <c r="DG80" s="232">
        <v>9.0628685429692268E-3</v>
      </c>
      <c r="DH80" s="232">
        <v>0.24085758626461029</v>
      </c>
      <c r="DI80" s="232">
        <v>0.47738611698150635</v>
      </c>
      <c r="DJ80" s="232">
        <v>0.24055032432079315</v>
      </c>
      <c r="DK80" s="232">
        <v>3.2143104821443558E-2</v>
      </c>
      <c r="DL80" s="232">
        <v>2.2168494760990143E-2</v>
      </c>
      <c r="DM80" s="232">
        <v>0.16783326864242554</v>
      </c>
      <c r="DN80" s="232">
        <v>0.12006736546754837</v>
      </c>
      <c r="DO80" s="232">
        <v>5.2608776837587357E-2</v>
      </c>
      <c r="DP80" s="232">
        <v>0.33100038766860962</v>
      </c>
      <c r="DQ80" s="232">
        <v>0.30632171034812927</v>
      </c>
      <c r="DR80" s="232">
        <v>4.2618853040039539E-3</v>
      </c>
      <c r="DS80" s="232">
        <v>9.6180364489555359E-2</v>
      </c>
      <c r="DT80" s="232">
        <v>6.8231359124183655E-2</v>
      </c>
      <c r="DU80" s="232">
        <v>0.18180452287197113</v>
      </c>
      <c r="DV80" s="232">
        <v>0.58465713262557983</v>
      </c>
      <c r="DW80" s="232">
        <v>6.3901849091053009E-2</v>
      </c>
      <c r="DX80" s="232">
        <v>9.6284848405048251E-4</v>
      </c>
      <c r="DY80" s="232">
        <v>3.1199127435684204E-2</v>
      </c>
      <c r="DZ80" s="232">
        <v>4.4518616050481796E-2</v>
      </c>
      <c r="EA80" s="232">
        <v>0.48658129572868347</v>
      </c>
      <c r="EB80" s="232">
        <v>7.9319752752780914E-2</v>
      </c>
      <c r="EC80" s="232">
        <v>1.4904601499438286E-2</v>
      </c>
      <c r="ED80" s="232">
        <v>8.3769224584102631E-3</v>
      </c>
      <c r="EE80" s="232">
        <v>2.5559930130839348E-2</v>
      </c>
      <c r="EF80" s="232">
        <v>0.20027406513690948</v>
      </c>
      <c r="EG80" s="232">
        <v>0.49500423669815063</v>
      </c>
      <c r="EH80" s="232">
        <v>0.2192576676607132</v>
      </c>
      <c r="EI80" s="232">
        <v>0.21460229158401489</v>
      </c>
      <c r="EJ80" s="232">
        <v>7.1135818958282471E-2</v>
      </c>
      <c r="EK80" s="232">
        <v>6.2721692025661469E-2</v>
      </c>
      <c r="EL80" s="232">
        <v>7.6639309525489807E-2</v>
      </c>
      <c r="EM80" s="232">
        <v>5.0838019698858261E-2</v>
      </c>
      <c r="EN80" s="232">
        <v>0.27413517236709595</v>
      </c>
      <c r="EO80" s="232">
        <v>0.11814052611589432</v>
      </c>
      <c r="EP80" s="232">
        <v>4.7763492912054062E-2</v>
      </c>
      <c r="EQ80" s="232">
        <v>2.6336466893553734E-2</v>
      </c>
      <c r="ER80" s="232">
        <v>2.3176155984401703E-2</v>
      </c>
      <c r="ES80" s="232">
        <v>1.1120746843516827E-2</v>
      </c>
      <c r="ET80" s="232">
        <v>7.78607577085495E-2</v>
      </c>
      <c r="EU80" s="232">
        <v>6.847420334815979E-2</v>
      </c>
      <c r="EV80" s="232">
        <v>0.10067309439182281</v>
      </c>
      <c r="EW80" s="232">
        <v>6.8879775702953339E-2</v>
      </c>
      <c r="EX80" s="232">
        <v>4.1579101234674454E-2</v>
      </c>
      <c r="EY80" s="232">
        <v>0</v>
      </c>
      <c r="EZ80" s="232">
        <v>0</v>
      </c>
      <c r="FA80" s="232">
        <v>0</v>
      </c>
      <c r="FB80" s="232">
        <v>0</v>
      </c>
      <c r="FC80" s="232">
        <v>0</v>
      </c>
      <c r="FD80" s="232">
        <v>0</v>
      </c>
      <c r="FE80" s="232">
        <v>0</v>
      </c>
      <c r="FF80" s="232">
        <v>0.56278562545776367</v>
      </c>
      <c r="FG80" s="232">
        <v>0.43721440434455872</v>
      </c>
      <c r="FH80" s="232">
        <v>5.1068391650915146E-2</v>
      </c>
      <c r="FI80" s="232">
        <v>0.48262369632720947</v>
      </c>
      <c r="FJ80" s="232">
        <v>0.3577132523059845</v>
      </c>
      <c r="FK80" s="232">
        <v>9.7127214074134827E-2</v>
      </c>
      <c r="FL80" s="232">
        <v>1.1467466130852699E-2</v>
      </c>
      <c r="FM80" s="232">
        <v>3.7196697667241096E-3</v>
      </c>
      <c r="FN80" s="232">
        <v>0.21171823143959045</v>
      </c>
      <c r="FO80" s="232">
        <v>0.13201789557933807</v>
      </c>
      <c r="FP80" s="232">
        <v>8.7868168950080872E-2</v>
      </c>
      <c r="FQ80" s="232">
        <v>0.36630392074584961</v>
      </c>
      <c r="FR80" s="232">
        <v>0.19837214052677155</v>
      </c>
      <c r="FZ80" s="232">
        <v>2499.140380859375</v>
      </c>
      <c r="GA80" s="232">
        <v>2877.274169921875</v>
      </c>
      <c r="GB80" s="232">
        <v>2043.322265625</v>
      </c>
      <c r="GC80" s="232">
        <v>556.42950439453125</v>
      </c>
      <c r="GD80" s="232">
        <v>1704.7547607421875</v>
      </c>
      <c r="GE80" s="232">
        <v>2719.520263671875</v>
      </c>
      <c r="GF80" s="232">
        <v>2863.80126953125</v>
      </c>
      <c r="GG80" s="232">
        <v>2997.37353515625</v>
      </c>
      <c r="GH80" s="232">
        <v>1323.5965576171875</v>
      </c>
      <c r="GI80" s="232">
        <v>1233.557373046875</v>
      </c>
      <c r="GJ80" s="232">
        <v>1339.9327392578125</v>
      </c>
      <c r="GK80" s="232">
        <v>1251.7681884765625</v>
      </c>
      <c r="GL80" s="232">
        <v>1866.6336669921875</v>
      </c>
      <c r="GM80" s="232">
        <v>4629.6875</v>
      </c>
      <c r="GN80" s="232">
        <v>1090.5052490234375</v>
      </c>
      <c r="GO80" s="232">
        <v>2825.63671875</v>
      </c>
      <c r="GP80" s="232">
        <v>1868.396484375</v>
      </c>
      <c r="GQ80" s="232">
        <v>1942.7088623046875</v>
      </c>
      <c r="GR80" s="232">
        <v>2468.509521484375</v>
      </c>
      <c r="GS80" s="232">
        <v>4655.033203125</v>
      </c>
      <c r="GT80" s="232">
        <v>1400.5606689453125</v>
      </c>
      <c r="GU80" s="232">
        <v>3055.158447265625</v>
      </c>
      <c r="GV80" s="232">
        <v>2282.923095703125</v>
      </c>
      <c r="GW80" s="232">
        <v>1689.490478515625</v>
      </c>
      <c r="GX80" s="232">
        <v>1739.0277099609375</v>
      </c>
      <c r="GY80" s="232">
        <v>1079.7623291015625</v>
      </c>
      <c r="GZ80" s="232">
        <v>947.40399169921875</v>
      </c>
      <c r="HA80" s="232">
        <v>2238.299560546875</v>
      </c>
      <c r="HB80" s="232">
        <v>1557.0889892578125</v>
      </c>
      <c r="HC80" s="232">
        <v>4295.3359375</v>
      </c>
      <c r="HD80" s="232">
        <v>1634.9276123046875</v>
      </c>
      <c r="HE80" s="232">
        <v>6490.77880859375</v>
      </c>
      <c r="HF80" s="232">
        <v>2172.610107421875</v>
      </c>
      <c r="HG80" s="232">
        <v>0</v>
      </c>
      <c r="HH80" s="232">
        <v>4948.6220703125</v>
      </c>
      <c r="HI80" s="232">
        <v>2443.902099609375</v>
      </c>
      <c r="HJ80" s="232">
        <v>0.5326850414276123</v>
      </c>
      <c r="HK80" s="232">
        <v>0.13221529126167297</v>
      </c>
      <c r="HL80" s="232">
        <v>0.20027406513690948</v>
      </c>
      <c r="HM80" s="232">
        <v>2186.9775390625</v>
      </c>
      <c r="HN80" s="232">
        <v>1328.400634765625</v>
      </c>
      <c r="HO80" s="232">
        <v>2149.02099609375</v>
      </c>
      <c r="HP80" s="232">
        <v>0.4795299768447876</v>
      </c>
      <c r="HQ80" s="232">
        <v>0.21814163029193878</v>
      </c>
      <c r="HR80" s="232">
        <v>0.2299332469701767</v>
      </c>
      <c r="HS80" s="232">
        <v>6.3335895538330078E-2</v>
      </c>
      <c r="HT80" s="232">
        <v>9.0592503547668457E-3</v>
      </c>
      <c r="HU80" s="232">
        <v>0.64786398410797119</v>
      </c>
      <c r="HV80" s="232">
        <v>0.5633963942527771</v>
      </c>
      <c r="HW80" s="232">
        <v>0.57248032093048096</v>
      </c>
      <c r="HX80" s="232">
        <v>0.44126713275909424</v>
      </c>
      <c r="HY80" s="232">
        <v>0.72641152143478394</v>
      </c>
      <c r="HZ80" s="232">
        <v>0.34986987709999084</v>
      </c>
      <c r="IA80" s="232">
        <v>1.1129459366202354E-2</v>
      </c>
      <c r="IB80" s="232">
        <v>0.13646683096885681</v>
      </c>
      <c r="IC80" s="232">
        <v>0.21120120584964752</v>
      </c>
      <c r="ID80" s="232">
        <v>0.26489731669425964</v>
      </c>
      <c r="IE80" s="232">
        <v>0.37630519270896912</v>
      </c>
      <c r="IF80" s="232">
        <v>0.71102392673492432</v>
      </c>
      <c r="IG80" s="232">
        <v>0.2889760434627533</v>
      </c>
      <c r="IH80" s="232">
        <v>7.5972937047481537E-2</v>
      </c>
      <c r="II80" s="232">
        <v>0.30602458119392395</v>
      </c>
      <c r="IJ80" s="232">
        <v>0.14023800194263458</v>
      </c>
      <c r="IK80" s="232">
        <v>3.0202880501747131E-2</v>
      </c>
      <c r="IL80" s="232">
        <v>0.29707959294319153</v>
      </c>
      <c r="IM80" s="232">
        <v>0.15048199892044067</v>
      </c>
      <c r="IN80" s="232">
        <v>0.9932326078414917</v>
      </c>
      <c r="IO80" s="232">
        <v>0.93474680185317993</v>
      </c>
      <c r="IP80" s="232">
        <v>0.24655979871749878</v>
      </c>
      <c r="IQ80" s="232">
        <v>0.19884979724884033</v>
      </c>
    </row>
    <row r="81" spans="1:251" x14ac:dyDescent="0.25">
      <c r="A81" s="139" t="str">
        <f t="shared" si="2"/>
        <v>2012_4_RMRJ</v>
      </c>
      <c r="B81" s="232">
        <v>2012</v>
      </c>
      <c r="C81" s="232">
        <v>4</v>
      </c>
      <c r="D81" s="232" t="s">
        <v>9</v>
      </c>
      <c r="E81" s="232">
        <v>1330.8255615234375</v>
      </c>
      <c r="F81" s="232">
        <v>1463.9080810546875</v>
      </c>
      <c r="G81" s="232">
        <v>1064.660400390625</v>
      </c>
      <c r="H81" s="232">
        <v>532.3302001953125</v>
      </c>
      <c r="I81" s="232">
        <v>1064.660400390625</v>
      </c>
      <c r="J81" s="232">
        <v>1330.8255615234375</v>
      </c>
      <c r="K81" s="232">
        <v>1330.8255615234375</v>
      </c>
      <c r="L81" s="232">
        <v>1330.8255615234375</v>
      </c>
      <c r="M81" s="232">
        <v>931.577880859375</v>
      </c>
      <c r="N81" s="232">
        <v>1038.0439453125</v>
      </c>
      <c r="O81" s="232">
        <v>1064.660400390625</v>
      </c>
      <c r="P81" s="232">
        <v>1038.0439453125</v>
      </c>
      <c r="Q81" s="232">
        <v>1330.8255615234375</v>
      </c>
      <c r="R81" s="232">
        <v>2661.651123046875</v>
      </c>
      <c r="S81" s="232">
        <v>1064.660400390625</v>
      </c>
      <c r="T81" s="232">
        <v>1330.8255615234375</v>
      </c>
      <c r="U81" s="232">
        <v>1330.8255615234375</v>
      </c>
      <c r="V81" s="232">
        <v>1131.20166015625</v>
      </c>
      <c r="W81" s="232">
        <v>1330.8255615234375</v>
      </c>
      <c r="X81" s="232">
        <v>2661.651123046875</v>
      </c>
      <c r="Y81" s="232">
        <v>1038.0439453125</v>
      </c>
      <c r="Z81" s="232">
        <v>1463.9080810546875</v>
      </c>
      <c r="AA81" s="232">
        <v>1197.742919921875</v>
      </c>
      <c r="AB81" s="232">
        <v>1064.660400390625</v>
      </c>
      <c r="AC81" s="232">
        <v>1197.742919921875</v>
      </c>
      <c r="AD81" s="232">
        <v>998.119140625</v>
      </c>
      <c r="AE81" s="232">
        <v>827.7734375</v>
      </c>
      <c r="AF81" s="232">
        <v>1330.8255615234375</v>
      </c>
      <c r="AG81" s="232">
        <v>934.239501953125</v>
      </c>
      <c r="AH81" s="232">
        <v>1996.23828125</v>
      </c>
      <c r="AI81" s="232">
        <v>931.577880859375</v>
      </c>
      <c r="AJ81" s="232">
        <v>3327.063720703125</v>
      </c>
      <c r="AK81" s="232">
        <v>1330.8255615234375</v>
      </c>
      <c r="AL81" s="232">
        <v>0</v>
      </c>
      <c r="AM81" s="232">
        <v>2661.651123046875</v>
      </c>
      <c r="AN81" s="232">
        <v>1330.8255615234375</v>
      </c>
      <c r="AO81" s="232">
        <v>1330.8255615234375</v>
      </c>
      <c r="AP81" s="232">
        <v>865.03656005859375</v>
      </c>
      <c r="AQ81" s="232">
        <v>1330.8255615234375</v>
      </c>
      <c r="AR81" s="232">
        <v>55506.100166320801</v>
      </c>
      <c r="AS81" s="232">
        <v>1345173.5832748413</v>
      </c>
      <c r="AT81" s="232">
        <v>2653478.6360626221</v>
      </c>
      <c r="AU81" s="232">
        <v>1229736.0896148682</v>
      </c>
      <c r="AV81" s="232">
        <v>161373.07452392578</v>
      </c>
      <c r="AW81" s="232">
        <v>5846196.1661224365</v>
      </c>
      <c r="AX81" s="232">
        <v>9923387.8938217163</v>
      </c>
      <c r="AY81" s="232">
        <v>4077191.7276992798</v>
      </c>
      <c r="AZ81" s="232">
        <v>5445267.4836425781</v>
      </c>
      <c r="BA81" s="232">
        <v>392622.02272033691</v>
      </c>
      <c r="BB81" s="232">
        <v>752644.57446289063</v>
      </c>
      <c r="BC81" s="232">
        <v>2168801.1762542725</v>
      </c>
      <c r="BD81" s="232">
        <v>3492868.8742980957</v>
      </c>
      <c r="BE81" s="232">
        <v>2171838.9164581299</v>
      </c>
      <c r="BF81" s="232">
        <v>1337234.3523483276</v>
      </c>
      <c r="BG81" s="232">
        <v>7.5845524668693542E-2</v>
      </c>
      <c r="BH81" s="232">
        <v>0.21855451166629791</v>
      </c>
      <c r="BI81" s="232">
        <v>0.35198351740837097</v>
      </c>
      <c r="BJ81" s="232">
        <v>0.21886062622070313</v>
      </c>
      <c r="BK81" s="232">
        <v>0.13475583493709564</v>
      </c>
      <c r="BL81" s="232">
        <v>2.5808846112340689E-3</v>
      </c>
      <c r="BM81" s="232">
        <v>0.41086691617965698</v>
      </c>
      <c r="BN81" s="232">
        <v>1.9864232745021582E-3</v>
      </c>
      <c r="BO81" s="232">
        <v>9.1351620852947235E-2</v>
      </c>
      <c r="BP81" s="232">
        <v>0.4527529776096344</v>
      </c>
      <c r="BQ81" s="232">
        <v>0.54724705219268799</v>
      </c>
      <c r="BR81" s="232">
        <v>1.3582734391093254E-2</v>
      </c>
      <c r="BS81" s="232">
        <v>0.26372060179710388</v>
      </c>
      <c r="BT81" s="232">
        <v>0.4767414927482605</v>
      </c>
      <c r="BU81" s="232">
        <v>0.2176864892244339</v>
      </c>
      <c r="BV81" s="232">
        <v>2.8268679976463318E-2</v>
      </c>
      <c r="BW81" s="232">
        <v>2.4062756448984146E-2</v>
      </c>
      <c r="BX81" s="232">
        <v>0.1994333416223526</v>
      </c>
      <c r="BY81" s="232">
        <v>0.13941676914691925</v>
      </c>
      <c r="BZ81" s="232">
        <v>5.6790437549352646E-2</v>
      </c>
      <c r="CA81" s="232">
        <v>0.35094946622848511</v>
      </c>
      <c r="CB81" s="232">
        <v>0.22934719920158386</v>
      </c>
      <c r="CC81" s="232">
        <v>6.4382129348814487E-3</v>
      </c>
      <c r="CD81" s="232">
        <v>0.10686889290809631</v>
      </c>
      <c r="CE81" s="232">
        <v>9.2862680554389954E-2</v>
      </c>
      <c r="CF81" s="232">
        <v>0.18596148490905762</v>
      </c>
      <c r="CG81" s="232">
        <v>0.54740357398986816</v>
      </c>
      <c r="CH81" s="232">
        <v>5.9684962034225464E-2</v>
      </c>
      <c r="CI81" s="232">
        <v>7.8018364729359746E-4</v>
      </c>
      <c r="CJ81" s="232">
        <v>0.58913308382034302</v>
      </c>
      <c r="CK81" s="232">
        <v>0.48784476518630981</v>
      </c>
      <c r="CL81" s="232">
        <v>0.71131861209869385</v>
      </c>
      <c r="CM81" s="232">
        <v>0.10550441592931747</v>
      </c>
      <c r="CN81" s="232">
        <v>0.71088236570358276</v>
      </c>
      <c r="CO81" s="232">
        <v>0.7979469895362854</v>
      </c>
      <c r="CP81" s="232">
        <v>0.58597248792648315</v>
      </c>
      <c r="CQ81" s="232">
        <v>0.12358660250902176</v>
      </c>
      <c r="CR81" s="232">
        <v>0.30392223596572876</v>
      </c>
      <c r="CS81" s="232">
        <v>0.44058290123939514</v>
      </c>
      <c r="CT81" s="232">
        <v>0.55765140056610107</v>
      </c>
      <c r="CU81" s="232">
        <v>0.49831387400627136</v>
      </c>
      <c r="CV81" s="232">
        <v>0.70333808660507202</v>
      </c>
      <c r="CW81" s="232">
        <v>0.75785148143768311</v>
      </c>
      <c r="CX81" s="232">
        <v>2.9134452342987061E-3</v>
      </c>
      <c r="CY81" s="232">
        <v>4.8360731452703476E-2</v>
      </c>
      <c r="CZ81" s="232">
        <v>4.2022585868835449E-2</v>
      </c>
      <c r="DA81" s="232">
        <v>8.4152013063430786E-2</v>
      </c>
      <c r="DB81" s="232">
        <v>0.24771320819854736</v>
      </c>
      <c r="DC81" s="232">
        <v>2.7008872479200363E-2</v>
      </c>
      <c r="DD81" s="232">
        <v>3.5305175697430968E-4</v>
      </c>
      <c r="DE81" s="232">
        <v>0.44648623466491699</v>
      </c>
      <c r="DF81" s="232">
        <v>0.55351376533508301</v>
      </c>
      <c r="DG81" s="232">
        <v>1.0193456895649433E-2</v>
      </c>
      <c r="DH81" s="232">
        <v>0.24703535437583923</v>
      </c>
      <c r="DI81" s="232">
        <v>0.48729994893074036</v>
      </c>
      <c r="DJ81" s="232">
        <v>0.22583575546741486</v>
      </c>
      <c r="DK81" s="232">
        <v>2.9635472223162651E-2</v>
      </c>
      <c r="DL81" s="232">
        <v>2.515975758433342E-2</v>
      </c>
      <c r="DM81" s="232">
        <v>0.19711305201053619</v>
      </c>
      <c r="DN81" s="232">
        <v>0.13924023509025574</v>
      </c>
      <c r="DO81" s="232">
        <v>5.2970271557569504E-2</v>
      </c>
      <c r="DP81" s="232">
        <v>0.35002458095550537</v>
      </c>
      <c r="DQ81" s="232">
        <v>0.23549209535121918</v>
      </c>
      <c r="DR81" s="232">
        <v>6.4391237683594227E-3</v>
      </c>
      <c r="DS81" s="232">
        <v>0.10679031163454056</v>
      </c>
      <c r="DT81" s="232">
        <v>9.2875823378562927E-2</v>
      </c>
      <c r="DU81" s="232">
        <v>0.18593999743461609</v>
      </c>
      <c r="DV81" s="232">
        <v>0.54748106002807617</v>
      </c>
      <c r="DW81" s="232">
        <v>5.9693407267332077E-2</v>
      </c>
      <c r="DX81" s="232">
        <v>7.8029400901868939E-4</v>
      </c>
      <c r="DY81" s="232">
        <v>3.5497680306434631E-2</v>
      </c>
      <c r="DZ81" s="232">
        <v>5.0083279609680176E-2</v>
      </c>
      <c r="EA81" s="232">
        <v>0.47757530212402344</v>
      </c>
      <c r="EB81" s="232">
        <v>8.1812642514705658E-2</v>
      </c>
      <c r="EC81" s="232">
        <v>1.3408433645963669E-2</v>
      </c>
      <c r="ED81" s="232">
        <v>1.0667819529771805E-2</v>
      </c>
      <c r="EE81" s="232">
        <v>2.6171965524554253E-2</v>
      </c>
      <c r="EF81" s="232">
        <v>0.21144483983516693</v>
      </c>
      <c r="EG81" s="232">
        <v>0.4916863739490509</v>
      </c>
      <c r="EH81" s="232">
        <v>0.22434288263320923</v>
      </c>
      <c r="EI81" s="232">
        <v>0.21740180253982544</v>
      </c>
      <c r="EJ81" s="232">
        <v>6.6568940877914429E-2</v>
      </c>
      <c r="EK81" s="232">
        <v>6.7158542573451996E-2</v>
      </c>
      <c r="EL81" s="232">
        <v>8.0130517482757568E-2</v>
      </c>
      <c r="EM81" s="232">
        <v>5.6426461786031723E-2</v>
      </c>
      <c r="EN81" s="232">
        <v>0.29129257798194885</v>
      </c>
      <c r="EO81" s="232">
        <v>0.12479361146688461</v>
      </c>
      <c r="EP81" s="232">
        <v>4.7139257192611694E-2</v>
      </c>
      <c r="EQ81" s="232">
        <v>3.3441424369812012E-2</v>
      </c>
      <c r="ER81" s="232">
        <v>1.9044488668441772E-2</v>
      </c>
      <c r="ES81" s="232">
        <v>2.6116684079170227E-2</v>
      </c>
      <c r="ET81" s="232">
        <v>7.7834360301494598E-2</v>
      </c>
      <c r="EU81" s="232">
        <v>6.8653188645839691E-2</v>
      </c>
      <c r="EV81" s="232">
        <v>0.13123400509357452</v>
      </c>
      <c r="EW81" s="232">
        <v>6.8757936358451843E-2</v>
      </c>
      <c r="EX81" s="232">
        <v>4.2959030717611313E-2</v>
      </c>
      <c r="EY81" s="232">
        <v>0</v>
      </c>
      <c r="EZ81" s="232">
        <v>0</v>
      </c>
      <c r="FA81" s="232">
        <v>0</v>
      </c>
      <c r="FB81" s="232">
        <v>0</v>
      </c>
      <c r="FC81" s="232">
        <v>0</v>
      </c>
      <c r="FD81" s="232">
        <v>0</v>
      </c>
      <c r="FE81" s="232">
        <v>0</v>
      </c>
      <c r="FF81" s="232">
        <v>0.54020422697067261</v>
      </c>
      <c r="FG81" s="232">
        <v>0.45979577302932739</v>
      </c>
      <c r="FH81" s="232">
        <v>5.8913569897413254E-2</v>
      </c>
      <c r="FI81" s="232">
        <v>0.49004408717155457</v>
      </c>
      <c r="FJ81" s="232">
        <v>0.33462962508201599</v>
      </c>
      <c r="FK81" s="232">
        <v>0.10839642584323883</v>
      </c>
      <c r="FL81" s="232">
        <v>8.0162929370999336E-3</v>
      </c>
      <c r="FM81" s="232">
        <v>9.357549250125885E-3</v>
      </c>
      <c r="FN81" s="232">
        <v>0.23113614320755005</v>
      </c>
      <c r="FO81" s="232">
        <v>0.14251954853534698</v>
      </c>
      <c r="FP81" s="232">
        <v>0.11097376048564911</v>
      </c>
      <c r="FQ81" s="232">
        <v>0.35930740833282471</v>
      </c>
      <c r="FR81" s="232">
        <v>0.14670559763908386</v>
      </c>
      <c r="FZ81" s="232">
        <v>2123.90673828125</v>
      </c>
      <c r="GA81" s="232">
        <v>2429.75537109375</v>
      </c>
      <c r="GB81" s="232">
        <v>1744.64599609375</v>
      </c>
      <c r="GC81" s="232">
        <v>709.4010009765625</v>
      </c>
      <c r="GD81" s="232">
        <v>1542.3702392578125</v>
      </c>
      <c r="GE81" s="232">
        <v>2271.740478515625</v>
      </c>
      <c r="GF81" s="232">
        <v>2441.200439453125</v>
      </c>
      <c r="GG81" s="232">
        <v>2615.99658203125</v>
      </c>
      <c r="GH81" s="232">
        <v>1183.4559326171875</v>
      </c>
      <c r="GI81" s="232">
        <v>1208.502685546875</v>
      </c>
      <c r="GJ81" s="232">
        <v>1318.7586669921875</v>
      </c>
      <c r="GK81" s="232">
        <v>1202.6173095703125</v>
      </c>
      <c r="GL81" s="232">
        <v>1736.2998046875</v>
      </c>
      <c r="GM81" s="232">
        <v>4250.564453125</v>
      </c>
      <c r="GN81" s="232">
        <v>1111.9774169921875</v>
      </c>
      <c r="GO81" s="232">
        <v>2290.57666015625</v>
      </c>
      <c r="GP81" s="232">
        <v>1687.8353271484375</v>
      </c>
      <c r="GQ81" s="232">
        <v>1688.974609375</v>
      </c>
      <c r="GR81" s="232">
        <v>2131.012939453125</v>
      </c>
      <c r="GS81" s="232">
        <v>3911.063720703125</v>
      </c>
      <c r="GT81" s="232">
        <v>1511.48779296875</v>
      </c>
      <c r="GU81" s="232">
        <v>2539.42919921875</v>
      </c>
      <c r="GV81" s="232">
        <v>1931.751708984375</v>
      </c>
      <c r="GW81" s="232">
        <v>1529.4390869140625</v>
      </c>
      <c r="GX81" s="232">
        <v>1645.0697021484375</v>
      </c>
      <c r="GY81" s="232">
        <v>1089.36279296875</v>
      </c>
      <c r="GZ81" s="232">
        <v>890.49993896484375</v>
      </c>
      <c r="HA81" s="232">
        <v>1951.75244140625</v>
      </c>
      <c r="HB81" s="232">
        <v>1489.0091552734375</v>
      </c>
      <c r="HC81" s="232">
        <v>3720.64599609375</v>
      </c>
      <c r="HD81" s="232">
        <v>1381.1890869140625</v>
      </c>
      <c r="HE81" s="232">
        <v>5175.89990234375</v>
      </c>
      <c r="HF81" s="232">
        <v>1829.980712890625</v>
      </c>
      <c r="HG81" s="232">
        <v>0</v>
      </c>
      <c r="HH81" s="232">
        <v>4375.85400390625</v>
      </c>
      <c r="HI81" s="232">
        <v>2080.609375</v>
      </c>
      <c r="HJ81" s="232">
        <v>0.52640694379806519</v>
      </c>
      <c r="HK81" s="232">
        <v>0.14259135723114014</v>
      </c>
      <c r="HL81" s="232">
        <v>0.2115086168050766</v>
      </c>
      <c r="HM81" s="232">
        <v>1907.8209228515625</v>
      </c>
      <c r="HN81" s="232">
        <v>1237.310546875</v>
      </c>
      <c r="HO81" s="232">
        <v>1814.7425537109375</v>
      </c>
      <c r="HP81" s="232">
        <v>0.47517150640487671</v>
      </c>
      <c r="HQ81" s="232">
        <v>0.22167791426181793</v>
      </c>
      <c r="HR81" s="232">
        <v>0.23383136093616486</v>
      </c>
      <c r="HS81" s="232">
        <v>6.1795536428689957E-2</v>
      </c>
      <c r="HT81" s="232">
        <v>7.5236661359667778E-3</v>
      </c>
      <c r="HU81" s="232">
        <v>0.65122801065444946</v>
      </c>
      <c r="HV81" s="232">
        <v>0.55641365051269531</v>
      </c>
      <c r="HW81" s="232">
        <v>0.55579274892807007</v>
      </c>
      <c r="HX81" s="232">
        <v>0.44747158885002136</v>
      </c>
      <c r="HY81" s="232">
        <v>0.71424901485443115</v>
      </c>
      <c r="HZ81" s="232">
        <v>0.35041159391403198</v>
      </c>
      <c r="IA81" s="232">
        <v>1.3795373030006886E-2</v>
      </c>
      <c r="IB81" s="232">
        <v>0.15104937553405762</v>
      </c>
      <c r="IC81" s="232">
        <v>0.23172365128993988</v>
      </c>
      <c r="ID81" s="232">
        <v>0.26696857810020447</v>
      </c>
      <c r="IE81" s="232">
        <v>0.33646303415298462</v>
      </c>
      <c r="IF81" s="232">
        <v>0.70828801393508911</v>
      </c>
      <c r="IG81" s="232">
        <v>0.29171201586723328</v>
      </c>
      <c r="IH81" s="232">
        <v>8.6297184228897095E-2</v>
      </c>
      <c r="II81" s="232">
        <v>0.34005075693130493</v>
      </c>
      <c r="IJ81" s="232">
        <v>0.15045574307441711</v>
      </c>
      <c r="IK81" s="232">
        <v>3.4520138055086136E-2</v>
      </c>
      <c r="IL81" s="232">
        <v>0.28087970614433289</v>
      </c>
      <c r="IM81" s="232">
        <v>0.10779647529125214</v>
      </c>
      <c r="IN81" s="232">
        <v>0.98577296733856201</v>
      </c>
      <c r="IO81" s="232">
        <v>0.9302746057510376</v>
      </c>
      <c r="IP81" s="232">
        <v>0.26758188009262085</v>
      </c>
      <c r="IQ81" s="232">
        <v>0.21314157545566559</v>
      </c>
    </row>
    <row r="82" spans="1:251" x14ac:dyDescent="0.25">
      <c r="A82" s="139" t="str">
        <f t="shared" si="2"/>
        <v>2012_4_SEMT</v>
      </c>
      <c r="B82" s="232">
        <v>2012</v>
      </c>
      <c r="C82" s="232">
        <v>4</v>
      </c>
      <c r="D82" s="232" t="s">
        <v>171</v>
      </c>
      <c r="E82" s="232">
        <v>1408.7025146484375</v>
      </c>
      <c r="F82" s="232">
        <v>1596.9906005859375</v>
      </c>
      <c r="G82" s="232">
        <v>1176.04248046875</v>
      </c>
      <c r="H82" s="232">
        <v>796.5572509765625</v>
      </c>
      <c r="I82" s="232">
        <v>1216.606689453125</v>
      </c>
      <c r="J82" s="232">
        <v>1568.056640625</v>
      </c>
      <c r="K82" s="232">
        <v>1568.056640625</v>
      </c>
      <c r="L82" s="232">
        <v>1330.8255615234375</v>
      </c>
      <c r="M82" s="232">
        <v>1024.5108642578125</v>
      </c>
      <c r="N82" s="232">
        <v>1045.37109375</v>
      </c>
      <c r="O82" s="232">
        <v>1176.04248046875</v>
      </c>
      <c r="P82" s="232">
        <v>1064.660400390625</v>
      </c>
      <c r="Q82" s="232">
        <v>1306.7138671875</v>
      </c>
      <c r="R82" s="232">
        <v>3193.981201171875</v>
      </c>
      <c r="S82" s="232">
        <v>998.119140625</v>
      </c>
      <c r="T82" s="232">
        <v>1568.056640625</v>
      </c>
      <c r="U82" s="232">
        <v>1330.8255615234375</v>
      </c>
      <c r="V82" s="232">
        <v>1280.638671875</v>
      </c>
      <c r="W82" s="232">
        <v>1437.38525390625</v>
      </c>
      <c r="X82" s="232">
        <v>2661.651123046875</v>
      </c>
      <c r="Y82" s="232">
        <v>1038.0439453125</v>
      </c>
      <c r="Z82" s="232">
        <v>1625.5521240234375</v>
      </c>
      <c r="AA82" s="232">
        <v>1306.7138671875</v>
      </c>
      <c r="AB82" s="232">
        <v>1241.378173828125</v>
      </c>
      <c r="AC82" s="232">
        <v>1197.742919921875</v>
      </c>
      <c r="AD82" s="232">
        <v>1045.37109375</v>
      </c>
      <c r="AE82" s="232">
        <v>827.7734375</v>
      </c>
      <c r="AF82" s="232">
        <v>1472.66650390625</v>
      </c>
      <c r="AG82" s="232">
        <v>1045.37109375</v>
      </c>
      <c r="AH82" s="232">
        <v>1960.07080078125</v>
      </c>
      <c r="AI82" s="232">
        <v>1064.660400390625</v>
      </c>
      <c r="AJ82" s="232">
        <v>3920.1416015625</v>
      </c>
      <c r="AK82" s="232">
        <v>1330.8255615234375</v>
      </c>
      <c r="AL82" s="232">
        <v>0</v>
      </c>
      <c r="AM82" s="232">
        <v>2744.09912109375</v>
      </c>
      <c r="AN82" s="232">
        <v>1383.0897216796875</v>
      </c>
      <c r="AO82" s="232">
        <v>1412.288818359375</v>
      </c>
      <c r="AP82" s="232">
        <v>1021.5469970703125</v>
      </c>
      <c r="AQ82" s="232">
        <v>1330.8255615234375</v>
      </c>
      <c r="AR82" s="232">
        <v>289620.12126159668</v>
      </c>
      <c r="AS82" s="232">
        <v>5189427.5513381958</v>
      </c>
      <c r="AT82" s="232">
        <v>9281990.5814437866</v>
      </c>
      <c r="AU82" s="232">
        <v>3843596.8832626343</v>
      </c>
      <c r="AV82" s="232">
        <v>582698.93521881104</v>
      </c>
      <c r="AW82" s="232">
        <v>20634372.764198303</v>
      </c>
      <c r="AX82" s="232">
        <v>32618883.798866272</v>
      </c>
      <c r="AY82" s="232">
        <v>11984511.034667969</v>
      </c>
      <c r="AZ82" s="232">
        <v>19187334.072525024</v>
      </c>
      <c r="BA82" s="232">
        <v>1415784.3329772949</v>
      </c>
      <c r="BB82" s="232">
        <v>2465373.3802337646</v>
      </c>
      <c r="BC82" s="232">
        <v>7581390.0512161255</v>
      </c>
      <c r="BD82" s="232">
        <v>11863835.976745605</v>
      </c>
      <c r="BE82" s="232">
        <v>6730750.6515045166</v>
      </c>
      <c r="BF82" s="232">
        <v>3977533.7391662598</v>
      </c>
      <c r="BG82" s="232">
        <v>7.5581170618534088E-2</v>
      </c>
      <c r="BH82" s="232">
        <v>0.23242335021495819</v>
      </c>
      <c r="BI82" s="232">
        <v>0.3637106716632843</v>
      </c>
      <c r="BJ82" s="232">
        <v>0.20634521543979645</v>
      </c>
      <c r="BK82" s="232">
        <v>0.12193959951400757</v>
      </c>
      <c r="BL82" s="232">
        <v>3.1176351476460695E-3</v>
      </c>
      <c r="BM82" s="232">
        <v>0.36741021275520325</v>
      </c>
      <c r="BN82" s="232">
        <v>3.5834622103720903E-3</v>
      </c>
      <c r="BO82" s="232">
        <v>7.812231034040451E-2</v>
      </c>
      <c r="BP82" s="232">
        <v>0.45705339312553406</v>
      </c>
      <c r="BQ82" s="232">
        <v>0.54294657707214355</v>
      </c>
      <c r="BR82" s="232">
        <v>1.9987300038337708E-2</v>
      </c>
      <c r="BS82" s="232">
        <v>0.28524959087371826</v>
      </c>
      <c r="BT82" s="232">
        <v>0.47312480211257935</v>
      </c>
      <c r="BU82" s="232">
        <v>0.19284142553806305</v>
      </c>
      <c r="BV82" s="232">
        <v>2.8796862810850143E-2</v>
      </c>
      <c r="BW82" s="232">
        <v>2.4202467873692513E-2</v>
      </c>
      <c r="BX82" s="232">
        <v>0.18670003116130829</v>
      </c>
      <c r="BY82" s="232">
        <v>0.11217312514781952</v>
      </c>
      <c r="BZ82" s="232">
        <v>5.7842280715703964E-2</v>
      </c>
      <c r="CA82" s="232">
        <v>0.35883235931396484</v>
      </c>
      <c r="CB82" s="232">
        <v>0.26024973392486572</v>
      </c>
      <c r="CC82" s="232">
        <v>5.8070807717740536E-3</v>
      </c>
      <c r="CD82" s="232">
        <v>0.14672261476516724</v>
      </c>
      <c r="CE82" s="232">
        <v>8.3527341485023499E-2</v>
      </c>
      <c r="CF82" s="232">
        <v>0.18122313916683197</v>
      </c>
      <c r="CG82" s="232">
        <v>0.53741323947906494</v>
      </c>
      <c r="CH82" s="232">
        <v>4.508521780371666E-2</v>
      </c>
      <c r="CI82" s="232">
        <v>2.2136731422506273E-4</v>
      </c>
      <c r="CJ82" s="232">
        <v>0.63258981704711914</v>
      </c>
      <c r="CK82" s="232">
        <v>0.53833729028701782</v>
      </c>
      <c r="CL82" s="232">
        <v>0.7419392466545105</v>
      </c>
      <c r="CM82" s="232">
        <v>0.1672872006893158</v>
      </c>
      <c r="CN82" s="232">
        <v>0.77636772394180298</v>
      </c>
      <c r="CO82" s="232">
        <v>0.82289016246795654</v>
      </c>
      <c r="CP82" s="232">
        <v>0.59119141101837158</v>
      </c>
      <c r="CQ82" s="232">
        <v>0.14939035475254059</v>
      </c>
      <c r="CR82" s="232">
        <v>0.3252338171005249</v>
      </c>
      <c r="CS82" s="232">
        <v>0.45799005031585693</v>
      </c>
      <c r="CT82" s="232">
        <v>0.57468438148498535</v>
      </c>
      <c r="CU82" s="232">
        <v>0.54888063669204712</v>
      </c>
      <c r="CV82" s="232">
        <v>0.7553369402885437</v>
      </c>
      <c r="CW82" s="232">
        <v>0.80547457933425903</v>
      </c>
      <c r="CX82" s="232">
        <v>2.808951772749424E-3</v>
      </c>
      <c r="CY82" s="232">
        <v>7.097141444683075E-2</v>
      </c>
      <c r="CZ82" s="232">
        <v>4.0403135120868683E-2</v>
      </c>
      <c r="DA82" s="232">
        <v>8.7659716606140137E-2</v>
      </c>
      <c r="DB82" s="232">
        <v>0.25995296239852905</v>
      </c>
      <c r="DC82" s="232">
        <v>2.1808238700032234E-2</v>
      </c>
      <c r="DD82" s="232">
        <v>1.0707791079767048E-4</v>
      </c>
      <c r="DE82" s="232">
        <v>0.45154803991317749</v>
      </c>
      <c r="DF82" s="232">
        <v>0.54845196008682251</v>
      </c>
      <c r="DG82" s="232">
        <v>1.5094338916242123E-2</v>
      </c>
      <c r="DH82" s="232">
        <v>0.27046111226081848</v>
      </c>
      <c r="DI82" s="232">
        <v>0.48375612497329712</v>
      </c>
      <c r="DJ82" s="232">
        <v>0.20031948387622833</v>
      </c>
      <c r="DK82" s="232">
        <v>3.036893717944622E-2</v>
      </c>
      <c r="DL82" s="232">
        <v>2.489001676440239E-2</v>
      </c>
      <c r="DM82" s="232">
        <v>0.18782781064510345</v>
      </c>
      <c r="DN82" s="232">
        <v>0.11101793497800827</v>
      </c>
      <c r="DO82" s="232">
        <v>5.3246796131134033E-2</v>
      </c>
      <c r="DP82" s="232">
        <v>0.35525873303413391</v>
      </c>
      <c r="DQ82" s="232">
        <v>0.26775869727134705</v>
      </c>
      <c r="DR82" s="232">
        <v>5.7989382185041904E-3</v>
      </c>
      <c r="DS82" s="232">
        <v>0.14666387438774109</v>
      </c>
      <c r="DT82" s="232">
        <v>8.3556078374385834E-2</v>
      </c>
      <c r="DU82" s="232">
        <v>0.18112324178218842</v>
      </c>
      <c r="DV82" s="232">
        <v>0.53753572702407837</v>
      </c>
      <c r="DW82" s="232">
        <v>4.5100726187229156E-2</v>
      </c>
      <c r="DX82" s="232">
        <v>2.2144346439745277E-4</v>
      </c>
      <c r="DY82" s="232">
        <v>2.9361383989453316E-2</v>
      </c>
      <c r="DZ82" s="232">
        <v>4.105975478887558E-2</v>
      </c>
      <c r="EA82" s="232">
        <v>0.50895702838897705</v>
      </c>
      <c r="EB82" s="232">
        <v>9.5329701900482178E-2</v>
      </c>
      <c r="EC82" s="232">
        <v>1.2025229632854462E-2</v>
      </c>
      <c r="ED82" s="232">
        <v>1.0268257930874825E-2</v>
      </c>
      <c r="EE82" s="232">
        <v>3.7587013095617294E-2</v>
      </c>
      <c r="EF82" s="232">
        <v>0.18370583653450012</v>
      </c>
      <c r="EG82" s="232">
        <v>0.45986393094062805</v>
      </c>
      <c r="EH82" s="232">
        <v>0.23091217875480652</v>
      </c>
      <c r="EI82" s="232">
        <v>0.24227903783321381</v>
      </c>
      <c r="EJ82" s="232">
        <v>6.6944845020771027E-2</v>
      </c>
      <c r="EK82" s="232">
        <v>6.8612910807132721E-2</v>
      </c>
      <c r="EL82" s="232">
        <v>8.0243661999702454E-2</v>
      </c>
      <c r="EM82" s="232">
        <v>5.8822121471166611E-2</v>
      </c>
      <c r="EN82" s="232">
        <v>0.28133031725883484</v>
      </c>
      <c r="EO82" s="232">
        <v>0.1161695197224617</v>
      </c>
      <c r="EP82" s="232">
        <v>4.8176668584346771E-2</v>
      </c>
      <c r="EQ82" s="232">
        <v>3.3900443464517593E-2</v>
      </c>
      <c r="ER82" s="232">
        <v>1.811235211789608E-2</v>
      </c>
      <c r="ES82" s="232">
        <v>4.3091055005788803E-2</v>
      </c>
      <c r="ET82" s="232">
        <v>6.2813423573970795E-2</v>
      </c>
      <c r="EU82" s="232">
        <v>7.6960355043411255E-2</v>
      </c>
      <c r="EV82" s="232">
        <v>0.14375817775726318</v>
      </c>
      <c r="EW82" s="232">
        <v>7.7639646828174591E-2</v>
      </c>
      <c r="EX82" s="232">
        <v>4.2401306331157684E-2</v>
      </c>
      <c r="EY82" s="232">
        <v>0</v>
      </c>
      <c r="EZ82" s="232">
        <v>0</v>
      </c>
      <c r="FA82" s="232">
        <v>0</v>
      </c>
      <c r="FB82" s="232">
        <v>0</v>
      </c>
      <c r="FC82" s="232">
        <v>0</v>
      </c>
      <c r="FD82" s="232">
        <v>0</v>
      </c>
      <c r="FE82" s="232">
        <v>0</v>
      </c>
      <c r="FF82" s="232">
        <v>0.53452968597412109</v>
      </c>
      <c r="FG82" s="232">
        <v>0.46547031402587891</v>
      </c>
      <c r="FH82" s="232">
        <v>8.1952996551990509E-2</v>
      </c>
      <c r="FI82" s="232">
        <v>0.4829602837562561</v>
      </c>
      <c r="FJ82" s="232">
        <v>0.33220535516738892</v>
      </c>
      <c r="FK82" s="232">
        <v>9.5279596745967865E-2</v>
      </c>
      <c r="FL82" s="232">
        <v>7.6017607934772968E-3</v>
      </c>
      <c r="FM82" s="232">
        <v>1.5199907124042511E-2</v>
      </c>
      <c r="FN82" s="232">
        <v>0.17091925442218781</v>
      </c>
      <c r="FO82" s="232">
        <v>0.12582011520862579</v>
      </c>
      <c r="FP82" s="232">
        <v>0.12119149416685104</v>
      </c>
      <c r="FQ82" s="232">
        <v>0.40604045987129211</v>
      </c>
      <c r="FR82" s="232">
        <v>0.16082876920700073</v>
      </c>
      <c r="FZ82" s="232">
        <v>2485.8125</v>
      </c>
      <c r="GA82" s="232">
        <v>2859.75146484375</v>
      </c>
      <c r="GB82" s="232">
        <v>2031.399169921875</v>
      </c>
      <c r="GC82" s="232">
        <v>713.13641357421875</v>
      </c>
      <c r="GD82" s="232">
        <v>1667.051025390625</v>
      </c>
      <c r="GE82" s="232">
        <v>2724.340087890625</v>
      </c>
      <c r="GF82" s="232">
        <v>3000.350341796875</v>
      </c>
      <c r="GG82" s="232">
        <v>3485.16064453125</v>
      </c>
      <c r="GH82" s="232">
        <v>1210.0157470703125</v>
      </c>
      <c r="GI82" s="232">
        <v>1321.8143310546875</v>
      </c>
      <c r="GJ82" s="232">
        <v>1455.886962890625</v>
      </c>
      <c r="GK82" s="232">
        <v>1399.4163818359375</v>
      </c>
      <c r="GL82" s="232">
        <v>1786.1767578125</v>
      </c>
      <c r="GM82" s="232">
        <v>4993.7421875</v>
      </c>
      <c r="GN82" s="232">
        <v>1345.4761962890625</v>
      </c>
      <c r="GO82" s="232">
        <v>2586.684326171875</v>
      </c>
      <c r="GP82" s="232">
        <v>1917.423095703125</v>
      </c>
      <c r="GQ82" s="232">
        <v>1993.177001953125</v>
      </c>
      <c r="GR82" s="232">
        <v>2586.443603515625</v>
      </c>
      <c r="GS82" s="232">
        <v>4142.89697265625</v>
      </c>
      <c r="GT82" s="232">
        <v>1511.48779296875</v>
      </c>
      <c r="GU82" s="232">
        <v>3083.54296875</v>
      </c>
      <c r="GV82" s="232">
        <v>2349.62646484375</v>
      </c>
      <c r="GW82" s="232">
        <v>1696.6080322265625</v>
      </c>
      <c r="GX82" s="232">
        <v>1709.8197021484375</v>
      </c>
      <c r="GY82" s="232">
        <v>1175.93212890625</v>
      </c>
      <c r="GZ82" s="232">
        <v>898.9151611328125</v>
      </c>
      <c r="HA82" s="232">
        <v>2314.494384765625</v>
      </c>
      <c r="HB82" s="232">
        <v>1788.8651123046875</v>
      </c>
      <c r="HC82" s="232">
        <v>3660.0185546875</v>
      </c>
      <c r="HD82" s="232">
        <v>1993.70849609375</v>
      </c>
      <c r="HE82" s="232">
        <v>6667.30419921875</v>
      </c>
      <c r="HF82" s="232">
        <v>2302.16650390625</v>
      </c>
      <c r="HG82" s="232">
        <v>0</v>
      </c>
      <c r="HH82" s="232">
        <v>4199.6865234375</v>
      </c>
      <c r="HI82" s="232">
        <v>2427.5244140625</v>
      </c>
      <c r="HJ82" s="232">
        <v>0.55015438795089722</v>
      </c>
      <c r="HK82" s="232">
        <v>0.14692062139511108</v>
      </c>
      <c r="HL82" s="232">
        <v>0.18366925418376923</v>
      </c>
      <c r="HM82" s="232">
        <v>2239.472900390625</v>
      </c>
      <c r="HN82" s="232">
        <v>1503.67724609375</v>
      </c>
      <c r="HO82" s="232">
        <v>2251.666015625</v>
      </c>
      <c r="HP82" s="232">
        <v>0.44342979788780212</v>
      </c>
      <c r="HQ82" s="232">
        <v>0.22653341293334961</v>
      </c>
      <c r="HR82" s="232">
        <v>0.26065957546234131</v>
      </c>
      <c r="HS82" s="232">
        <v>6.1299748718738556E-2</v>
      </c>
      <c r="HT82" s="232">
        <v>8.0774677917361259E-3</v>
      </c>
      <c r="HU82" s="232">
        <v>0.68252533674240112</v>
      </c>
      <c r="HV82" s="232">
        <v>0.58819472789764404</v>
      </c>
      <c r="HW82" s="232">
        <v>0.62811481952667236</v>
      </c>
      <c r="HX82" s="232">
        <v>0.50799709558486938</v>
      </c>
      <c r="HY82" s="232">
        <v>0.78244125843048096</v>
      </c>
      <c r="HZ82" s="232">
        <v>0.32119610905647278</v>
      </c>
      <c r="IA82" s="232">
        <v>1.3360605575144291E-2</v>
      </c>
      <c r="IB82" s="232">
        <v>0.15633071959018707</v>
      </c>
      <c r="IC82" s="232">
        <v>0.23597289621829987</v>
      </c>
      <c r="ID82" s="232">
        <v>0.27221232652664185</v>
      </c>
      <c r="IE82" s="232">
        <v>0.32212346792221069</v>
      </c>
      <c r="IF82" s="232">
        <v>0.69662201404571533</v>
      </c>
      <c r="IG82" s="232">
        <v>0.30337798595428467</v>
      </c>
      <c r="IH82" s="232">
        <v>9.5318756997585297E-2</v>
      </c>
      <c r="II82" s="232">
        <v>0.35912337899208069</v>
      </c>
      <c r="IJ82" s="232">
        <v>0.12573300302028656</v>
      </c>
      <c r="IK82" s="232">
        <v>3.5440173000097275E-2</v>
      </c>
      <c r="IL82" s="232">
        <v>0.2713966965675354</v>
      </c>
      <c r="IM82" s="232">
        <v>0.11298798769712448</v>
      </c>
      <c r="IN82" s="232">
        <v>0.98663747310638428</v>
      </c>
      <c r="IO82" s="232">
        <v>0.92903858423233032</v>
      </c>
      <c r="IP82" s="232">
        <v>0.24915456771850586</v>
      </c>
      <c r="IQ82" s="232">
        <v>0.21076731383800507</v>
      </c>
    </row>
    <row r="83" spans="1:251" x14ac:dyDescent="0.25">
      <c r="A83" s="139" t="str">
        <f t="shared" si="2"/>
        <v>2012_3_BRA</v>
      </c>
      <c r="B83" s="232">
        <v>2012</v>
      </c>
      <c r="C83" s="232">
        <v>3</v>
      </c>
      <c r="D83" s="232" t="s">
        <v>170</v>
      </c>
      <c r="E83" s="232">
        <v>1102.8001708984375</v>
      </c>
      <c r="F83" s="232">
        <v>1302.2730712890625</v>
      </c>
      <c r="G83" s="232">
        <v>947.59674072265625</v>
      </c>
      <c r="H83" s="232">
        <v>405.00689697265625</v>
      </c>
      <c r="I83" s="232">
        <v>1041.818359375</v>
      </c>
      <c r="J83" s="232">
        <v>1300.14306640625</v>
      </c>
      <c r="K83" s="232">
        <v>1218.3387451171875</v>
      </c>
      <c r="L83" s="232">
        <v>842.00738525390625</v>
      </c>
      <c r="M83" s="232">
        <v>663.33831787109375</v>
      </c>
      <c r="N83" s="232">
        <v>840.393310546875</v>
      </c>
      <c r="O83" s="232">
        <v>1053.3258056640625</v>
      </c>
      <c r="P83" s="232">
        <v>911.59112548828125</v>
      </c>
      <c r="Q83" s="232">
        <v>1213.8197021484375</v>
      </c>
      <c r="R83" s="232">
        <v>2653.353271484375</v>
      </c>
      <c r="S83" s="232">
        <v>533.2550048828125</v>
      </c>
      <c r="T83" s="232">
        <v>1278.916259765625</v>
      </c>
      <c r="U83" s="232">
        <v>1205.8013916015625</v>
      </c>
      <c r="V83" s="232">
        <v>1078.9508056640625</v>
      </c>
      <c r="W83" s="232">
        <v>1192.878173828125</v>
      </c>
      <c r="X83" s="232">
        <v>1753.551025390625</v>
      </c>
      <c r="Y83" s="232">
        <v>842.00738525390625</v>
      </c>
      <c r="Z83" s="232">
        <v>1326.6766357421875</v>
      </c>
      <c r="AA83" s="232">
        <v>1061.34130859375</v>
      </c>
      <c r="AB83" s="232">
        <v>947.59674072265625</v>
      </c>
      <c r="AC83" s="232">
        <v>976.70477294921875</v>
      </c>
      <c r="AD83" s="232">
        <v>850.80419921875</v>
      </c>
      <c r="AE83" s="232">
        <v>533.2550048828125</v>
      </c>
      <c r="AF83" s="232">
        <v>1309.1409912109375</v>
      </c>
      <c r="AG83" s="232">
        <v>829.21148681640625</v>
      </c>
      <c r="AH83" s="232">
        <v>1618.735107421875</v>
      </c>
      <c r="AI83" s="232">
        <v>908.18841552734375</v>
      </c>
      <c r="AJ83" s="232">
        <v>3371.721435546875</v>
      </c>
      <c r="AK83" s="232">
        <v>937.6365966796875</v>
      </c>
      <c r="AL83" s="232">
        <v>0</v>
      </c>
      <c r="AM83" s="232">
        <v>2385.75634765625</v>
      </c>
      <c r="AN83" s="232">
        <v>1146.38525390625</v>
      </c>
      <c r="AO83" s="232">
        <v>1260.3427734375</v>
      </c>
      <c r="AP83" s="232">
        <v>815.716796875</v>
      </c>
      <c r="AQ83" s="232">
        <v>937.8455810546875</v>
      </c>
      <c r="AR83" s="232">
        <v>2622146.4068841934</v>
      </c>
      <c r="AS83" s="232">
        <v>25036805.428040504</v>
      </c>
      <c r="AT83" s="232">
        <v>43398940.392609596</v>
      </c>
      <c r="AU83" s="232">
        <v>16391695.811841965</v>
      </c>
      <c r="AV83" s="232">
        <v>2540506.1922578812</v>
      </c>
      <c r="AW83" s="232">
        <v>96937991.68487072</v>
      </c>
      <c r="AX83" s="232">
        <v>157532021.48563004</v>
      </c>
      <c r="AY83" s="232">
        <v>60594029.800759315</v>
      </c>
      <c r="AZ83" s="232">
        <v>89990094.23163414</v>
      </c>
      <c r="BA83" s="232">
        <v>6738130.5373563766</v>
      </c>
      <c r="BB83" s="232">
        <v>14377177.371435165</v>
      </c>
      <c r="BC83" s="232">
        <v>38334536.147893906</v>
      </c>
      <c r="BD83" s="232">
        <v>57454862.268987656</v>
      </c>
      <c r="BE83" s="232">
        <v>29677202.860439301</v>
      </c>
      <c r="BF83" s="232">
        <v>17688242.836874008</v>
      </c>
      <c r="BG83" s="232">
        <v>9.1265112161636353E-2</v>
      </c>
      <c r="BH83" s="232">
        <v>0.24334441125392914</v>
      </c>
      <c r="BI83" s="232">
        <v>0.36471861600875854</v>
      </c>
      <c r="BJ83" s="232">
        <v>0.18838837742805481</v>
      </c>
      <c r="BK83" s="232">
        <v>0.11228347569704056</v>
      </c>
      <c r="BL83" s="232">
        <v>4.0595815517008305E-3</v>
      </c>
      <c r="BM83" s="232">
        <v>0.38464578986167908</v>
      </c>
      <c r="BN83" s="232">
        <v>3.18947434425354E-2</v>
      </c>
      <c r="BO83" s="232">
        <v>8.6216814815998077E-2</v>
      </c>
      <c r="BP83" s="232">
        <v>0.43474981188774109</v>
      </c>
      <c r="BQ83" s="232">
        <v>0.5652502179145813</v>
      </c>
      <c r="BR83" s="232">
        <v>3.5174474120140076E-2</v>
      </c>
      <c r="BS83" s="232">
        <v>0.29328936338424683</v>
      </c>
      <c r="BT83" s="232">
        <v>0.47079294919967651</v>
      </c>
      <c r="BU83" s="232">
        <v>0.17422769963741302</v>
      </c>
      <c r="BV83" s="232">
        <v>2.6515485718846321E-2</v>
      </c>
      <c r="BW83" s="232">
        <v>5.5901963263750076E-2</v>
      </c>
      <c r="BX83" s="232">
        <v>0.27277249097824097</v>
      </c>
      <c r="BY83" s="232">
        <v>0.10927271842956543</v>
      </c>
      <c r="BZ83" s="232">
        <v>6.8607866764068604E-2</v>
      </c>
      <c r="CA83" s="232">
        <v>0.30184996128082275</v>
      </c>
      <c r="CB83" s="232">
        <v>0.19159498810768127</v>
      </c>
      <c r="CC83" s="232">
        <v>0.11495792865753174</v>
      </c>
      <c r="CD83" s="232">
        <v>0.14572066068649292</v>
      </c>
      <c r="CE83" s="232">
        <v>8.4706738591194153E-2</v>
      </c>
      <c r="CF83" s="232">
        <v>0.18310141563415527</v>
      </c>
      <c r="CG83" s="232">
        <v>0.40432637929916382</v>
      </c>
      <c r="CH83" s="232">
        <v>6.6855117678642273E-2</v>
      </c>
      <c r="CI83" s="232">
        <v>3.3177010482177138E-4</v>
      </c>
      <c r="CJ83" s="232">
        <v>0.61535418033599854</v>
      </c>
      <c r="CK83" s="232">
        <v>0.51090413331985474</v>
      </c>
      <c r="CL83" s="232">
        <v>0.7301669716835022</v>
      </c>
      <c r="CM83" s="232">
        <v>0.23716358840465546</v>
      </c>
      <c r="CN83" s="232">
        <v>0.74165195226669312</v>
      </c>
      <c r="CO83" s="232">
        <v>0.79432308673858643</v>
      </c>
      <c r="CP83" s="232">
        <v>0.56909960508346558</v>
      </c>
      <c r="CQ83" s="232">
        <v>0.14531448483467102</v>
      </c>
      <c r="CR83" s="232">
        <v>0.35505262017250061</v>
      </c>
      <c r="CS83" s="232">
        <v>0.51441764831542969</v>
      </c>
      <c r="CT83" s="232">
        <v>0.59486031532287598</v>
      </c>
      <c r="CU83" s="232">
        <v>0.56517404317855835</v>
      </c>
      <c r="CV83" s="232">
        <v>0.76211881637573242</v>
      </c>
      <c r="CW83" s="232">
        <v>0.81107193231582642</v>
      </c>
      <c r="CX83" s="232">
        <v>5.2068416029214859E-2</v>
      </c>
      <c r="CY83" s="232">
        <v>6.6001921892166138E-2</v>
      </c>
      <c r="CZ83" s="232">
        <v>3.8366608321666718E-2</v>
      </c>
      <c r="DA83" s="232">
        <v>8.2932949066162109E-2</v>
      </c>
      <c r="DB83" s="232">
        <v>0.18313337862491608</v>
      </c>
      <c r="DC83" s="232">
        <v>3.0280992388725281E-2</v>
      </c>
      <c r="DD83" s="232">
        <v>1.502701488789171E-4</v>
      </c>
      <c r="DE83" s="232">
        <v>0.42678216099739075</v>
      </c>
      <c r="DF83" s="232">
        <v>0.57321780920028687</v>
      </c>
      <c r="DG83" s="232">
        <v>2.9138166457414627E-2</v>
      </c>
      <c r="DH83" s="232">
        <v>0.27821734547615051</v>
      </c>
      <c r="DI83" s="232">
        <v>0.48226353526115417</v>
      </c>
      <c r="DJ83" s="232">
        <v>0.18215000629425049</v>
      </c>
      <c r="DK83" s="232">
        <v>2.8230953961610794E-2</v>
      </c>
      <c r="DL83" s="232">
        <v>5.7023510336875916E-2</v>
      </c>
      <c r="DM83" s="232">
        <v>0.27458035945892334</v>
      </c>
      <c r="DN83" s="232">
        <v>0.10858084261417389</v>
      </c>
      <c r="DO83" s="232">
        <v>6.4675413072109222E-2</v>
      </c>
      <c r="DP83" s="232">
        <v>0.29811292886734009</v>
      </c>
      <c r="DQ83" s="232">
        <v>0.19702695310115814</v>
      </c>
      <c r="DR83" s="232">
        <v>0.11471284925937653</v>
      </c>
      <c r="DS83" s="232">
        <v>0.14576689898967743</v>
      </c>
      <c r="DT83" s="232">
        <v>8.4757350385189056E-2</v>
      </c>
      <c r="DU83" s="232">
        <v>0.18305088579654694</v>
      </c>
      <c r="DV83" s="232">
        <v>0.40445685386657715</v>
      </c>
      <c r="DW83" s="232">
        <v>6.6923052072525024E-2</v>
      </c>
      <c r="DX83" s="232">
        <v>3.3210721448995173E-4</v>
      </c>
      <c r="DY83" s="232">
        <v>2.1313229575753212E-2</v>
      </c>
      <c r="DZ83" s="232">
        <v>4.6785321086645126E-2</v>
      </c>
      <c r="EA83" s="232">
        <v>0.38393265008926392</v>
      </c>
      <c r="EB83" s="232">
        <v>0.12486609071493149</v>
      </c>
      <c r="EC83" s="232">
        <v>1.5429288148880005E-2</v>
      </c>
      <c r="ED83" s="232">
        <v>2.472212165594101E-2</v>
      </c>
      <c r="EE83" s="232">
        <v>3.9825208485126495E-2</v>
      </c>
      <c r="EF83" s="232">
        <v>0.22501453757286072</v>
      </c>
      <c r="EG83" s="232">
        <v>0.46415582299232483</v>
      </c>
      <c r="EH83" s="232">
        <v>0.24004949629306793</v>
      </c>
      <c r="EI83" s="232">
        <v>0.2300938218832016</v>
      </c>
      <c r="EJ83" s="232">
        <v>6.5700851380825043E-2</v>
      </c>
      <c r="EK83" s="232">
        <v>6.9509699940681458E-2</v>
      </c>
      <c r="EL83" s="232">
        <v>8.6607150733470917E-2</v>
      </c>
      <c r="EM83" s="232">
        <v>5.6359570473432541E-2</v>
      </c>
      <c r="EN83" s="232">
        <v>0.20105397701263428</v>
      </c>
      <c r="EO83" s="232">
        <v>0.11780089884996414</v>
      </c>
      <c r="EP83" s="232">
        <v>4.8054136335849762E-2</v>
      </c>
      <c r="EQ83" s="232">
        <v>2.8511630371212959E-2</v>
      </c>
      <c r="ER83" s="232">
        <v>1.1197743937373161E-2</v>
      </c>
      <c r="ES83" s="232">
        <v>5.0489142537117004E-2</v>
      </c>
      <c r="ET83" s="232">
        <v>6.101708859205246E-2</v>
      </c>
      <c r="EU83" s="232">
        <v>7.5527675449848175E-2</v>
      </c>
      <c r="EV83" s="232">
        <v>0.12322643399238586</v>
      </c>
      <c r="EW83" s="232">
        <v>8.2102201879024506E-2</v>
      </c>
      <c r="EX83" s="232">
        <v>4.4643688946962357E-2</v>
      </c>
      <c r="EY83" s="232">
        <v>0</v>
      </c>
      <c r="EZ83" s="232">
        <v>0</v>
      </c>
      <c r="FA83" s="232">
        <v>0</v>
      </c>
      <c r="FB83" s="232">
        <v>0</v>
      </c>
      <c r="FC83" s="232">
        <v>0</v>
      </c>
      <c r="FD83" s="232">
        <v>0</v>
      </c>
      <c r="FE83" s="232">
        <v>0</v>
      </c>
      <c r="FF83" s="232">
        <v>0.54168617725372314</v>
      </c>
      <c r="FG83" s="232">
        <v>0.45831385254859924</v>
      </c>
      <c r="FH83" s="232">
        <v>0.10174074023962021</v>
      </c>
      <c r="FI83" s="232">
        <v>0.49704936146736145</v>
      </c>
      <c r="FJ83" s="232">
        <v>0.32547327876091003</v>
      </c>
      <c r="FK83" s="232">
        <v>7.1465075016021729E-2</v>
      </c>
      <c r="FL83" s="232">
        <v>4.2715421877801418E-3</v>
      </c>
      <c r="FM83" s="232">
        <v>4.0605012327432632E-2</v>
      </c>
      <c r="FN83" s="232">
        <v>0.23944547772407532</v>
      </c>
      <c r="FO83" s="232">
        <v>0.11873327940702438</v>
      </c>
      <c r="FP83" s="232">
        <v>0.12162767350673676</v>
      </c>
      <c r="FQ83" s="232">
        <v>0.35653367638587952</v>
      </c>
      <c r="FR83" s="232">
        <v>0.1230548769235611</v>
      </c>
      <c r="FZ83" s="232">
        <v>1897.8404541015625</v>
      </c>
      <c r="GA83" s="232">
        <v>2155.071044921875</v>
      </c>
      <c r="GB83" s="232">
        <v>1552.337158203125</v>
      </c>
      <c r="GC83" s="232">
        <v>474.74652099609375</v>
      </c>
      <c r="GD83" s="232">
        <v>1349.856201171875</v>
      </c>
      <c r="GE83" s="232">
        <v>2087.721435546875</v>
      </c>
      <c r="GF83" s="232">
        <v>2418.241455078125</v>
      </c>
      <c r="GG83" s="232">
        <v>2216.903564453125</v>
      </c>
      <c r="GH83" s="232">
        <v>729.911376953125</v>
      </c>
      <c r="GI83" s="232">
        <v>1088.9241943359375</v>
      </c>
      <c r="GJ83" s="232">
        <v>1347.6368408203125</v>
      </c>
      <c r="GK83" s="232">
        <v>1148.8861083984375</v>
      </c>
      <c r="GL83" s="232">
        <v>1696.6256103515625</v>
      </c>
      <c r="GM83" s="232">
        <v>4220.83544921875</v>
      </c>
      <c r="GN83" s="232">
        <v>873.568115234375</v>
      </c>
      <c r="GO83" s="232">
        <v>1962.0770263671875</v>
      </c>
      <c r="GP83" s="232">
        <v>1667.4072265625</v>
      </c>
      <c r="GQ83" s="232">
        <v>1693.5672607421875</v>
      </c>
      <c r="GR83" s="232">
        <v>2075.72021484375</v>
      </c>
      <c r="GS83" s="232">
        <v>3294.718017578125</v>
      </c>
      <c r="GT83" s="232">
        <v>1897.1427001953125</v>
      </c>
      <c r="GU83" s="232">
        <v>2356.133056640625</v>
      </c>
      <c r="GV83" s="232">
        <v>1743.55810546875</v>
      </c>
      <c r="GW83" s="232">
        <v>1288.433349609375</v>
      </c>
      <c r="GX83" s="232">
        <v>1367.2840576171875</v>
      </c>
      <c r="GY83" s="232">
        <v>1022.9581298828125</v>
      </c>
      <c r="GZ83" s="232">
        <v>613.32769775390625</v>
      </c>
      <c r="HA83" s="232">
        <v>1902.4749755859375</v>
      </c>
      <c r="HB83" s="232">
        <v>1183.443359375</v>
      </c>
      <c r="HC83" s="232">
        <v>2891.501953125</v>
      </c>
      <c r="HD83" s="232">
        <v>1600.961181640625</v>
      </c>
      <c r="HE83" s="232">
        <v>5766.18505859375</v>
      </c>
      <c r="HF83" s="232">
        <v>1533.111328125</v>
      </c>
      <c r="HG83" s="232">
        <v>6.2337937355041504</v>
      </c>
      <c r="HH83" s="232">
        <v>3611.881591796875</v>
      </c>
      <c r="HI83" s="232">
        <v>1908.3935546875</v>
      </c>
      <c r="HJ83" s="232">
        <v>0.42027172446250916</v>
      </c>
      <c r="HK83" s="232">
        <v>0.1966368556022644</v>
      </c>
      <c r="HL83" s="232">
        <v>0.22487993538379669</v>
      </c>
      <c r="HM83" s="232">
        <v>1857.498046875</v>
      </c>
      <c r="HN83" s="232">
        <v>1059.98876953125</v>
      </c>
      <c r="HO83" s="232">
        <v>1520.42919921875</v>
      </c>
      <c r="HP83" s="232">
        <v>0.44680905342102051</v>
      </c>
      <c r="HQ83" s="232">
        <v>0.23602268099784851</v>
      </c>
      <c r="HR83" s="232">
        <v>0.2479034811258316</v>
      </c>
      <c r="HS83" s="232">
        <v>6.1309374868869781E-2</v>
      </c>
      <c r="HT83" s="232">
        <v>7.9553881660103798E-3</v>
      </c>
      <c r="HU83" s="232">
        <v>0.68664538860321045</v>
      </c>
      <c r="HV83" s="232">
        <v>0.56293636560440063</v>
      </c>
      <c r="HW83" s="232">
        <v>0.5929567813873291</v>
      </c>
      <c r="HX83" s="232">
        <v>0.48704209923744202</v>
      </c>
      <c r="HY83" s="232">
        <v>0.71441805362701416</v>
      </c>
      <c r="HZ83" s="232">
        <v>0.32831156253814697</v>
      </c>
      <c r="IA83" s="232">
        <v>2.0028172060847282E-2</v>
      </c>
      <c r="IB83" s="232">
        <v>0.17811055481433868</v>
      </c>
      <c r="IC83" s="232">
        <v>0.25859779119491577</v>
      </c>
      <c r="ID83" s="232">
        <v>0.25256934762001038</v>
      </c>
      <c r="IE83" s="232">
        <v>0.29069411754608154</v>
      </c>
      <c r="IF83" s="232">
        <v>0.68491435050964355</v>
      </c>
      <c r="IG83" s="232">
        <v>0.31508561968803406</v>
      </c>
      <c r="IH83" s="232">
        <v>0.18462991714477539</v>
      </c>
      <c r="II83" s="232">
        <v>0.40313339233398438</v>
      </c>
      <c r="IJ83" s="232">
        <v>9.7677983343601227E-2</v>
      </c>
      <c r="IK83" s="232">
        <v>3.6311723291873932E-2</v>
      </c>
      <c r="IL83" s="232">
        <v>0.20991313457489014</v>
      </c>
      <c r="IM83" s="232">
        <v>6.8333856761455536E-2</v>
      </c>
      <c r="IN83" s="232">
        <v>0.98230063915252686</v>
      </c>
      <c r="IO83" s="232">
        <v>0.9280019998550415</v>
      </c>
      <c r="IP83" s="232">
        <v>0.33595070242881775</v>
      </c>
      <c r="IQ83" s="232">
        <v>0.31874552369117737</v>
      </c>
    </row>
    <row r="84" spans="1:251" x14ac:dyDescent="0.25">
      <c r="A84" s="139" t="str">
        <f t="shared" si="2"/>
        <v>2012_3_RJ</v>
      </c>
      <c r="B84" s="232">
        <v>2012</v>
      </c>
      <c r="C84" s="232">
        <v>3</v>
      </c>
      <c r="D84" s="232" t="s">
        <v>172</v>
      </c>
      <c r="E84" s="232">
        <v>1353.709716796875</v>
      </c>
      <c r="F84" s="232">
        <v>1624.4515380859375</v>
      </c>
      <c r="G84" s="232">
        <v>1218.3387451171875</v>
      </c>
      <c r="H84" s="232">
        <v>541.48388671875</v>
      </c>
      <c r="I84" s="232">
        <v>1204.8016357421875</v>
      </c>
      <c r="J84" s="232">
        <v>1624.4515380859375</v>
      </c>
      <c r="K84" s="232">
        <v>1489.08056640625</v>
      </c>
      <c r="L84" s="232">
        <v>1624.4515380859375</v>
      </c>
      <c r="M84" s="232">
        <v>866.37420654296875</v>
      </c>
      <c r="N84" s="232">
        <v>1015.2822265625</v>
      </c>
      <c r="O84" s="232">
        <v>1082.9677734375</v>
      </c>
      <c r="P84" s="232">
        <v>1082.9677734375</v>
      </c>
      <c r="Q84" s="232">
        <v>1353.709716796875</v>
      </c>
      <c r="R84" s="232">
        <v>2707.41943359375</v>
      </c>
      <c r="S84" s="232">
        <v>1353.709716796875</v>
      </c>
      <c r="T84" s="232">
        <v>1624.4515380859375</v>
      </c>
      <c r="U84" s="232">
        <v>1353.709716796875</v>
      </c>
      <c r="V84" s="232">
        <v>1082.9677734375</v>
      </c>
      <c r="W84" s="232">
        <v>1353.709716796875</v>
      </c>
      <c r="X84" s="232">
        <v>3113.5322265625</v>
      </c>
      <c r="Y84" s="232">
        <v>2030.564453125</v>
      </c>
      <c r="Z84" s="232">
        <v>1624.4515380859375</v>
      </c>
      <c r="AA84" s="232">
        <v>1353.709716796875</v>
      </c>
      <c r="AB84" s="232">
        <v>1218.3387451171875</v>
      </c>
      <c r="AC84" s="232">
        <v>1150.6531982421875</v>
      </c>
      <c r="AD84" s="232">
        <v>947.59674072265625</v>
      </c>
      <c r="AE84" s="232">
        <v>842.00738525390625</v>
      </c>
      <c r="AF84" s="232">
        <v>1353.709716796875</v>
      </c>
      <c r="AG84" s="232">
        <v>947.59674072265625</v>
      </c>
      <c r="AH84" s="232">
        <v>2707.41943359375</v>
      </c>
      <c r="AI84" s="232">
        <v>1082.9677734375</v>
      </c>
      <c r="AJ84" s="232">
        <v>4061.12890625</v>
      </c>
      <c r="AK84" s="232">
        <v>1353.709716796875</v>
      </c>
      <c r="AL84" s="232">
        <v>0</v>
      </c>
      <c r="AM84" s="232">
        <v>2967.33154296875</v>
      </c>
      <c r="AN84" s="232">
        <v>1353.709716796875</v>
      </c>
      <c r="AO84" s="232">
        <v>1353.709716796875</v>
      </c>
      <c r="AP84" s="232">
        <v>852.83709716796875</v>
      </c>
      <c r="AQ84" s="232">
        <v>1353.709716796875</v>
      </c>
      <c r="AR84" s="232">
        <v>28045.413833618164</v>
      </c>
      <c r="AS84" s="232">
        <v>719321.12930297852</v>
      </c>
      <c r="AT84" s="232">
        <v>1443495.2598571777</v>
      </c>
      <c r="AU84" s="232">
        <v>676697.65437316895</v>
      </c>
      <c r="AV84" s="232">
        <v>100289.88864135742</v>
      </c>
      <c r="AW84" s="232">
        <v>3179213.4652099609</v>
      </c>
      <c r="AX84" s="232">
        <v>5327393.6159515381</v>
      </c>
      <c r="AY84" s="232">
        <v>2148180.1507415771</v>
      </c>
      <c r="AZ84" s="232">
        <v>2967849.3460083008</v>
      </c>
      <c r="BA84" s="232">
        <v>206339.49908447266</v>
      </c>
      <c r="BB84" s="232">
        <v>358259.13554382324</v>
      </c>
      <c r="BC84" s="232">
        <v>1134629.459564209</v>
      </c>
      <c r="BD84" s="232">
        <v>1855851.4747161865</v>
      </c>
      <c r="BE84" s="232">
        <v>1187713.0208892822</v>
      </c>
      <c r="BF84" s="232">
        <v>790940.52523803711</v>
      </c>
      <c r="BG84" s="232">
        <v>6.724848598241806E-2</v>
      </c>
      <c r="BH84" s="232">
        <v>0.21298022568225861</v>
      </c>
      <c r="BI84" s="232">
        <v>0.34836012125015259</v>
      </c>
      <c r="BJ84" s="232">
        <v>0.2229444831609726</v>
      </c>
      <c r="BK84" s="232">
        <v>0.14846669137477875</v>
      </c>
      <c r="BL84" s="232">
        <v>2.7329814620316029E-3</v>
      </c>
      <c r="BM84" s="232">
        <v>0.40323284268379211</v>
      </c>
      <c r="BN84" s="232">
        <v>1.6462781932204962E-3</v>
      </c>
      <c r="BO84" s="232">
        <v>0.10470475256443024</v>
      </c>
      <c r="BP84" s="232">
        <v>0.46503263711929321</v>
      </c>
      <c r="BQ84" s="232">
        <v>0.53496736288070679</v>
      </c>
      <c r="BR84" s="232">
        <v>1.29054831340909E-2</v>
      </c>
      <c r="BS84" s="232">
        <v>0.25589314103126526</v>
      </c>
      <c r="BT84" s="232">
        <v>0.48003345727920532</v>
      </c>
      <c r="BU84" s="232">
        <v>0.2193690687417984</v>
      </c>
      <c r="BV84" s="232">
        <v>3.1798854470252991E-2</v>
      </c>
      <c r="BW84" s="232">
        <v>2.040821872651577E-2</v>
      </c>
      <c r="BX84" s="232">
        <v>0.16692599654197693</v>
      </c>
      <c r="BY84" s="232">
        <v>0.11996011435985565</v>
      </c>
      <c r="BZ84" s="232">
        <v>5.2280809730291367E-2</v>
      </c>
      <c r="CA84" s="232">
        <v>0.33623912930488586</v>
      </c>
      <c r="CB84" s="232">
        <v>0.30418571829795837</v>
      </c>
      <c r="CC84" s="232">
        <v>2.7213077992200851E-3</v>
      </c>
      <c r="CD84" s="232">
        <v>9.0397141873836517E-2</v>
      </c>
      <c r="CE84" s="232">
        <v>7.3590531945228577E-2</v>
      </c>
      <c r="CF84" s="232">
        <v>0.17537939548492432</v>
      </c>
      <c r="CG84" s="232">
        <v>0.59162235260009766</v>
      </c>
      <c r="CH84" s="232">
        <v>6.5716840326786041E-2</v>
      </c>
      <c r="CI84" s="232">
        <v>5.7244003983214498E-4</v>
      </c>
      <c r="CJ84" s="232">
        <v>0.5967671275138855</v>
      </c>
      <c r="CK84" s="232">
        <v>0.50505185127258301</v>
      </c>
      <c r="CL84" s="232">
        <v>0.70862859487533569</v>
      </c>
      <c r="CM84" s="232">
        <v>0.11452404409646988</v>
      </c>
      <c r="CN84" s="232">
        <v>0.71700841188430786</v>
      </c>
      <c r="CO84" s="232">
        <v>0.82233351469039917</v>
      </c>
      <c r="CP84" s="232">
        <v>0.58719664812088013</v>
      </c>
      <c r="CQ84" s="232">
        <v>0.12781661748886108</v>
      </c>
      <c r="CR84" s="232">
        <v>0.28731128573417664</v>
      </c>
      <c r="CS84" s="232">
        <v>0.44610008597373962</v>
      </c>
      <c r="CT84" s="232">
        <v>0.53335511684417725</v>
      </c>
      <c r="CU84" s="232">
        <v>0.47850513458251953</v>
      </c>
      <c r="CV84" s="232">
        <v>0.68620693683624268</v>
      </c>
      <c r="CW84" s="232">
        <v>0.74866753816604614</v>
      </c>
      <c r="CX84" s="232">
        <v>1.2599768815562129E-3</v>
      </c>
      <c r="CY84" s="232">
        <v>4.1854251176118851E-2</v>
      </c>
      <c r="CZ84" s="232">
        <v>3.4072723239660263E-2</v>
      </c>
      <c r="DA84" s="232">
        <v>8.1201396882534027E-2</v>
      </c>
      <c r="DB84" s="232">
        <v>0.2739236056804657</v>
      </c>
      <c r="DC84" s="232">
        <v>3.0427169054746628E-2</v>
      </c>
      <c r="DD84" s="232">
        <v>2.6504212291911244E-4</v>
      </c>
      <c r="DE84" s="232">
        <v>0.45520228147506714</v>
      </c>
      <c r="DF84" s="232">
        <v>0.54479771852493286</v>
      </c>
      <c r="DG84" s="232">
        <v>9.4497427344322205E-3</v>
      </c>
      <c r="DH84" s="232">
        <v>0.24237117171287537</v>
      </c>
      <c r="DI84" s="232">
        <v>0.4863775372505188</v>
      </c>
      <c r="DJ84" s="232">
        <v>0.228009432554245</v>
      </c>
      <c r="DK84" s="232">
        <v>3.3792108297348022E-2</v>
      </c>
      <c r="DL84" s="232">
        <v>2.0806374028325081E-2</v>
      </c>
      <c r="DM84" s="232">
        <v>0.16555815935134888</v>
      </c>
      <c r="DN84" s="232">
        <v>0.12021423876285553</v>
      </c>
      <c r="DO84" s="232">
        <v>4.9533672630786896E-2</v>
      </c>
      <c r="DP84" s="232">
        <v>0.33181288838386536</v>
      </c>
      <c r="DQ84" s="232">
        <v>0.31207466125488281</v>
      </c>
      <c r="DR84" s="232">
        <v>2.7213077992200851E-3</v>
      </c>
      <c r="DS84" s="232">
        <v>9.0397141873836517E-2</v>
      </c>
      <c r="DT84" s="232">
        <v>7.3590531945228577E-2</v>
      </c>
      <c r="DU84" s="232">
        <v>0.17537939548492432</v>
      </c>
      <c r="DV84" s="232">
        <v>0.59162235260009766</v>
      </c>
      <c r="DW84" s="232">
        <v>6.5716840326786041E-2</v>
      </c>
      <c r="DX84" s="232">
        <v>5.7244003983214498E-4</v>
      </c>
      <c r="DY84" s="232">
        <v>2.952084131538868E-2</v>
      </c>
      <c r="DZ84" s="232">
        <v>4.3896619230508804E-2</v>
      </c>
      <c r="EA84" s="232">
        <v>0.48091083765029907</v>
      </c>
      <c r="EB84" s="232">
        <v>7.7315777540206909E-2</v>
      </c>
      <c r="EC84" s="232">
        <v>1.504272036254406E-2</v>
      </c>
      <c r="ED84" s="232">
        <v>8.7655205279588699E-3</v>
      </c>
      <c r="EE84" s="232">
        <v>2.6734884828329086E-2</v>
      </c>
      <c r="EF84" s="232">
        <v>0.21146175265312195</v>
      </c>
      <c r="EG84" s="232">
        <v>0.49362465739250183</v>
      </c>
      <c r="EH84" s="232">
        <v>0.22084638476371765</v>
      </c>
      <c r="EI84" s="232">
        <v>0.21565037965774536</v>
      </c>
      <c r="EJ84" s="232">
        <v>6.9878578186035156E-2</v>
      </c>
      <c r="EK84" s="232">
        <v>6.4902685582637787E-2</v>
      </c>
      <c r="EL84" s="232">
        <v>8.4600374102592468E-2</v>
      </c>
      <c r="EM84" s="232">
        <v>4.7780025750398636E-2</v>
      </c>
      <c r="EN84" s="232">
        <v>0.30716711282730103</v>
      </c>
      <c r="EO84" s="232">
        <v>0.11352605372667313</v>
      </c>
      <c r="EP84" s="232">
        <v>5.2545938640832901E-2</v>
      </c>
      <c r="EQ84" s="232">
        <v>2.9224039986729622E-2</v>
      </c>
      <c r="ER84" s="232">
        <v>7.9673202708363533E-3</v>
      </c>
      <c r="ES84" s="232">
        <v>4.1019164025783539E-2</v>
      </c>
      <c r="ET84" s="232">
        <v>7.217707484960556E-2</v>
      </c>
      <c r="EU84" s="232">
        <v>6.3447572290897369E-2</v>
      </c>
      <c r="EV84" s="232">
        <v>0.10700084269046783</v>
      </c>
      <c r="EW84" s="232">
        <v>7.7187053859233856E-2</v>
      </c>
      <c r="EX84" s="232">
        <v>4.2272701859474182E-2</v>
      </c>
      <c r="EY84" s="232">
        <v>0</v>
      </c>
      <c r="EZ84" s="232">
        <v>0</v>
      </c>
      <c r="FA84" s="232">
        <v>0</v>
      </c>
      <c r="FB84" s="232">
        <v>0</v>
      </c>
      <c r="FC84" s="232">
        <v>0</v>
      </c>
      <c r="FD84" s="232">
        <v>0</v>
      </c>
      <c r="FE84" s="232">
        <v>0</v>
      </c>
      <c r="FF84" s="232">
        <v>0.60616803169250488</v>
      </c>
      <c r="FG84" s="232">
        <v>0.3938319981098175</v>
      </c>
      <c r="FH84" s="232">
        <v>6.1078209429979324E-2</v>
      </c>
      <c r="FI84" s="232">
        <v>0.44760143756866455</v>
      </c>
      <c r="FJ84" s="232">
        <v>0.38864046335220337</v>
      </c>
      <c r="FK84" s="232">
        <v>9.8776347935199738E-2</v>
      </c>
      <c r="FL84" s="232">
        <v>3.9035619702190161E-3</v>
      </c>
      <c r="FM84" s="232">
        <v>1.2898203916847706E-2</v>
      </c>
      <c r="FN84" s="232">
        <v>0.18563529849052429</v>
      </c>
      <c r="FO84" s="232">
        <v>0.11727061122655869</v>
      </c>
      <c r="FP84" s="232">
        <v>8.6191974580287933E-2</v>
      </c>
      <c r="FQ84" s="232">
        <v>0.39988034963607788</v>
      </c>
      <c r="FR84" s="232">
        <v>0.19812357425689697</v>
      </c>
      <c r="FZ84" s="232">
        <v>2543.7568359375</v>
      </c>
      <c r="GA84" s="232">
        <v>2835.924072265625</v>
      </c>
      <c r="GB84" s="232">
        <v>2194.083740234375</v>
      </c>
      <c r="GC84" s="232">
        <v>599.2674560546875</v>
      </c>
      <c r="GD84" s="232">
        <v>1674.8648681640625</v>
      </c>
      <c r="GE84" s="232">
        <v>2778.3310546875</v>
      </c>
      <c r="GF84" s="232">
        <v>3002.00439453125</v>
      </c>
      <c r="GG84" s="232">
        <v>2851.31494140625</v>
      </c>
      <c r="GH84" s="232">
        <v>1156.2886962890625</v>
      </c>
      <c r="GI84" s="232">
        <v>1232.764404296875</v>
      </c>
      <c r="GJ84" s="232">
        <v>1314.45654296875</v>
      </c>
      <c r="GK84" s="232">
        <v>1344.092041015625</v>
      </c>
      <c r="GL84" s="232">
        <v>1856.9344482421875</v>
      </c>
      <c r="GM84" s="232">
        <v>4725.97021484375</v>
      </c>
      <c r="GN84" s="232">
        <v>1742.2769775390625</v>
      </c>
      <c r="GO84" s="232">
        <v>2898.448974609375</v>
      </c>
      <c r="GP84" s="232">
        <v>1959.948974609375</v>
      </c>
      <c r="GQ84" s="232">
        <v>1894.8868408203125</v>
      </c>
      <c r="GR84" s="232">
        <v>2543.843017578125</v>
      </c>
      <c r="GS84" s="232">
        <v>4476.83984375</v>
      </c>
      <c r="GT84" s="232">
        <v>2180.471923828125</v>
      </c>
      <c r="GU84" s="232">
        <v>3123.315185546875</v>
      </c>
      <c r="GV84" s="232">
        <v>2342.632080078125</v>
      </c>
      <c r="GW84" s="232">
        <v>1678.6163330078125</v>
      </c>
      <c r="GX84" s="232">
        <v>1755.2666015625</v>
      </c>
      <c r="GY84" s="232">
        <v>1160.2979736328125</v>
      </c>
      <c r="GZ84" s="232">
        <v>857.5732421875</v>
      </c>
      <c r="HA84" s="232">
        <v>2347.653564453125</v>
      </c>
      <c r="HB84" s="232">
        <v>1681.7510986328125</v>
      </c>
      <c r="HC84" s="232">
        <v>4749.77734375</v>
      </c>
      <c r="HD84" s="232">
        <v>2061.64013671875</v>
      </c>
      <c r="HE84" s="232">
        <v>6256.09130859375</v>
      </c>
      <c r="HF84" s="232">
        <v>2285.077392578125</v>
      </c>
      <c r="HG84" s="232">
        <v>0</v>
      </c>
      <c r="HH84" s="232">
        <v>4515.91845703125</v>
      </c>
      <c r="HI84" s="232">
        <v>2498.356201171875</v>
      </c>
      <c r="HJ84" s="232">
        <v>0.5254744291305542</v>
      </c>
      <c r="HK84" s="232">
        <v>0.12997791171073914</v>
      </c>
      <c r="HL84" s="232">
        <v>0.21146175265312195</v>
      </c>
      <c r="HM84" s="232">
        <v>2314.63134765625</v>
      </c>
      <c r="HN84" s="232">
        <v>1390.4658203125</v>
      </c>
      <c r="HO84" s="232">
        <v>2238.697509765625</v>
      </c>
      <c r="HP84" s="232">
        <v>0.47580587863922119</v>
      </c>
      <c r="HQ84" s="232">
        <v>0.21750535070896149</v>
      </c>
      <c r="HR84" s="232">
        <v>0.23346279561519623</v>
      </c>
      <c r="HS84" s="232">
        <v>6.3315100967884064E-2</v>
      </c>
      <c r="HT84" s="232">
        <v>9.9108675494790077E-3</v>
      </c>
      <c r="HU84" s="232">
        <v>0.65055793523788452</v>
      </c>
      <c r="HV84" s="232">
        <v>0.56446713209152222</v>
      </c>
      <c r="HW84" s="232">
        <v>0.57533299922943115</v>
      </c>
      <c r="HX84" s="232">
        <v>0.45072391629219055</v>
      </c>
      <c r="HY84" s="232">
        <v>0.77890598773956299</v>
      </c>
      <c r="HZ84" s="232">
        <v>0.34674268960952759</v>
      </c>
      <c r="IA84" s="232">
        <v>1.4060456305742264E-2</v>
      </c>
      <c r="IB84" s="232">
        <v>0.13296276330947876</v>
      </c>
      <c r="IC84" s="232">
        <v>0.20882317423820496</v>
      </c>
      <c r="ID84" s="232">
        <v>0.27214983105659485</v>
      </c>
      <c r="IE84" s="232">
        <v>0.37200376391410828</v>
      </c>
      <c r="IF84" s="232">
        <v>0.71234756708145142</v>
      </c>
      <c r="IG84" s="232">
        <v>0.28765246272087097</v>
      </c>
      <c r="IH84" s="232">
        <v>8.2048006355762482E-2</v>
      </c>
      <c r="II84" s="232">
        <v>0.29062697291374207</v>
      </c>
      <c r="IJ84" s="232">
        <v>0.14564841985702515</v>
      </c>
      <c r="IK84" s="232">
        <v>3.369150310754776E-2</v>
      </c>
      <c r="IL84" s="232">
        <v>0.29689711332321167</v>
      </c>
      <c r="IM84" s="232">
        <v>0.15108798444271088</v>
      </c>
      <c r="IN84" s="232">
        <v>0.98773545026779175</v>
      </c>
      <c r="IO84" s="232">
        <v>0.93174022436141968</v>
      </c>
      <c r="IP84" s="232">
        <v>0.25300464034080505</v>
      </c>
      <c r="IQ84" s="232">
        <v>0.19830262660980225</v>
      </c>
    </row>
    <row r="85" spans="1:251" x14ac:dyDescent="0.25">
      <c r="A85" s="139" t="str">
        <f t="shared" si="2"/>
        <v>2012_3_RMRJ</v>
      </c>
      <c r="B85" s="232">
        <v>2012</v>
      </c>
      <c r="C85" s="232">
        <v>3</v>
      </c>
      <c r="D85" s="232" t="s">
        <v>9</v>
      </c>
      <c r="E85" s="232">
        <v>1326.635498046875</v>
      </c>
      <c r="F85" s="232">
        <v>1417.333984375</v>
      </c>
      <c r="G85" s="232">
        <v>1082.9677734375</v>
      </c>
      <c r="H85" s="232">
        <v>676.8548583984375</v>
      </c>
      <c r="I85" s="232">
        <v>1082.9677734375</v>
      </c>
      <c r="J85" s="232">
        <v>1353.709716796875</v>
      </c>
      <c r="K85" s="232">
        <v>1353.709716796875</v>
      </c>
      <c r="L85" s="232">
        <v>1353.709716796875</v>
      </c>
      <c r="M85" s="232">
        <v>843.36114501953125</v>
      </c>
      <c r="N85" s="232">
        <v>1015.2822265625</v>
      </c>
      <c r="O85" s="232">
        <v>1082.9677734375</v>
      </c>
      <c r="P85" s="232">
        <v>1015.2822265625</v>
      </c>
      <c r="Q85" s="232">
        <v>1353.709716796875</v>
      </c>
      <c r="R85" s="232">
        <v>2707.41943359375</v>
      </c>
      <c r="S85" s="232">
        <v>842.00738525390625</v>
      </c>
      <c r="T85" s="232">
        <v>1353.709716796875</v>
      </c>
      <c r="U85" s="232">
        <v>1353.709716796875</v>
      </c>
      <c r="V85" s="232">
        <v>1082.9677734375</v>
      </c>
      <c r="W85" s="232">
        <v>1286.024169921875</v>
      </c>
      <c r="X85" s="232">
        <v>2707.41943359375</v>
      </c>
      <c r="Y85" s="232">
        <v>947.59674072265625</v>
      </c>
      <c r="Z85" s="232">
        <v>1489.08056640625</v>
      </c>
      <c r="AA85" s="232">
        <v>1218.3387451171875</v>
      </c>
      <c r="AB85" s="232">
        <v>1082.9677734375</v>
      </c>
      <c r="AC85" s="232">
        <v>1082.9677734375</v>
      </c>
      <c r="AD85" s="232">
        <v>947.59674072265625</v>
      </c>
      <c r="AE85" s="232">
        <v>842.00738525390625</v>
      </c>
      <c r="AF85" s="232">
        <v>1353.709716796875</v>
      </c>
      <c r="AG85" s="232">
        <v>947.59674072265625</v>
      </c>
      <c r="AH85" s="232">
        <v>2301.306396484375</v>
      </c>
      <c r="AI85" s="232">
        <v>977.37835693359375</v>
      </c>
      <c r="AJ85" s="232">
        <v>3384.274169921875</v>
      </c>
      <c r="AK85" s="232">
        <v>1353.709716796875</v>
      </c>
      <c r="AL85" s="232">
        <v>0</v>
      </c>
      <c r="AM85" s="232">
        <v>2707.41943359375</v>
      </c>
      <c r="AN85" s="232">
        <v>1286.024169921875</v>
      </c>
      <c r="AO85" s="232">
        <v>1286.024169921875</v>
      </c>
      <c r="AP85" s="232">
        <v>843.36114501953125</v>
      </c>
      <c r="AQ85" s="232">
        <v>1353.709716796875</v>
      </c>
      <c r="AR85" s="232">
        <v>58198.157592773438</v>
      </c>
      <c r="AS85" s="232">
        <v>1330461.9645080566</v>
      </c>
      <c r="AT85" s="232">
        <v>2665127.7025527954</v>
      </c>
      <c r="AU85" s="232">
        <v>1187008.4621658325</v>
      </c>
      <c r="AV85" s="232">
        <v>164886.67779541016</v>
      </c>
      <c r="AW85" s="232">
        <v>5838331.1991653442</v>
      </c>
      <c r="AX85" s="232">
        <v>9909706.6004867554</v>
      </c>
      <c r="AY85" s="232">
        <v>4071375.4013214111</v>
      </c>
      <c r="AZ85" s="232">
        <v>5405682.9646148682</v>
      </c>
      <c r="BA85" s="232">
        <v>422745.72902679443</v>
      </c>
      <c r="BB85" s="232">
        <v>771060.87495422363</v>
      </c>
      <c r="BC85" s="232">
        <v>2151536.7308807373</v>
      </c>
      <c r="BD85" s="232">
        <v>3521779.5521240234</v>
      </c>
      <c r="BE85" s="232">
        <v>2158442.2091445923</v>
      </c>
      <c r="BF85" s="232">
        <v>1306887.2333831787</v>
      </c>
      <c r="BG85" s="232">
        <v>7.7808648347854614E-2</v>
      </c>
      <c r="BH85" s="232">
        <v>0.21711407601833344</v>
      </c>
      <c r="BI85" s="232">
        <v>0.35538685321807861</v>
      </c>
      <c r="BJ85" s="232">
        <v>0.21781091392040253</v>
      </c>
      <c r="BK85" s="232">
        <v>0.13187950849533081</v>
      </c>
      <c r="BL85" s="232">
        <v>2.9140617698431015E-3</v>
      </c>
      <c r="BM85" s="232">
        <v>0.41084721684455872</v>
      </c>
      <c r="BN85" s="232">
        <v>2.2466520313173532E-3</v>
      </c>
      <c r="BO85" s="232">
        <v>9.0039201080799103E-2</v>
      </c>
      <c r="BP85" s="232">
        <v>0.45698729157447815</v>
      </c>
      <c r="BQ85" s="232">
        <v>0.54301267862319946</v>
      </c>
      <c r="BR85" s="232">
        <v>1.4787310734391212E-2</v>
      </c>
      <c r="BS85" s="232">
        <v>0.26258769631385803</v>
      </c>
      <c r="BT85" s="232">
        <v>0.48404800891876221</v>
      </c>
      <c r="BU85" s="232">
        <v>0.20986342430114746</v>
      </c>
      <c r="BV85" s="232">
        <v>2.8713574633002281E-2</v>
      </c>
      <c r="BW85" s="232">
        <v>2.3649763315916061E-2</v>
      </c>
      <c r="BX85" s="232">
        <v>0.20189070701599121</v>
      </c>
      <c r="BY85" s="232">
        <v>0.13536372780799866</v>
      </c>
      <c r="BZ85" s="232">
        <v>5.8723103255033493E-2</v>
      </c>
      <c r="CA85" s="232">
        <v>0.34661340713500977</v>
      </c>
      <c r="CB85" s="232">
        <v>0.23375928401947021</v>
      </c>
      <c r="CC85" s="232">
        <v>4.944909829646349E-3</v>
      </c>
      <c r="CD85" s="232">
        <v>0.10479734838008881</v>
      </c>
      <c r="CE85" s="232">
        <v>9.5566995441913605E-2</v>
      </c>
      <c r="CF85" s="232">
        <v>0.18258993327617645</v>
      </c>
      <c r="CG85" s="232">
        <v>0.54891735315322876</v>
      </c>
      <c r="CH85" s="232">
        <v>6.2286246567964554E-2</v>
      </c>
      <c r="CI85" s="232">
        <v>8.9722080156207085E-4</v>
      </c>
      <c r="CJ85" s="232">
        <v>0.5891527533531189</v>
      </c>
      <c r="CK85" s="232">
        <v>0.49305683374404907</v>
      </c>
      <c r="CL85" s="232">
        <v>0.7047467827796936</v>
      </c>
      <c r="CM85" s="232">
        <v>0.11196679621934891</v>
      </c>
      <c r="CN85" s="232">
        <v>0.71254831552505493</v>
      </c>
      <c r="CO85" s="232">
        <v>0.8024444580078125</v>
      </c>
      <c r="CP85" s="232">
        <v>0.56765574216842651</v>
      </c>
      <c r="CQ85" s="232">
        <v>0.12827377021312714</v>
      </c>
      <c r="CR85" s="232">
        <v>0.29737526178359985</v>
      </c>
      <c r="CS85" s="232">
        <v>0.44553488492965698</v>
      </c>
      <c r="CT85" s="232">
        <v>0.54767912626266479</v>
      </c>
      <c r="CU85" s="232">
        <v>0.49041560292243958</v>
      </c>
      <c r="CV85" s="232">
        <v>0.70834332704544067</v>
      </c>
      <c r="CW85" s="232">
        <v>0.75784677267074585</v>
      </c>
      <c r="CX85" s="232">
        <v>2.2239661775529385E-3</v>
      </c>
      <c r="CY85" s="232">
        <v>4.71324622631073E-2</v>
      </c>
      <c r="CZ85" s="232">
        <v>4.2981121689081192E-2</v>
      </c>
      <c r="DA85" s="232">
        <v>8.2119569182395935E-2</v>
      </c>
      <c r="DB85" s="232">
        <v>0.24687480926513672</v>
      </c>
      <c r="DC85" s="232">
        <v>2.8013153001666069E-2</v>
      </c>
      <c r="DD85" s="232">
        <v>4.0352382347919047E-4</v>
      </c>
      <c r="DE85" s="232">
        <v>0.44724777340888977</v>
      </c>
      <c r="DF85" s="232">
        <v>0.55275225639343262</v>
      </c>
      <c r="DG85" s="232">
        <v>1.0766106657683849E-2</v>
      </c>
      <c r="DH85" s="232">
        <v>0.2461228221654892</v>
      </c>
      <c r="DI85" s="232">
        <v>0.49302330613136292</v>
      </c>
      <c r="DJ85" s="232">
        <v>0.21958528459072113</v>
      </c>
      <c r="DK85" s="232">
        <v>3.0502468347549438E-2</v>
      </c>
      <c r="DL85" s="232">
        <v>2.461337111890316E-2</v>
      </c>
      <c r="DM85" s="232">
        <v>0.2007271945476532</v>
      </c>
      <c r="DN85" s="232">
        <v>0.1364520937204361</v>
      </c>
      <c r="DO85" s="232">
        <v>5.4374653846025467E-2</v>
      </c>
      <c r="DP85" s="232">
        <v>0.34298264980316162</v>
      </c>
      <c r="DQ85" s="232">
        <v>0.24085003137588501</v>
      </c>
      <c r="DR85" s="232">
        <v>4.9456176348030567E-3</v>
      </c>
      <c r="DS85" s="232">
        <v>0.10481234639883041</v>
      </c>
      <c r="DT85" s="232">
        <v>9.5492444932460785E-2</v>
      </c>
      <c r="DU85" s="232">
        <v>0.18261606991291046</v>
      </c>
      <c r="DV85" s="232">
        <v>0.54894101619720459</v>
      </c>
      <c r="DW85" s="232">
        <v>6.2295164912939072E-2</v>
      </c>
      <c r="DX85" s="232">
        <v>8.9734926586970687E-4</v>
      </c>
      <c r="DY85" s="232">
        <v>3.3275935798883438E-2</v>
      </c>
      <c r="DZ85" s="232">
        <v>5.1411803811788559E-2</v>
      </c>
      <c r="EA85" s="232">
        <v>0.47166576981544495</v>
      </c>
      <c r="EB85" s="232">
        <v>8.3708561956882477E-2</v>
      </c>
      <c r="EC85" s="232">
        <v>1.4278920367360115E-2</v>
      </c>
      <c r="ED85" s="232">
        <v>1.1565710417926311E-2</v>
      </c>
      <c r="EE85" s="232">
        <v>2.512265183031559E-2</v>
      </c>
      <c r="EF85" s="232">
        <v>0.21668478846549988</v>
      </c>
      <c r="EG85" s="232">
        <v>0.48794341087341309</v>
      </c>
      <c r="EH85" s="232">
        <v>0.22406557202339172</v>
      </c>
      <c r="EI85" s="232">
        <v>0.22141456604003906</v>
      </c>
      <c r="EJ85" s="232">
        <v>6.6576436161994934E-2</v>
      </c>
      <c r="EK85" s="232">
        <v>7.2408661246299744E-2</v>
      </c>
      <c r="EL85" s="232">
        <v>9.1925367712974548E-2</v>
      </c>
      <c r="EM85" s="232">
        <v>5.5983837693929672E-2</v>
      </c>
      <c r="EN85" s="232">
        <v>0.3125130832195282</v>
      </c>
      <c r="EO85" s="232">
        <v>0.12982846796512604</v>
      </c>
      <c r="EP85" s="232">
        <v>5.5319931358098984E-2</v>
      </c>
      <c r="EQ85" s="232">
        <v>3.0720386654138565E-2</v>
      </c>
      <c r="ER85" s="232">
        <v>1.6420260071754456E-2</v>
      </c>
      <c r="ES85" s="232">
        <v>3.2971687614917755E-2</v>
      </c>
      <c r="ET85" s="232">
        <v>7.7903851866722107E-2</v>
      </c>
      <c r="EU85" s="232">
        <v>6.4935095608234406E-2</v>
      </c>
      <c r="EV85" s="232">
        <v>0.13852973282337189</v>
      </c>
      <c r="EW85" s="232">
        <v>8.2025863230228424E-2</v>
      </c>
      <c r="EX85" s="232">
        <v>4.510967805981636E-2</v>
      </c>
      <c r="EY85" s="232">
        <v>0</v>
      </c>
      <c r="EZ85" s="232">
        <v>0</v>
      </c>
      <c r="FA85" s="232">
        <v>0</v>
      </c>
      <c r="FB85" s="232">
        <v>0</v>
      </c>
      <c r="FC85" s="232">
        <v>0</v>
      </c>
      <c r="FD85" s="232">
        <v>0</v>
      </c>
      <c r="FE85" s="232">
        <v>0</v>
      </c>
      <c r="FF85" s="232">
        <v>0.58016163110733032</v>
      </c>
      <c r="FG85" s="232">
        <v>0.41983836889266968</v>
      </c>
      <c r="FH85" s="232">
        <v>6.3821487128734589E-2</v>
      </c>
      <c r="FI85" s="232">
        <v>0.47081881761550903</v>
      </c>
      <c r="FJ85" s="232">
        <v>0.3698107898235321</v>
      </c>
      <c r="FK85" s="232">
        <v>8.9037492871284485E-2</v>
      </c>
      <c r="FL85" s="232">
        <v>6.5114363096654415E-3</v>
      </c>
      <c r="FM85" s="232">
        <v>1.0769051499664783E-2</v>
      </c>
      <c r="FN85" s="232">
        <v>0.21721246838569641</v>
      </c>
      <c r="FO85" s="232">
        <v>0.12139233201742172</v>
      </c>
      <c r="FP85" s="232">
        <v>0.11234699934720993</v>
      </c>
      <c r="FQ85" s="232">
        <v>0.3926500678062439</v>
      </c>
      <c r="FR85" s="232">
        <v>0.14562907814979553</v>
      </c>
      <c r="FZ85" s="232">
        <v>2152.8447265625</v>
      </c>
      <c r="GA85" s="232">
        <v>2413.078857421875</v>
      </c>
      <c r="GB85" s="232">
        <v>1831.2105712890625</v>
      </c>
      <c r="GC85" s="232">
        <v>631.874755859375</v>
      </c>
      <c r="GD85" s="232">
        <v>1503.83984375</v>
      </c>
      <c r="GE85" s="232">
        <v>2307.421142578125</v>
      </c>
      <c r="GF85" s="232">
        <v>2571.496826171875</v>
      </c>
      <c r="GG85" s="232">
        <v>2421.28271484375</v>
      </c>
      <c r="GH85" s="232">
        <v>1080.5050048828125</v>
      </c>
      <c r="GI85" s="232">
        <v>1203.7435302734375</v>
      </c>
      <c r="GJ85" s="232">
        <v>1290.965087890625</v>
      </c>
      <c r="GK85" s="232">
        <v>1277.56396484375</v>
      </c>
      <c r="GL85" s="232">
        <v>1736.5198974609375</v>
      </c>
      <c r="GM85" s="232">
        <v>4332.75244140625</v>
      </c>
      <c r="GN85" s="232">
        <v>1174.285888671875</v>
      </c>
      <c r="GO85" s="232">
        <v>2400.739013671875</v>
      </c>
      <c r="GP85" s="232">
        <v>1666.714599609375</v>
      </c>
      <c r="GQ85" s="232">
        <v>1656.800048828125</v>
      </c>
      <c r="GR85" s="232">
        <v>2172.598876953125</v>
      </c>
      <c r="GS85" s="232">
        <v>3850.930419921875</v>
      </c>
      <c r="GT85" s="232">
        <v>1350.6673583984375</v>
      </c>
      <c r="GU85" s="232">
        <v>2597.885009765625</v>
      </c>
      <c r="GV85" s="232">
        <v>1973.6395263671875</v>
      </c>
      <c r="GW85" s="232">
        <v>1508.263427734375</v>
      </c>
      <c r="GX85" s="232">
        <v>1639.3182373046875</v>
      </c>
      <c r="GY85" s="232">
        <v>1116.6292724609375</v>
      </c>
      <c r="GZ85" s="232">
        <v>841.72979736328125</v>
      </c>
      <c r="HA85" s="232">
        <v>2005.274169921875</v>
      </c>
      <c r="HB85" s="232">
        <v>1526.391357421875</v>
      </c>
      <c r="HC85" s="232">
        <v>4344.18505859375</v>
      </c>
      <c r="HD85" s="232">
        <v>1581.703857421875</v>
      </c>
      <c r="HE85" s="232">
        <v>5259.79443359375</v>
      </c>
      <c r="HF85" s="232">
        <v>1903.2933349609375</v>
      </c>
      <c r="HG85" s="232">
        <v>0</v>
      </c>
      <c r="HH85" s="232">
        <v>4154.1611328125</v>
      </c>
      <c r="HI85" s="232">
        <v>2114.34521484375</v>
      </c>
      <c r="HJ85" s="232">
        <v>0.51914632320404053</v>
      </c>
      <c r="HK85" s="232">
        <v>0.14671997725963593</v>
      </c>
      <c r="HL85" s="232">
        <v>0.21674199402332306</v>
      </c>
      <c r="HM85" s="232">
        <v>1989.125</v>
      </c>
      <c r="HN85" s="232">
        <v>1251.756103515625</v>
      </c>
      <c r="HO85" s="232">
        <v>1870.3720703125</v>
      </c>
      <c r="HP85" s="232">
        <v>0.46981155872344971</v>
      </c>
      <c r="HQ85" s="232">
        <v>0.21975855529308319</v>
      </c>
      <c r="HR85" s="232">
        <v>0.23993784189224243</v>
      </c>
      <c r="HS85" s="232">
        <v>6.2607645988464355E-2</v>
      </c>
      <c r="HT85" s="232">
        <v>7.8843934461474419E-3</v>
      </c>
      <c r="HU85" s="232">
        <v>0.64991462230682373</v>
      </c>
      <c r="HV85" s="232">
        <v>0.55336302518844604</v>
      </c>
      <c r="HW85" s="232">
        <v>0.56132131814956665</v>
      </c>
      <c r="HX85" s="232">
        <v>0.44985517859458923</v>
      </c>
      <c r="HY85" s="232">
        <v>0.73595333099365234</v>
      </c>
      <c r="HZ85" s="232">
        <v>0.35066944360733032</v>
      </c>
      <c r="IA85" s="232">
        <v>1.6643639653921127E-2</v>
      </c>
      <c r="IB85" s="232">
        <v>0.14615342020988464</v>
      </c>
      <c r="IC85" s="232">
        <v>0.23506578803062439</v>
      </c>
      <c r="ID85" s="232">
        <v>0.27544876933097839</v>
      </c>
      <c r="IE85" s="232">
        <v>0.32668837904930115</v>
      </c>
      <c r="IF85" s="232">
        <v>0.70805269479751587</v>
      </c>
      <c r="IG85" s="232">
        <v>0.29194730520248413</v>
      </c>
      <c r="IH85" s="232">
        <v>8.9808471500873566E-2</v>
      </c>
      <c r="II85" s="232">
        <v>0.33806264400482178</v>
      </c>
      <c r="IJ85" s="232">
        <v>0.15236711502075195</v>
      </c>
      <c r="IK85" s="232">
        <v>3.5940367728471756E-2</v>
      </c>
      <c r="IL85" s="232">
        <v>0.27702057361602783</v>
      </c>
      <c r="IM85" s="232">
        <v>0.10680084675550461</v>
      </c>
      <c r="IN85" s="232">
        <v>0.98890751600265503</v>
      </c>
      <c r="IO85" s="232">
        <v>0.92445367574691772</v>
      </c>
      <c r="IP85" s="232">
        <v>0.27229121327400208</v>
      </c>
      <c r="IQ85" s="232">
        <v>0.22034449875354767</v>
      </c>
    </row>
    <row r="86" spans="1:251" x14ac:dyDescent="0.25">
      <c r="A86" s="139" t="str">
        <f t="shared" si="2"/>
        <v>2012_3_SEMT</v>
      </c>
      <c r="B86" s="232">
        <v>2012</v>
      </c>
      <c r="C86" s="232">
        <v>3</v>
      </c>
      <c r="D86" s="232" t="s">
        <v>171</v>
      </c>
      <c r="E86" s="232">
        <v>1353.709716796875</v>
      </c>
      <c r="F86" s="232">
        <v>1592.011962890625</v>
      </c>
      <c r="G86" s="232">
        <v>1194.0089111328125</v>
      </c>
      <c r="H86" s="232">
        <v>778.44720458984375</v>
      </c>
      <c r="I86" s="232">
        <v>1218.3387451171875</v>
      </c>
      <c r="J86" s="232">
        <v>1592.011962890625</v>
      </c>
      <c r="K86" s="232">
        <v>1592.011962890625</v>
      </c>
      <c r="L86" s="232">
        <v>1326.6766357421875</v>
      </c>
      <c r="M86" s="232">
        <v>947.59674072265625</v>
      </c>
      <c r="N86" s="232">
        <v>1061.34130859375</v>
      </c>
      <c r="O86" s="232">
        <v>1150.6531982421875</v>
      </c>
      <c r="P86" s="232">
        <v>1061.34130859375</v>
      </c>
      <c r="Q86" s="232">
        <v>1326.6766357421875</v>
      </c>
      <c r="R86" s="232">
        <v>3125.455322265625</v>
      </c>
      <c r="S86" s="232">
        <v>947.59674072265625</v>
      </c>
      <c r="T86" s="232">
        <v>1493.1417236328125</v>
      </c>
      <c r="U86" s="232">
        <v>1353.709716796875</v>
      </c>
      <c r="V86" s="232">
        <v>1218.3387451171875</v>
      </c>
      <c r="W86" s="232">
        <v>1353.709716796875</v>
      </c>
      <c r="X86" s="232">
        <v>2707.41943359375</v>
      </c>
      <c r="Y86" s="232">
        <v>947.59674072265625</v>
      </c>
      <c r="Z86" s="232">
        <v>1624.4515380859375</v>
      </c>
      <c r="AA86" s="232">
        <v>1326.6766357421875</v>
      </c>
      <c r="AB86" s="232">
        <v>1194.0089111328125</v>
      </c>
      <c r="AC86" s="232">
        <v>1194.0089111328125</v>
      </c>
      <c r="AD86" s="232">
        <v>1011.9813842773438</v>
      </c>
      <c r="AE86" s="232">
        <v>825.19287109375</v>
      </c>
      <c r="AF86" s="232">
        <v>1459.34423828125</v>
      </c>
      <c r="AG86" s="232">
        <v>1061.34130859375</v>
      </c>
      <c r="AH86" s="232">
        <v>2255.350341796875</v>
      </c>
      <c r="AI86" s="232">
        <v>1061.34130859375</v>
      </c>
      <c r="AJ86" s="232">
        <v>3980.02978515625</v>
      </c>
      <c r="AK86" s="232">
        <v>1353.709716796875</v>
      </c>
      <c r="AL86" s="232">
        <v>0</v>
      </c>
      <c r="AM86" s="232">
        <v>2707.41943359375</v>
      </c>
      <c r="AN86" s="232">
        <v>1353.709716796875</v>
      </c>
      <c r="AO86" s="232">
        <v>1353.709716796875</v>
      </c>
      <c r="AP86" s="232">
        <v>945.4501953125</v>
      </c>
      <c r="AQ86" s="232">
        <v>1326.6766357421875</v>
      </c>
      <c r="AR86" s="232">
        <v>326045.87837982178</v>
      </c>
      <c r="AS86" s="232">
        <v>5178294.7624969482</v>
      </c>
      <c r="AT86" s="232">
        <v>9154838.3623199463</v>
      </c>
      <c r="AU86" s="232">
        <v>3814298.9219970703</v>
      </c>
      <c r="AV86" s="232">
        <v>532365.52243804932</v>
      </c>
      <c r="AW86" s="232">
        <v>20553190.442489624</v>
      </c>
      <c r="AX86" s="232">
        <v>32542366.045318604</v>
      </c>
      <c r="AY86" s="232">
        <v>11989175.602828979</v>
      </c>
      <c r="AZ86" s="232">
        <v>19005843.447631836</v>
      </c>
      <c r="BA86" s="232">
        <v>1521652.3307113647</v>
      </c>
      <c r="BB86" s="232">
        <v>2535753.9549179077</v>
      </c>
      <c r="BC86" s="232">
        <v>7603200.9018783569</v>
      </c>
      <c r="BD86" s="232">
        <v>11822739.064300537</v>
      </c>
      <c r="BE86" s="232">
        <v>6726070.6681289673</v>
      </c>
      <c r="BF86" s="232">
        <v>3854601.4560928345</v>
      </c>
      <c r="BG86" s="232">
        <v>7.792162150144577E-2</v>
      </c>
      <c r="BH86" s="232">
        <v>0.23364007472991943</v>
      </c>
      <c r="BI86" s="232">
        <v>0.36330300569534302</v>
      </c>
      <c r="BJ86" s="232">
        <v>0.2066865861415863</v>
      </c>
      <c r="BK86" s="232">
        <v>0.11844871193170547</v>
      </c>
      <c r="BL86" s="232">
        <v>3.6325838882476091E-3</v>
      </c>
      <c r="BM86" s="232">
        <v>0.36841744184494019</v>
      </c>
      <c r="BN86" s="232">
        <v>3.5746667999774218E-3</v>
      </c>
      <c r="BO86" s="232">
        <v>7.8796945512294769E-2</v>
      </c>
      <c r="BP86" s="232">
        <v>0.45673102140426636</v>
      </c>
      <c r="BQ86" s="232">
        <v>0.54326897859573364</v>
      </c>
      <c r="BR86" s="232">
        <v>2.3431684821844101E-2</v>
      </c>
      <c r="BS86" s="232">
        <v>0.28801527619361877</v>
      </c>
      <c r="BT86" s="232">
        <v>0.47024446725845337</v>
      </c>
      <c r="BU86" s="232">
        <v>0.19207914173603058</v>
      </c>
      <c r="BV86" s="232">
        <v>2.6229428127408028E-2</v>
      </c>
      <c r="BW86" s="232">
        <v>2.6174020022153854E-2</v>
      </c>
      <c r="BX86" s="232">
        <v>0.18355335295200348</v>
      </c>
      <c r="BY86" s="232">
        <v>0.11075753718614578</v>
      </c>
      <c r="BZ86" s="232">
        <v>6.1309479176998138E-2</v>
      </c>
      <c r="CA86" s="232">
        <v>0.35704413056373596</v>
      </c>
      <c r="CB86" s="232">
        <v>0.26116147637367249</v>
      </c>
      <c r="CC86" s="232">
        <v>5.0366828218102455E-3</v>
      </c>
      <c r="CD86" s="232">
        <v>0.14809279143810272</v>
      </c>
      <c r="CE86" s="232">
        <v>8.4253557026386261E-2</v>
      </c>
      <c r="CF86" s="232">
        <v>0.17590980231761932</v>
      </c>
      <c r="CG86" s="232">
        <v>0.53839987516403198</v>
      </c>
      <c r="CH86" s="232">
        <v>4.7994647175073624E-2</v>
      </c>
      <c r="CI86" s="232">
        <v>3.1264766585081816E-4</v>
      </c>
      <c r="CJ86" s="232">
        <v>0.63158255815505981</v>
      </c>
      <c r="CK86" s="232">
        <v>0.53848785161972046</v>
      </c>
      <c r="CL86" s="232">
        <v>0.73898965120315552</v>
      </c>
      <c r="CM86" s="232">
        <v>0.18992216885089874</v>
      </c>
      <c r="CN86" s="232">
        <v>0.77857112884521484</v>
      </c>
      <c r="CO86" s="232">
        <v>0.81749451160430908</v>
      </c>
      <c r="CP86" s="232">
        <v>0.58694583177566528</v>
      </c>
      <c r="CQ86" s="232">
        <v>0.13985840976238251</v>
      </c>
      <c r="CR86" s="232">
        <v>0.33716893196105957</v>
      </c>
      <c r="CS86" s="232">
        <v>0.46238890290260315</v>
      </c>
      <c r="CT86" s="232">
        <v>0.56362450122833252</v>
      </c>
      <c r="CU86" s="232">
        <v>0.54980921745300293</v>
      </c>
      <c r="CV86" s="232">
        <v>0.75062131881713867</v>
      </c>
      <c r="CW86" s="232">
        <v>0.80346667766571045</v>
      </c>
      <c r="CX86" s="232">
        <v>2.417450537905097E-3</v>
      </c>
      <c r="CY86" s="232">
        <v>7.1079917252063751E-2</v>
      </c>
      <c r="CZ86" s="232">
        <v>4.0439080446958542E-2</v>
      </c>
      <c r="DA86" s="232">
        <v>8.443121612071991E-2</v>
      </c>
      <c r="DB86" s="232">
        <v>0.25841513276100159</v>
      </c>
      <c r="DC86" s="232">
        <v>2.3035932332277298E-2</v>
      </c>
      <c r="DD86" s="232">
        <v>1.5006112516857684E-4</v>
      </c>
      <c r="DE86" s="232">
        <v>0.4494011402130127</v>
      </c>
      <c r="DF86" s="232">
        <v>0.5505988597869873</v>
      </c>
      <c r="DG86" s="232">
        <v>1.7155032604932785E-2</v>
      </c>
      <c r="DH86" s="232">
        <v>0.27245804667472839</v>
      </c>
      <c r="DI86" s="232">
        <v>0.48168545961380005</v>
      </c>
      <c r="DJ86" s="232">
        <v>0.2006908506155014</v>
      </c>
      <c r="DK86" s="232">
        <v>2.8010623529553413E-2</v>
      </c>
      <c r="DL86" s="232">
        <v>2.6817295700311661E-2</v>
      </c>
      <c r="DM86" s="232">
        <v>0.18472862243652344</v>
      </c>
      <c r="DN86" s="232">
        <v>0.11066696047782898</v>
      </c>
      <c r="DO86" s="232">
        <v>5.595029890537262E-2</v>
      </c>
      <c r="DP86" s="232">
        <v>0.35243731737136841</v>
      </c>
      <c r="DQ86" s="232">
        <v>0.269399493932724</v>
      </c>
      <c r="DR86" s="232">
        <v>5.0378125160932541E-3</v>
      </c>
      <c r="DS86" s="232">
        <v>0.14812600612640381</v>
      </c>
      <c r="DT86" s="232">
        <v>8.424735814332962E-2</v>
      </c>
      <c r="DU86" s="232">
        <v>0.17590416967868805</v>
      </c>
      <c r="DV86" s="232">
        <v>0.53836649656295776</v>
      </c>
      <c r="DW86" s="232">
        <v>4.8005413264036179E-2</v>
      </c>
      <c r="DX86" s="232">
        <v>3.1271777697838843E-4</v>
      </c>
      <c r="DY86" s="232">
        <v>2.9014438390731812E-2</v>
      </c>
      <c r="DZ86" s="232">
        <v>4.144321009516716E-2</v>
      </c>
      <c r="EA86" s="232">
        <v>0.50408828258514404</v>
      </c>
      <c r="EB86" s="232">
        <v>9.9105186760425568E-2</v>
      </c>
      <c r="EC86" s="232">
        <v>1.4044489711523056E-2</v>
      </c>
      <c r="ED86" s="232">
        <v>1.0260500013828278E-2</v>
      </c>
      <c r="EE86" s="232">
        <v>3.724723681807518E-2</v>
      </c>
      <c r="EF86" s="232">
        <v>0.18242503702640533</v>
      </c>
      <c r="EG86" s="232">
        <v>0.45840048789978027</v>
      </c>
      <c r="EH86" s="232">
        <v>0.2317543625831604</v>
      </c>
      <c r="EI86" s="232">
        <v>0.24001239240169525</v>
      </c>
      <c r="EJ86" s="232">
        <v>6.9832764565944672E-2</v>
      </c>
      <c r="EK86" s="232">
        <v>7.4034847319126129E-2</v>
      </c>
      <c r="EL86" s="232">
        <v>8.916204422712326E-2</v>
      </c>
      <c r="EM86" s="232">
        <v>6.1317276209592819E-2</v>
      </c>
      <c r="EN86" s="232">
        <v>0.31307145953178406</v>
      </c>
      <c r="EO86" s="232">
        <v>0.12362436950206757</v>
      </c>
      <c r="EP86" s="232">
        <v>5.171777680516243E-2</v>
      </c>
      <c r="EQ86" s="232">
        <v>3.3557876944541931E-2</v>
      </c>
      <c r="ER86" s="232">
        <v>1.2489177286624908E-2</v>
      </c>
      <c r="ES86" s="232">
        <v>5.1683824509382248E-2</v>
      </c>
      <c r="ET86" s="232">
        <v>6.7648828029632568E-2</v>
      </c>
      <c r="EU86" s="232">
        <v>7.4706271290779114E-2</v>
      </c>
      <c r="EV86" s="232">
        <v>0.15499034523963928</v>
      </c>
      <c r="EW86" s="232">
        <v>8.5724681615829468E-2</v>
      </c>
      <c r="EX86" s="232">
        <v>4.5491971075534821E-2</v>
      </c>
      <c r="EY86" s="232">
        <v>0</v>
      </c>
      <c r="EZ86" s="232">
        <v>0</v>
      </c>
      <c r="FA86" s="232">
        <v>0</v>
      </c>
      <c r="FB86" s="232">
        <v>0</v>
      </c>
      <c r="FC86" s="232">
        <v>0</v>
      </c>
      <c r="FD86" s="232">
        <v>0</v>
      </c>
      <c r="FE86" s="232">
        <v>0</v>
      </c>
      <c r="FF86" s="232">
        <v>0.55005276203155518</v>
      </c>
      <c r="FG86" s="232">
        <v>0.44994723796844482</v>
      </c>
      <c r="FH86" s="232">
        <v>9.9085666239261627E-2</v>
      </c>
      <c r="FI86" s="232">
        <v>0.48093169927597046</v>
      </c>
      <c r="FJ86" s="232">
        <v>0.32849392294883728</v>
      </c>
      <c r="FK86" s="232">
        <v>8.7063975632190704E-2</v>
      </c>
      <c r="FL86" s="232">
        <v>4.424726590514183E-3</v>
      </c>
      <c r="FM86" s="232">
        <v>1.8272118642926216E-2</v>
      </c>
      <c r="FN86" s="232">
        <v>0.16772060096263885</v>
      </c>
      <c r="FO86" s="232">
        <v>0.11176200211048126</v>
      </c>
      <c r="FP86" s="232">
        <v>0.12835004925727844</v>
      </c>
      <c r="FQ86" s="232">
        <v>0.41342011094093323</v>
      </c>
      <c r="FR86" s="232">
        <v>0.16047510504722595</v>
      </c>
      <c r="FZ86" s="232">
        <v>2477.971435546875</v>
      </c>
      <c r="GA86" s="232">
        <v>2857.564208984375</v>
      </c>
      <c r="GB86" s="232">
        <v>2012.92236328125</v>
      </c>
      <c r="GC86" s="232">
        <v>667.66705322265625</v>
      </c>
      <c r="GD86" s="232">
        <v>1710.8935546875</v>
      </c>
      <c r="GE86" s="232">
        <v>2654.54296875</v>
      </c>
      <c r="GF86" s="232">
        <v>3140.821044921875</v>
      </c>
      <c r="GG86" s="232">
        <v>3276.90234375</v>
      </c>
      <c r="GH86" s="232">
        <v>1140.74072265625</v>
      </c>
      <c r="GI86" s="232">
        <v>1309.1429443359375</v>
      </c>
      <c r="GJ86" s="232">
        <v>1459.4404296875</v>
      </c>
      <c r="GK86" s="232">
        <v>1365.8974609375</v>
      </c>
      <c r="GL86" s="232">
        <v>1801.450439453125</v>
      </c>
      <c r="GM86" s="232">
        <v>4947.91015625</v>
      </c>
      <c r="GN86" s="232">
        <v>1293.095947265625</v>
      </c>
      <c r="GO86" s="232">
        <v>2505.3623046875</v>
      </c>
      <c r="GP86" s="232">
        <v>2100.41064453125</v>
      </c>
      <c r="GQ86" s="232">
        <v>1979.5350341796875</v>
      </c>
      <c r="GR86" s="232">
        <v>2536.067138671875</v>
      </c>
      <c r="GS86" s="232">
        <v>4363.33642578125</v>
      </c>
      <c r="GT86" s="232">
        <v>1313.546142578125</v>
      </c>
      <c r="GU86" s="232">
        <v>3065.330322265625</v>
      </c>
      <c r="GV86" s="232">
        <v>2333.968994140625</v>
      </c>
      <c r="GW86" s="232">
        <v>1703.36669921875</v>
      </c>
      <c r="GX86" s="232">
        <v>1765.0679931640625</v>
      </c>
      <c r="GY86" s="232">
        <v>1165.6588134765625</v>
      </c>
      <c r="GZ86" s="232">
        <v>847.29925537109375</v>
      </c>
      <c r="HA86" s="232">
        <v>2297.568115234375</v>
      </c>
      <c r="HB86" s="232">
        <v>1888.8458251953125</v>
      </c>
      <c r="HC86" s="232">
        <v>3623.323486328125</v>
      </c>
      <c r="HD86" s="232">
        <v>1752.872802734375</v>
      </c>
      <c r="HE86" s="232">
        <v>7174.33349609375</v>
      </c>
      <c r="HF86" s="232">
        <v>2156.817138671875</v>
      </c>
      <c r="HG86" s="232">
        <v>0.96438276767730713</v>
      </c>
      <c r="HH86" s="232">
        <v>4242.9091796875</v>
      </c>
      <c r="HI86" s="232">
        <v>2424.3955078125</v>
      </c>
      <c r="HJ86" s="232">
        <v>0.54702454805374146</v>
      </c>
      <c r="HK86" s="232">
        <v>0.15091584622859955</v>
      </c>
      <c r="HL86" s="232">
        <v>0.18243461847305298</v>
      </c>
      <c r="HM86" s="232">
        <v>2241.901611328125</v>
      </c>
      <c r="HN86" s="232">
        <v>1541.9029541015625</v>
      </c>
      <c r="HO86" s="232">
        <v>2110.093994140625</v>
      </c>
      <c r="HP86" s="232">
        <v>0.4402124285697937</v>
      </c>
      <c r="HQ86" s="232">
        <v>0.22642698884010315</v>
      </c>
      <c r="HR86" s="232">
        <v>0.26074802875518799</v>
      </c>
      <c r="HS86" s="232">
        <v>6.4066998660564423E-2</v>
      </c>
      <c r="HT86" s="232">
        <v>8.5455663502216339E-3</v>
      </c>
      <c r="HU86" s="232">
        <v>0.68096363544464111</v>
      </c>
      <c r="HV86" s="232">
        <v>0.58436793088912964</v>
      </c>
      <c r="HW86" s="232">
        <v>0.63022655248641968</v>
      </c>
      <c r="HX86" s="232">
        <v>0.51669406890869141</v>
      </c>
      <c r="HY86" s="232">
        <v>0.73259168863296509</v>
      </c>
      <c r="HZ86" s="232">
        <v>0.32162979245185852</v>
      </c>
      <c r="IA86" s="232">
        <v>1.3640600256621838E-2</v>
      </c>
      <c r="IB86" s="232">
        <v>0.15348666906356812</v>
      </c>
      <c r="IC86" s="232">
        <v>0.24287736415863037</v>
      </c>
      <c r="ID86" s="232">
        <v>0.2742060124874115</v>
      </c>
      <c r="IE86" s="232">
        <v>0.31578934192657471</v>
      </c>
      <c r="IF86" s="232">
        <v>0.69448369741439819</v>
      </c>
      <c r="IG86" s="232">
        <v>0.30551633238792419</v>
      </c>
      <c r="IH86" s="232">
        <v>9.8126724362373352E-2</v>
      </c>
      <c r="II86" s="232">
        <v>0.34905016422271729</v>
      </c>
      <c r="IJ86" s="232">
        <v>0.12798810005187988</v>
      </c>
      <c r="IK86" s="232">
        <v>3.3841118216514587E-2</v>
      </c>
      <c r="IL86" s="232">
        <v>0.27881798148155212</v>
      </c>
      <c r="IM86" s="232">
        <v>0.11217591166496277</v>
      </c>
      <c r="IN86" s="232">
        <v>0.98955494165420532</v>
      </c>
      <c r="IO86" s="232">
        <v>0.92353975772857666</v>
      </c>
      <c r="IP86" s="232">
        <v>0.24910059571266174</v>
      </c>
      <c r="IQ86" s="232">
        <v>0.21623027324676514</v>
      </c>
    </row>
    <row r="87" spans="1:251" x14ac:dyDescent="0.25">
      <c r="A87" s="139" t="str">
        <f t="shared" si="2"/>
        <v>2012_2_BRA</v>
      </c>
      <c r="B87" s="232">
        <v>2012</v>
      </c>
      <c r="C87" s="232">
        <v>2</v>
      </c>
      <c r="D87" s="232" t="s">
        <v>170</v>
      </c>
      <c r="E87" s="232">
        <v>1091.4971923828125</v>
      </c>
      <c r="F87" s="232">
        <v>1268.8011474609375</v>
      </c>
      <c r="G87" s="232">
        <v>948.853515625</v>
      </c>
      <c r="H87" s="232">
        <v>408.37646484375</v>
      </c>
      <c r="I87" s="232">
        <v>1027.716552734375</v>
      </c>
      <c r="J87" s="232">
        <v>1242.089599609375</v>
      </c>
      <c r="K87" s="232">
        <v>1202.0220947265625</v>
      </c>
      <c r="L87" s="232">
        <v>841.03125</v>
      </c>
      <c r="M87" s="232">
        <v>662.6937255859375</v>
      </c>
      <c r="N87" s="232">
        <v>848.0328369140625</v>
      </c>
      <c r="O87" s="232">
        <v>1031.46484375</v>
      </c>
      <c r="P87" s="232">
        <v>927.771240234375</v>
      </c>
      <c r="Q87" s="232">
        <v>1202.0220947265625</v>
      </c>
      <c r="R87" s="232">
        <v>2671.160400390625</v>
      </c>
      <c r="S87" s="232">
        <v>525.2430419921875</v>
      </c>
      <c r="T87" s="232">
        <v>1268.8011474609375</v>
      </c>
      <c r="U87" s="232">
        <v>1182.2183837890625</v>
      </c>
      <c r="V87" s="232">
        <v>1069.0531005859375</v>
      </c>
      <c r="W87" s="232">
        <v>1161.9547119140625</v>
      </c>
      <c r="X87" s="232">
        <v>1773.6829833984375</v>
      </c>
      <c r="Y87" s="232">
        <v>1069.0531005859375</v>
      </c>
      <c r="Z87" s="232">
        <v>1335.5802001953125</v>
      </c>
      <c r="AA87" s="232">
        <v>1050.86083984375</v>
      </c>
      <c r="AB87" s="232">
        <v>948.853515625</v>
      </c>
      <c r="AC87" s="232">
        <v>955.06005859375</v>
      </c>
      <c r="AD87" s="232">
        <v>858.805419921875</v>
      </c>
      <c r="AE87" s="232">
        <v>538.39111328125</v>
      </c>
      <c r="AF87" s="232">
        <v>1296.1529541015625</v>
      </c>
      <c r="AG87" s="232">
        <v>834.73760986328125</v>
      </c>
      <c r="AH87" s="232">
        <v>1615.1732177734375</v>
      </c>
      <c r="AI87" s="232">
        <v>911.7872314453125</v>
      </c>
      <c r="AJ87" s="232">
        <v>3338.950439453125</v>
      </c>
      <c r="AK87" s="232">
        <v>915.71173095703125</v>
      </c>
      <c r="AL87" s="232">
        <v>0</v>
      </c>
      <c r="AM87" s="232">
        <v>2319.431640625</v>
      </c>
      <c r="AN87" s="232">
        <v>1104.5728759765625</v>
      </c>
      <c r="AO87" s="232">
        <v>1233.2598876953125</v>
      </c>
      <c r="AP87" s="232">
        <v>824.3909912109375</v>
      </c>
      <c r="AQ87" s="232">
        <v>919.17535400390625</v>
      </c>
      <c r="AR87" s="232">
        <v>2704570.2487640381</v>
      </c>
      <c r="AS87" s="232">
        <v>25041299.725857735</v>
      </c>
      <c r="AT87" s="232">
        <v>42990902.930026054</v>
      </c>
      <c r="AU87" s="232">
        <v>16306360.865775108</v>
      </c>
      <c r="AV87" s="232">
        <v>2484905.6304788589</v>
      </c>
      <c r="AW87" s="232">
        <v>96844018.851800919</v>
      </c>
      <c r="AX87" s="232">
        <v>156951086.76948071</v>
      </c>
      <c r="AY87" s="232">
        <v>60107067.917679787</v>
      </c>
      <c r="AZ87" s="232">
        <v>89528039.400901794</v>
      </c>
      <c r="BA87" s="232">
        <v>7161521.6060352325</v>
      </c>
      <c r="BB87" s="232">
        <v>14424974.5662117</v>
      </c>
      <c r="BC87" s="232">
        <v>38600168.56581974</v>
      </c>
      <c r="BD87" s="232">
        <v>56989106.251909256</v>
      </c>
      <c r="BE87" s="232">
        <v>29595373.455125809</v>
      </c>
      <c r="BF87" s="232">
        <v>17341463.9304142</v>
      </c>
      <c r="BG87" s="232">
        <v>9.1907449066638947E-2</v>
      </c>
      <c r="BH87" s="232">
        <v>0.24593757092952728</v>
      </c>
      <c r="BI87" s="232">
        <v>0.36310106515884399</v>
      </c>
      <c r="BJ87" s="232">
        <v>0.18856431543827057</v>
      </c>
      <c r="BK87" s="232">
        <v>0.1104896068572998</v>
      </c>
      <c r="BL87" s="232">
        <v>4.3735131621360779E-3</v>
      </c>
      <c r="BM87" s="232">
        <v>0.38296687602996826</v>
      </c>
      <c r="BN87" s="232">
        <v>3.3191502094268799E-2</v>
      </c>
      <c r="BO87" s="232">
        <v>8.4867514669895172E-2</v>
      </c>
      <c r="BP87" s="232">
        <v>0.43351820111274719</v>
      </c>
      <c r="BQ87" s="232">
        <v>0.5664818286895752</v>
      </c>
      <c r="BR87" s="232">
        <v>3.6265473812818527E-2</v>
      </c>
      <c r="BS87" s="232">
        <v>0.2965320348739624</v>
      </c>
      <c r="BT87" s="232">
        <v>0.4677259624004364</v>
      </c>
      <c r="BU87" s="232">
        <v>0.17337729036808014</v>
      </c>
      <c r="BV87" s="232">
        <v>2.6099249720573425E-2</v>
      </c>
      <c r="BW87" s="232">
        <v>6.0269724577665329E-2</v>
      </c>
      <c r="BX87" s="232">
        <v>0.27139413356781006</v>
      </c>
      <c r="BY87" s="232">
        <v>0.10865787416696548</v>
      </c>
      <c r="BZ87" s="232">
        <v>6.9163873791694641E-2</v>
      </c>
      <c r="CA87" s="232">
        <v>0.30116087198257446</v>
      </c>
      <c r="CB87" s="232">
        <v>0.18935351073741913</v>
      </c>
      <c r="CC87" s="232">
        <v>0.11748808622360229</v>
      </c>
      <c r="CD87" s="232">
        <v>0.14720228314399719</v>
      </c>
      <c r="CE87" s="232">
        <v>8.2703672349452972E-2</v>
      </c>
      <c r="CF87" s="232">
        <v>0.18511746823787689</v>
      </c>
      <c r="CG87" s="232">
        <v>0.39996504783630371</v>
      </c>
      <c r="CH87" s="232">
        <v>6.7069448530673981E-2</v>
      </c>
      <c r="CI87" s="232">
        <v>4.53996064607054E-4</v>
      </c>
      <c r="CJ87" s="232">
        <v>0.61703312397003174</v>
      </c>
      <c r="CK87" s="232">
        <v>0.5111420750617981</v>
      </c>
      <c r="CL87" s="232">
        <v>0.73328876495361328</v>
      </c>
      <c r="CM87" s="232">
        <v>0.24347315728664398</v>
      </c>
      <c r="CN87" s="232">
        <v>0.74396967887878418</v>
      </c>
      <c r="CO87" s="232">
        <v>0.79482662677764893</v>
      </c>
      <c r="CP87" s="232">
        <v>0.56733709573745728</v>
      </c>
      <c r="CQ87" s="232">
        <v>0.14575217664241791</v>
      </c>
      <c r="CR87" s="232">
        <v>0.36894658207893372</v>
      </c>
      <c r="CS87" s="232">
        <v>0.52370983362197876</v>
      </c>
      <c r="CT87" s="232">
        <v>0.58946400880813599</v>
      </c>
      <c r="CU87" s="232">
        <v>0.55763053894042969</v>
      </c>
      <c r="CV87" s="232">
        <v>0.75890028476715088</v>
      </c>
      <c r="CW87" s="232">
        <v>0.80960434675216675</v>
      </c>
      <c r="CX87" s="232">
        <v>5.3025618195533752E-2</v>
      </c>
      <c r="CY87" s="232">
        <v>6.6436454653739929E-2</v>
      </c>
      <c r="CZ87" s="232">
        <v>3.7326451390981674E-2</v>
      </c>
      <c r="DA87" s="232">
        <v>8.3548620343208313E-2</v>
      </c>
      <c r="DB87" s="232">
        <v>0.18051525950431824</v>
      </c>
      <c r="DC87" s="232">
        <v>3.0270293354988098E-2</v>
      </c>
      <c r="DD87" s="232">
        <v>2.0490096358116716E-4</v>
      </c>
      <c r="DE87" s="232">
        <v>0.42500987648963928</v>
      </c>
      <c r="DF87" s="232">
        <v>0.57499015331268311</v>
      </c>
      <c r="DG87" s="232">
        <v>3.0209198594093323E-2</v>
      </c>
      <c r="DH87" s="232">
        <v>0.27970343828201294</v>
      </c>
      <c r="DI87" s="232">
        <v>0.48019483685493469</v>
      </c>
      <c r="DJ87" s="232">
        <v>0.1821369081735611</v>
      </c>
      <c r="DK87" s="232">
        <v>2.7755612507462502E-2</v>
      </c>
      <c r="DL87" s="232">
        <v>6.1827655881643295E-2</v>
      </c>
      <c r="DM87" s="232">
        <v>0.2740023136138916</v>
      </c>
      <c r="DN87" s="232">
        <v>0.10777285695075989</v>
      </c>
      <c r="DO87" s="232">
        <v>6.5187208354473114E-2</v>
      </c>
      <c r="DP87" s="232">
        <v>0.29653975367546082</v>
      </c>
      <c r="DQ87" s="232">
        <v>0.19467020034790039</v>
      </c>
      <c r="DR87" s="232">
        <v>0.11742459982633591</v>
      </c>
      <c r="DS87" s="232">
        <v>0.14720231294631958</v>
      </c>
      <c r="DT87" s="232">
        <v>8.2717619836330414E-2</v>
      </c>
      <c r="DU87" s="232">
        <v>0.18510021269321442</v>
      </c>
      <c r="DV87" s="232">
        <v>0.40001031756401062</v>
      </c>
      <c r="DW87" s="232">
        <v>6.7090809345245361E-2</v>
      </c>
      <c r="DX87" s="232">
        <v>4.5414065243676305E-4</v>
      </c>
      <c r="DY87" s="232">
        <v>2.1575694903731346E-2</v>
      </c>
      <c r="DZ87" s="232">
        <v>4.6980399638414383E-2</v>
      </c>
      <c r="EA87" s="232">
        <v>0.38236516714096069</v>
      </c>
      <c r="EB87" s="232">
        <v>0.12384799122810364</v>
      </c>
      <c r="EC87" s="232">
        <v>1.6537467017769814E-2</v>
      </c>
      <c r="ED87" s="232">
        <v>2.4105098098516464E-2</v>
      </c>
      <c r="EE87" s="232">
        <v>3.9487071335315704E-2</v>
      </c>
      <c r="EF87" s="232">
        <v>0.22704209387302399</v>
      </c>
      <c r="EG87" s="232">
        <v>0.46482175588607788</v>
      </c>
      <c r="EH87" s="232">
        <v>0.23904944956302643</v>
      </c>
      <c r="EI87" s="232">
        <v>0.22986814379692078</v>
      </c>
      <c r="EJ87" s="232">
        <v>6.6260665655136108E-2</v>
      </c>
      <c r="EK87" s="232">
        <v>7.394903153181076E-2</v>
      </c>
      <c r="EL87" s="232">
        <v>9.2157848179340363E-2</v>
      </c>
      <c r="EM87" s="232">
        <v>6.0014162212610245E-2</v>
      </c>
      <c r="EN87" s="232">
        <v>0.21928305923938751</v>
      </c>
      <c r="EO87" s="232">
        <v>0.12594775855541229</v>
      </c>
      <c r="EP87" s="232">
        <v>4.988919198513031E-2</v>
      </c>
      <c r="EQ87" s="232">
        <v>2.8126033022999763E-2</v>
      </c>
      <c r="ER87" s="232">
        <v>1.6789663583040237E-2</v>
      </c>
      <c r="ES87" s="232">
        <v>4.9985315650701523E-2</v>
      </c>
      <c r="ET87" s="232">
        <v>6.4169473946094513E-2</v>
      </c>
      <c r="EU87" s="232">
        <v>8.1722237169742584E-2</v>
      </c>
      <c r="EV87" s="232">
        <v>0.12694540619850159</v>
      </c>
      <c r="EW87" s="232">
        <v>8.8361755013465881E-2</v>
      </c>
      <c r="EX87" s="232">
        <v>4.8852056264877319E-2</v>
      </c>
      <c r="EY87" s="232">
        <v>0</v>
      </c>
      <c r="EZ87" s="232">
        <v>0</v>
      </c>
      <c r="FA87" s="232">
        <v>0</v>
      </c>
      <c r="FB87" s="232">
        <v>0</v>
      </c>
      <c r="FC87" s="232">
        <v>0</v>
      </c>
      <c r="FD87" s="232">
        <v>0</v>
      </c>
      <c r="FE87" s="232">
        <v>0</v>
      </c>
      <c r="FF87" s="232">
        <v>0.54026538133621216</v>
      </c>
      <c r="FG87" s="232">
        <v>0.45973464846611023</v>
      </c>
      <c r="FH87" s="232">
        <v>0.10753898322582245</v>
      </c>
      <c r="FI87" s="232">
        <v>0.50504446029663086</v>
      </c>
      <c r="FJ87" s="232">
        <v>0.31554800271987915</v>
      </c>
      <c r="FK87" s="232">
        <v>6.5942920744419098E-2</v>
      </c>
      <c r="FL87" s="232">
        <v>5.9256702661514282E-3</v>
      </c>
      <c r="FM87" s="232">
        <v>4.073888435959816E-2</v>
      </c>
      <c r="FN87" s="232">
        <v>0.23550301790237427</v>
      </c>
      <c r="FO87" s="232">
        <v>0.12007951736450195</v>
      </c>
      <c r="FP87" s="232">
        <v>0.11873091757297516</v>
      </c>
      <c r="FQ87" s="232">
        <v>0.35985735058784485</v>
      </c>
      <c r="FR87" s="232">
        <v>0.12509031593799591</v>
      </c>
      <c r="FZ87" s="232">
        <v>1879.18603515625</v>
      </c>
      <c r="GA87" s="232">
        <v>2128.070556640625</v>
      </c>
      <c r="GB87" s="232">
        <v>1542.4405517578125</v>
      </c>
      <c r="GC87" s="232">
        <v>475.38851928710938</v>
      </c>
      <c r="GD87" s="232">
        <v>1342.6475830078125</v>
      </c>
      <c r="GE87" s="232">
        <v>2075.11474609375</v>
      </c>
      <c r="GF87" s="232">
        <v>2380.550048828125</v>
      </c>
      <c r="GG87" s="232">
        <v>2150.3203125</v>
      </c>
      <c r="GH87" s="232">
        <v>725.19940185546875</v>
      </c>
      <c r="GI87" s="232">
        <v>1085.5548095703125</v>
      </c>
      <c r="GJ87" s="232">
        <v>1286.8634033203125</v>
      </c>
      <c r="GK87" s="232">
        <v>1174.40966796875</v>
      </c>
      <c r="GL87" s="232">
        <v>1696.9488525390625</v>
      </c>
      <c r="GM87" s="232">
        <v>4205.5546875</v>
      </c>
      <c r="GN87" s="232">
        <v>864.91632080078125</v>
      </c>
      <c r="GO87" s="232">
        <v>1956.4532470703125</v>
      </c>
      <c r="GP87" s="232">
        <v>1626.4652099609375</v>
      </c>
      <c r="GQ87" s="232">
        <v>1655.776123046875</v>
      </c>
      <c r="GR87" s="232">
        <v>2064.756591796875</v>
      </c>
      <c r="GS87" s="232">
        <v>3308.077392578125</v>
      </c>
      <c r="GT87" s="232">
        <v>1861.69482421875</v>
      </c>
      <c r="GU87" s="232">
        <v>2330.466796875</v>
      </c>
      <c r="GV87" s="232">
        <v>1715.8072509765625</v>
      </c>
      <c r="GW87" s="232">
        <v>1283.33056640625</v>
      </c>
      <c r="GX87" s="232">
        <v>1372.772705078125</v>
      </c>
      <c r="GY87" s="232">
        <v>1028.0869140625</v>
      </c>
      <c r="GZ87" s="232">
        <v>612.5135498046875</v>
      </c>
      <c r="HA87" s="232">
        <v>1907.886474609375</v>
      </c>
      <c r="HB87" s="232">
        <v>1176.42578125</v>
      </c>
      <c r="HC87" s="232">
        <v>3035.17822265625</v>
      </c>
      <c r="HD87" s="232">
        <v>1606.371337890625</v>
      </c>
      <c r="HE87" s="232">
        <v>5529.31005859375</v>
      </c>
      <c r="HF87" s="232">
        <v>1497.842041015625</v>
      </c>
      <c r="HG87" s="232">
        <v>7.3908967971801758</v>
      </c>
      <c r="HH87" s="232">
        <v>3603.7666015625</v>
      </c>
      <c r="HI87" s="232">
        <v>1893.736572265625</v>
      </c>
      <c r="HJ87" s="232">
        <v>0.42035025358200073</v>
      </c>
      <c r="HK87" s="232">
        <v>0.19501973688602448</v>
      </c>
      <c r="HL87" s="232">
        <v>0.22699527442455292</v>
      </c>
      <c r="HM87" s="232">
        <v>1871.607177734375</v>
      </c>
      <c r="HN87" s="232">
        <v>1056.7020263671875</v>
      </c>
      <c r="HO87" s="232">
        <v>1483.3465576171875</v>
      </c>
      <c r="HP87" s="232">
        <v>0.44643563032150269</v>
      </c>
      <c r="HQ87" s="232">
        <v>0.23490293323993683</v>
      </c>
      <c r="HR87" s="232">
        <v>0.24939544498920441</v>
      </c>
      <c r="HS87" s="232">
        <v>6.0767434537410736E-2</v>
      </c>
      <c r="HT87" s="232">
        <v>8.4985438734292984E-3</v>
      </c>
      <c r="HU87" s="232">
        <v>0.69029539823532104</v>
      </c>
      <c r="HV87" s="232">
        <v>0.56207889318466187</v>
      </c>
      <c r="HW87" s="232">
        <v>0.59636473655700684</v>
      </c>
      <c r="HX87" s="232">
        <v>0.48112764954566956</v>
      </c>
      <c r="HY87" s="232">
        <v>0.73809051513671875</v>
      </c>
      <c r="HZ87" s="232">
        <v>0.32868063449859619</v>
      </c>
      <c r="IA87" s="232">
        <v>2.0719882100820541E-2</v>
      </c>
      <c r="IB87" s="232">
        <v>0.18405896425247192</v>
      </c>
      <c r="IC87" s="232">
        <v>0.25692015886306763</v>
      </c>
      <c r="ID87" s="232">
        <v>0.25272852182388306</v>
      </c>
      <c r="IE87" s="232">
        <v>0.28557246923446655</v>
      </c>
      <c r="IF87" s="232">
        <v>0.68515759706497192</v>
      </c>
      <c r="IG87" s="232">
        <v>0.31484240293502808</v>
      </c>
      <c r="IH87" s="232">
        <v>0.18718044459819794</v>
      </c>
      <c r="II87" s="232">
        <v>0.39454934000968933</v>
      </c>
      <c r="IJ87" s="232">
        <v>9.699007123708725E-2</v>
      </c>
      <c r="IK87" s="232">
        <v>3.637300431728363E-2</v>
      </c>
      <c r="IL87" s="232">
        <v>0.21618111431598663</v>
      </c>
      <c r="IM87" s="232">
        <v>6.8726025521755219E-2</v>
      </c>
      <c r="IN87" s="232">
        <v>0.981850266456604</v>
      </c>
      <c r="IO87" s="232">
        <v>0.92366033792495728</v>
      </c>
      <c r="IP87" s="232">
        <v>0.3383064866065979</v>
      </c>
      <c r="IQ87" s="232">
        <v>0.31691458821296692</v>
      </c>
    </row>
    <row r="88" spans="1:251" x14ac:dyDescent="0.25">
      <c r="A88" s="139" t="str">
        <f t="shared" si="2"/>
        <v>2012_2_RJ</v>
      </c>
      <c r="B88" s="232">
        <v>2012</v>
      </c>
      <c r="C88" s="232">
        <v>2</v>
      </c>
      <c r="D88" s="232" t="s">
        <v>172</v>
      </c>
      <c r="E88" s="232">
        <v>1370.2886962890625</v>
      </c>
      <c r="F88" s="232">
        <v>1644.346435546875</v>
      </c>
      <c r="G88" s="232">
        <v>1164.745361328125</v>
      </c>
      <c r="H88" s="232">
        <v>548.115478515625</v>
      </c>
      <c r="I88" s="232">
        <v>1096.23095703125</v>
      </c>
      <c r="J88" s="232">
        <v>1644.346435546875</v>
      </c>
      <c r="K88" s="232">
        <v>1644.346435546875</v>
      </c>
      <c r="L88" s="232">
        <v>1644.346435546875</v>
      </c>
      <c r="M88" s="232">
        <v>1096.23095703125</v>
      </c>
      <c r="N88" s="232">
        <v>1027.716552734375</v>
      </c>
      <c r="O88" s="232">
        <v>1096.23095703125</v>
      </c>
      <c r="P88" s="232">
        <v>1096.23095703125</v>
      </c>
      <c r="Q88" s="232">
        <v>1370.2886962890625</v>
      </c>
      <c r="R88" s="232">
        <v>3425.7216796875</v>
      </c>
      <c r="S88" s="232">
        <v>1000.3107299804688</v>
      </c>
      <c r="T88" s="232">
        <v>1644.346435546875</v>
      </c>
      <c r="U88" s="232">
        <v>1370.2886962890625</v>
      </c>
      <c r="V88" s="232">
        <v>1096.23095703125</v>
      </c>
      <c r="W88" s="232">
        <v>1370.2886962890625</v>
      </c>
      <c r="X88" s="232">
        <v>3014.63525390625</v>
      </c>
      <c r="Y88" s="232">
        <v>959.20208740234375</v>
      </c>
      <c r="Z88" s="232">
        <v>1726.563720703125</v>
      </c>
      <c r="AA88" s="232">
        <v>1370.2886962890625</v>
      </c>
      <c r="AB88" s="232">
        <v>1123.63671875</v>
      </c>
      <c r="AC88" s="232">
        <v>1219.5570068359375</v>
      </c>
      <c r="AD88" s="232">
        <v>959.20208740234375</v>
      </c>
      <c r="AE88" s="232">
        <v>852.319580078125</v>
      </c>
      <c r="AF88" s="232">
        <v>1370.2886962890625</v>
      </c>
      <c r="AG88" s="232">
        <v>959.20208740234375</v>
      </c>
      <c r="AH88" s="232">
        <v>2740.577392578125</v>
      </c>
      <c r="AI88" s="232">
        <v>1096.23095703125</v>
      </c>
      <c r="AJ88" s="232">
        <v>4796.01025390625</v>
      </c>
      <c r="AK88" s="232">
        <v>1370.2886962890625</v>
      </c>
      <c r="AL88" s="232">
        <v>0</v>
      </c>
      <c r="AM88" s="232">
        <v>3425.7216796875</v>
      </c>
      <c r="AN88" s="232">
        <v>1370.2886962890625</v>
      </c>
      <c r="AO88" s="232">
        <v>1370.2886962890625</v>
      </c>
      <c r="AP88" s="232">
        <v>882.4659423828125</v>
      </c>
      <c r="AQ88" s="232">
        <v>1370.2886962890625</v>
      </c>
      <c r="AR88" s="232">
        <v>31064.52409362793</v>
      </c>
      <c r="AS88" s="232">
        <v>723182.3934173584</v>
      </c>
      <c r="AT88" s="232">
        <v>1479169.4125061035</v>
      </c>
      <c r="AU88" s="232">
        <v>666013.31956481934</v>
      </c>
      <c r="AV88" s="232">
        <v>106675.87341308594</v>
      </c>
      <c r="AW88" s="232">
        <v>3229735.6036682129</v>
      </c>
      <c r="AX88" s="232">
        <v>5332276.7022247314</v>
      </c>
      <c r="AY88" s="232">
        <v>2102541.0985565186</v>
      </c>
      <c r="AZ88" s="232">
        <v>3006105.5229949951</v>
      </c>
      <c r="BA88" s="232">
        <v>221082.98136901855</v>
      </c>
      <c r="BB88" s="232">
        <v>366180.51371765137</v>
      </c>
      <c r="BC88" s="232">
        <v>1129850.2538452148</v>
      </c>
      <c r="BD88" s="232">
        <v>1885940.2731628418</v>
      </c>
      <c r="BE88" s="232">
        <v>1188112.0178070068</v>
      </c>
      <c r="BF88" s="232">
        <v>762193.6436920166</v>
      </c>
      <c r="BG88" s="232">
        <v>6.8672448396682739E-2</v>
      </c>
      <c r="BH88" s="232">
        <v>0.21188889443874359</v>
      </c>
      <c r="BI88" s="232">
        <v>0.35368385910987854</v>
      </c>
      <c r="BJ88" s="232">
        <v>0.22281514108181</v>
      </c>
      <c r="BK88" s="232">
        <v>0.14293962717056274</v>
      </c>
      <c r="BL88" s="232">
        <v>3.6176643334329128E-3</v>
      </c>
      <c r="BM88" s="232">
        <v>0.39430457353591919</v>
      </c>
      <c r="BN88" s="232">
        <v>2.0479487720876932E-3</v>
      </c>
      <c r="BO88" s="232">
        <v>0.10544919222593307</v>
      </c>
      <c r="BP88" s="232">
        <v>0.46934443712234497</v>
      </c>
      <c r="BQ88" s="232">
        <v>0.53065556287765503</v>
      </c>
      <c r="BR88" s="232">
        <v>1.2752200476825237E-2</v>
      </c>
      <c r="BS88" s="232">
        <v>0.25626435875892639</v>
      </c>
      <c r="BT88" s="232">
        <v>0.48433768749237061</v>
      </c>
      <c r="BU88" s="232">
        <v>0.21322368085384369</v>
      </c>
      <c r="BV88" s="232">
        <v>3.3422075212001801E-2</v>
      </c>
      <c r="BW88" s="232">
        <v>2.3227056488394737E-2</v>
      </c>
      <c r="BX88" s="232">
        <v>0.16179828345775604</v>
      </c>
      <c r="BY88" s="232">
        <v>0.11845817416906357</v>
      </c>
      <c r="BZ88" s="232">
        <v>6.0868512839078903E-2</v>
      </c>
      <c r="CA88" s="232">
        <v>0.3265814483165741</v>
      </c>
      <c r="CB88" s="232">
        <v>0.3090665340423584</v>
      </c>
      <c r="CC88" s="232">
        <v>1.9454050343483686E-3</v>
      </c>
      <c r="CD88" s="232">
        <v>9.7406305372714996E-2</v>
      </c>
      <c r="CE88" s="232">
        <v>6.8063013255596161E-2</v>
      </c>
      <c r="CF88" s="232">
        <v>0.17628340423107147</v>
      </c>
      <c r="CG88" s="232">
        <v>0.59059494733810425</v>
      </c>
      <c r="CH88" s="232">
        <v>6.556246429681778E-2</v>
      </c>
      <c r="CI88" s="232">
        <v>1.4446774730458856E-4</v>
      </c>
      <c r="CJ88" s="232">
        <v>0.60569542646408081</v>
      </c>
      <c r="CK88" s="232">
        <v>0.51257884502410889</v>
      </c>
      <c r="CL88" s="232">
        <v>0.72164487838745117</v>
      </c>
      <c r="CM88" s="232">
        <v>0.11247522383928299</v>
      </c>
      <c r="CN88" s="232">
        <v>0.73254501819610596</v>
      </c>
      <c r="CO88" s="232">
        <v>0.82944440841674805</v>
      </c>
      <c r="CP88" s="232">
        <v>0.57962220907211304</v>
      </c>
      <c r="CQ88" s="232">
        <v>0.14162342250347137</v>
      </c>
      <c r="CR88" s="232">
        <v>0.33923152089118958</v>
      </c>
      <c r="CS88" s="232">
        <v>0.44956123828887939</v>
      </c>
      <c r="CT88" s="232">
        <v>0.53663158416748047</v>
      </c>
      <c r="CU88" s="232">
        <v>0.50181335210800171</v>
      </c>
      <c r="CV88" s="232">
        <v>0.69039809703826904</v>
      </c>
      <c r="CW88" s="232">
        <v>0.75835621356964111</v>
      </c>
      <c r="CX88" s="232">
        <v>9.1324537061154842E-4</v>
      </c>
      <c r="CY88" s="232">
        <v>4.572613537311554E-2</v>
      </c>
      <c r="CZ88" s="232">
        <v>3.1951308250427246E-2</v>
      </c>
      <c r="DA88" s="232">
        <v>8.2753971219062805E-2</v>
      </c>
      <c r="DB88" s="232">
        <v>0.27724719047546387</v>
      </c>
      <c r="DC88" s="232">
        <v>3.0777458101511002E-2</v>
      </c>
      <c r="DD88" s="232">
        <v>6.7818531533703208E-5</v>
      </c>
      <c r="DE88" s="232">
        <v>0.46159705519676208</v>
      </c>
      <c r="DF88" s="232">
        <v>0.53840291500091553</v>
      </c>
      <c r="DG88" s="232">
        <v>1.033381000161171E-2</v>
      </c>
      <c r="DH88" s="232">
        <v>0.24057120084762573</v>
      </c>
      <c r="DI88" s="232">
        <v>0.49205505847930908</v>
      </c>
      <c r="DJ88" s="232">
        <v>0.22155353426933289</v>
      </c>
      <c r="DK88" s="232">
        <v>3.5486403852701187E-2</v>
      </c>
      <c r="DL88" s="232">
        <v>2.3199645802378654E-2</v>
      </c>
      <c r="DM88" s="232">
        <v>0.16190676391124725</v>
      </c>
      <c r="DN88" s="232">
        <v>0.11599309742450714</v>
      </c>
      <c r="DO88" s="232">
        <v>5.7161036878824234E-2</v>
      </c>
      <c r="DP88" s="232">
        <v>0.32360237836837769</v>
      </c>
      <c r="DQ88" s="232">
        <v>0.31813710927963257</v>
      </c>
      <c r="DR88" s="232">
        <v>1.9454050343483686E-3</v>
      </c>
      <c r="DS88" s="232">
        <v>9.7406305372714996E-2</v>
      </c>
      <c r="DT88" s="232">
        <v>6.8063013255596161E-2</v>
      </c>
      <c r="DU88" s="232">
        <v>0.17628340423107147</v>
      </c>
      <c r="DV88" s="232">
        <v>0.59059494733810425</v>
      </c>
      <c r="DW88" s="232">
        <v>6.556246429681778E-2</v>
      </c>
      <c r="DX88" s="232">
        <v>1.4446774730458856E-4</v>
      </c>
      <c r="DY88" s="232">
        <v>3.1000586226582527E-2</v>
      </c>
      <c r="DZ88" s="232">
        <v>4.1509732604026794E-2</v>
      </c>
      <c r="EA88" s="232">
        <v>0.47460615634918213</v>
      </c>
      <c r="EB88" s="232">
        <v>8.0313317477703094E-2</v>
      </c>
      <c r="EC88" s="232">
        <v>2.0014295354485512E-2</v>
      </c>
      <c r="ED88" s="232">
        <v>7.0480126887559891E-3</v>
      </c>
      <c r="EE88" s="232">
        <v>2.8068944811820984E-2</v>
      </c>
      <c r="EF88" s="232">
        <v>0.2099418044090271</v>
      </c>
      <c r="EG88" s="232">
        <v>0.4875609278678894</v>
      </c>
      <c r="EH88" s="232">
        <v>0.22400698065757751</v>
      </c>
      <c r="EI88" s="232">
        <v>0.21450026333332062</v>
      </c>
      <c r="EJ88" s="232">
        <v>7.393183559179306E-2</v>
      </c>
      <c r="EK88" s="232">
        <v>6.8452343344688416E-2</v>
      </c>
      <c r="EL88" s="232">
        <v>8.3666704595088959E-2</v>
      </c>
      <c r="EM88" s="232">
        <v>5.4995831102132797E-2</v>
      </c>
      <c r="EN88" s="232">
        <v>0.24575473368167877</v>
      </c>
      <c r="EO88" s="232">
        <v>0.12576152384281158</v>
      </c>
      <c r="EP88" s="232">
        <v>5.3268022835254669E-2</v>
      </c>
      <c r="EQ88" s="232">
        <v>3.2349783927202225E-2</v>
      </c>
      <c r="ER88" s="232">
        <v>1.1752288788557053E-2</v>
      </c>
      <c r="ES88" s="232">
        <v>7.0339441299438477E-2</v>
      </c>
      <c r="ET88" s="232">
        <v>6.8617008626461029E-2</v>
      </c>
      <c r="EU88" s="232">
        <v>8.7513506412506104E-2</v>
      </c>
      <c r="EV88" s="232">
        <v>0.12593315541744232</v>
      </c>
      <c r="EW88" s="232">
        <v>7.7039442956447601E-2</v>
      </c>
      <c r="EX88" s="232">
        <v>4.05244380235672E-2</v>
      </c>
      <c r="EY88" s="232">
        <v>0</v>
      </c>
      <c r="EZ88" s="232">
        <v>0</v>
      </c>
      <c r="FA88" s="232">
        <v>0</v>
      </c>
      <c r="FB88" s="232">
        <v>0</v>
      </c>
      <c r="FC88" s="232">
        <v>0</v>
      </c>
      <c r="FD88" s="232">
        <v>0</v>
      </c>
      <c r="FE88" s="232">
        <v>0</v>
      </c>
      <c r="FF88" s="232">
        <v>0.5736619234085083</v>
      </c>
      <c r="FG88" s="232">
        <v>0.4263380765914917</v>
      </c>
      <c r="FH88" s="232">
        <v>4.5782413333654404E-2</v>
      </c>
      <c r="FI88" s="232">
        <v>0.47081217169761658</v>
      </c>
      <c r="FJ88" s="232">
        <v>0.376900315284729</v>
      </c>
      <c r="FK88" s="232">
        <v>0.10076702386140823</v>
      </c>
      <c r="FL88" s="232">
        <v>5.7380925863981247E-3</v>
      </c>
      <c r="FM88" s="232">
        <v>2.3867379873991013E-2</v>
      </c>
      <c r="FN88" s="232">
        <v>0.16218748688697815</v>
      </c>
      <c r="FO88" s="232">
        <v>0.15144389867782593</v>
      </c>
      <c r="FP88" s="232">
        <v>0.11198101937770844</v>
      </c>
      <c r="FQ88" s="232">
        <v>0.36754989624023438</v>
      </c>
      <c r="FR88" s="232">
        <v>0.1829703152179718</v>
      </c>
      <c r="FZ88" s="232">
        <v>2680.62353515625</v>
      </c>
      <c r="GA88" s="232">
        <v>3062.426513671875</v>
      </c>
      <c r="GB88" s="232">
        <v>2235.29150390625</v>
      </c>
      <c r="GC88" s="232">
        <v>724.2008056640625</v>
      </c>
      <c r="GD88" s="232">
        <v>1797.4559326171875</v>
      </c>
      <c r="GE88" s="232">
        <v>2866.822021484375</v>
      </c>
      <c r="GF88" s="232">
        <v>3222.061279296875</v>
      </c>
      <c r="GG88" s="232">
        <v>3275.344482421875</v>
      </c>
      <c r="GH88" s="232">
        <v>1417.8006591796875</v>
      </c>
      <c r="GI88" s="232">
        <v>1272.1466064453125</v>
      </c>
      <c r="GJ88" s="232">
        <v>1330.9814453125</v>
      </c>
      <c r="GK88" s="232">
        <v>1399.611328125</v>
      </c>
      <c r="GL88" s="232">
        <v>1947.7364501953125</v>
      </c>
      <c r="GM88" s="232">
        <v>4957.23974609375</v>
      </c>
      <c r="GN88" s="232">
        <v>1179.439208984375</v>
      </c>
      <c r="GO88" s="232">
        <v>3276.478271484375</v>
      </c>
      <c r="GP88" s="232">
        <v>2099.3427734375</v>
      </c>
      <c r="GQ88" s="232">
        <v>1926.4892578125</v>
      </c>
      <c r="GR88" s="232">
        <v>2653.1689453125</v>
      </c>
      <c r="GS88" s="232">
        <v>4722.1669921875</v>
      </c>
      <c r="GT88" s="232">
        <v>959.20208740234375</v>
      </c>
      <c r="GU88" s="232">
        <v>3328.74658203125</v>
      </c>
      <c r="GV88" s="232">
        <v>2395.556396484375</v>
      </c>
      <c r="GW88" s="232">
        <v>1762.587890625</v>
      </c>
      <c r="GX88" s="232">
        <v>1933.670166015625</v>
      </c>
      <c r="GY88" s="232">
        <v>1152.349365234375</v>
      </c>
      <c r="GZ88" s="232">
        <v>899.21539306640625</v>
      </c>
      <c r="HA88" s="232">
        <v>2422.746337890625</v>
      </c>
      <c r="HB88" s="232">
        <v>1741.9317626953125</v>
      </c>
      <c r="HC88" s="232">
        <v>5487.29443359375</v>
      </c>
      <c r="HD88" s="232">
        <v>1835.7158203125</v>
      </c>
      <c r="HE88" s="232">
        <v>6671.8671875</v>
      </c>
      <c r="HF88" s="232">
        <v>2307.467041015625</v>
      </c>
      <c r="HG88" s="232">
        <v>0</v>
      </c>
      <c r="HH88" s="232">
        <v>4963.09619140625</v>
      </c>
      <c r="HI88" s="232">
        <v>2619.0185546875</v>
      </c>
      <c r="HJ88" s="232">
        <v>0.52562105655670166</v>
      </c>
      <c r="HK88" s="232">
        <v>0.12887105345726013</v>
      </c>
      <c r="HL88" s="232">
        <v>0.2099418044090271</v>
      </c>
      <c r="HM88" s="232">
        <v>2425.862060546875</v>
      </c>
      <c r="HN88" s="232">
        <v>1447.3021240234375</v>
      </c>
      <c r="HO88" s="232">
        <v>2261.413330078125</v>
      </c>
      <c r="HP88" s="232">
        <v>0.46995311975479126</v>
      </c>
      <c r="HQ88" s="232">
        <v>0.22114430367946625</v>
      </c>
      <c r="HR88" s="232">
        <v>0.23185732960700989</v>
      </c>
      <c r="HS88" s="232">
        <v>6.817915290594101E-2</v>
      </c>
      <c r="HT88" s="232">
        <v>8.8660968467593193E-3</v>
      </c>
      <c r="HU88" s="232">
        <v>0.65970563888549805</v>
      </c>
      <c r="HV88" s="232">
        <v>0.57695460319519043</v>
      </c>
      <c r="HW88" s="232">
        <v>0.57417583465576172</v>
      </c>
      <c r="HX88" s="232">
        <v>0.49157154560089111</v>
      </c>
      <c r="HY88" s="232">
        <v>0.69126802682876587</v>
      </c>
      <c r="HZ88" s="232">
        <v>0.33803087472915649</v>
      </c>
      <c r="IA88" s="232">
        <v>1.2754134833812714E-2</v>
      </c>
      <c r="IB88" s="232">
        <v>0.13491681218147278</v>
      </c>
      <c r="IC88" s="232">
        <v>0.20706914365291595</v>
      </c>
      <c r="ID88" s="232">
        <v>0.28365591168403625</v>
      </c>
      <c r="IE88" s="232">
        <v>0.3616040050983429</v>
      </c>
      <c r="IF88" s="232">
        <v>0.71130138635635376</v>
      </c>
      <c r="IG88" s="232">
        <v>0.28869861364364624</v>
      </c>
      <c r="IH88" s="232">
        <v>7.6784707605838776E-2</v>
      </c>
      <c r="II88" s="232">
        <v>0.29391828179359436</v>
      </c>
      <c r="IJ88" s="232">
        <v>0.15036600828170776</v>
      </c>
      <c r="IK88" s="232">
        <v>3.4407727420330048E-2</v>
      </c>
      <c r="IL88" s="232">
        <v>0.2922859787940979</v>
      </c>
      <c r="IM88" s="232">
        <v>0.15223728120326996</v>
      </c>
      <c r="IN88" s="232">
        <v>0.95796698331832886</v>
      </c>
      <c r="IO88" s="232">
        <v>0.92873114347457886</v>
      </c>
      <c r="IP88" s="232">
        <v>0.25779858231544495</v>
      </c>
      <c r="IQ88" s="232">
        <v>0.19690239429473877</v>
      </c>
    </row>
    <row r="89" spans="1:251" x14ac:dyDescent="0.25">
      <c r="A89" s="139" t="str">
        <f t="shared" si="2"/>
        <v>2012_2_RMRJ</v>
      </c>
      <c r="B89" s="232">
        <v>2012</v>
      </c>
      <c r="C89" s="232">
        <v>2</v>
      </c>
      <c r="D89" s="232" t="s">
        <v>9</v>
      </c>
      <c r="E89" s="232">
        <v>1301.7742919921875</v>
      </c>
      <c r="F89" s="232">
        <v>1507.317626953125</v>
      </c>
      <c r="G89" s="232">
        <v>1096.23095703125</v>
      </c>
      <c r="H89" s="232">
        <v>685.14434814453125</v>
      </c>
      <c r="I89" s="232">
        <v>1096.23095703125</v>
      </c>
      <c r="J89" s="232">
        <v>1370.2886962890625</v>
      </c>
      <c r="K89" s="232">
        <v>1370.2886962890625</v>
      </c>
      <c r="L89" s="232">
        <v>1370.2886962890625</v>
      </c>
      <c r="M89" s="232">
        <v>959.20208740234375</v>
      </c>
      <c r="N89" s="232">
        <v>959.20208740234375</v>
      </c>
      <c r="O89" s="232">
        <v>1096.23095703125</v>
      </c>
      <c r="P89" s="232">
        <v>1096.23095703125</v>
      </c>
      <c r="Q89" s="232">
        <v>1342.8829345703125</v>
      </c>
      <c r="R89" s="232">
        <v>2740.577392578125</v>
      </c>
      <c r="S89" s="232">
        <v>852.319580078125</v>
      </c>
      <c r="T89" s="232">
        <v>1370.2886962890625</v>
      </c>
      <c r="U89" s="232">
        <v>1370.2886962890625</v>
      </c>
      <c r="V89" s="232">
        <v>1096.23095703125</v>
      </c>
      <c r="W89" s="232">
        <v>1301.7742919921875</v>
      </c>
      <c r="X89" s="232">
        <v>2603.548583984375</v>
      </c>
      <c r="Y89" s="232">
        <v>959.20208740234375</v>
      </c>
      <c r="Z89" s="232">
        <v>1507.317626953125</v>
      </c>
      <c r="AA89" s="232">
        <v>1233.2598876953125</v>
      </c>
      <c r="AB89" s="232">
        <v>1096.23095703125</v>
      </c>
      <c r="AC89" s="232">
        <v>1096.23095703125</v>
      </c>
      <c r="AD89" s="232">
        <v>959.20208740234375</v>
      </c>
      <c r="AE89" s="232">
        <v>852.319580078125</v>
      </c>
      <c r="AF89" s="232">
        <v>1329.1800537109375</v>
      </c>
      <c r="AG89" s="232">
        <v>959.20208740234375</v>
      </c>
      <c r="AH89" s="232">
        <v>2055.43310546875</v>
      </c>
      <c r="AI89" s="232">
        <v>1027.716552734375</v>
      </c>
      <c r="AJ89" s="232">
        <v>3425.7216796875</v>
      </c>
      <c r="AK89" s="232">
        <v>1370.2886962890625</v>
      </c>
      <c r="AL89" s="232">
        <v>0</v>
      </c>
      <c r="AM89" s="232">
        <v>2740.577392578125</v>
      </c>
      <c r="AN89" s="232">
        <v>1301.7742919921875</v>
      </c>
      <c r="AO89" s="232">
        <v>1260.6656494140625</v>
      </c>
      <c r="AP89" s="232">
        <v>863.2818603515625</v>
      </c>
      <c r="AQ89" s="232">
        <v>1370.2886962890625</v>
      </c>
      <c r="AR89" s="232">
        <v>60395.214141845703</v>
      </c>
      <c r="AS89" s="232">
        <v>1346600.4316940308</v>
      </c>
      <c r="AT89" s="232">
        <v>2705337.1316986084</v>
      </c>
      <c r="AU89" s="232">
        <v>1187862.990852356</v>
      </c>
      <c r="AV89" s="232">
        <v>163362.52429199219</v>
      </c>
      <c r="AW89" s="232">
        <v>5881095.0469741821</v>
      </c>
      <c r="AX89" s="232">
        <v>9889860.0390472412</v>
      </c>
      <c r="AY89" s="232">
        <v>4008764.9920730591</v>
      </c>
      <c r="AZ89" s="232">
        <v>5463558.292678833</v>
      </c>
      <c r="BA89" s="232">
        <v>412034.28258514404</v>
      </c>
      <c r="BB89" s="232">
        <v>762571.49875640869</v>
      </c>
      <c r="BC89" s="232">
        <v>2147868.8109207153</v>
      </c>
      <c r="BD89" s="232">
        <v>3533526.8743972778</v>
      </c>
      <c r="BE89" s="232">
        <v>2175088.1484146118</v>
      </c>
      <c r="BF89" s="232">
        <v>1270804.7065582275</v>
      </c>
      <c r="BG89" s="232">
        <v>7.7106401324272156E-2</v>
      </c>
      <c r="BH89" s="232">
        <v>0.21717888116836548</v>
      </c>
      <c r="BI89" s="232">
        <v>0.35728785395622253</v>
      </c>
      <c r="BJ89" s="232">
        <v>0.21993114054203033</v>
      </c>
      <c r="BK89" s="232">
        <v>0.1284957230091095</v>
      </c>
      <c r="BL89" s="232">
        <v>3.6439686082303524E-3</v>
      </c>
      <c r="BM89" s="232">
        <v>0.40534090995788574</v>
      </c>
      <c r="BN89" s="232">
        <v>2.4229616392403841E-3</v>
      </c>
      <c r="BO89" s="232">
        <v>9.3197479844093323E-2</v>
      </c>
      <c r="BP89" s="232">
        <v>0.45697158575057983</v>
      </c>
      <c r="BQ89" s="232">
        <v>0.54302841424942017</v>
      </c>
      <c r="BR89" s="232">
        <v>1.4347975142300129E-2</v>
      </c>
      <c r="BS89" s="232">
        <v>0.26328083872795105</v>
      </c>
      <c r="BT89" s="232">
        <v>0.48574820160865784</v>
      </c>
      <c r="BU89" s="232">
        <v>0.20840880274772644</v>
      </c>
      <c r="BV89" s="232">
        <v>2.8214193880558014E-2</v>
      </c>
      <c r="BW89" s="232">
        <v>2.3869888857007027E-2</v>
      </c>
      <c r="BX89" s="232">
        <v>0.19706337153911591</v>
      </c>
      <c r="BY89" s="232">
        <v>0.13099247217178345</v>
      </c>
      <c r="BZ89" s="232">
        <v>6.5618924796581268E-2</v>
      </c>
      <c r="CA89" s="232">
        <v>0.34660300612449646</v>
      </c>
      <c r="CB89" s="232">
        <v>0.23585233092308044</v>
      </c>
      <c r="CC89" s="232">
        <v>4.7255950048565865E-3</v>
      </c>
      <c r="CD89" s="232">
        <v>0.10362508147954941</v>
      </c>
      <c r="CE89" s="232">
        <v>8.8533051311969757E-2</v>
      </c>
      <c r="CF89" s="232">
        <v>0.18911580741405487</v>
      </c>
      <c r="CG89" s="232">
        <v>0.54999446868896484</v>
      </c>
      <c r="CH89" s="232">
        <v>6.3672438263893127E-2</v>
      </c>
      <c r="CI89" s="232">
        <v>3.3358100336045027E-4</v>
      </c>
      <c r="CJ89" s="232">
        <v>0.59465909004211426</v>
      </c>
      <c r="CK89" s="232">
        <v>0.49605083465576172</v>
      </c>
      <c r="CL89" s="232">
        <v>0.71411967277526855</v>
      </c>
      <c r="CM89" s="232">
        <v>0.11065428704023361</v>
      </c>
      <c r="CN89" s="232">
        <v>0.72089117765426636</v>
      </c>
      <c r="CO89" s="232">
        <v>0.80846458673477173</v>
      </c>
      <c r="CP89" s="232">
        <v>0.56350451707839966</v>
      </c>
      <c r="CQ89" s="232">
        <v>0.13057109713554382</v>
      </c>
      <c r="CR89" s="232">
        <v>0.31487339735031128</v>
      </c>
      <c r="CS89" s="232">
        <v>0.44785758852958679</v>
      </c>
      <c r="CT89" s="232">
        <v>0.55123525857925415</v>
      </c>
      <c r="CU89" s="232">
        <v>0.5023953914642334</v>
      </c>
      <c r="CV89" s="232">
        <v>0.71013385057449341</v>
      </c>
      <c r="CW89" s="232">
        <v>0.76207590103149414</v>
      </c>
      <c r="CX89" s="232">
        <v>2.1504263859242201E-3</v>
      </c>
      <c r="CY89" s="232">
        <v>4.7155566513538361E-2</v>
      </c>
      <c r="CZ89" s="232">
        <v>4.0287796407938004E-2</v>
      </c>
      <c r="DA89" s="232">
        <v>8.6058922111988068E-2</v>
      </c>
      <c r="DB89" s="232">
        <v>0.25028014183044434</v>
      </c>
      <c r="DC89" s="232">
        <v>2.8974739834666252E-2</v>
      </c>
      <c r="DD89" s="232">
        <v>1.5179917681962252E-4</v>
      </c>
      <c r="DE89" s="232">
        <v>0.44963517785072327</v>
      </c>
      <c r="DF89" s="232">
        <v>0.55036479234695435</v>
      </c>
      <c r="DG89" s="232">
        <v>1.1054190807044506E-2</v>
      </c>
      <c r="DH89" s="232">
        <v>0.24646949768066406</v>
      </c>
      <c r="DI89" s="232">
        <v>0.49516028165817261</v>
      </c>
      <c r="DJ89" s="232">
        <v>0.21741563081741333</v>
      </c>
      <c r="DK89" s="232">
        <v>2.9900390654802322E-2</v>
      </c>
      <c r="DL89" s="232">
        <v>2.403566986322403E-2</v>
      </c>
      <c r="DM89" s="232">
        <v>0.19640794396400452</v>
      </c>
      <c r="DN89" s="232">
        <v>0.13011014461517334</v>
      </c>
      <c r="DO89" s="232">
        <v>6.1859793961048126E-2</v>
      </c>
      <c r="DP89" s="232">
        <v>0.34522947669029236</v>
      </c>
      <c r="DQ89" s="232">
        <v>0.24235695600509644</v>
      </c>
      <c r="DR89" s="232">
        <v>4.7259624116122723E-3</v>
      </c>
      <c r="DS89" s="232">
        <v>0.10363314300775528</v>
      </c>
      <c r="DT89" s="232">
        <v>8.8539935648441315E-2</v>
      </c>
      <c r="DU89" s="232">
        <v>0.18905274569988251</v>
      </c>
      <c r="DV89" s="232">
        <v>0.5500372052192688</v>
      </c>
      <c r="DW89" s="232">
        <v>6.3677385449409485E-2</v>
      </c>
      <c r="DX89" s="232">
        <v>3.3360696397721767E-4</v>
      </c>
      <c r="DY89" s="232">
        <v>3.5496227443218231E-2</v>
      </c>
      <c r="DZ89" s="232">
        <v>5.1888197660446167E-2</v>
      </c>
      <c r="EA89" s="232">
        <v>0.46573680639266968</v>
      </c>
      <c r="EB89" s="232">
        <v>8.8049329817295074E-2</v>
      </c>
      <c r="EC89" s="232">
        <v>1.6669292002916336E-2</v>
      </c>
      <c r="ED89" s="232">
        <v>1.1018984951078892E-2</v>
      </c>
      <c r="EE89" s="232">
        <v>2.8697829693555832E-2</v>
      </c>
      <c r="EF89" s="232">
        <v>0.20682287216186523</v>
      </c>
      <c r="EG89" s="232">
        <v>0.48595792055130005</v>
      </c>
      <c r="EH89" s="232">
        <v>0.22451937198638916</v>
      </c>
      <c r="EI89" s="232">
        <v>0.22027398645877838</v>
      </c>
      <c r="EJ89" s="232">
        <v>6.924872100353241E-2</v>
      </c>
      <c r="EK89" s="232">
        <v>7.0060811936855316E-2</v>
      </c>
      <c r="EL89" s="232">
        <v>8.5073761641979218E-2</v>
      </c>
      <c r="EM89" s="232">
        <v>5.7427048683166504E-2</v>
      </c>
      <c r="EN89" s="232">
        <v>0.27397051453590393</v>
      </c>
      <c r="EO89" s="232">
        <v>0.1298128217458725</v>
      </c>
      <c r="EP89" s="232">
        <v>5.1774110645055771E-2</v>
      </c>
      <c r="EQ89" s="232">
        <v>3.054983913898468E-2</v>
      </c>
      <c r="ER89" s="232">
        <v>1.547536626458168E-2</v>
      </c>
      <c r="ES89" s="232">
        <v>6.1404101550579071E-2</v>
      </c>
      <c r="ET89" s="232">
        <v>7.371964305639267E-2</v>
      </c>
      <c r="EU89" s="232">
        <v>7.5563438236713409E-2</v>
      </c>
      <c r="EV89" s="232">
        <v>0.1230669841170311</v>
      </c>
      <c r="EW89" s="232">
        <v>7.3945470154285431E-2</v>
      </c>
      <c r="EX89" s="232">
        <v>4.4367477297782898E-2</v>
      </c>
      <c r="EY89" s="232">
        <v>0</v>
      </c>
      <c r="EZ89" s="232">
        <v>0</v>
      </c>
      <c r="FA89" s="232">
        <v>0</v>
      </c>
      <c r="FB89" s="232">
        <v>0</v>
      </c>
      <c r="FC89" s="232">
        <v>0</v>
      </c>
      <c r="FD89" s="232">
        <v>0</v>
      </c>
      <c r="FE89" s="232">
        <v>0</v>
      </c>
      <c r="FF89" s="232">
        <v>0.55489355325698853</v>
      </c>
      <c r="FG89" s="232">
        <v>0.44510644674301147</v>
      </c>
      <c r="FH89" s="232">
        <v>5.6107286363840103E-2</v>
      </c>
      <c r="FI89" s="232">
        <v>0.48782232403755188</v>
      </c>
      <c r="FJ89" s="232">
        <v>0.35896217823028564</v>
      </c>
      <c r="FK89" s="232">
        <v>9.0876132249832153E-2</v>
      </c>
      <c r="FL89" s="232">
        <v>6.2320861034095287E-3</v>
      </c>
      <c r="FM89" s="232">
        <v>2.0920528098940849E-2</v>
      </c>
      <c r="FN89" s="232">
        <v>0.20735473930835724</v>
      </c>
      <c r="FO89" s="232">
        <v>0.14128072559833527</v>
      </c>
      <c r="FP89" s="232">
        <v>0.11526448279619217</v>
      </c>
      <c r="FQ89" s="232">
        <v>0.36582109332084656</v>
      </c>
      <c r="FR89" s="232">
        <v>0.14935843646526337</v>
      </c>
      <c r="FZ89" s="232">
        <v>2229.57568359375</v>
      </c>
      <c r="GA89" s="232">
        <v>2524.996337890625</v>
      </c>
      <c r="GB89" s="232">
        <v>1867.9222412109375</v>
      </c>
      <c r="GC89" s="232">
        <v>703.34124755859375</v>
      </c>
      <c r="GD89" s="232">
        <v>1578.048583984375</v>
      </c>
      <c r="GE89" s="232">
        <v>2360.05419921875</v>
      </c>
      <c r="GF89" s="232">
        <v>2680.668701171875</v>
      </c>
      <c r="GG89" s="232">
        <v>2727.533203125</v>
      </c>
      <c r="GH89" s="232">
        <v>1230.3353271484375</v>
      </c>
      <c r="GI89" s="232">
        <v>1214.29296875</v>
      </c>
      <c r="GJ89" s="232">
        <v>1291.6097412109375</v>
      </c>
      <c r="GK89" s="232">
        <v>1310.3583984375</v>
      </c>
      <c r="GL89" s="232">
        <v>1791.064697265625</v>
      </c>
      <c r="GM89" s="232">
        <v>4514.61181640625</v>
      </c>
      <c r="GN89" s="232">
        <v>972.30126953125</v>
      </c>
      <c r="GO89" s="232">
        <v>2585.529052734375</v>
      </c>
      <c r="GP89" s="232">
        <v>1761.2540283203125</v>
      </c>
      <c r="GQ89" s="232">
        <v>1690.9278564453125</v>
      </c>
      <c r="GR89" s="232">
        <v>2238.33203125</v>
      </c>
      <c r="GS89" s="232">
        <v>3908.05712890625</v>
      </c>
      <c r="GT89" s="232">
        <v>4314.39501953125</v>
      </c>
      <c r="GU89" s="232">
        <v>2685.9140625</v>
      </c>
      <c r="GV89" s="232">
        <v>2028.8250732421875</v>
      </c>
      <c r="GW89" s="232">
        <v>1588.997314453125</v>
      </c>
      <c r="GX89" s="232">
        <v>1716.407470703125</v>
      </c>
      <c r="GY89" s="232">
        <v>1131.561279296875</v>
      </c>
      <c r="GZ89" s="232">
        <v>890.370361328125</v>
      </c>
      <c r="HA89" s="232">
        <v>2062.56005859375</v>
      </c>
      <c r="HB89" s="232">
        <v>1520.595458984375</v>
      </c>
      <c r="HC89" s="232">
        <v>4472.4326171875</v>
      </c>
      <c r="HD89" s="232">
        <v>1542.581787109375</v>
      </c>
      <c r="HE89" s="232">
        <v>5144.23095703125</v>
      </c>
      <c r="HF89" s="232">
        <v>1971.0394287109375</v>
      </c>
      <c r="HG89" s="232">
        <v>0</v>
      </c>
      <c r="HH89" s="232">
        <v>4312.703125</v>
      </c>
      <c r="HI89" s="232">
        <v>2185.3798828125</v>
      </c>
      <c r="HJ89" s="232">
        <v>0.51786208152770996</v>
      </c>
      <c r="HK89" s="232">
        <v>0.1510225385427475</v>
      </c>
      <c r="HL89" s="232">
        <v>0.20680679380893707</v>
      </c>
      <c r="HM89" s="232">
        <v>2049.4345703125</v>
      </c>
      <c r="HN89" s="232">
        <v>1282.51904296875</v>
      </c>
      <c r="HO89" s="232">
        <v>1929.49365234375</v>
      </c>
      <c r="HP89" s="232">
        <v>0.46873924136161804</v>
      </c>
      <c r="HQ89" s="232">
        <v>0.22177118062973022</v>
      </c>
      <c r="HR89" s="232">
        <v>0.23696973919868469</v>
      </c>
      <c r="HS89" s="232">
        <v>6.5354548394680023E-2</v>
      </c>
      <c r="HT89" s="232">
        <v>7.1652922779321671E-3</v>
      </c>
      <c r="HU89" s="232">
        <v>0.65779024362564087</v>
      </c>
      <c r="HV89" s="232">
        <v>0.55682754516601563</v>
      </c>
      <c r="HW89" s="232">
        <v>0.56201237440109253</v>
      </c>
      <c r="HX89" s="232">
        <v>0.47092634439468384</v>
      </c>
      <c r="HY89" s="232">
        <v>0.69303661584854126</v>
      </c>
      <c r="HZ89" s="232">
        <v>0.34410044550895691</v>
      </c>
      <c r="IA89" s="232">
        <v>1.588798500597477E-2</v>
      </c>
      <c r="IB89" s="232">
        <v>0.14777871966362</v>
      </c>
      <c r="IC89" s="232">
        <v>0.22858050465583801</v>
      </c>
      <c r="ID89" s="232">
        <v>0.28472793102264404</v>
      </c>
      <c r="IE89" s="232">
        <v>0.32302483916282654</v>
      </c>
      <c r="IF89" s="232">
        <v>0.70582067966461182</v>
      </c>
      <c r="IG89" s="232">
        <v>0.29417935013771057</v>
      </c>
      <c r="IH89" s="232">
        <v>8.567655086517334E-2</v>
      </c>
      <c r="II89" s="232">
        <v>0.34312897920608521</v>
      </c>
      <c r="IJ89" s="232">
        <v>0.14889577031135559</v>
      </c>
      <c r="IK89" s="232">
        <v>3.7737902253866196E-2</v>
      </c>
      <c r="IL89" s="232">
        <v>0.2760089635848999</v>
      </c>
      <c r="IM89" s="232">
        <v>0.10855183750391006</v>
      </c>
      <c r="IN89" s="232">
        <v>0.97032743692398071</v>
      </c>
      <c r="IO89" s="232">
        <v>0.92748099565505981</v>
      </c>
      <c r="IP89" s="232">
        <v>0.27641409635543823</v>
      </c>
      <c r="IQ89" s="232">
        <v>0.22578264772891998</v>
      </c>
    </row>
    <row r="90" spans="1:251" x14ac:dyDescent="0.25">
      <c r="A90" s="139" t="str">
        <f t="shared" si="2"/>
        <v>2012_2_SEMT</v>
      </c>
      <c r="B90" s="232">
        <v>2012</v>
      </c>
      <c r="C90" s="232">
        <v>2</v>
      </c>
      <c r="D90" s="232" t="s">
        <v>171</v>
      </c>
      <c r="E90" s="232">
        <v>1370.2886962890625</v>
      </c>
      <c r="F90" s="232">
        <v>1602.6961669921875</v>
      </c>
      <c r="G90" s="232">
        <v>1151.04248046875</v>
      </c>
      <c r="H90" s="232">
        <v>801.34808349609375</v>
      </c>
      <c r="I90" s="232">
        <v>1202.0220947265625</v>
      </c>
      <c r="J90" s="232">
        <v>1602.6961669921875</v>
      </c>
      <c r="K90" s="232">
        <v>1589.534912109375</v>
      </c>
      <c r="L90" s="232">
        <v>1370.2886962890625</v>
      </c>
      <c r="M90" s="232">
        <v>934.9061279296875</v>
      </c>
      <c r="N90" s="232">
        <v>1068.464111328125</v>
      </c>
      <c r="O90" s="232">
        <v>1096.23095703125</v>
      </c>
      <c r="P90" s="232">
        <v>1068.464111328125</v>
      </c>
      <c r="Q90" s="232">
        <v>1335.5802001953125</v>
      </c>
      <c r="R90" s="232">
        <v>3205.392333984375</v>
      </c>
      <c r="S90" s="232">
        <v>860.08551025390625</v>
      </c>
      <c r="T90" s="232">
        <v>1575.7291259765625</v>
      </c>
      <c r="U90" s="232">
        <v>1335.5802001953125</v>
      </c>
      <c r="V90" s="232">
        <v>1202.0220947265625</v>
      </c>
      <c r="W90" s="232">
        <v>1370.2886962890625</v>
      </c>
      <c r="X90" s="232">
        <v>2692.529541015625</v>
      </c>
      <c r="Y90" s="232">
        <v>1068.464111328125</v>
      </c>
      <c r="Z90" s="232">
        <v>1644.346435546875</v>
      </c>
      <c r="AA90" s="232">
        <v>1313.107666015625</v>
      </c>
      <c r="AB90" s="232">
        <v>1202.0220947265625</v>
      </c>
      <c r="AC90" s="232">
        <v>1202.0220947265625</v>
      </c>
      <c r="AD90" s="232">
        <v>1027.716552734375</v>
      </c>
      <c r="AE90" s="232">
        <v>830.7308349609375</v>
      </c>
      <c r="AF90" s="232">
        <v>1455.7823486328125</v>
      </c>
      <c r="AG90" s="232">
        <v>1068.464111328125</v>
      </c>
      <c r="AH90" s="232">
        <v>2055.43310546875</v>
      </c>
      <c r="AI90" s="232">
        <v>1181.796875</v>
      </c>
      <c r="AJ90" s="232">
        <v>4006.740478515625</v>
      </c>
      <c r="AK90" s="232">
        <v>1335.5802001953125</v>
      </c>
      <c r="AL90" s="232">
        <v>0</v>
      </c>
      <c r="AM90" s="232">
        <v>2740.577392578125</v>
      </c>
      <c r="AN90" s="232">
        <v>1370.2886962890625</v>
      </c>
      <c r="AO90" s="232">
        <v>1370.2886962890625</v>
      </c>
      <c r="AP90" s="232">
        <v>934.9061279296875</v>
      </c>
      <c r="AQ90" s="232">
        <v>1335.5802001953125</v>
      </c>
      <c r="AR90" s="232">
        <v>347267.3265838623</v>
      </c>
      <c r="AS90" s="232">
        <v>5193996.343208313</v>
      </c>
      <c r="AT90" s="232">
        <v>9049888.4633483887</v>
      </c>
      <c r="AU90" s="232">
        <v>3790804.7461166382</v>
      </c>
      <c r="AV90" s="232">
        <v>491503.06421661377</v>
      </c>
      <c r="AW90" s="232">
        <v>20477863.982597351</v>
      </c>
      <c r="AX90" s="232">
        <v>32388015.000839233</v>
      </c>
      <c r="AY90" s="232">
        <v>11910151.018241882</v>
      </c>
      <c r="AZ90" s="232">
        <v>18873459.943473816</v>
      </c>
      <c r="BA90" s="232">
        <v>1582568.9073562622</v>
      </c>
      <c r="BB90" s="232">
        <v>2620739.6775283813</v>
      </c>
      <c r="BC90" s="232">
        <v>7644291.7217941284</v>
      </c>
      <c r="BD90" s="232">
        <v>11651413.72127533</v>
      </c>
      <c r="BE90" s="232">
        <v>6743536.1702651978</v>
      </c>
      <c r="BF90" s="232">
        <v>3728033.7099761963</v>
      </c>
      <c r="BG90" s="232">
        <v>8.0916956067085266E-2</v>
      </c>
      <c r="BH90" s="232">
        <v>0.2360222339630127</v>
      </c>
      <c r="BI90" s="232">
        <v>0.3597446084022522</v>
      </c>
      <c r="BJ90" s="232">
        <v>0.20821085572242737</v>
      </c>
      <c r="BK90" s="232">
        <v>0.11510534584522247</v>
      </c>
      <c r="BL90" s="232">
        <v>4.3700197711586952E-3</v>
      </c>
      <c r="BM90" s="232">
        <v>0.36773326992988586</v>
      </c>
      <c r="BN90" s="232">
        <v>4.4878870248794556E-3</v>
      </c>
      <c r="BO90" s="232">
        <v>7.6231896877288818E-2</v>
      </c>
      <c r="BP90" s="232">
        <v>0.45851543545722961</v>
      </c>
      <c r="BQ90" s="232">
        <v>0.541484534740448</v>
      </c>
      <c r="BR90" s="232">
        <v>2.508925087749958E-2</v>
      </c>
      <c r="BS90" s="232">
        <v>0.29166781902313232</v>
      </c>
      <c r="BT90" s="232">
        <v>0.46710488200187683</v>
      </c>
      <c r="BU90" s="232">
        <v>0.19148148596286774</v>
      </c>
      <c r="BV90" s="232">
        <v>2.4656560271978378E-2</v>
      </c>
      <c r="BW90" s="232">
        <v>2.7686657384037971E-2</v>
      </c>
      <c r="BX90" s="232">
        <v>0.18334217369556427</v>
      </c>
      <c r="BY90" s="232">
        <v>0.11145811527967453</v>
      </c>
      <c r="BZ90" s="232">
        <v>6.5434329211711884E-2</v>
      </c>
      <c r="CA90" s="232">
        <v>0.35255387425422668</v>
      </c>
      <c r="CB90" s="232">
        <v>0.25952485203742981</v>
      </c>
      <c r="CC90" s="232">
        <v>5.0634429790079594E-3</v>
      </c>
      <c r="CD90" s="232">
        <v>0.14740456640720367</v>
      </c>
      <c r="CE90" s="232">
        <v>8.1640690565109253E-2</v>
      </c>
      <c r="CF90" s="232">
        <v>0.18275463581085205</v>
      </c>
      <c r="CG90" s="232">
        <v>0.53351640701293945</v>
      </c>
      <c r="CH90" s="232">
        <v>4.9492649734020233E-2</v>
      </c>
      <c r="CI90" s="232">
        <v>1.27646722830832E-4</v>
      </c>
      <c r="CJ90" s="232">
        <v>0.63226670026779175</v>
      </c>
      <c r="CK90" s="232">
        <v>0.54010683298110962</v>
      </c>
      <c r="CL90" s="232">
        <v>0.73905020952224731</v>
      </c>
      <c r="CM90" s="232">
        <v>0.19604170322418213</v>
      </c>
      <c r="CN90" s="232">
        <v>0.78133255243301392</v>
      </c>
      <c r="CO90" s="232">
        <v>0.8209570050239563</v>
      </c>
      <c r="CP90" s="232">
        <v>0.58146524429321289</v>
      </c>
      <c r="CQ90" s="232">
        <v>0.13543699681758881</v>
      </c>
      <c r="CR90" s="232">
        <v>0.3497677743434906</v>
      </c>
      <c r="CS90" s="232">
        <v>0.46623897552490234</v>
      </c>
      <c r="CT90" s="232">
        <v>0.56794750690460205</v>
      </c>
      <c r="CU90" s="232">
        <v>0.5373225212097168</v>
      </c>
      <c r="CV90" s="232">
        <v>0.75231248140335083</v>
      </c>
      <c r="CW90" s="232">
        <v>0.80456697940826416</v>
      </c>
      <c r="CX90" s="232">
        <v>2.4175073485821486E-3</v>
      </c>
      <c r="CY90" s="232">
        <v>7.0377334952354431E-2</v>
      </c>
      <c r="CZ90" s="232">
        <v>3.8978807628154755E-2</v>
      </c>
      <c r="DA90" s="232">
        <v>8.7254993617534637E-2</v>
      </c>
      <c r="DB90" s="232">
        <v>0.25472387671470642</v>
      </c>
      <c r="DC90" s="232">
        <v>2.3629939183592796E-2</v>
      </c>
      <c r="DD90" s="232">
        <v>6.0944083088543266E-5</v>
      </c>
      <c r="DE90" s="232">
        <v>0.45188155770301819</v>
      </c>
      <c r="DF90" s="232">
        <v>0.5481184720993042</v>
      </c>
      <c r="DG90" s="232">
        <v>1.8399769440293312E-2</v>
      </c>
      <c r="DH90" s="232">
        <v>0.27520108222961426</v>
      </c>
      <c r="DI90" s="232">
        <v>0.47950342297554016</v>
      </c>
      <c r="DJ90" s="232">
        <v>0.20085372030735016</v>
      </c>
      <c r="DK90" s="232">
        <v>2.6042021811008453E-2</v>
      </c>
      <c r="DL90" s="232">
        <v>2.8352510184049606E-2</v>
      </c>
      <c r="DM90" s="232">
        <v>0.18585222959518433</v>
      </c>
      <c r="DN90" s="232">
        <v>0.11113350838422775</v>
      </c>
      <c r="DO90" s="232">
        <v>6.0460947453975677E-2</v>
      </c>
      <c r="DP90" s="232">
        <v>0.3462938666343689</v>
      </c>
      <c r="DQ90" s="232">
        <v>0.26790693402290344</v>
      </c>
      <c r="DR90" s="232">
        <v>5.0637675449252129E-3</v>
      </c>
      <c r="DS90" s="232">
        <v>0.14741401374340057</v>
      </c>
      <c r="DT90" s="232">
        <v>8.1645920872688293E-2</v>
      </c>
      <c r="DU90" s="232">
        <v>0.18274384737014771</v>
      </c>
      <c r="DV90" s="232">
        <v>0.53350895643234253</v>
      </c>
      <c r="DW90" s="232">
        <v>4.9495823681354523E-2</v>
      </c>
      <c r="DX90" s="232">
        <v>1.2765490100719035E-4</v>
      </c>
      <c r="DY90" s="232">
        <v>3.0342046171426773E-2</v>
      </c>
      <c r="DZ90" s="232">
        <v>4.4384453445672989E-2</v>
      </c>
      <c r="EA90" s="232">
        <v>0.50039941072463989</v>
      </c>
      <c r="EB90" s="232">
        <v>9.7206994891166687E-2</v>
      </c>
      <c r="EC90" s="232">
        <v>1.4616287313401699E-2</v>
      </c>
      <c r="ED90" s="232">
        <v>1.0392087511718273E-2</v>
      </c>
      <c r="EE90" s="232">
        <v>3.6078900098800659E-2</v>
      </c>
      <c r="EF90" s="232">
        <v>0.1858600527048111</v>
      </c>
      <c r="EG90" s="232">
        <v>0.45767936110496521</v>
      </c>
      <c r="EH90" s="232">
        <v>0.22947023808956146</v>
      </c>
      <c r="EI90" s="232">
        <v>0.24106180667877197</v>
      </c>
      <c r="EJ90" s="232">
        <v>7.1788601577281952E-2</v>
      </c>
      <c r="EK90" s="232">
        <v>7.7281929552555084E-2</v>
      </c>
      <c r="EL90" s="232">
        <v>9.0773828327655792E-2</v>
      </c>
      <c r="EM90" s="232">
        <v>6.5857335925102234E-2</v>
      </c>
      <c r="EN90" s="232">
        <v>0.32032421231269836</v>
      </c>
      <c r="EO90" s="232">
        <v>0.12850797176361084</v>
      </c>
      <c r="EP90" s="232">
        <v>5.3337555378675461E-2</v>
      </c>
      <c r="EQ90" s="232">
        <v>3.2350275665521622E-2</v>
      </c>
      <c r="ER90" s="232">
        <v>2.6560241356492043E-2</v>
      </c>
      <c r="ES90" s="232">
        <v>5.0730083137750626E-2</v>
      </c>
      <c r="ET90" s="232">
        <v>6.5031766891479492E-2</v>
      </c>
      <c r="EU90" s="232">
        <v>8.0375790596008301E-2</v>
      </c>
      <c r="EV90" s="232">
        <v>0.14767831563949585</v>
      </c>
      <c r="EW90" s="232">
        <v>9.3229278922080994E-2</v>
      </c>
      <c r="EX90" s="232">
        <v>4.8027046024799347E-2</v>
      </c>
      <c r="EY90" s="232">
        <v>0</v>
      </c>
      <c r="EZ90" s="232">
        <v>0</v>
      </c>
      <c r="FA90" s="232">
        <v>0</v>
      </c>
      <c r="FB90" s="232">
        <v>0</v>
      </c>
      <c r="FC90" s="232">
        <v>0</v>
      </c>
      <c r="FD90" s="232">
        <v>0</v>
      </c>
      <c r="FE90" s="232">
        <v>0</v>
      </c>
      <c r="FF90" s="232">
        <v>0.53856313228607178</v>
      </c>
      <c r="FG90" s="232">
        <v>0.46143683791160583</v>
      </c>
      <c r="FH90" s="232">
        <v>0.10399188846349716</v>
      </c>
      <c r="FI90" s="232">
        <v>0.48499876260757446</v>
      </c>
      <c r="FJ90" s="232">
        <v>0.32238107919692993</v>
      </c>
      <c r="FK90" s="232">
        <v>8.0154292285442352E-2</v>
      </c>
      <c r="FL90" s="232">
        <v>8.4739625453948975E-3</v>
      </c>
      <c r="FM90" s="232">
        <v>1.8174318596720695E-2</v>
      </c>
      <c r="FN90" s="232">
        <v>0.15428011119365692</v>
      </c>
      <c r="FO90" s="232">
        <v>0.11592016369104385</v>
      </c>
      <c r="FP90" s="232">
        <v>0.12503868341445923</v>
      </c>
      <c r="FQ90" s="232">
        <v>0.4253043532371521</v>
      </c>
      <c r="FR90" s="232">
        <v>0.16128236055374146</v>
      </c>
      <c r="FZ90" s="232">
        <v>2462.099365234375</v>
      </c>
      <c r="GA90" s="232">
        <v>2811.2099609375</v>
      </c>
      <c r="GB90" s="232">
        <v>2038.660400390625</v>
      </c>
      <c r="GC90" s="232">
        <v>757.70880126953125</v>
      </c>
      <c r="GD90" s="232">
        <v>1724.6634521484375</v>
      </c>
      <c r="GE90" s="232">
        <v>2631.71142578125</v>
      </c>
      <c r="GF90" s="232">
        <v>3062.283447265625</v>
      </c>
      <c r="GG90" s="232">
        <v>3711.387451171875</v>
      </c>
      <c r="GH90" s="232">
        <v>1148.5379638671875</v>
      </c>
      <c r="GI90" s="232">
        <v>1348.46923828125</v>
      </c>
      <c r="GJ90" s="232">
        <v>1432.3135986328125</v>
      </c>
      <c r="GK90" s="232">
        <v>1372.13134765625</v>
      </c>
      <c r="GL90" s="232">
        <v>1810.045166015625</v>
      </c>
      <c r="GM90" s="232">
        <v>4889.9248046875</v>
      </c>
      <c r="GN90" s="232">
        <v>2284.99853515625</v>
      </c>
      <c r="GO90" s="232">
        <v>2593.12646484375</v>
      </c>
      <c r="GP90" s="232">
        <v>2116.433349609375</v>
      </c>
      <c r="GQ90" s="232">
        <v>1835.1328125</v>
      </c>
      <c r="GR90" s="232">
        <v>2521.950927734375</v>
      </c>
      <c r="GS90" s="232">
        <v>4327.3623046875</v>
      </c>
      <c r="GT90" s="232">
        <v>3524.082763671875</v>
      </c>
      <c r="GU90" s="232">
        <v>3051.1533203125</v>
      </c>
      <c r="GV90" s="232">
        <v>2310.322998046875</v>
      </c>
      <c r="GW90" s="232">
        <v>1682.3021240234375</v>
      </c>
      <c r="GX90" s="232">
        <v>1811.0146484375</v>
      </c>
      <c r="GY90" s="232">
        <v>1150.2578125</v>
      </c>
      <c r="GZ90" s="232">
        <v>864.41497802734375</v>
      </c>
      <c r="HA90" s="232">
        <v>2336.076171875</v>
      </c>
      <c r="HB90" s="232">
        <v>1761.872314453125</v>
      </c>
      <c r="HC90" s="232">
        <v>3596.94873046875</v>
      </c>
      <c r="HD90" s="232">
        <v>1878.4210205078125</v>
      </c>
      <c r="HE90" s="232">
        <v>7133.4501953125</v>
      </c>
      <c r="HF90" s="232">
        <v>2091.694580078125</v>
      </c>
      <c r="HG90" s="232">
        <v>0</v>
      </c>
      <c r="HH90" s="232">
        <v>4334.15869140625</v>
      </c>
      <c r="HI90" s="232">
        <v>2422.24951171875</v>
      </c>
      <c r="HJ90" s="232">
        <v>0.54532277584075928</v>
      </c>
      <c r="HK90" s="232">
        <v>0.15199629962444305</v>
      </c>
      <c r="HL90" s="232">
        <v>0.18588975071907043</v>
      </c>
      <c r="HM90" s="232">
        <v>2275.783935546875</v>
      </c>
      <c r="HN90" s="232">
        <v>1466.20458984375</v>
      </c>
      <c r="HO90" s="232">
        <v>2060.388916015625</v>
      </c>
      <c r="HP90" s="232">
        <v>0.43872731924057007</v>
      </c>
      <c r="HQ90" s="232">
        <v>0.22506973147392273</v>
      </c>
      <c r="HR90" s="232">
        <v>0.26299199461936951</v>
      </c>
      <c r="HS90" s="232">
        <v>6.3450798392295837E-2</v>
      </c>
      <c r="HT90" s="232">
        <v>9.7601460292935371E-3</v>
      </c>
      <c r="HU90" s="232">
        <v>0.68369179964065552</v>
      </c>
      <c r="HV90" s="232">
        <v>0.58230322599411011</v>
      </c>
      <c r="HW90" s="232">
        <v>0.63007897138595581</v>
      </c>
      <c r="HX90" s="232">
        <v>0.51420056819915771</v>
      </c>
      <c r="HY90" s="232">
        <v>0.77467852830886841</v>
      </c>
      <c r="HZ90" s="232">
        <v>0.3219204843044281</v>
      </c>
      <c r="IA90" s="232">
        <v>1.7664685845375061E-2</v>
      </c>
      <c r="IB90" s="232">
        <v>0.1594022661447525</v>
      </c>
      <c r="IC90" s="232">
        <v>0.23545239865779877</v>
      </c>
      <c r="ID90" s="232">
        <v>0.27881869673728943</v>
      </c>
      <c r="IE90" s="232">
        <v>0.30866193771362305</v>
      </c>
      <c r="IF90" s="232">
        <v>0.68897265195846558</v>
      </c>
      <c r="IG90" s="232">
        <v>0.31102731823921204</v>
      </c>
      <c r="IH90" s="232">
        <v>9.864749014377594E-2</v>
      </c>
      <c r="II90" s="232">
        <v>0.35118567943572998</v>
      </c>
      <c r="IJ90" s="232">
        <v>0.12443184852600098</v>
      </c>
      <c r="IK90" s="232">
        <v>3.7164453417062759E-2</v>
      </c>
      <c r="IL90" s="232">
        <v>0.27935695648193359</v>
      </c>
      <c r="IM90" s="232">
        <v>0.10921356827020645</v>
      </c>
      <c r="IN90" s="232">
        <v>0.97885340452194214</v>
      </c>
      <c r="IO90" s="232">
        <v>0.92080485820770264</v>
      </c>
      <c r="IP90" s="232">
        <v>0.25805306434631348</v>
      </c>
      <c r="IQ90" s="232">
        <v>0.21797238290309906</v>
      </c>
    </row>
    <row r="91" spans="1:251" x14ac:dyDescent="0.25">
      <c r="A91" s="139" t="str">
        <f t="shared" si="2"/>
        <v>2012_1_BRA</v>
      </c>
      <c r="B91" s="232">
        <v>2012</v>
      </c>
      <c r="C91" s="232">
        <v>1</v>
      </c>
      <c r="D91" s="232" t="s">
        <v>170</v>
      </c>
      <c r="E91" s="232">
        <v>1099.8770751953125</v>
      </c>
      <c r="F91" s="232">
        <v>1244.3255615234375</v>
      </c>
      <c r="G91" s="232">
        <v>943.80706787109375</v>
      </c>
      <c r="H91" s="232">
        <v>416.64712524414063</v>
      </c>
      <c r="I91" s="232">
        <v>1001.0880126953125</v>
      </c>
      <c r="J91" s="232">
        <v>1243.4974365234375</v>
      </c>
      <c r="K91" s="232">
        <v>1195.21044921875</v>
      </c>
      <c r="L91" s="232">
        <v>833.22955322265625</v>
      </c>
      <c r="M91" s="232">
        <v>674.14788818359375</v>
      </c>
      <c r="N91" s="232">
        <v>855.15435791015625</v>
      </c>
      <c r="O91" s="232">
        <v>1035.6082763671875</v>
      </c>
      <c r="P91" s="232">
        <v>899.66650390625</v>
      </c>
      <c r="Q91" s="232">
        <v>1209.6207275390625</v>
      </c>
      <c r="R91" s="232">
        <v>2688.0458984375</v>
      </c>
      <c r="S91" s="232">
        <v>539.3753662109375</v>
      </c>
      <c r="T91" s="232">
        <v>1239.449462890625</v>
      </c>
      <c r="U91" s="232">
        <v>1133.98046875</v>
      </c>
      <c r="V91" s="232">
        <v>1078.6365966796875</v>
      </c>
      <c r="W91" s="232">
        <v>1133.98046875</v>
      </c>
      <c r="X91" s="232">
        <v>1845.934814453125</v>
      </c>
      <c r="Y91" s="232">
        <v>988.40533447265625</v>
      </c>
      <c r="Z91" s="232">
        <v>1334.0946044921875</v>
      </c>
      <c r="AA91" s="232">
        <v>1051.6707763671875</v>
      </c>
      <c r="AB91" s="232">
        <v>943.80706787109375</v>
      </c>
      <c r="AC91" s="232">
        <v>957.15142822265625</v>
      </c>
      <c r="AD91" s="232">
        <v>858.86444091796875</v>
      </c>
      <c r="AE91" s="232">
        <v>546.94366455078125</v>
      </c>
      <c r="AF91" s="232">
        <v>1245.6920166015625</v>
      </c>
      <c r="AG91" s="232">
        <v>829.80682373046875</v>
      </c>
      <c r="AH91" s="232">
        <v>1617.9549560546875</v>
      </c>
      <c r="AI91" s="232">
        <v>957.15142822265625</v>
      </c>
      <c r="AJ91" s="232">
        <v>3281.661865234375</v>
      </c>
      <c r="AK91" s="232">
        <v>876.39227294921875</v>
      </c>
      <c r="AL91" s="232">
        <v>0</v>
      </c>
      <c r="AM91" s="232">
        <v>2209.297607421875</v>
      </c>
      <c r="AN91" s="232">
        <v>1105.3310546875</v>
      </c>
      <c r="AO91" s="232">
        <v>1227.093017578125</v>
      </c>
      <c r="AP91" s="232">
        <v>820.41546630859375</v>
      </c>
      <c r="AQ91" s="232">
        <v>876.39227294921875</v>
      </c>
      <c r="AR91" s="232">
        <v>2674449.0534496307</v>
      </c>
      <c r="AS91" s="232">
        <v>24688221.952978134</v>
      </c>
      <c r="AT91" s="232">
        <v>42261019.642763138</v>
      </c>
      <c r="AU91" s="232">
        <v>15887252.081954956</v>
      </c>
      <c r="AV91" s="232">
        <v>2530376.4828367233</v>
      </c>
      <c r="AW91" s="232">
        <v>95643567.86207962</v>
      </c>
      <c r="AX91" s="232">
        <v>156384306.40706253</v>
      </c>
      <c r="AY91" s="232">
        <v>60740738.54498291</v>
      </c>
      <c r="AZ91" s="232">
        <v>88041319.213982582</v>
      </c>
      <c r="BA91" s="232">
        <v>7425791.8117895126</v>
      </c>
      <c r="BB91" s="232">
        <v>14461735.783154488</v>
      </c>
      <c r="BC91" s="232">
        <v>38757022.457481384</v>
      </c>
      <c r="BD91" s="232">
        <v>56887672.716860771</v>
      </c>
      <c r="BE91" s="232">
        <v>29197503.215629578</v>
      </c>
      <c r="BF91" s="232">
        <v>17080372.23393631</v>
      </c>
      <c r="BG91" s="232">
        <v>9.2475622892379761E-2</v>
      </c>
      <c r="BH91" s="232">
        <v>0.24783191084861755</v>
      </c>
      <c r="BI91" s="232">
        <v>0.36376842856407166</v>
      </c>
      <c r="BJ91" s="232">
        <v>0.18670353293418884</v>
      </c>
      <c r="BK91" s="232">
        <v>0.10922049731016159</v>
      </c>
      <c r="BL91" s="232">
        <v>5.7461610995233059E-3</v>
      </c>
      <c r="BM91" s="232">
        <v>0.38840687274932861</v>
      </c>
      <c r="BN91" s="232">
        <v>2.734030969440937E-2</v>
      </c>
      <c r="BO91" s="232">
        <v>8.456585556268692E-2</v>
      </c>
      <c r="BP91" s="232">
        <v>0.43057394027709961</v>
      </c>
      <c r="BQ91" s="232">
        <v>0.56942605972290039</v>
      </c>
      <c r="BR91" s="232">
        <v>3.7200897932052612E-2</v>
      </c>
      <c r="BS91" s="232">
        <v>0.29738655686378479</v>
      </c>
      <c r="BT91" s="232">
        <v>0.46705886721611023</v>
      </c>
      <c r="BU91" s="232">
        <v>0.17147272825241089</v>
      </c>
      <c r="BV91" s="232">
        <v>2.6880957186222076E-2</v>
      </c>
      <c r="BW91" s="232">
        <v>6.5648257732391357E-2</v>
      </c>
      <c r="BX91" s="232">
        <v>0.26707780361175537</v>
      </c>
      <c r="BY91" s="232">
        <v>0.10905913263559341</v>
      </c>
      <c r="BZ91" s="232">
        <v>6.8924300372600555E-2</v>
      </c>
      <c r="CA91" s="232">
        <v>0.30065828561782837</v>
      </c>
      <c r="CB91" s="232">
        <v>0.18863222002983093</v>
      </c>
      <c r="CC91" s="232">
        <v>0.11707280576229095</v>
      </c>
      <c r="CD91" s="232">
        <v>0.14652672410011292</v>
      </c>
      <c r="CE91" s="232">
        <v>8.0383129417896271E-2</v>
      </c>
      <c r="CF91" s="232">
        <v>0.18669191002845764</v>
      </c>
      <c r="CG91" s="232">
        <v>0.40442100167274475</v>
      </c>
      <c r="CH91" s="232">
        <v>6.4472198486328125E-2</v>
      </c>
      <c r="CI91" s="232">
        <v>4.3223830289207399E-4</v>
      </c>
      <c r="CJ91" s="232">
        <v>0.61159312725067139</v>
      </c>
      <c r="CK91" s="232">
        <v>0.50370675325393677</v>
      </c>
      <c r="CL91" s="232">
        <v>0.72978717088699341</v>
      </c>
      <c r="CM91" s="232">
        <v>0.24603039026260376</v>
      </c>
      <c r="CN91" s="232">
        <v>0.73388278484344482</v>
      </c>
      <c r="CO91" s="232">
        <v>0.78525227308273315</v>
      </c>
      <c r="CP91" s="232">
        <v>0.56170094013214111</v>
      </c>
      <c r="CQ91" s="232">
        <v>0.15052309632301331</v>
      </c>
      <c r="CR91" s="232">
        <v>0.37865987420082092</v>
      </c>
      <c r="CS91" s="232">
        <v>0.52195662260055542</v>
      </c>
      <c r="CT91" s="232">
        <v>0.58326125144958496</v>
      </c>
      <c r="CU91" s="232">
        <v>0.54891562461853027</v>
      </c>
      <c r="CV91" s="232">
        <v>0.74989020824432373</v>
      </c>
      <c r="CW91" s="232">
        <v>0.79747921228408813</v>
      </c>
      <c r="CX91" s="232">
        <v>5.2064500749111176E-2</v>
      </c>
      <c r="CY91" s="232">
        <v>6.5163210034370422E-2</v>
      </c>
      <c r="CZ91" s="232">
        <v>3.574790433049202E-2</v>
      </c>
      <c r="DA91" s="232">
        <v>8.3025433123111725E-2</v>
      </c>
      <c r="DB91" s="232">
        <v>0.17985370755195618</v>
      </c>
      <c r="DC91" s="232">
        <v>2.8672009706497192E-2</v>
      </c>
      <c r="DD91" s="232">
        <v>1.922245864989236E-4</v>
      </c>
      <c r="DE91" s="232">
        <v>0.41979113221168518</v>
      </c>
      <c r="DF91" s="232">
        <v>0.58020889759063721</v>
      </c>
      <c r="DG91" s="232">
        <v>3.0377203598618507E-2</v>
      </c>
      <c r="DH91" s="232">
        <v>0.28041630983352661</v>
      </c>
      <c r="DI91" s="232">
        <v>0.48001348972320557</v>
      </c>
      <c r="DJ91" s="232">
        <v>0.18045222759246826</v>
      </c>
      <c r="DK91" s="232">
        <v>2.8740784153342247E-2</v>
      </c>
      <c r="DL91" s="232">
        <v>6.7443445324897766E-2</v>
      </c>
      <c r="DM91" s="232">
        <v>0.27034476399421692</v>
      </c>
      <c r="DN91" s="232">
        <v>0.1081816628575325</v>
      </c>
      <c r="DO91" s="232">
        <v>6.4674094319343567E-2</v>
      </c>
      <c r="DP91" s="232">
        <v>0.29544809460639954</v>
      </c>
      <c r="DQ91" s="232">
        <v>0.19390793144702911</v>
      </c>
      <c r="DR91" s="232">
        <v>0.11707280576229095</v>
      </c>
      <c r="DS91" s="232">
        <v>0.14652672410011292</v>
      </c>
      <c r="DT91" s="232">
        <v>8.0383129417896271E-2</v>
      </c>
      <c r="DU91" s="232">
        <v>0.18669191002845764</v>
      </c>
      <c r="DV91" s="232">
        <v>0.40442100167274475</v>
      </c>
      <c r="DW91" s="232">
        <v>6.4472198486328125E-2</v>
      </c>
      <c r="DX91" s="232">
        <v>4.3223830289207399E-4</v>
      </c>
      <c r="DY91" s="232">
        <v>2.2088894620537758E-2</v>
      </c>
      <c r="DZ91" s="232">
        <v>4.7091223299503326E-2</v>
      </c>
      <c r="EA91" s="232">
        <v>0.38097402453422546</v>
      </c>
      <c r="EB91" s="232">
        <v>0.12494378536939621</v>
      </c>
      <c r="EC91" s="232">
        <v>1.661207526922226E-2</v>
      </c>
      <c r="ED91" s="232">
        <v>2.3520797491073608E-2</v>
      </c>
      <c r="EE91" s="232">
        <v>3.8963943719863892E-2</v>
      </c>
      <c r="EF91" s="232">
        <v>0.23389908671379089</v>
      </c>
      <c r="EG91" s="232">
        <v>0.46858912706375122</v>
      </c>
      <c r="EH91" s="232">
        <v>0.23553799092769623</v>
      </c>
      <c r="EI91" s="232">
        <v>0.22874589264392853</v>
      </c>
      <c r="EJ91" s="232">
        <v>6.712697446346283E-2</v>
      </c>
      <c r="EK91" s="232">
        <v>7.7640265226364136E-2</v>
      </c>
      <c r="EL91" s="232">
        <v>0.10079914331436157</v>
      </c>
      <c r="EM91" s="232">
        <v>6.0128573328256607E-2</v>
      </c>
      <c r="EN91" s="232">
        <v>0.24458692967891693</v>
      </c>
      <c r="EO91" s="232">
        <v>0.12920710444450378</v>
      </c>
      <c r="EP91" s="232">
        <v>5.2477218210697174E-2</v>
      </c>
      <c r="EQ91" s="232">
        <v>3.0307270586490631E-2</v>
      </c>
      <c r="ER91" s="232">
        <v>1.5257414430379868E-2</v>
      </c>
      <c r="ES91" s="232">
        <v>5.2379880100488663E-2</v>
      </c>
      <c r="ET91" s="232">
        <v>6.633380800485611E-2</v>
      </c>
      <c r="EU91" s="232">
        <v>8.4276579320430756E-2</v>
      </c>
      <c r="EV91" s="232">
        <v>0.13394030928611755</v>
      </c>
      <c r="EW91" s="232">
        <v>9.3661345541477203E-2</v>
      </c>
      <c r="EX91" s="232">
        <v>5.2495785057544708E-2</v>
      </c>
      <c r="EY91" s="232">
        <v>0</v>
      </c>
      <c r="EZ91" s="232">
        <v>0</v>
      </c>
      <c r="FA91" s="232">
        <v>0</v>
      </c>
      <c r="FB91" s="232">
        <v>0</v>
      </c>
      <c r="FC91" s="232">
        <v>0</v>
      </c>
      <c r="FD91" s="232">
        <v>0</v>
      </c>
      <c r="FE91" s="232">
        <v>0</v>
      </c>
      <c r="FF91" s="232">
        <v>0.55900746583938599</v>
      </c>
      <c r="FG91" s="232">
        <v>0.44099253416061401</v>
      </c>
      <c r="FH91" s="232">
        <v>0.11719245463609695</v>
      </c>
      <c r="FI91" s="232">
        <v>0.49490374326705933</v>
      </c>
      <c r="FJ91" s="232">
        <v>0.31568607687950134</v>
      </c>
      <c r="FK91" s="232">
        <v>6.6935248672962189E-2</v>
      </c>
      <c r="FL91" s="232">
        <v>5.2824895828962326E-3</v>
      </c>
      <c r="FM91" s="232">
        <v>4.4289488345384598E-2</v>
      </c>
      <c r="FN91" s="232">
        <v>0.2281842976808548</v>
      </c>
      <c r="FO91" s="232">
        <v>0.11838097870349884</v>
      </c>
      <c r="FP91" s="232">
        <v>0.11890405416488647</v>
      </c>
      <c r="FQ91" s="232">
        <v>0.36269918084144592</v>
      </c>
      <c r="FR91" s="232">
        <v>0.12754201889038086</v>
      </c>
      <c r="FZ91" s="232">
        <v>1887.80322265625</v>
      </c>
      <c r="GA91" s="232">
        <v>2141.473388671875</v>
      </c>
      <c r="GB91" s="232">
        <v>1537.1962890625</v>
      </c>
      <c r="GC91" s="232">
        <v>503.4112548828125</v>
      </c>
      <c r="GD91" s="232">
        <v>1325.3134765625</v>
      </c>
      <c r="GE91" s="232">
        <v>2094.789794921875</v>
      </c>
      <c r="GF91" s="232">
        <v>2397.845458984375</v>
      </c>
      <c r="GG91" s="232">
        <v>2179.745849609375</v>
      </c>
      <c r="GH91" s="232">
        <v>769.24493408203125</v>
      </c>
      <c r="GI91" s="232">
        <v>1080.9989013671875</v>
      </c>
      <c r="GJ91" s="232">
        <v>1300.890625</v>
      </c>
      <c r="GK91" s="232">
        <v>1171.8909912109375</v>
      </c>
      <c r="GL91" s="232">
        <v>1709.2259521484375</v>
      </c>
      <c r="GM91" s="232">
        <v>4239.998046875</v>
      </c>
      <c r="GN91" s="232">
        <v>879.16204833984375</v>
      </c>
      <c r="GO91" s="232">
        <v>1970.5792236328125</v>
      </c>
      <c r="GP91" s="232">
        <v>1587.7686767578125</v>
      </c>
      <c r="GQ91" s="232">
        <v>1681.3077392578125</v>
      </c>
      <c r="GR91" s="232">
        <v>2069.94873046875</v>
      </c>
      <c r="GS91" s="232">
        <v>3363.192138671875</v>
      </c>
      <c r="GT91" s="232">
        <v>1515.9951171875</v>
      </c>
      <c r="GU91" s="232">
        <v>2356.27978515625</v>
      </c>
      <c r="GV91" s="232">
        <v>1708.711669921875</v>
      </c>
      <c r="GW91" s="232">
        <v>1271.5594482421875</v>
      </c>
      <c r="GX91" s="232">
        <v>1345.890625</v>
      </c>
      <c r="GY91" s="232">
        <v>995.2464599609375</v>
      </c>
      <c r="GZ91" s="232">
        <v>623.7403564453125</v>
      </c>
      <c r="HA91" s="232">
        <v>1891.58447265625</v>
      </c>
      <c r="HB91" s="232">
        <v>1209.21484375</v>
      </c>
      <c r="HC91" s="232">
        <v>3029.9912109375</v>
      </c>
      <c r="HD91" s="232">
        <v>1692.5225830078125</v>
      </c>
      <c r="HE91" s="232">
        <v>5513.11474609375</v>
      </c>
      <c r="HF91" s="232">
        <v>1531.6904296875</v>
      </c>
      <c r="HG91" s="232">
        <v>3.8344383239746094</v>
      </c>
      <c r="HH91" s="232">
        <v>3564.03564453125</v>
      </c>
      <c r="HI91" s="232">
        <v>1887.3558349609375</v>
      </c>
      <c r="HJ91" s="232">
        <v>0.41967499256134033</v>
      </c>
      <c r="HK91" s="232">
        <v>0.19555580615997314</v>
      </c>
      <c r="HL91" s="232">
        <v>0.23389908671379089</v>
      </c>
      <c r="HM91" s="232">
        <v>1854.529052734375</v>
      </c>
      <c r="HN91" s="232">
        <v>1091.4228515625</v>
      </c>
      <c r="HO91" s="232">
        <v>1514.8702392578125</v>
      </c>
      <c r="HP91" s="232">
        <v>0.44824805855751038</v>
      </c>
      <c r="HQ91" s="232">
        <v>0.23180748522281647</v>
      </c>
      <c r="HR91" s="232">
        <v>0.24921423196792603</v>
      </c>
      <c r="HS91" s="232">
        <v>6.2129687517881393E-2</v>
      </c>
      <c r="HT91" s="232">
        <v>8.6005441844463348E-3</v>
      </c>
      <c r="HU91" s="232">
        <v>0.6904100775718689</v>
      </c>
      <c r="HV91" s="232">
        <v>0.54815268516540527</v>
      </c>
      <c r="HW91" s="232">
        <v>0.58877342939376831</v>
      </c>
      <c r="HX91" s="232">
        <v>0.48534670472145081</v>
      </c>
      <c r="HY91" s="232">
        <v>0.73833829164505005</v>
      </c>
      <c r="HZ91" s="232">
        <v>0.33575120568275452</v>
      </c>
      <c r="IA91" s="232">
        <v>2.3560069501399994E-2</v>
      </c>
      <c r="IB91" s="232">
        <v>0.18969105184078217</v>
      </c>
      <c r="IC91" s="232">
        <v>0.26363545656204224</v>
      </c>
      <c r="ID91" s="232">
        <v>0.24849526584148407</v>
      </c>
      <c r="IE91" s="232">
        <v>0.27461814880371094</v>
      </c>
      <c r="IF91" s="232">
        <v>0.68604922294616699</v>
      </c>
      <c r="IG91" s="232">
        <v>0.3139508068561554</v>
      </c>
      <c r="IH91" s="232">
        <v>0.19106657803058624</v>
      </c>
      <c r="II91" s="232">
        <v>0.38473221659660339</v>
      </c>
      <c r="IJ91" s="232">
        <v>9.4924412667751312E-2</v>
      </c>
      <c r="IK91" s="232">
        <v>3.6619391292333603E-2</v>
      </c>
      <c r="IL91" s="232">
        <v>0.22152644395828247</v>
      </c>
      <c r="IM91" s="232">
        <v>7.1130938827991486E-2</v>
      </c>
      <c r="IN91" s="232">
        <v>0.9803469181060791</v>
      </c>
      <c r="IO91" s="232">
        <v>0.91933166980743408</v>
      </c>
      <c r="IP91" s="232">
        <v>0.34286227822303772</v>
      </c>
      <c r="IQ91" s="232">
        <v>0.31785762310028076</v>
      </c>
    </row>
    <row r="92" spans="1:251" x14ac:dyDescent="0.25">
      <c r="A92" s="139" t="str">
        <f t="shared" si="2"/>
        <v>2012_1_RJ</v>
      </c>
      <c r="B92" s="232">
        <v>2012</v>
      </c>
      <c r="C92" s="232">
        <v>1</v>
      </c>
      <c r="D92" s="232" t="s">
        <v>172</v>
      </c>
      <c r="E92" s="232">
        <v>1381.663818359375</v>
      </c>
      <c r="F92" s="232">
        <v>1657.99658203125</v>
      </c>
      <c r="G92" s="232">
        <v>1105.3310546875</v>
      </c>
      <c r="H92" s="232">
        <v>690.8319091796875</v>
      </c>
      <c r="I92" s="232">
        <v>1105.3310546875</v>
      </c>
      <c r="J92" s="232">
        <v>1657.99658203125</v>
      </c>
      <c r="K92" s="232">
        <v>1657.99658203125</v>
      </c>
      <c r="L92" s="232">
        <v>1381.663818359375</v>
      </c>
      <c r="M92" s="232">
        <v>994.7979736328125</v>
      </c>
      <c r="N92" s="232">
        <v>967.1646728515625</v>
      </c>
      <c r="O92" s="232">
        <v>1105.3310546875</v>
      </c>
      <c r="P92" s="232">
        <v>1077.69775390625</v>
      </c>
      <c r="Q92" s="232">
        <v>1381.663818359375</v>
      </c>
      <c r="R92" s="232">
        <v>3454.15966796875</v>
      </c>
      <c r="S92" s="232">
        <v>1036.2479248046875</v>
      </c>
      <c r="T92" s="232">
        <v>1657.99658203125</v>
      </c>
      <c r="U92" s="232">
        <v>1381.663818359375</v>
      </c>
      <c r="V92" s="232">
        <v>1105.3310546875</v>
      </c>
      <c r="W92" s="232">
        <v>1381.663818359375</v>
      </c>
      <c r="X92" s="232">
        <v>3454.15966796875</v>
      </c>
      <c r="Z92" s="232">
        <v>1657.99658203125</v>
      </c>
      <c r="AA92" s="232">
        <v>1381.663818359375</v>
      </c>
      <c r="AB92" s="232">
        <v>1105.3310546875</v>
      </c>
      <c r="AC92" s="232">
        <v>1132.96435546875</v>
      </c>
      <c r="AD92" s="232">
        <v>967.1646728515625</v>
      </c>
      <c r="AE92" s="232">
        <v>828.998291015625</v>
      </c>
      <c r="AF92" s="232">
        <v>1381.663818359375</v>
      </c>
      <c r="AG92" s="232">
        <v>967.1646728515625</v>
      </c>
      <c r="AH92" s="232">
        <v>2486.994873046875</v>
      </c>
      <c r="AI92" s="232">
        <v>967.1646728515625</v>
      </c>
      <c r="AJ92" s="232">
        <v>4144.99169921875</v>
      </c>
      <c r="AK92" s="232">
        <v>1381.663818359375</v>
      </c>
      <c r="AL92" s="232">
        <v>0</v>
      </c>
      <c r="AM92" s="232">
        <v>3315.9931640625</v>
      </c>
      <c r="AN92" s="232">
        <v>1381.663818359375</v>
      </c>
      <c r="AO92" s="232">
        <v>1381.663818359375</v>
      </c>
      <c r="AP92" s="232">
        <v>870.4482421875</v>
      </c>
      <c r="AQ92" s="232">
        <v>1381.663818359375</v>
      </c>
      <c r="AR92" s="232">
        <v>34353.131484985352</v>
      </c>
      <c r="AS92" s="232">
        <v>721725.71835327148</v>
      </c>
      <c r="AT92" s="232">
        <v>1442275.3164825439</v>
      </c>
      <c r="AU92" s="232">
        <v>649811.27648925781</v>
      </c>
      <c r="AV92" s="232">
        <v>106263.48974609375</v>
      </c>
      <c r="AW92" s="232">
        <v>3214154.7414703369</v>
      </c>
      <c r="AX92" s="232">
        <v>5343196.8687591553</v>
      </c>
      <c r="AY92" s="232">
        <v>2129042.1272888184</v>
      </c>
      <c r="AZ92" s="232">
        <v>2954428.9325561523</v>
      </c>
      <c r="BA92" s="232">
        <v>253791.5502166748</v>
      </c>
      <c r="BB92" s="232">
        <v>394669.57418823242</v>
      </c>
      <c r="BC92" s="232">
        <v>1129845.3245391846</v>
      </c>
      <c r="BD92" s="232">
        <v>1872445.4648742676</v>
      </c>
      <c r="BE92" s="232">
        <v>1175155.7300567627</v>
      </c>
      <c r="BF92" s="232">
        <v>771080.77510070801</v>
      </c>
      <c r="BG92" s="232">
        <v>7.3863938450813293E-2</v>
      </c>
      <c r="BH92" s="232">
        <v>0.21145492792129517</v>
      </c>
      <c r="BI92" s="232">
        <v>0.35043543577194214</v>
      </c>
      <c r="BJ92" s="232">
        <v>0.21993495523929596</v>
      </c>
      <c r="BK92" s="232">
        <v>0.14431075751781464</v>
      </c>
      <c r="BL92" s="232">
        <v>4.8366407863795757E-3</v>
      </c>
      <c r="BM92" s="232">
        <v>0.39845848083496094</v>
      </c>
      <c r="BN92" s="232">
        <v>2.0651472732424736E-3</v>
      </c>
      <c r="BO92" s="232">
        <v>0.11039058864116669</v>
      </c>
      <c r="BP92" s="232">
        <v>0.46143627166748047</v>
      </c>
      <c r="BQ92" s="232">
        <v>0.53856372833251953</v>
      </c>
      <c r="BR92" s="232">
        <v>1.5989707782864571E-2</v>
      </c>
      <c r="BS92" s="232">
        <v>0.26173508167266846</v>
      </c>
      <c r="BT92" s="232">
        <v>0.47578465938568115</v>
      </c>
      <c r="BU92" s="232">
        <v>0.21234044432640076</v>
      </c>
      <c r="BV92" s="232">
        <v>3.4150108695030212E-2</v>
      </c>
      <c r="BW92" s="232">
        <v>2.2424498572945595E-2</v>
      </c>
      <c r="BX92" s="232">
        <v>0.16736783087253571</v>
      </c>
      <c r="BY92" s="232">
        <v>0.10736149549484253</v>
      </c>
      <c r="BZ92" s="232">
        <v>6.797461211681366E-2</v>
      </c>
      <c r="CA92" s="232">
        <v>0.33076199889183044</v>
      </c>
      <c r="CB92" s="232">
        <v>0.30410957336425781</v>
      </c>
      <c r="CC92" s="232">
        <v>3.1710208859294653E-3</v>
      </c>
      <c r="CD92" s="232">
        <v>0.10326745361089706</v>
      </c>
      <c r="CE92" s="232">
        <v>6.0918238013982773E-2</v>
      </c>
      <c r="CF92" s="232">
        <v>0.16233010590076447</v>
      </c>
      <c r="CG92" s="232">
        <v>0.59875613451004028</v>
      </c>
      <c r="CH92" s="232">
        <v>7.1557052433490753E-2</v>
      </c>
      <c r="CI92" s="232">
        <v>0</v>
      </c>
      <c r="CJ92" s="232">
        <v>0.60154151916503906</v>
      </c>
      <c r="CK92" s="232">
        <v>0.50600159168243408</v>
      </c>
      <c r="CL92" s="232">
        <v>0.7176361083984375</v>
      </c>
      <c r="CM92" s="232">
        <v>0.13021878898143768</v>
      </c>
      <c r="CN92" s="232">
        <v>0.74457716941833496</v>
      </c>
      <c r="CO92" s="232">
        <v>0.81671035289764404</v>
      </c>
      <c r="CP92" s="232">
        <v>0.58076989650726318</v>
      </c>
      <c r="CQ92" s="232">
        <v>0.14235049486160278</v>
      </c>
      <c r="CR92" s="232">
        <v>0.31149020791053772</v>
      </c>
      <c r="CS92" s="232">
        <v>0.46474826335906982</v>
      </c>
      <c r="CT92" s="232">
        <v>0.51484513282775879</v>
      </c>
      <c r="CU92" s="232">
        <v>0.51366508007049561</v>
      </c>
      <c r="CV92" s="232">
        <v>0.68571066856384277</v>
      </c>
      <c r="CW92" s="232">
        <v>0.74710458517074585</v>
      </c>
      <c r="CX92" s="232">
        <v>1.4644712209701538E-3</v>
      </c>
      <c r="CY92" s="232">
        <v>4.7691959887742996E-2</v>
      </c>
      <c r="CZ92" s="232">
        <v>2.8133843094110489E-2</v>
      </c>
      <c r="DA92" s="232">
        <v>7.4968837201595306E-2</v>
      </c>
      <c r="DB92" s="232">
        <v>0.27652326226234436</v>
      </c>
      <c r="DC92" s="232">
        <v>3.3047161996364594E-2</v>
      </c>
      <c r="DD92" s="232">
        <v>0</v>
      </c>
      <c r="DE92" s="232">
        <v>0.45221847295761108</v>
      </c>
      <c r="DF92" s="232">
        <v>0.54778152704238892</v>
      </c>
      <c r="DG92" s="232">
        <v>1.1627672240138054E-2</v>
      </c>
      <c r="DH92" s="232">
        <v>0.24428603053092957</v>
      </c>
      <c r="DI92" s="232">
        <v>0.4881739616394043</v>
      </c>
      <c r="DJ92" s="232">
        <v>0.21994480490684509</v>
      </c>
      <c r="DK92" s="232">
        <v>3.5967521369457245E-2</v>
      </c>
      <c r="DL92" s="232">
        <v>2.2494848817586899E-2</v>
      </c>
      <c r="DM92" s="232">
        <v>0.16638872027397156</v>
      </c>
      <c r="DN92" s="232">
        <v>0.10650380700826645</v>
      </c>
      <c r="DO92" s="232">
        <v>6.3289210200309753E-2</v>
      </c>
      <c r="DP92" s="232">
        <v>0.32559442520141602</v>
      </c>
      <c r="DQ92" s="232">
        <v>0.31572899222373962</v>
      </c>
      <c r="DR92" s="232">
        <v>3.1710208859294653E-3</v>
      </c>
      <c r="DS92" s="232">
        <v>0.10326745361089706</v>
      </c>
      <c r="DT92" s="232">
        <v>6.0918238013982773E-2</v>
      </c>
      <c r="DU92" s="232">
        <v>0.16233010590076447</v>
      </c>
      <c r="DV92" s="232">
        <v>0.59875613451004028</v>
      </c>
      <c r="DW92" s="232">
        <v>7.1557052433490753E-2</v>
      </c>
      <c r="DX92" s="232">
        <v>0</v>
      </c>
      <c r="DY92" s="232">
        <v>2.7748176828026772E-2</v>
      </c>
      <c r="DZ92" s="232">
        <v>4.2450267821550369E-2</v>
      </c>
      <c r="EA92" s="232">
        <v>0.46851304173469543</v>
      </c>
      <c r="EB92" s="232">
        <v>8.8780798017978668E-2</v>
      </c>
      <c r="EC92" s="232">
        <v>1.9143817946314812E-2</v>
      </c>
      <c r="ED92" s="232">
        <v>8.9706340804696083E-3</v>
      </c>
      <c r="EE92" s="232">
        <v>2.6297146454453468E-2</v>
      </c>
      <c r="EF92" s="232">
        <v>0.20564037561416626</v>
      </c>
      <c r="EG92" s="232">
        <v>0.47666683793067932</v>
      </c>
      <c r="EH92" s="232">
        <v>0.22083111107349396</v>
      </c>
      <c r="EI92" s="232">
        <v>0.22657674551010132</v>
      </c>
      <c r="EJ92" s="232">
        <v>7.5925298035144806E-2</v>
      </c>
      <c r="EK92" s="232">
        <v>7.8960590064525604E-2</v>
      </c>
      <c r="EL92" s="232">
        <v>9.8608583211898804E-2</v>
      </c>
      <c r="EM92" s="232">
        <v>6.2126375734806061E-2</v>
      </c>
      <c r="EN92" s="232">
        <v>0.33156523108482361</v>
      </c>
      <c r="EO92" s="232">
        <v>0.13987167179584503</v>
      </c>
      <c r="EP92" s="232">
        <v>5.5311702191829681E-2</v>
      </c>
      <c r="EQ92" s="232">
        <v>4.6548992395401001E-2</v>
      </c>
      <c r="ER92" s="232">
        <v>2.4859169498085976E-2</v>
      </c>
      <c r="ES92" s="232">
        <v>7.0895291864871979E-2</v>
      </c>
      <c r="ET92" s="232">
        <v>8.4736645221710205E-2</v>
      </c>
      <c r="EU92" s="232">
        <v>8.5732176899909973E-2</v>
      </c>
      <c r="EV92" s="232">
        <v>0.14277671277523041</v>
      </c>
      <c r="EW92" s="232">
        <v>9.2447325587272644E-2</v>
      </c>
      <c r="EX92" s="232">
        <v>4.5052912086248398E-2</v>
      </c>
      <c r="EY92" s="232">
        <v>0</v>
      </c>
      <c r="EZ92" s="232">
        <v>0</v>
      </c>
      <c r="FA92" s="232">
        <v>0</v>
      </c>
      <c r="FB92" s="232">
        <v>0</v>
      </c>
      <c r="FC92" s="232">
        <v>0</v>
      </c>
      <c r="FD92" s="232">
        <v>0</v>
      </c>
      <c r="FF92" s="232">
        <v>0.57625681161880493</v>
      </c>
      <c r="FG92" s="232">
        <v>0.42374318838119507</v>
      </c>
      <c r="FH92" s="232">
        <v>6.7142747342586517E-2</v>
      </c>
      <c r="FI92" s="232">
        <v>0.46364042162895203</v>
      </c>
      <c r="FJ92" s="232">
        <v>0.33328601717948914</v>
      </c>
      <c r="FK92" s="232">
        <v>0.12517933547496796</v>
      </c>
      <c r="FL92" s="232">
        <v>1.0751481167972088E-2</v>
      </c>
      <c r="FM92" s="232">
        <v>2.0133987069129944E-2</v>
      </c>
      <c r="FN92" s="232">
        <v>0.1796109676361084</v>
      </c>
      <c r="FO92" s="232">
        <v>0.11656872183084488</v>
      </c>
      <c r="FP92" s="232">
        <v>0.12291183322668076</v>
      </c>
      <c r="FQ92" s="232">
        <v>0.38725727796554565</v>
      </c>
      <c r="FR92" s="232">
        <v>0.17351721227169037</v>
      </c>
      <c r="FZ92" s="232">
        <v>2636.870361328125</v>
      </c>
      <c r="GA92" s="232">
        <v>3006.754150390625</v>
      </c>
      <c r="GB92" s="232">
        <v>2188.82275390625</v>
      </c>
      <c r="GC92" s="232">
        <v>722.50250244140625</v>
      </c>
      <c r="GD92" s="232">
        <v>1714.3831787109375</v>
      </c>
      <c r="GE92" s="232">
        <v>2930.01171875</v>
      </c>
      <c r="GF92" s="232">
        <v>3086.280029296875</v>
      </c>
      <c r="GG92" s="232">
        <v>2794.26416015625</v>
      </c>
      <c r="GH92" s="232">
        <v>1130.857421875</v>
      </c>
      <c r="GI92" s="232">
        <v>1199.1236572265625</v>
      </c>
      <c r="GJ92" s="232">
        <v>1388.1661376953125</v>
      </c>
      <c r="GK92" s="232">
        <v>1349.10595703125</v>
      </c>
      <c r="GL92" s="232">
        <v>1913.25146484375</v>
      </c>
      <c r="GM92" s="232">
        <v>4927.44873046875</v>
      </c>
      <c r="GN92" s="232">
        <v>1709.772705078125</v>
      </c>
      <c r="GO92" s="232">
        <v>3022.77587890625</v>
      </c>
      <c r="GP92" s="232">
        <v>1969.4459228515625</v>
      </c>
      <c r="GQ92" s="232">
        <v>1836.8509521484375</v>
      </c>
      <c r="GR92" s="232">
        <v>2610.564697265625</v>
      </c>
      <c r="GS92" s="232">
        <v>4724.22021484375</v>
      </c>
      <c r="GU92" s="232">
        <v>3250.4931640625</v>
      </c>
      <c r="GV92" s="232">
        <v>2566.868896484375</v>
      </c>
      <c r="GW92" s="232">
        <v>1709.1397705078125</v>
      </c>
      <c r="GX92" s="232">
        <v>1756.625244140625</v>
      </c>
      <c r="GY92" s="232">
        <v>1140.674560546875</v>
      </c>
      <c r="GZ92" s="232">
        <v>858.76422119140625</v>
      </c>
      <c r="HA92" s="232">
        <v>2462.27587890625</v>
      </c>
      <c r="HB92" s="232">
        <v>1950.6484375</v>
      </c>
      <c r="HC92" s="232">
        <v>4690.82421875</v>
      </c>
      <c r="HD92" s="232">
        <v>1892.8485107421875</v>
      </c>
      <c r="HE92" s="232">
        <v>5704.19873046875</v>
      </c>
      <c r="HF92" s="232">
        <v>2290.810546875</v>
      </c>
      <c r="HG92" s="232">
        <v>0</v>
      </c>
      <c r="HH92" s="232">
        <v>4657.17138671875</v>
      </c>
      <c r="HI92" s="232">
        <v>2582.033935546875</v>
      </c>
      <c r="HJ92" s="232">
        <v>0.51540505886077881</v>
      </c>
      <c r="HK92" s="232">
        <v>0.14020170271396637</v>
      </c>
      <c r="HL92" s="232">
        <v>0.20564037561416626</v>
      </c>
      <c r="HM92" s="232">
        <v>2421.554443359375</v>
      </c>
      <c r="HN92" s="232">
        <v>1582.9317626953125</v>
      </c>
      <c r="HO92" s="232">
        <v>2255.91259765625</v>
      </c>
      <c r="HP92" s="232">
        <v>0.45694932341575623</v>
      </c>
      <c r="HQ92" s="232">
        <v>0.21758413314819336</v>
      </c>
      <c r="HR92" s="232">
        <v>0.24631473422050476</v>
      </c>
      <c r="HS92" s="232">
        <v>6.7749917507171631E-2</v>
      </c>
      <c r="HT92" s="232">
        <v>1.1401885189116001E-2</v>
      </c>
      <c r="HU92" s="232">
        <v>0.65492993593215942</v>
      </c>
      <c r="HV92" s="232">
        <v>0.55754756927490234</v>
      </c>
      <c r="HW92" s="232">
        <v>0.58766853809356689</v>
      </c>
      <c r="HX92" s="232">
        <v>0.48191916942596436</v>
      </c>
      <c r="HY92" s="232">
        <v>0.77490472793579102</v>
      </c>
      <c r="HZ92" s="232">
        <v>0.34878194332122803</v>
      </c>
      <c r="IA92" s="232">
        <v>1.7290279269218445E-2</v>
      </c>
      <c r="IB92" s="232">
        <v>0.13464686274528503</v>
      </c>
      <c r="IC92" s="232">
        <v>0.21511346101760864</v>
      </c>
      <c r="ID92" s="232">
        <v>0.27878695726394653</v>
      </c>
      <c r="IE92" s="232">
        <v>0.35416242480278015</v>
      </c>
      <c r="IF92" s="232">
        <v>0.7017865777015686</v>
      </c>
      <c r="IG92" s="232">
        <v>0.29821345210075378</v>
      </c>
      <c r="IH92" s="232">
        <v>7.7403806149959564E-2</v>
      </c>
      <c r="II92" s="232">
        <v>0.28480926156044006</v>
      </c>
      <c r="IJ92" s="232">
        <v>0.13734787702560425</v>
      </c>
      <c r="IK92" s="232">
        <v>4.0513794869184494E-2</v>
      </c>
      <c r="IL92" s="232">
        <v>0.30346807837486267</v>
      </c>
      <c r="IM92" s="232">
        <v>0.15645720064640045</v>
      </c>
      <c r="IN92" s="232">
        <v>0.98049360513687134</v>
      </c>
      <c r="IO92" s="232">
        <v>0.91765421628952026</v>
      </c>
      <c r="IP92" s="232">
        <v>0.2610313892364502</v>
      </c>
      <c r="IQ92" s="232">
        <v>0.21385028958320618</v>
      </c>
    </row>
    <row r="93" spans="1:251" x14ac:dyDescent="0.25">
      <c r="A93" s="139" t="str">
        <f t="shared" si="2"/>
        <v>2012_1_RMRJ</v>
      </c>
      <c r="B93" s="232">
        <v>2012</v>
      </c>
      <c r="C93" s="232">
        <v>1</v>
      </c>
      <c r="D93" s="232" t="s">
        <v>9</v>
      </c>
      <c r="E93" s="232">
        <v>1243.4974365234375</v>
      </c>
      <c r="F93" s="232">
        <v>1381.663818359375</v>
      </c>
      <c r="G93" s="232">
        <v>1105.3310546875</v>
      </c>
      <c r="H93" s="232">
        <v>580.298828125</v>
      </c>
      <c r="I93" s="232">
        <v>1105.3310546875</v>
      </c>
      <c r="J93" s="232">
        <v>1381.663818359375</v>
      </c>
      <c r="K93" s="232">
        <v>1381.663818359375</v>
      </c>
      <c r="L93" s="232">
        <v>1174.414306640625</v>
      </c>
      <c r="M93" s="232">
        <v>932.62310791015625</v>
      </c>
      <c r="N93" s="232">
        <v>967.1646728515625</v>
      </c>
      <c r="O93" s="232">
        <v>1105.3310546875</v>
      </c>
      <c r="P93" s="232">
        <v>994.7979736328125</v>
      </c>
      <c r="Q93" s="232">
        <v>1243.4974365234375</v>
      </c>
      <c r="R93" s="232">
        <v>2763.32763671875</v>
      </c>
      <c r="S93" s="232">
        <v>967.1646728515625</v>
      </c>
      <c r="T93" s="232">
        <v>1381.663818359375</v>
      </c>
      <c r="U93" s="232">
        <v>1243.4974365234375</v>
      </c>
      <c r="V93" s="232">
        <v>1105.3310546875</v>
      </c>
      <c r="W93" s="232">
        <v>1243.4974365234375</v>
      </c>
      <c r="X93" s="232">
        <v>2763.32763671875</v>
      </c>
      <c r="Z93" s="232">
        <v>1381.663818359375</v>
      </c>
      <c r="AA93" s="232">
        <v>1174.414306640625</v>
      </c>
      <c r="AB93" s="232">
        <v>1105.3310546875</v>
      </c>
      <c r="AC93" s="232">
        <v>1105.3310546875</v>
      </c>
      <c r="AD93" s="232">
        <v>967.1646728515625</v>
      </c>
      <c r="AE93" s="232">
        <v>828.998291015625</v>
      </c>
      <c r="AF93" s="232">
        <v>1243.4974365234375</v>
      </c>
      <c r="AG93" s="232">
        <v>967.1646728515625</v>
      </c>
      <c r="AH93" s="232">
        <v>2072.495849609375</v>
      </c>
      <c r="AI93" s="232">
        <v>967.1646728515625</v>
      </c>
      <c r="AJ93" s="232">
        <v>2763.32763671875</v>
      </c>
      <c r="AK93" s="232">
        <v>1381.663818359375</v>
      </c>
      <c r="AL93" s="232">
        <v>0</v>
      </c>
      <c r="AM93" s="232">
        <v>2763.32763671875</v>
      </c>
      <c r="AN93" s="232">
        <v>1243.4974365234375</v>
      </c>
      <c r="AO93" s="232">
        <v>1243.4974365234375</v>
      </c>
      <c r="AP93" s="232">
        <v>859.3948974609375</v>
      </c>
      <c r="AQ93" s="232">
        <v>1381.663818359375</v>
      </c>
      <c r="AR93" s="232">
        <v>60324.144836425781</v>
      </c>
      <c r="AS93" s="232">
        <v>1361399.7817764282</v>
      </c>
      <c r="AT93" s="232">
        <v>2618154.2253112793</v>
      </c>
      <c r="AU93" s="232">
        <v>1162024.8998794556</v>
      </c>
      <c r="AV93" s="232">
        <v>162643.7720489502</v>
      </c>
      <c r="AW93" s="232">
        <v>5868180.3371963501</v>
      </c>
      <c r="AX93" s="232">
        <v>9857871.3850784302</v>
      </c>
      <c r="AY93" s="232">
        <v>3989691.0478820801</v>
      </c>
      <c r="AZ93" s="232">
        <v>5364546.8238525391</v>
      </c>
      <c r="BA93" s="232">
        <v>495404.68604278564</v>
      </c>
      <c r="BB93" s="232">
        <v>783434.10855865479</v>
      </c>
      <c r="BC93" s="232">
        <v>2157082.9495620728</v>
      </c>
      <c r="BD93" s="232">
        <v>3469903.1243743896</v>
      </c>
      <c r="BE93" s="232">
        <v>2175526.299156189</v>
      </c>
      <c r="BF93" s="232">
        <v>1271924.903427124</v>
      </c>
      <c r="BG93" s="232">
        <v>7.9472951591014862E-2</v>
      </c>
      <c r="BH93" s="232">
        <v>0.21881833672523499</v>
      </c>
      <c r="BI93" s="232">
        <v>0.3519931435585022</v>
      </c>
      <c r="BJ93" s="232">
        <v>0.22068925201892853</v>
      </c>
      <c r="BK93" s="232">
        <v>0.12902632355690002</v>
      </c>
      <c r="BL93" s="232">
        <v>3.9572976529598236E-3</v>
      </c>
      <c r="BM93" s="232">
        <v>0.40472134947776794</v>
      </c>
      <c r="BN93" s="232">
        <v>2.0361726637929678E-3</v>
      </c>
      <c r="BO93" s="232">
        <v>9.740804135799408E-2</v>
      </c>
      <c r="BP93" s="232">
        <v>0.45441803336143494</v>
      </c>
      <c r="BQ93" s="232">
        <v>0.54558199644088745</v>
      </c>
      <c r="BR93" s="232">
        <v>1.6399964690208435E-2</v>
      </c>
      <c r="BS93" s="232">
        <v>0.27162730693817139</v>
      </c>
      <c r="BT93" s="232">
        <v>0.47632801532745361</v>
      </c>
      <c r="BU93" s="232">
        <v>0.20719833672046661</v>
      </c>
      <c r="BV93" s="232">
        <v>2.84463781863451E-2</v>
      </c>
      <c r="BW93" s="232">
        <v>2.3649727925658226E-2</v>
      </c>
      <c r="BX93" s="232">
        <v>0.19890290498733521</v>
      </c>
      <c r="BY93" s="232">
        <v>0.12567956745624542</v>
      </c>
      <c r="BZ93" s="232">
        <v>6.7228913307189941E-2</v>
      </c>
      <c r="CA93" s="232">
        <v>0.34637722373008728</v>
      </c>
      <c r="CB93" s="232">
        <v>0.23816165328025818</v>
      </c>
      <c r="CC93" s="232">
        <v>5.0097242929041386E-3</v>
      </c>
      <c r="CD93" s="232">
        <v>0.10750065743923187</v>
      </c>
      <c r="CE93" s="232">
        <v>8.2191795110702515E-2</v>
      </c>
      <c r="CF93" s="232">
        <v>0.182565838098526</v>
      </c>
      <c r="CG93" s="232">
        <v>0.55671441555023193</v>
      </c>
      <c r="CH93" s="232">
        <v>6.6017575562000275E-2</v>
      </c>
      <c r="CI93" s="232">
        <v>0</v>
      </c>
      <c r="CJ93" s="232">
        <v>0.59527862071990967</v>
      </c>
      <c r="CK93" s="232">
        <v>0.49746128916740417</v>
      </c>
      <c r="CL93" s="232">
        <v>0.71186566352844238</v>
      </c>
      <c r="CM93" s="232">
        <v>0.12284114956855774</v>
      </c>
      <c r="CN93" s="232">
        <v>0.73894143104553223</v>
      </c>
      <c r="CO93" s="232">
        <v>0.8055495023727417</v>
      </c>
      <c r="CP93" s="232">
        <v>0.55888873338699341</v>
      </c>
      <c r="CQ93" s="232">
        <v>0.13124082982540131</v>
      </c>
      <c r="CR93" s="232">
        <v>0.30089899897575378</v>
      </c>
      <c r="CS93" s="232">
        <v>0.4623456597328186</v>
      </c>
      <c r="CT93" s="232">
        <v>0.54173225164413452</v>
      </c>
      <c r="CU93" s="232">
        <v>0.50642329454421997</v>
      </c>
      <c r="CV93" s="232">
        <v>0.70155936479568481</v>
      </c>
      <c r="CW93" s="232">
        <v>0.76184463500976563</v>
      </c>
      <c r="CX93" s="232">
        <v>2.2408503573387861E-3</v>
      </c>
      <c r="CY93" s="232">
        <v>4.8085059970617294E-2</v>
      </c>
      <c r="CZ93" s="232">
        <v>3.6764401942491531E-2</v>
      </c>
      <c r="DA93" s="232">
        <v>8.1661723554134369E-2</v>
      </c>
      <c r="DB93" s="232">
        <v>0.24901841580867767</v>
      </c>
      <c r="DC93" s="232">
        <v>2.9529670253396034E-2</v>
      </c>
      <c r="DD93" s="232">
        <v>0</v>
      </c>
      <c r="DE93" s="232">
        <v>0.44386589527130127</v>
      </c>
      <c r="DF93" s="232">
        <v>0.55613410472869873</v>
      </c>
      <c r="DG93" s="232">
        <v>1.1244965717196465E-2</v>
      </c>
      <c r="DH93" s="232">
        <v>0.25377720594406128</v>
      </c>
      <c r="DI93" s="232">
        <v>0.48804759979248047</v>
      </c>
      <c r="DJ93" s="232">
        <v>0.21661193668842316</v>
      </c>
      <c r="DK93" s="232">
        <v>3.031826950609684E-2</v>
      </c>
      <c r="DL93" s="232">
        <v>2.4025237187743187E-2</v>
      </c>
      <c r="DM93" s="232">
        <v>0.19853030145168304</v>
      </c>
      <c r="DN93" s="232">
        <v>0.12525551021099091</v>
      </c>
      <c r="DO93" s="232">
        <v>6.3154615461826324E-2</v>
      </c>
      <c r="DP93" s="232">
        <v>0.34132152795791626</v>
      </c>
      <c r="DQ93" s="232">
        <v>0.24771282076835632</v>
      </c>
      <c r="DR93" s="232">
        <v>5.0097242929041386E-3</v>
      </c>
      <c r="DS93" s="232">
        <v>0.10750065743923187</v>
      </c>
      <c r="DT93" s="232">
        <v>8.2191795110702515E-2</v>
      </c>
      <c r="DU93" s="232">
        <v>0.182565838098526</v>
      </c>
      <c r="DV93" s="232">
        <v>0.55671441555023193</v>
      </c>
      <c r="DW93" s="232">
        <v>6.6017575562000275E-2</v>
      </c>
      <c r="DX93" s="232">
        <v>0</v>
      </c>
      <c r="DY93" s="232">
        <v>3.1217131763696671E-2</v>
      </c>
      <c r="DZ93" s="232">
        <v>4.970933124423027E-2</v>
      </c>
      <c r="EA93" s="232">
        <v>0.45799833536148071</v>
      </c>
      <c r="EB93" s="232">
        <v>0.10042255371809006</v>
      </c>
      <c r="EC93" s="232">
        <v>1.5186264179646969E-2</v>
      </c>
      <c r="ED93" s="232">
        <v>1.1809813790023327E-2</v>
      </c>
      <c r="EE93" s="232">
        <v>2.7735468000173569E-2</v>
      </c>
      <c r="EF93" s="232">
        <v>0.20647689700126648</v>
      </c>
      <c r="EG93" s="232">
        <v>0.48001870512962341</v>
      </c>
      <c r="EH93" s="232">
        <v>0.22211700677871704</v>
      </c>
      <c r="EI93" s="232">
        <v>0.227290078997612</v>
      </c>
      <c r="EJ93" s="232">
        <v>7.0574201643466949E-2</v>
      </c>
      <c r="EK93" s="232">
        <v>8.4422200918197632E-2</v>
      </c>
      <c r="EL93" s="232">
        <v>0.10627422481775284</v>
      </c>
      <c r="EM93" s="232">
        <v>6.6221535205841064E-2</v>
      </c>
      <c r="EN93" s="232">
        <v>0.36822625994682312</v>
      </c>
      <c r="EO93" s="232">
        <v>0.14377936720848083</v>
      </c>
      <c r="EP93" s="232">
        <v>6.2370963394641876E-2</v>
      </c>
      <c r="EQ93" s="232">
        <v>4.353892058134079E-2</v>
      </c>
      <c r="ER93" s="232">
        <v>2.1045556291937828E-2</v>
      </c>
      <c r="ES93" s="232">
        <v>6.7659303545951843E-2</v>
      </c>
      <c r="ET93" s="232">
        <v>8.6611591279506683E-2</v>
      </c>
      <c r="EU93" s="232">
        <v>8.6476318538188934E-2</v>
      </c>
      <c r="EV93" s="232">
        <v>0.1404574066400528</v>
      </c>
      <c r="EW93" s="232">
        <v>9.7498737275600433E-2</v>
      </c>
      <c r="EX93" s="232">
        <v>4.8338297754526138E-2</v>
      </c>
      <c r="EY93" s="232">
        <v>0</v>
      </c>
      <c r="EZ93" s="232">
        <v>0</v>
      </c>
      <c r="FA93" s="232">
        <v>0</v>
      </c>
      <c r="FB93" s="232">
        <v>0</v>
      </c>
      <c r="FC93" s="232">
        <v>0</v>
      </c>
      <c r="FD93" s="232">
        <v>0</v>
      </c>
      <c r="FF93" s="232">
        <v>0.57204055786132813</v>
      </c>
      <c r="FG93" s="232">
        <v>0.42795941233634949</v>
      </c>
      <c r="FH93" s="232">
        <v>7.1532107889652252E-2</v>
      </c>
      <c r="FI93" s="232">
        <v>0.46260818839073181</v>
      </c>
      <c r="FJ93" s="232">
        <v>0.35191026329994202</v>
      </c>
      <c r="FK93" s="232">
        <v>0.10685805976390839</v>
      </c>
      <c r="FL93" s="232">
        <v>7.0913797244429588E-3</v>
      </c>
      <c r="FM93" s="232">
        <v>1.8953831866383553E-2</v>
      </c>
      <c r="FN93" s="232">
        <v>0.20406122505664825</v>
      </c>
      <c r="FO93" s="232">
        <v>0.12873753905296326</v>
      </c>
      <c r="FP93" s="232">
        <v>0.11185208708047867</v>
      </c>
      <c r="FQ93" s="232">
        <v>0.40002918243408203</v>
      </c>
      <c r="FR93" s="232">
        <v>0.13636612892150879</v>
      </c>
      <c r="FZ93" s="232">
        <v>2199.6650390625</v>
      </c>
      <c r="GA93" s="232">
        <v>2502.21240234375</v>
      </c>
      <c r="GB93" s="232">
        <v>1820.59326171875</v>
      </c>
      <c r="GC93" s="232">
        <v>664.44415283203125</v>
      </c>
      <c r="GD93" s="232">
        <v>1529.5078125</v>
      </c>
      <c r="GE93" s="232">
        <v>2414.207763671875</v>
      </c>
      <c r="GF93" s="232">
        <v>2553.653564453125</v>
      </c>
      <c r="GG93" s="232">
        <v>2395.87646484375</v>
      </c>
      <c r="GH93" s="232">
        <v>1040.81591796875</v>
      </c>
      <c r="GI93" s="232">
        <v>1184.014892578125</v>
      </c>
      <c r="GJ93" s="232">
        <v>1337.814453125</v>
      </c>
      <c r="GK93" s="232">
        <v>1268.334716796875</v>
      </c>
      <c r="GL93" s="232">
        <v>1744.5938720703125</v>
      </c>
      <c r="GM93" s="232">
        <v>4426.33154296875</v>
      </c>
      <c r="GN93" s="232">
        <v>1319.5201416015625</v>
      </c>
      <c r="GO93" s="232">
        <v>2489.77197265625</v>
      </c>
      <c r="GP93" s="232">
        <v>1639.90478515625</v>
      </c>
      <c r="GQ93" s="232">
        <v>1635.6224365234375</v>
      </c>
      <c r="GR93" s="232">
        <v>2209.92724609375</v>
      </c>
      <c r="GS93" s="232">
        <v>3964.224609375</v>
      </c>
      <c r="GU93" s="232">
        <v>2658.525390625</v>
      </c>
      <c r="GV93" s="232">
        <v>2073.40771484375</v>
      </c>
      <c r="GW93" s="232">
        <v>1547.1141357421875</v>
      </c>
      <c r="GX93" s="232">
        <v>1577.6328125</v>
      </c>
      <c r="GY93" s="232">
        <v>1123.6400146484375</v>
      </c>
      <c r="GZ93" s="232">
        <v>850.955810546875</v>
      </c>
      <c r="HA93" s="232">
        <v>2066.3125</v>
      </c>
      <c r="HB93" s="232">
        <v>1559.467529296875</v>
      </c>
      <c r="HC93" s="232">
        <v>4484.47607421875</v>
      </c>
      <c r="HD93" s="232">
        <v>1630.48486328125</v>
      </c>
      <c r="HE93" s="232">
        <v>4614.6640625</v>
      </c>
      <c r="HF93" s="232">
        <v>1974.6978759765625</v>
      </c>
      <c r="HG93" s="232">
        <v>0</v>
      </c>
      <c r="HH93" s="232">
        <v>4067.8037109375</v>
      </c>
      <c r="HI93" s="232">
        <v>2155.779296875</v>
      </c>
      <c r="HJ93" s="232">
        <v>0.50440174341201782</v>
      </c>
      <c r="HK93" s="232">
        <v>0.16194169223308563</v>
      </c>
      <c r="HL93" s="232">
        <v>0.20647689700126648</v>
      </c>
      <c r="HM93" s="232">
        <v>2045.1903076171875</v>
      </c>
      <c r="HN93" s="232">
        <v>1320.8184814453125</v>
      </c>
      <c r="HO93" s="232">
        <v>1938.7928466796875</v>
      </c>
      <c r="HP93" s="232">
        <v>0.46038234233856201</v>
      </c>
      <c r="HQ93" s="232">
        <v>0.21957342326641083</v>
      </c>
      <c r="HR93" s="232">
        <v>0.24648384749889374</v>
      </c>
      <c r="HS93" s="232">
        <v>6.4841821789741516E-2</v>
      </c>
      <c r="HT93" s="232">
        <v>8.7185408920049667E-3</v>
      </c>
      <c r="HU93" s="232">
        <v>0.65577554702758789</v>
      </c>
      <c r="HV93" s="232">
        <v>0.5463554859161377</v>
      </c>
      <c r="HW93" s="232">
        <v>0.5774720311164856</v>
      </c>
      <c r="HX93" s="232">
        <v>0.46976181864738464</v>
      </c>
      <c r="HY93" s="232">
        <v>0.78604298830032349</v>
      </c>
      <c r="HZ93" s="232">
        <v>0.35646331310272217</v>
      </c>
      <c r="IA93" s="232">
        <v>2.0394962280988693E-2</v>
      </c>
      <c r="IB93" s="232">
        <v>0.1518440842628479</v>
      </c>
      <c r="IC93" s="232">
        <v>0.2295992374420166</v>
      </c>
      <c r="ID93" s="232">
        <v>0.28502669930458069</v>
      </c>
      <c r="IE93" s="232">
        <v>0.31313499808311462</v>
      </c>
      <c r="IF93" s="232">
        <v>0.69593125581741333</v>
      </c>
      <c r="IG93" s="232">
        <v>0.30406877398490906</v>
      </c>
      <c r="IH93" s="232">
        <v>8.6114287376403809E-2</v>
      </c>
      <c r="II93" s="232">
        <v>0.3281073272228241</v>
      </c>
      <c r="IJ93" s="232">
        <v>0.14350342750549316</v>
      </c>
      <c r="IK93" s="232">
        <v>3.9025813341140747E-2</v>
      </c>
      <c r="IL93" s="232">
        <v>0.2931971549987793</v>
      </c>
      <c r="IM93" s="232">
        <v>0.11005198210477829</v>
      </c>
      <c r="IN93" s="232">
        <v>0.98546689748764038</v>
      </c>
      <c r="IO93" s="232">
        <v>0.91262698173522949</v>
      </c>
      <c r="IP93" s="232">
        <v>0.28802663087844849</v>
      </c>
      <c r="IQ93" s="232">
        <v>0.24303038418292999</v>
      </c>
    </row>
    <row r="94" spans="1:251" x14ac:dyDescent="0.25">
      <c r="A94" s="139" t="str">
        <f t="shared" si="2"/>
        <v>2012_1_SEMT</v>
      </c>
      <c r="B94" s="232">
        <v>2012</v>
      </c>
      <c r="C94" s="232">
        <v>1</v>
      </c>
      <c r="D94" s="232" t="s">
        <v>171</v>
      </c>
      <c r="E94" s="232">
        <v>1348.2957763671875</v>
      </c>
      <c r="F94" s="232">
        <v>1617.9549560546875</v>
      </c>
      <c r="G94" s="232">
        <v>1133.98046875</v>
      </c>
      <c r="H94" s="232">
        <v>734.82122802734375</v>
      </c>
      <c r="I94" s="232">
        <v>1213.4661865234375</v>
      </c>
      <c r="J94" s="232">
        <v>1600.91357421875</v>
      </c>
      <c r="K94" s="232">
        <v>1483.1253662109375</v>
      </c>
      <c r="L94" s="232">
        <v>1348.2957763671875</v>
      </c>
      <c r="M94" s="232">
        <v>967.1646728515625</v>
      </c>
      <c r="N94" s="232">
        <v>1078.6365966796875</v>
      </c>
      <c r="O94" s="232">
        <v>1105.3310546875</v>
      </c>
      <c r="P94" s="232">
        <v>1067.275634765625</v>
      </c>
      <c r="Q94" s="232">
        <v>1348.2957763671875</v>
      </c>
      <c r="R94" s="232">
        <v>2966.250732421875</v>
      </c>
      <c r="S94" s="232">
        <v>967.1646728515625</v>
      </c>
      <c r="T94" s="232">
        <v>1483.1253662109375</v>
      </c>
      <c r="U94" s="232">
        <v>1348.2957763671875</v>
      </c>
      <c r="V94" s="232">
        <v>1213.4661865234375</v>
      </c>
      <c r="W94" s="232">
        <v>1348.2957763671875</v>
      </c>
      <c r="X94" s="232">
        <v>2763.32763671875</v>
      </c>
      <c r="Y94" s="232">
        <v>835.94342041015625</v>
      </c>
      <c r="Z94" s="232">
        <v>1617.9549560546875</v>
      </c>
      <c r="AA94" s="232">
        <v>1321.9627685546875</v>
      </c>
      <c r="AB94" s="232">
        <v>1189.7664794921875</v>
      </c>
      <c r="AC94" s="232">
        <v>1146.0513916015625</v>
      </c>
      <c r="AD94" s="232">
        <v>943.80706787109375</v>
      </c>
      <c r="AE94" s="232">
        <v>828.998291015625</v>
      </c>
      <c r="AF94" s="232">
        <v>1381.663818359375</v>
      </c>
      <c r="AG94" s="232">
        <v>1011.2218627929688</v>
      </c>
      <c r="AH94" s="232">
        <v>2022.4437255859375</v>
      </c>
      <c r="AI94" s="232">
        <v>1105.3310546875</v>
      </c>
      <c r="AJ94" s="232">
        <v>4044.887451171875</v>
      </c>
      <c r="AK94" s="232">
        <v>1348.2957763671875</v>
      </c>
      <c r="AL94" s="232">
        <v>0</v>
      </c>
      <c r="AM94" s="232">
        <v>2696.591552734375</v>
      </c>
      <c r="AN94" s="232">
        <v>1348.2957763671875</v>
      </c>
      <c r="AO94" s="232">
        <v>1348.2957763671875</v>
      </c>
      <c r="AP94" s="232">
        <v>933.8662109375</v>
      </c>
      <c r="AQ94" s="232">
        <v>1348.2957763671875</v>
      </c>
      <c r="AR94" s="232">
        <v>370149.59943389893</v>
      </c>
      <c r="AS94" s="232">
        <v>5100786.611869812</v>
      </c>
      <c r="AT94" s="232">
        <v>8907410.3042678833</v>
      </c>
      <c r="AU94" s="232">
        <v>3681855.1240692139</v>
      </c>
      <c r="AV94" s="232">
        <v>523379.47129058838</v>
      </c>
      <c r="AW94" s="232">
        <v>20237493.687049866</v>
      </c>
      <c r="AX94" s="232">
        <v>32374103.620498657</v>
      </c>
      <c r="AY94" s="232">
        <v>12136609.933448792</v>
      </c>
      <c r="AZ94" s="232">
        <v>18583581.110931396</v>
      </c>
      <c r="BA94" s="232">
        <v>1622148.4482192993</v>
      </c>
      <c r="BB94" s="232">
        <v>2668211.7604904175</v>
      </c>
      <c r="BC94" s="232">
        <v>7618651.2561721802</v>
      </c>
      <c r="BD94" s="232">
        <v>11662487.022590637</v>
      </c>
      <c r="BE94" s="232">
        <v>6697510.3823242188</v>
      </c>
      <c r="BF94" s="232">
        <v>3727243.1989212036</v>
      </c>
      <c r="BG94" s="232">
        <v>8.2418091595172882E-2</v>
      </c>
      <c r="BH94" s="232">
        <v>0.23533165454864502</v>
      </c>
      <c r="BI94" s="232">
        <v>0.36024123430252075</v>
      </c>
      <c r="BJ94" s="232">
        <v>0.20687863230705261</v>
      </c>
      <c r="BK94" s="232">
        <v>0.11513038724660873</v>
      </c>
      <c r="BL94" s="232">
        <v>5.4095564410090446E-3</v>
      </c>
      <c r="BM94" s="232">
        <v>0.37488636374473572</v>
      </c>
      <c r="BN94" s="232">
        <v>3.3588027581572533E-3</v>
      </c>
      <c r="BO94" s="232">
        <v>7.8046888113021851E-2</v>
      </c>
      <c r="BP94" s="232">
        <v>0.45592424273490906</v>
      </c>
      <c r="BQ94" s="232">
        <v>0.54407578706741333</v>
      </c>
      <c r="BR94" s="232">
        <v>2.7705119922757149E-2</v>
      </c>
      <c r="BS94" s="232">
        <v>0.28979969024658203</v>
      </c>
      <c r="BT94" s="232">
        <v>0.46757829189300537</v>
      </c>
      <c r="BU94" s="232">
        <v>0.18845286965370178</v>
      </c>
      <c r="BV94" s="232">
        <v>2.6464017108082771E-2</v>
      </c>
      <c r="BW94" s="232">
        <v>3.0201083049178123E-2</v>
      </c>
      <c r="BX94" s="232">
        <v>0.18180325627326965</v>
      </c>
      <c r="BY94" s="232">
        <v>0.11475213617086411</v>
      </c>
      <c r="BZ94" s="232">
        <v>6.6600292921066284E-2</v>
      </c>
      <c r="CA94" s="232">
        <v>0.35299938917160034</v>
      </c>
      <c r="CB94" s="232">
        <v>0.25364384055137634</v>
      </c>
      <c r="CC94" s="232">
        <v>4.8411991447210312E-3</v>
      </c>
      <c r="CD94" s="232">
        <v>0.14805649220943451</v>
      </c>
      <c r="CE94" s="232">
        <v>7.6721154153347015E-2</v>
      </c>
      <c r="CF94" s="232">
        <v>0.18839737772941589</v>
      </c>
      <c r="CG94" s="232">
        <v>0.53077107667922974</v>
      </c>
      <c r="CH94" s="232">
        <v>5.0966810435056686E-2</v>
      </c>
      <c r="CI94" s="232">
        <v>2.4586808285675943E-4</v>
      </c>
      <c r="CJ94" s="232">
        <v>0.62511366605758667</v>
      </c>
      <c r="CK94" s="232">
        <v>0.53131526708602905</v>
      </c>
      <c r="CL94" s="232">
        <v>0.73364704847335815</v>
      </c>
      <c r="CM94" s="232">
        <v>0.21013405919075012</v>
      </c>
      <c r="CN94" s="232">
        <v>0.76979762315750122</v>
      </c>
      <c r="CO94" s="232">
        <v>0.81137174367904663</v>
      </c>
      <c r="CP94" s="232">
        <v>0.56943756341934204</v>
      </c>
      <c r="CQ94" s="232">
        <v>0.14368940889835358</v>
      </c>
      <c r="CR94" s="232">
        <v>0.35140475630760193</v>
      </c>
      <c r="CS94" s="232">
        <v>0.4701688289642334</v>
      </c>
      <c r="CT94" s="232">
        <v>0.5602232813835144</v>
      </c>
      <c r="CU94" s="232">
        <v>0.53000324964523315</v>
      </c>
      <c r="CV94" s="232">
        <v>0.74096828699111938</v>
      </c>
      <c r="CW94" s="232">
        <v>0.79215949773788452</v>
      </c>
      <c r="CX94" s="232">
        <v>2.280060900375247E-3</v>
      </c>
      <c r="CY94" s="232">
        <v>6.9730207324028015E-2</v>
      </c>
      <c r="CZ94" s="232">
        <v>3.6133382469415665E-2</v>
      </c>
      <c r="DA94" s="232">
        <v>8.872956782579422E-2</v>
      </c>
      <c r="DB94" s="232">
        <v>0.24997740983963013</v>
      </c>
      <c r="DC94" s="232">
        <v>2.4003852158784866E-2</v>
      </c>
      <c r="DD94" s="232">
        <v>1.1579655983950943E-4</v>
      </c>
      <c r="DE94" s="232">
        <v>0.44830131530761719</v>
      </c>
      <c r="DF94" s="232">
        <v>0.55169868469238281</v>
      </c>
      <c r="DG94" s="232">
        <v>1.9918099045753479E-2</v>
      </c>
      <c r="DH94" s="232">
        <v>0.27447813749313354</v>
      </c>
      <c r="DI94" s="232">
        <v>0.47931614518165588</v>
      </c>
      <c r="DJ94" s="232">
        <v>0.19812409579753876</v>
      </c>
      <c r="DK94" s="232">
        <v>2.8163542971014977E-2</v>
      </c>
      <c r="DL94" s="232">
        <v>3.0984271317720413E-2</v>
      </c>
      <c r="DM94" s="232">
        <v>0.18406389653682709</v>
      </c>
      <c r="DN94" s="232">
        <v>0.11381228268146515</v>
      </c>
      <c r="DO94" s="232">
        <v>6.176406517624855E-2</v>
      </c>
      <c r="DP94" s="232">
        <v>0.34697034955024719</v>
      </c>
      <c r="DQ94" s="232">
        <v>0.26240512728691101</v>
      </c>
      <c r="DR94" s="232">
        <v>4.8411991447210312E-3</v>
      </c>
      <c r="DS94" s="232">
        <v>0.14805649220943451</v>
      </c>
      <c r="DT94" s="232">
        <v>7.6721154153347015E-2</v>
      </c>
      <c r="DU94" s="232">
        <v>0.18839737772941589</v>
      </c>
      <c r="DV94" s="232">
        <v>0.53077107667922974</v>
      </c>
      <c r="DW94" s="232">
        <v>5.0966810435056686E-2</v>
      </c>
      <c r="DX94" s="232">
        <v>2.4586808285675943E-4</v>
      </c>
      <c r="DY94" s="232">
        <v>2.9842058196663857E-2</v>
      </c>
      <c r="DZ94" s="232">
        <v>4.176471009850502E-2</v>
      </c>
      <c r="EA94" s="232">
        <v>0.4961608350276947</v>
      </c>
      <c r="EB94" s="232">
        <v>0.10080543160438538</v>
      </c>
      <c r="EC94" s="232">
        <v>1.4945506118237972E-2</v>
      </c>
      <c r="ED94" s="232">
        <v>1.1834925971925259E-2</v>
      </c>
      <c r="EE94" s="232">
        <v>3.1785797327756882E-2</v>
      </c>
      <c r="EF94" s="232">
        <v>0.19145503640174866</v>
      </c>
      <c r="EG94" s="232">
        <v>0.45646366477012634</v>
      </c>
      <c r="EH94" s="232">
        <v>0.2258208841085434</v>
      </c>
      <c r="EI94" s="232">
        <v>0.24540399014949799</v>
      </c>
      <c r="EJ94" s="232">
        <v>7.2311468422412872E-2</v>
      </c>
      <c r="EK94" s="232">
        <v>8.0155603587627411E-2</v>
      </c>
      <c r="EL94" s="232">
        <v>9.5923729240894318E-2</v>
      </c>
      <c r="EM94" s="232">
        <v>6.6942229866981506E-2</v>
      </c>
      <c r="EN94" s="232">
        <v>0.33515727519989014</v>
      </c>
      <c r="EO94" s="232">
        <v>0.12801136076450348</v>
      </c>
      <c r="EP94" s="232">
        <v>5.7205852121114731E-2</v>
      </c>
      <c r="EQ94" s="232">
        <v>3.4279890358448029E-2</v>
      </c>
      <c r="ER94" s="232">
        <v>2.1312600001692772E-2</v>
      </c>
      <c r="ES94" s="232">
        <v>5.708327516913414E-2</v>
      </c>
      <c r="ET94" s="232">
        <v>6.9167055189609528E-2</v>
      </c>
      <c r="EU94" s="232">
        <v>8.4515511989593506E-2</v>
      </c>
      <c r="EV94" s="232">
        <v>0.14647915959358215</v>
      </c>
      <c r="EW94" s="232">
        <v>9.5986895263195038E-2</v>
      </c>
      <c r="EX94" s="232">
        <v>4.9359053373336792E-2</v>
      </c>
      <c r="EY94" s="232">
        <v>0</v>
      </c>
      <c r="EZ94" s="232">
        <v>0</v>
      </c>
      <c r="FA94" s="232">
        <v>0</v>
      </c>
      <c r="FB94" s="232">
        <v>0</v>
      </c>
      <c r="FC94" s="232">
        <v>0</v>
      </c>
      <c r="FD94" s="232">
        <v>0</v>
      </c>
      <c r="FE94" s="232">
        <v>0</v>
      </c>
      <c r="FF94" s="232">
        <v>0.54561322927474976</v>
      </c>
      <c r="FG94" s="232">
        <v>0.45438680052757263</v>
      </c>
      <c r="FH94" s="232">
        <v>0.11584433168172836</v>
      </c>
      <c r="FI94" s="232">
        <v>0.46282050013542175</v>
      </c>
      <c r="FJ94" s="232">
        <v>0.33370360732078552</v>
      </c>
      <c r="FK94" s="232">
        <v>8.0595038831233978E-2</v>
      </c>
      <c r="FL94" s="232">
        <v>7.0365262217819691E-3</v>
      </c>
      <c r="FM94" s="232">
        <v>2.1507875993847847E-2</v>
      </c>
      <c r="FN94" s="232">
        <v>0.15687981247901917</v>
      </c>
      <c r="FO94" s="232">
        <v>0.12099386751651764</v>
      </c>
      <c r="FP94" s="232">
        <v>0.12170771509408951</v>
      </c>
      <c r="FQ94" s="232">
        <v>0.42271926999092102</v>
      </c>
      <c r="FR94" s="232">
        <v>0.15619145333766937</v>
      </c>
      <c r="FZ94" s="232">
        <v>2449.279052734375</v>
      </c>
      <c r="GA94" s="232">
        <v>2828.229736328125</v>
      </c>
      <c r="GB94" s="232">
        <v>1982.9266357421875</v>
      </c>
      <c r="GC94" s="232">
        <v>705.36322021484375</v>
      </c>
      <c r="GD94" s="232">
        <v>1666.0838623046875</v>
      </c>
      <c r="GE94" s="232">
        <v>2675.49658203125</v>
      </c>
      <c r="GF94" s="232">
        <v>2970.691162109375</v>
      </c>
      <c r="GG94" s="232">
        <v>3797.53076171875</v>
      </c>
      <c r="GH94" s="232">
        <v>1199.4442138671875</v>
      </c>
      <c r="GI94" s="232">
        <v>1275.03369140625</v>
      </c>
      <c r="GJ94" s="232">
        <v>1415.7568359375</v>
      </c>
      <c r="GK94" s="232">
        <v>1335.1282958984375</v>
      </c>
      <c r="GL94" s="232">
        <v>1819.58251953125</v>
      </c>
      <c r="GM94" s="232">
        <v>4963.671875</v>
      </c>
      <c r="GN94" s="232">
        <v>1705.64501953125</v>
      </c>
      <c r="GO94" s="232">
        <v>2556.55908203125</v>
      </c>
      <c r="GP94" s="232">
        <v>2018.3851318359375</v>
      </c>
      <c r="GQ94" s="232">
        <v>1914.658203125</v>
      </c>
      <c r="GR94" s="232">
        <v>2497.649169921875</v>
      </c>
      <c r="GS94" s="232">
        <v>4337.1982421875</v>
      </c>
      <c r="GT94" s="232">
        <v>829.86456298828125</v>
      </c>
      <c r="GU94" s="232">
        <v>3086.89501953125</v>
      </c>
      <c r="GV94" s="232">
        <v>2271.5087890625</v>
      </c>
      <c r="GW94" s="232">
        <v>1657.54443359375</v>
      </c>
      <c r="GX94" s="232">
        <v>1666.425048828125</v>
      </c>
      <c r="GY94" s="232">
        <v>1103.1400146484375</v>
      </c>
      <c r="GZ94" s="232">
        <v>855.15655517578125</v>
      </c>
      <c r="HA94" s="232">
        <v>2266.802490234375</v>
      </c>
      <c r="HB94" s="232">
        <v>1951.7269287109375</v>
      </c>
      <c r="HC94" s="232">
        <v>3392.148193359375</v>
      </c>
      <c r="HD94" s="232">
        <v>2070.247314453125</v>
      </c>
      <c r="HE94" s="232">
        <v>7261.7099609375</v>
      </c>
      <c r="HF94" s="232">
        <v>2238.14013671875</v>
      </c>
      <c r="HG94" s="232">
        <v>0</v>
      </c>
      <c r="HH94" s="232">
        <v>4160.05615234375</v>
      </c>
      <c r="HI94" s="232">
        <v>2401.2822265625</v>
      </c>
      <c r="HJ94" s="232">
        <v>0.54094839096069336</v>
      </c>
      <c r="HK94" s="232">
        <v>0.15440507233142853</v>
      </c>
      <c r="HL94" s="232">
        <v>0.19145503640174866</v>
      </c>
      <c r="HM94" s="232">
        <v>2207.84765625</v>
      </c>
      <c r="HN94" s="232">
        <v>1627.33935546875</v>
      </c>
      <c r="HO94" s="232">
        <v>2192.856201171875</v>
      </c>
      <c r="HP94" s="232">
        <v>0.43735778331756592</v>
      </c>
      <c r="HQ94" s="232">
        <v>0.22113935649394989</v>
      </c>
      <c r="HR94" s="232">
        <v>0.26687964797019958</v>
      </c>
      <c r="HS94" s="232">
        <v>6.4885236322879791E-2</v>
      </c>
      <c r="HT94" s="232">
        <v>9.7379777580499649E-3</v>
      </c>
      <c r="HU94" s="232">
        <v>0.68177270889282227</v>
      </c>
      <c r="HV94" s="232">
        <v>0.56507116556167603</v>
      </c>
      <c r="HW94" s="232">
        <v>0.62370532751083374</v>
      </c>
      <c r="HX94" s="232">
        <v>0.51466590166091919</v>
      </c>
      <c r="HY94" s="232">
        <v>0.75522691011428833</v>
      </c>
      <c r="HZ94" s="232">
        <v>0.33171314001083374</v>
      </c>
      <c r="IA94" s="232">
        <v>2.0858937874436378E-2</v>
      </c>
      <c r="IB94" s="232">
        <v>0.16330596804618835</v>
      </c>
      <c r="IC94" s="232">
        <v>0.24271528422832489</v>
      </c>
      <c r="ID94" s="232">
        <v>0.27656662464141846</v>
      </c>
      <c r="IE94" s="232">
        <v>0.29655319452285767</v>
      </c>
      <c r="IF94" s="232">
        <v>0.68943679332733154</v>
      </c>
      <c r="IG94" s="232">
        <v>0.31056320667266846</v>
      </c>
      <c r="IH94" s="232">
        <v>0.10268042236566544</v>
      </c>
      <c r="II94" s="232">
        <v>0.33754801750183105</v>
      </c>
      <c r="IJ94" s="232">
        <v>0.12677900493144989</v>
      </c>
      <c r="IK94" s="232">
        <v>3.7711396813392639E-2</v>
      </c>
      <c r="IL94" s="232">
        <v>0.28545176982879639</v>
      </c>
      <c r="IM94" s="232">
        <v>0.10982939600944519</v>
      </c>
      <c r="IN94" s="232">
        <v>0.98266863822937012</v>
      </c>
      <c r="IO94" s="232">
        <v>0.91735070943832397</v>
      </c>
      <c r="IP94" s="232">
        <v>0.25815019011497498</v>
      </c>
      <c r="IQ94" s="232">
        <v>0.22205263376235962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workbookViewId="0">
      <pane ySplit="7" topLeftCell="A8" activePane="bottomLeft" state="frozen"/>
      <selection activeCell="D35" sqref="D35"/>
      <selection pane="bottomLeft" activeCell="E29" sqref="E29"/>
    </sheetView>
  </sheetViews>
  <sheetFormatPr defaultRowHeight="15" x14ac:dyDescent="0.25"/>
  <cols>
    <col min="1" max="2" width="2.140625" style="153" customWidth="1"/>
    <col min="3" max="3" width="2.14062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158" customFormat="1" ht="6" customHeight="1" x14ac:dyDescent="0.2">
      <c r="A3" s="144">
        <v>7</v>
      </c>
      <c r="B3" s="145"/>
      <c r="C3" s="146"/>
      <c r="D3" s="155"/>
      <c r="E3" s="156" t="s">
        <v>170</v>
      </c>
      <c r="F3" s="156" t="s">
        <v>171</v>
      </c>
      <c r="G3" s="156" t="s">
        <v>9</v>
      </c>
      <c r="H3" s="156" t="s">
        <v>172</v>
      </c>
      <c r="I3" s="157"/>
      <c r="J3" s="157"/>
      <c r="K3" s="157"/>
      <c r="L3" s="157"/>
      <c r="M3" s="157"/>
    </row>
    <row r="4" spans="1:13" s="20" customFormat="1" ht="7.5" customHeight="1" x14ac:dyDescent="0.2">
      <c r="A4" s="147" t="str">
        <f>VLOOKUP(A$3,'Indicadores do boletim'!$D:$P,12,0)</f>
        <v>tx_part15m</v>
      </c>
      <c r="B4" s="145">
        <f>HLOOKUP($A$4,'Pnad-C'!$1:$1048576,2,0)</f>
        <v>88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62.25" customHeight="1" x14ac:dyDescent="0.25">
      <c r="A5" s="11"/>
      <c r="B5" s="148"/>
      <c r="C5" s="149"/>
      <c r="D5" s="416" t="str">
        <f>VLOOKUP(A3,'Indicadores do boletim'!$D:$N,3,0)&amp;" "&amp;VLOOKUP(A3,'Indicadores do boletim'!$D:$N,6,0)&amp;", "&amp;VLOOKUP(A3,'Indicadores do boletim'!$D:$N,7,0)</f>
        <v>Taxa de participação da população de 14 anos ou mais no mercado de trabalho: Brasil, Sudeste Metropolitano, Região Metropolitana do Rio de Janeiro e cidade do Rio de Janeiro, 2012 a 2016</v>
      </c>
      <c r="E5" s="416"/>
      <c r="F5" s="416"/>
      <c r="G5" s="416"/>
      <c r="H5" s="416"/>
      <c r="I5" s="10"/>
    </row>
    <row r="6" spans="1:13" s="12" customFormat="1" ht="19.5" customHeight="1" thickBot="1" x14ac:dyDescent="0.25">
      <c r="A6" s="11"/>
      <c r="B6" s="150"/>
      <c r="C6" s="149"/>
      <c r="D6" s="13"/>
      <c r="H6" s="103" t="s">
        <v>186</v>
      </c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123">
        <f>IFERROR(VLOOKUP($B8&amp;"_"&amp;$C8&amp;"_"&amp;E$3,'Pnad-C'!$1:$1048576,$B$4,0)*100,"-")</f>
        <v>61.421620845794678</v>
      </c>
      <c r="F8" s="123">
        <f>IFERROR(VLOOKUP($B8&amp;"_"&amp;$C8&amp;"_"&amp;F$3,'Pnad-C'!$1:$1048576,$B$4,0)*100,"-")</f>
        <v>63.038820028305054</v>
      </c>
      <c r="G8" s="123">
        <f>IFERROR(VLOOKUP($B8&amp;"_"&amp;$C8&amp;"_"&amp;G$3,'Pnad-C'!$1:$1048576,$B$4,0)*100,"-")</f>
        <v>59.205591678619385</v>
      </c>
      <c r="H8" s="123">
        <f>IFERROR(VLOOKUP($B8&amp;"_"&amp;$C8&amp;"_"&amp;H$3,'Pnad-C'!$1:$1048576,$B$4,0)*100,"-")</f>
        <v>59.936821460723877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125">
        <f>IFERROR(VLOOKUP($B9&amp;"_"&amp;$C9&amp;"_"&amp;E$3,'Pnad-C'!$1:$1048576,$B$4,0)*100,"-")</f>
        <v>61.159312725067139</v>
      </c>
      <c r="F9" s="125">
        <f>IFERROR(VLOOKUP($B9&amp;"_"&amp;$C9&amp;"_"&amp;F$3,'Pnad-C'!$1:$1048576,$B$4,0)*100,"-")</f>
        <v>62.511366605758667</v>
      </c>
      <c r="G9" s="125">
        <f>IFERROR(VLOOKUP($B9&amp;"_"&amp;$C9&amp;"_"&amp;G$3,'Pnad-C'!$1:$1048576,$B$4,0)*100,"-")</f>
        <v>59.527862071990967</v>
      </c>
      <c r="H9" s="125">
        <f>IFERROR(VLOOKUP($B9&amp;"_"&amp;$C9&amp;"_"&amp;H$3,'Pnad-C'!$1:$1048576,$B$4,0)*100,"-")</f>
        <v>60.154151916503906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125">
        <f>IFERROR(VLOOKUP($B10&amp;"_"&amp;$C10&amp;"_"&amp;E$3,'Pnad-C'!$1:$1048576,$B$4,0)*100,"-")</f>
        <v>61.703312397003174</v>
      </c>
      <c r="F10" s="125">
        <f>IFERROR(VLOOKUP($B10&amp;"_"&amp;$C10&amp;"_"&amp;F$3,'Pnad-C'!$1:$1048576,$B$4,0)*100,"-")</f>
        <v>63.226670026779175</v>
      </c>
      <c r="G10" s="125">
        <f>IFERROR(VLOOKUP($B10&amp;"_"&amp;$C10&amp;"_"&amp;G$3,'Pnad-C'!$1:$1048576,$B$4,0)*100,"-")</f>
        <v>59.465909004211426</v>
      </c>
      <c r="H10" s="125">
        <f>IFERROR(VLOOKUP($B10&amp;"_"&amp;$C10&amp;"_"&amp;H$3,'Pnad-C'!$1:$1048576,$B$4,0)*100,"-")</f>
        <v>60.569542646408081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125">
        <f>IFERROR(VLOOKUP($B11&amp;"_"&amp;$C11&amp;"_"&amp;E$3,'Pnad-C'!$1:$1048576,$B$4,0)*100,"-")</f>
        <v>61.535418033599854</v>
      </c>
      <c r="F11" s="125">
        <f>IFERROR(VLOOKUP($B11&amp;"_"&amp;$C11&amp;"_"&amp;F$3,'Pnad-C'!$1:$1048576,$B$4,0)*100,"-")</f>
        <v>63.158255815505981</v>
      </c>
      <c r="G11" s="125">
        <f>IFERROR(VLOOKUP($B11&amp;"_"&amp;$C11&amp;"_"&amp;G$3,'Pnad-C'!$1:$1048576,$B$4,0)*100,"-")</f>
        <v>58.91527533531189</v>
      </c>
      <c r="H11" s="125">
        <f>IFERROR(VLOOKUP($B11&amp;"_"&amp;$C11&amp;"_"&amp;H$3,'Pnad-C'!$1:$1048576,$B$4,0)*100,"-")</f>
        <v>59.67671275138855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125">
        <f>IFERROR(VLOOKUP($B12&amp;"_"&amp;$C12&amp;"_"&amp;E$3,'Pnad-C'!$1:$1048576,$B$4,0)*100,"-")</f>
        <v>61.28842830657959</v>
      </c>
      <c r="F12" s="125">
        <f>IFERROR(VLOOKUP($B12&amp;"_"&amp;$C12&amp;"_"&amp;F$3,'Pnad-C'!$1:$1048576,$B$4,0)*100,"-")</f>
        <v>63.258981704711914</v>
      </c>
      <c r="G12" s="125">
        <f>IFERROR(VLOOKUP($B12&amp;"_"&amp;$C12&amp;"_"&amp;G$3,'Pnad-C'!$1:$1048576,$B$4,0)*100,"-")</f>
        <v>58.913308382034302</v>
      </c>
      <c r="H12" s="125">
        <f>IFERROR(VLOOKUP($B12&amp;"_"&amp;$C12&amp;"_"&amp;H$3,'Pnad-C'!$1:$1048576,$B$4,0)*100,"-")</f>
        <v>59.346890449523926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123">
        <f>IFERROR(VLOOKUP($B13&amp;"_"&amp;$C13&amp;"_"&amp;E$3,'Pnad-C'!$1:$1048576,$B$4,0)*100,"-")</f>
        <v>61.270600557327271</v>
      </c>
      <c r="F13" s="123">
        <f>IFERROR(VLOOKUP($B13&amp;"_"&amp;$C13&amp;"_"&amp;F$3,'Pnad-C'!$1:$1048576,$B$4,0)*100,"-")</f>
        <v>63.545083999633789</v>
      </c>
      <c r="G13" s="123">
        <f>IFERROR(VLOOKUP($B13&amp;"_"&amp;$C13&amp;"_"&amp;G$3,'Pnad-C'!$1:$1048576,$B$4,0)*100,"-")</f>
        <v>58.366072177886963</v>
      </c>
      <c r="H13" s="123">
        <f>IFERROR(VLOOKUP($B13&amp;"_"&amp;$C13&amp;"_"&amp;H$3,'Pnad-C'!$1:$1048576,$B$4,0)*100,"-")</f>
        <v>59.061628580093384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125">
        <f>IFERROR(VLOOKUP($B14&amp;"_"&amp;$C14&amp;"_"&amp;E$3,'Pnad-C'!$1:$1048576,$B$4,0)*100,"-")</f>
        <v>61.184394359588623</v>
      </c>
      <c r="F14" s="125">
        <f>IFERROR(VLOOKUP($B14&amp;"_"&amp;$C14&amp;"_"&amp;F$3,'Pnad-C'!$1:$1048576,$B$4,0)*100,"-")</f>
        <v>63.426029682159424</v>
      </c>
      <c r="G14" s="125">
        <f>IFERROR(VLOOKUP($B14&amp;"_"&amp;$C14&amp;"_"&amp;G$3,'Pnad-C'!$1:$1048576,$B$4,0)*100,"-")</f>
        <v>58.889257907867432</v>
      </c>
      <c r="H14" s="125">
        <f>IFERROR(VLOOKUP($B14&amp;"_"&amp;$C14&amp;"_"&amp;H$3,'Pnad-C'!$1:$1048576,$B$4,0)*100,"-")</f>
        <v>58.828812837600708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125">
        <f>IFERROR(VLOOKUP($B15&amp;"_"&amp;$C15&amp;"_"&amp;E$3,'Pnad-C'!$1:$1048576,$B$4,0)*100,"-")</f>
        <v>61.492866277694702</v>
      </c>
      <c r="F15" s="125">
        <f>IFERROR(VLOOKUP($B15&amp;"_"&amp;$C15&amp;"_"&amp;F$3,'Pnad-C'!$1:$1048576,$B$4,0)*100,"-")</f>
        <v>63.806211948394775</v>
      </c>
      <c r="G15" s="125">
        <f>IFERROR(VLOOKUP($B15&amp;"_"&amp;$C15&amp;"_"&amp;G$3,'Pnad-C'!$1:$1048576,$B$4,0)*100,"-")</f>
        <v>58.50759744644165</v>
      </c>
      <c r="H15" s="125">
        <f>IFERROR(VLOOKUP($B15&amp;"_"&amp;$C15&amp;"_"&amp;H$3,'Pnad-C'!$1:$1048576,$B$4,0)*100,"-")</f>
        <v>59.253931045532227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125">
        <f>IFERROR(VLOOKUP($B16&amp;"_"&amp;$C16&amp;"_"&amp;E$3,'Pnad-C'!$1:$1048576,$B$4,0)*100,"-")</f>
        <v>61.352455615997314</v>
      </c>
      <c r="F16" s="125">
        <f>IFERROR(VLOOKUP($B16&amp;"_"&amp;$C16&amp;"_"&amp;F$3,'Pnad-C'!$1:$1048576,$B$4,0)*100,"-")</f>
        <v>63.968145847320557</v>
      </c>
      <c r="G16" s="125">
        <f>IFERROR(VLOOKUP($B16&amp;"_"&amp;$C16&amp;"_"&amp;G$3,'Pnad-C'!$1:$1048576,$B$4,0)*100,"-")</f>
        <v>58.751308917999268</v>
      </c>
      <c r="H16" s="125">
        <f>IFERROR(VLOOKUP($B16&amp;"_"&amp;$C16&amp;"_"&amp;H$3,'Pnad-C'!$1:$1048576,$B$4,0)*100,"-")</f>
        <v>59.69240665435791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125">
        <f>IFERROR(VLOOKUP($B17&amp;"_"&amp;$C17&amp;"_"&amp;E$3,'Pnad-C'!$1:$1048576,$B$4,0)*100,"-")</f>
        <v>61.052685976028442</v>
      </c>
      <c r="F17" s="125">
        <f>IFERROR(VLOOKUP($B17&amp;"_"&amp;$C17&amp;"_"&amp;F$3,'Pnad-C'!$1:$1048576,$B$4,0)*100,"-")</f>
        <v>62.979960441589355</v>
      </c>
      <c r="G17" s="125">
        <f>IFERROR(VLOOKUP($B17&amp;"_"&amp;$C17&amp;"_"&amp;G$3,'Pnad-C'!$1:$1048576,$B$4,0)*100,"-")</f>
        <v>57.316124439239502</v>
      </c>
      <c r="H17" s="125">
        <f>IFERROR(VLOOKUP($B17&amp;"_"&amp;$C17&amp;"_"&amp;H$3,'Pnad-C'!$1:$1048576,$B$4,0)*100,"-")</f>
        <v>58.47136378288269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123">
        <f>IFERROR(VLOOKUP($B18&amp;"_"&amp;$C18&amp;"_"&amp;E$3,'Pnad-C'!$1:$1048576,$B$4,0)*100,"-")</f>
        <v>61.011314392089844</v>
      </c>
      <c r="F18" s="123">
        <f>IFERROR(VLOOKUP($B18&amp;"_"&amp;$C18&amp;"_"&amp;F$3,'Pnad-C'!$1:$1048576,$B$4,0)*100,"-")</f>
        <v>62.554585933685303</v>
      </c>
      <c r="G18" s="123">
        <f>IFERROR(VLOOKUP($B18&amp;"_"&amp;$C18&amp;"_"&amp;G$3,'Pnad-C'!$1:$1048576,$B$4,0)*100,"-")</f>
        <v>57.223272323608398</v>
      </c>
      <c r="H18" s="123">
        <f>IFERROR(VLOOKUP($B18&amp;"_"&amp;$C18&amp;"_"&amp;H$3,'Pnad-C'!$1:$1048576,$B$4,0)*100,"-")</f>
        <v>57.706725597381592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125">
        <f>IFERROR(VLOOKUP($B19&amp;"_"&amp;$C19&amp;"_"&amp;E$3,'Pnad-C'!$1:$1048576,$B$4,0)*100,"-")</f>
        <v>61.138039827346802</v>
      </c>
      <c r="F19" s="125">
        <f>IFERROR(VLOOKUP($B19&amp;"_"&amp;$C19&amp;"_"&amp;F$3,'Pnad-C'!$1:$1048576,$B$4,0)*100,"-")</f>
        <v>63.022613525390625</v>
      </c>
      <c r="G19" s="125">
        <f>IFERROR(VLOOKUP($B19&amp;"_"&amp;$C19&amp;"_"&amp;G$3,'Pnad-C'!$1:$1048576,$B$4,0)*100,"-")</f>
        <v>58.066487312316895</v>
      </c>
      <c r="H19" s="125">
        <f>IFERROR(VLOOKUP($B19&amp;"_"&amp;$C19&amp;"_"&amp;H$3,'Pnad-C'!$1:$1048576,$B$4,0)*100,"-")</f>
        <v>58.521908521652222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125">
        <f>IFERROR(VLOOKUP($B20&amp;"_"&amp;$C20&amp;"_"&amp;E$3,'Pnad-C'!$1:$1048576,$B$4,0)*100,"-")</f>
        <v>61.099928617477417</v>
      </c>
      <c r="F20" s="125">
        <f>IFERROR(VLOOKUP($B20&amp;"_"&amp;$C20&amp;"_"&amp;F$3,'Pnad-C'!$1:$1048576,$B$4,0)*100,"-")</f>
        <v>62.746107578277588</v>
      </c>
      <c r="G20" s="125">
        <f>IFERROR(VLOOKUP($B20&amp;"_"&amp;$C20&amp;"_"&amp;G$3,'Pnad-C'!$1:$1048576,$B$4,0)*100,"-")</f>
        <v>57.368588447570801</v>
      </c>
      <c r="H20" s="125">
        <f>IFERROR(VLOOKUP($B20&amp;"_"&amp;$C20&amp;"_"&amp;H$3,'Pnad-C'!$1:$1048576,$B$4,0)*100,"-")</f>
        <v>57.805770635604858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125">
        <f>IFERROR(VLOOKUP($B21&amp;"_"&amp;$C21&amp;"_"&amp;E$3,'Pnad-C'!$1:$1048576,$B$4,0)*100,"-")</f>
        <v>60.927128791809082</v>
      </c>
      <c r="F21" s="125">
        <f>IFERROR(VLOOKUP($B21&amp;"_"&amp;$C21&amp;"_"&amp;F$3,'Pnad-C'!$1:$1048576,$B$4,0)*100,"-")</f>
        <v>62.444984912872314</v>
      </c>
      <c r="G21" s="125">
        <f>IFERROR(VLOOKUP($B21&amp;"_"&amp;$C21&amp;"_"&amp;G$3,'Pnad-C'!$1:$1048576,$B$4,0)*100,"-")</f>
        <v>57.121104001998901</v>
      </c>
      <c r="H21" s="125">
        <f>IFERROR(VLOOKUP($B21&amp;"_"&amp;$C21&amp;"_"&amp;H$3,'Pnad-C'!$1:$1048576,$B$4,0)*100,"-")</f>
        <v>57.468360662460327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125">
        <f>IFERROR(VLOOKUP($B22&amp;"_"&amp;$C22&amp;"_"&amp;E$3,'Pnad-C'!$1:$1048576,$B$4,0)*100,"-")</f>
        <v>60.880166292190552</v>
      </c>
      <c r="F22" s="125">
        <f>IFERROR(VLOOKUP($B22&amp;"_"&amp;$C22&amp;"_"&amp;F$3,'Pnad-C'!$1:$1048576,$B$4,0)*100,"-")</f>
        <v>62.004631757736206</v>
      </c>
      <c r="G22" s="125">
        <f>IFERROR(VLOOKUP($B22&amp;"_"&amp;$C22&amp;"_"&amp;G$3,'Pnad-C'!$1:$1048576,$B$4,0)*100,"-")</f>
        <v>56.336921453475952</v>
      </c>
      <c r="H22" s="125">
        <f>IFERROR(VLOOKUP($B22&amp;"_"&amp;$C22&amp;"_"&amp;H$3,'Pnad-C'!$1:$1048576,$B$4,0)*100,"-")</f>
        <v>57.03086256980896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123">
        <f>IFERROR(VLOOKUP($B23&amp;"_"&amp;$C23&amp;"_"&amp;E$3,'Pnad-C'!$1:$1048576,$B$4,0)*100,"-")</f>
        <v>61.290192604064941</v>
      </c>
      <c r="F23" s="123">
        <f>IFERROR(VLOOKUP($B23&amp;"_"&amp;$C23&amp;"_"&amp;F$3,'Pnad-C'!$1:$1048576,$B$4,0)*100,"-")</f>
        <v>62.701237201690674</v>
      </c>
      <c r="G23" s="123">
        <f>IFERROR(VLOOKUP($B23&amp;"_"&amp;$C23&amp;"_"&amp;G$3,'Pnad-C'!$1:$1048576,$B$4,0)*100,"-")</f>
        <v>57.09613561630249</v>
      </c>
      <c r="H23" s="123">
        <f>IFERROR(VLOOKUP($B23&amp;"_"&amp;$C23&amp;"_"&amp;H$3,'Pnad-C'!$1:$1048576,$B$4,0)*100,"-")</f>
        <v>56.988793611526489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125">
        <f>IFERROR(VLOOKUP($B24&amp;"_"&amp;$C24&amp;"_"&amp;E$3,'Pnad-C'!$1:$1048576,$B$4,0)*100,"-")</f>
        <v>61.021441221237183</v>
      </c>
      <c r="F24" s="125">
        <f>IFERROR(VLOOKUP($B24&amp;"_"&amp;$C24&amp;"_"&amp;F$3,'Pnad-C'!$1:$1048576,$B$4,0)*100,"-")</f>
        <v>62.147611379623413</v>
      </c>
      <c r="G24" s="125">
        <f>IFERROR(VLOOKUP($B24&amp;"_"&amp;$C24&amp;"_"&amp;G$3,'Pnad-C'!$1:$1048576,$B$4,0)*100,"-")</f>
        <v>55.943691730499268</v>
      </c>
      <c r="H24" s="125">
        <f>IFERROR(VLOOKUP($B24&amp;"_"&amp;$C24&amp;"_"&amp;H$3,'Pnad-C'!$1:$1048576,$B$4,0)*100,"-")</f>
        <v>56.507647037506104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125">
        <f>IFERROR(VLOOKUP($B25&amp;"_"&amp;$C25&amp;"_"&amp;E$3,'Pnad-C'!$1:$1048576,$B$4,0)*100,"-")</f>
        <v>61.280065774917603</v>
      </c>
      <c r="F25" s="125">
        <f>IFERROR(VLOOKUP($B25&amp;"_"&amp;$C25&amp;"_"&amp;F$3,'Pnad-C'!$1:$1048576,$B$4,0)*100,"-")</f>
        <v>62.787365913391113</v>
      </c>
      <c r="G25" s="125">
        <f>IFERROR(VLOOKUP($B25&amp;"_"&amp;$C25&amp;"_"&amp;G$3,'Pnad-C'!$1:$1048576,$B$4,0)*100,"-")</f>
        <v>57.152146100997925</v>
      </c>
      <c r="H25" s="125">
        <f>IFERROR(VLOOKUP($B25&amp;"_"&amp;$C25&amp;"_"&amp;H$3,'Pnad-C'!$1:$1048576,$B$4,0)*100,"-")</f>
        <v>56.492632627487183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125">
        <f>IFERROR(VLOOKUP($B26&amp;"_"&amp;$C26&amp;"_"&amp;E$3,'Pnad-C'!$1:$1048576,$B$4,0)*100,"-")</f>
        <v>61.437547206878662</v>
      </c>
      <c r="F26" s="125">
        <f>IFERROR(VLOOKUP($B26&amp;"_"&amp;$C26&amp;"_"&amp;F$3,'Pnad-C'!$1:$1048576,$B$4,0)*100,"-")</f>
        <v>62.799721956253052</v>
      </c>
      <c r="G26" s="125">
        <f>IFERROR(VLOOKUP($B26&amp;"_"&amp;$C26&amp;"_"&amp;G$3,'Pnad-C'!$1:$1048576,$B$4,0)*100,"-")</f>
        <v>57.511883974075317</v>
      </c>
      <c r="H26" s="125">
        <f>IFERROR(VLOOKUP($B26&amp;"_"&amp;$C26&amp;"_"&amp;H$3,'Pnad-C'!$1:$1048576,$B$4,0)*100,"-")</f>
        <v>57.105737924575806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125">
        <f>IFERROR(VLOOKUP($B27&amp;"_"&amp;$C27&amp;"_"&amp;E$3,'Pnad-C'!$1:$1048576,$B$4,0)*100,"-")</f>
        <v>61.421710252761841</v>
      </c>
      <c r="F27" s="125">
        <f>IFERROR(VLOOKUP($B27&amp;"_"&amp;$C27&amp;"_"&amp;F$3,'Pnad-C'!$1:$1048576,$B$4,0)*100,"-")</f>
        <v>63.070261478424072</v>
      </c>
      <c r="G27" s="125">
        <f>IFERROR(VLOOKUP($B27&amp;"_"&amp;$C27&amp;"_"&amp;G$3,'Pnad-C'!$1:$1048576,$B$4,0)*100,"-")</f>
        <v>57.776826620101929</v>
      </c>
      <c r="H27" s="125">
        <f>IFERROR(VLOOKUP($B27&amp;"_"&amp;$C27&amp;"_"&amp;H$3,'Pnad-C'!$1:$1048576,$B$4,0)*100,"-")</f>
        <v>57.849150896072388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123">
        <f>IFERROR(VLOOKUP($B28&amp;"_"&amp;$C28&amp;"_"&amp;E$3,'Pnad-C'!$1:$1048576,$B$4,0)*100,"-")</f>
        <v>61.509501934051514</v>
      </c>
      <c r="F28" s="123">
        <f>IFERROR(VLOOKUP($B28&amp;"_"&amp;$C28&amp;"_"&amp;F$3,'Pnad-C'!$1:$1048576,$B$4,0)*100,"-")</f>
        <v>63.821744918823242</v>
      </c>
      <c r="G28" s="123">
        <f>IFERROR(VLOOKUP($B28&amp;"_"&amp;$C28&amp;"_"&amp;G$3,'Pnad-C'!$1:$1048576,$B$4,0)*100,"-")</f>
        <v>58.30838680267334</v>
      </c>
      <c r="H28" s="123">
        <f>IFERROR(VLOOKUP($B28&amp;"_"&amp;$C28&amp;"_"&amp;H$3,'Pnad-C'!$1:$1048576,$B$4,0)*100,"-")</f>
        <v>57.883977890014648</v>
      </c>
    </row>
    <row r="29" spans="1:8" s="100" customFormat="1" ht="15" customHeight="1" x14ac:dyDescent="0.25">
      <c r="A29" s="10"/>
      <c r="B29" s="10">
        <f>B28</f>
        <v>2016</v>
      </c>
      <c r="C29" s="152">
        <v>1</v>
      </c>
      <c r="D29" s="99" t="s">
        <v>3</v>
      </c>
      <c r="E29" s="125">
        <f>IFERROR(VLOOKUP($B29&amp;"_"&amp;$C29&amp;"_"&amp;E$3,'Pnad-C'!$1:$1048576,$B$4,0)*100,"-")</f>
        <v>61.44220232963562</v>
      </c>
      <c r="F29" s="125">
        <f>IFERROR(VLOOKUP($B29&amp;"_"&amp;$C29&amp;"_"&amp;F$3,'Pnad-C'!$1:$1048576,$B$4,0)*100,"-")</f>
        <v>63.440072536468506</v>
      </c>
      <c r="G29" s="125">
        <f>IFERROR(VLOOKUP($B29&amp;"_"&amp;$C29&amp;"_"&amp;G$3,'Pnad-C'!$1:$1048576,$B$4,0)*100,"-")</f>
        <v>57.959026098251343</v>
      </c>
      <c r="H29" s="125">
        <f>IFERROR(VLOOKUP($B29&amp;"_"&amp;$C29&amp;"_"&amp;H$3,'Pnad-C'!$1:$1048576,$B$4,0)*100,"-")</f>
        <v>57.879394292831421</v>
      </c>
    </row>
    <row r="30" spans="1:8" s="100" customFormat="1" ht="15" customHeight="1" thickBot="1" x14ac:dyDescent="0.3">
      <c r="A30" s="254"/>
      <c r="B30" s="254">
        <v>2016</v>
      </c>
      <c r="C30" s="152">
        <v>2</v>
      </c>
      <c r="D30" s="246" t="s">
        <v>4</v>
      </c>
      <c r="E30" s="125">
        <f>IFERROR(VLOOKUP($B30&amp;"_"&amp;$C30&amp;"_"&amp;E$3,'Pnad-C'!$1:$1048576,$B$4,0)*100,"-")</f>
        <v>61.57679557800293</v>
      </c>
      <c r="F30" s="125">
        <f>IFERROR(VLOOKUP($B30&amp;"_"&amp;$C30&amp;"_"&amp;F$3,'Pnad-C'!$1:$1048576,$B$4,0)*100,"-")</f>
        <v>64.203417301177979</v>
      </c>
      <c r="G30" s="125">
        <f>IFERROR(VLOOKUP($B30&amp;"_"&amp;$C30&amp;"_"&amp;G$3,'Pnad-C'!$1:$1048576,$B$4,0)*100,"-")</f>
        <v>58.657741546630859</v>
      </c>
      <c r="H30" s="125">
        <f>IFERROR(VLOOKUP($B30&amp;"_"&amp;$C30&amp;"_"&amp;H$3,'Pnad-C'!$1:$1048576,$B$4,0)*100,"-")</f>
        <v>57.888567447662354</v>
      </c>
    </row>
    <row r="31" spans="1:8" ht="15.75" thickTop="1" x14ac:dyDescent="0.25">
      <c r="D31" s="15" t="s">
        <v>778</v>
      </c>
      <c r="E31" s="17"/>
      <c r="F31" s="17"/>
      <c r="G31" s="17"/>
      <c r="H31" s="17"/>
    </row>
    <row r="32" spans="1:8" x14ac:dyDescent="0.25">
      <c r="D32" s="16" t="s">
        <v>2</v>
      </c>
    </row>
    <row r="33" spans="4:4" x14ac:dyDescent="0.25">
      <c r="D33" s="159" t="s">
        <v>434</v>
      </c>
    </row>
    <row r="34" spans="4:4" x14ac:dyDescent="0.25">
      <c r="D34" s="104" t="s">
        <v>780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5"/>
  <sheetViews>
    <sheetView workbookViewId="0">
      <selection activeCell="I9" sqref="I9"/>
    </sheetView>
  </sheetViews>
  <sheetFormatPr defaultRowHeight="15" x14ac:dyDescent="0.25"/>
  <cols>
    <col min="1" max="1" width="10.7109375" style="339" customWidth="1"/>
    <col min="2" max="16384" width="9.140625" style="339"/>
  </cols>
  <sheetData>
    <row r="1" spans="1:8" x14ac:dyDescent="0.25">
      <c r="B1" s="356" t="s">
        <v>231</v>
      </c>
      <c r="C1" s="356" t="s">
        <v>232</v>
      </c>
      <c r="D1" s="356" t="s">
        <v>233</v>
      </c>
      <c r="E1" s="356" t="s">
        <v>601</v>
      </c>
      <c r="F1" s="356" t="s">
        <v>602</v>
      </c>
      <c r="G1" s="356" t="s">
        <v>603</v>
      </c>
      <c r="H1" s="356" t="s">
        <v>604</v>
      </c>
    </row>
    <row r="2" spans="1:8" x14ac:dyDescent="0.25">
      <c r="A2" s="339">
        <v>1</v>
      </c>
      <c r="B2" s="356">
        <v>2</v>
      </c>
      <c r="C2" s="356">
        <v>3</v>
      </c>
      <c r="D2" s="356">
        <v>4</v>
      </c>
      <c r="E2" s="356">
        <v>5</v>
      </c>
      <c r="F2" s="356">
        <v>6</v>
      </c>
      <c r="G2" s="356">
        <v>7</v>
      </c>
      <c r="H2" s="356">
        <v>8</v>
      </c>
    </row>
    <row r="3" spans="1:8" x14ac:dyDescent="0.25">
      <c r="A3" s="339" t="str">
        <f t="shared" ref="A3:A34" si="0">B3&amp;"_"&amp;C3&amp;"_"&amp;D3</f>
        <v>2012_0_BRA</v>
      </c>
      <c r="B3" s="356">
        <v>2012</v>
      </c>
      <c r="C3" s="356">
        <v>0</v>
      </c>
      <c r="D3" s="356" t="s">
        <v>170</v>
      </c>
      <c r="E3" s="356">
        <v>0.49802877809036439</v>
      </c>
      <c r="F3" s="356">
        <v>0.47601722695055232</v>
      </c>
      <c r="G3" s="356">
        <v>0.52917362845105465</v>
      </c>
      <c r="H3" s="356">
        <v>0.48080612375513743</v>
      </c>
    </row>
    <row r="4" spans="1:8" x14ac:dyDescent="0.25">
      <c r="A4" s="339" t="str">
        <f t="shared" si="0"/>
        <v>2012_0_RMRJ</v>
      </c>
      <c r="B4" s="356">
        <v>2012</v>
      </c>
      <c r="C4" s="356">
        <v>0</v>
      </c>
      <c r="D4" s="356" t="s">
        <v>9</v>
      </c>
      <c r="E4" s="356">
        <v>0.45586265152870054</v>
      </c>
      <c r="F4" s="356">
        <v>0.44179512070381805</v>
      </c>
      <c r="G4" s="356">
        <v>0.4648231044748628</v>
      </c>
      <c r="H4" s="356">
        <v>0.55702495996171375</v>
      </c>
    </row>
    <row r="5" spans="1:8" x14ac:dyDescent="0.25">
      <c r="A5" s="339" t="str">
        <f t="shared" si="0"/>
        <v>2012_0_Rio</v>
      </c>
      <c r="B5" s="356">
        <v>2012</v>
      </c>
      <c r="C5" s="356">
        <v>0</v>
      </c>
      <c r="D5" s="356" t="s">
        <v>605</v>
      </c>
      <c r="E5" s="356">
        <v>0.49215498273719782</v>
      </c>
      <c r="F5" s="356">
        <v>0.47903832955166714</v>
      </c>
      <c r="G5" s="356">
        <v>0.49927602733906795</v>
      </c>
      <c r="H5" s="356">
        <v>0.5621047595731663</v>
      </c>
    </row>
    <row r="6" spans="1:8" x14ac:dyDescent="0.25">
      <c r="A6" s="339" t="str">
        <f t="shared" si="0"/>
        <v>2012_0_SEMT</v>
      </c>
      <c r="B6" s="356">
        <v>2012</v>
      </c>
      <c r="C6" s="356">
        <v>0</v>
      </c>
      <c r="D6" s="356" t="s">
        <v>171</v>
      </c>
      <c r="E6" s="356">
        <v>0.47771231233069722</v>
      </c>
      <c r="F6" s="356">
        <v>0.45543961352695161</v>
      </c>
      <c r="G6" s="356">
        <v>0.48570991799924035</v>
      </c>
      <c r="H6" s="356">
        <v>0.51372433453105004</v>
      </c>
    </row>
    <row r="7" spans="1:8" x14ac:dyDescent="0.25">
      <c r="A7" s="339" t="str">
        <f t="shared" si="0"/>
        <v>2013_0_BRA</v>
      </c>
      <c r="B7" s="356">
        <v>2013</v>
      </c>
      <c r="C7" s="356">
        <v>0</v>
      </c>
      <c r="D7" s="356" t="s">
        <v>170</v>
      </c>
      <c r="E7" s="356">
        <v>0.49381418424137374</v>
      </c>
      <c r="F7" s="356">
        <v>0.47085654175033415</v>
      </c>
      <c r="G7" s="356">
        <v>0.52459955747059084</v>
      </c>
      <c r="H7" s="356">
        <v>0.47471004805176525</v>
      </c>
    </row>
    <row r="8" spans="1:8" x14ac:dyDescent="0.25">
      <c r="A8" s="339" t="str">
        <f t="shared" si="0"/>
        <v>2013_0_RMRJ</v>
      </c>
      <c r="B8" s="356">
        <v>2013</v>
      </c>
      <c r="C8" s="356">
        <v>0</v>
      </c>
      <c r="D8" s="356" t="s">
        <v>9</v>
      </c>
      <c r="E8" s="356">
        <v>0.45594457114250542</v>
      </c>
      <c r="F8" s="356">
        <v>0.43528862937487933</v>
      </c>
      <c r="G8" s="356">
        <v>0.46193239890309334</v>
      </c>
      <c r="H8" s="356">
        <v>0.52385317661278707</v>
      </c>
    </row>
    <row r="9" spans="1:8" x14ac:dyDescent="0.25">
      <c r="A9" s="339" t="str">
        <f t="shared" si="0"/>
        <v>2013_0_Rio</v>
      </c>
      <c r="B9" s="356">
        <v>2013</v>
      </c>
      <c r="C9" s="356">
        <v>0</v>
      </c>
      <c r="D9" s="356" t="s">
        <v>605</v>
      </c>
      <c r="E9" s="356">
        <v>0.49864931547438573</v>
      </c>
      <c r="F9" s="356">
        <v>0.46881400693413938</v>
      </c>
      <c r="G9" s="356">
        <v>0.4996256088470501</v>
      </c>
      <c r="H9" s="356">
        <v>0.53195724317115145</v>
      </c>
    </row>
    <row r="10" spans="1:8" x14ac:dyDescent="0.25">
      <c r="A10" s="339" t="str">
        <f t="shared" si="0"/>
        <v>2013_0_SEMT</v>
      </c>
      <c r="B10" s="356">
        <v>2013</v>
      </c>
      <c r="C10" s="356">
        <v>0</v>
      </c>
      <c r="D10" s="356" t="s">
        <v>171</v>
      </c>
      <c r="E10" s="356">
        <v>0.47482449513596081</v>
      </c>
      <c r="F10" s="356">
        <v>0.45327757391541756</v>
      </c>
      <c r="G10" s="356">
        <v>0.48321570784969886</v>
      </c>
      <c r="H10" s="356">
        <v>0.50011251081370123</v>
      </c>
    </row>
    <row r="11" spans="1:8" x14ac:dyDescent="0.25">
      <c r="A11" s="339" t="str">
        <f t="shared" si="0"/>
        <v>2014_0_BRA</v>
      </c>
      <c r="B11" s="356">
        <v>2014</v>
      </c>
      <c r="C11" s="356">
        <v>0</v>
      </c>
      <c r="D11" s="356" t="s">
        <v>170</v>
      </c>
      <c r="E11" s="356">
        <v>0.49207694377983513</v>
      </c>
      <c r="F11" s="356">
        <v>0.4712290254590078</v>
      </c>
      <c r="G11" s="356">
        <v>0.5218023007857131</v>
      </c>
      <c r="H11" s="356">
        <v>0.47097467707367885</v>
      </c>
    </row>
    <row r="12" spans="1:8" x14ac:dyDescent="0.25">
      <c r="A12" s="339" t="str">
        <f t="shared" si="0"/>
        <v>2014_0_RMRJ</v>
      </c>
      <c r="B12" s="356">
        <v>2014</v>
      </c>
      <c r="C12" s="356">
        <v>0</v>
      </c>
      <c r="D12" s="356" t="s">
        <v>9</v>
      </c>
      <c r="E12" s="356">
        <v>0.4698314455987101</v>
      </c>
      <c r="F12" s="356">
        <v>0.47406338244824353</v>
      </c>
      <c r="G12" s="356">
        <v>0.48303874516317835</v>
      </c>
      <c r="H12" s="356">
        <v>0.55271107535746899</v>
      </c>
    </row>
    <row r="13" spans="1:8" x14ac:dyDescent="0.25">
      <c r="A13" s="339" t="str">
        <f t="shared" si="0"/>
        <v>2014_0_Rio</v>
      </c>
      <c r="B13" s="356">
        <v>2014</v>
      </c>
      <c r="C13" s="356">
        <v>0</v>
      </c>
      <c r="D13" s="356" t="s">
        <v>605</v>
      </c>
      <c r="E13" s="356">
        <v>0.51139631521496121</v>
      </c>
      <c r="F13" s="356">
        <v>0.5114155595243316</v>
      </c>
      <c r="G13" s="356">
        <v>0.52173914566498447</v>
      </c>
      <c r="H13" s="356">
        <v>0.58767473049757979</v>
      </c>
    </row>
    <row r="14" spans="1:8" x14ac:dyDescent="0.25">
      <c r="A14" s="339" t="str">
        <f t="shared" si="0"/>
        <v>2014_0_SEMT</v>
      </c>
      <c r="B14" s="356">
        <v>2014</v>
      </c>
      <c r="C14" s="356">
        <v>0</v>
      </c>
      <c r="D14" s="356" t="s">
        <v>171</v>
      </c>
      <c r="E14" s="356">
        <v>0.48637402011235475</v>
      </c>
      <c r="F14" s="356">
        <v>0.47172547022648564</v>
      </c>
      <c r="G14" s="356">
        <v>0.49569509861076422</v>
      </c>
      <c r="H14" s="356">
        <v>0.50850306231976106</v>
      </c>
    </row>
    <row r="15" spans="1:8" x14ac:dyDescent="0.25">
      <c r="A15" s="339" t="str">
        <f t="shared" si="0"/>
        <v>2015_0_BRA</v>
      </c>
      <c r="B15" s="356">
        <v>2015</v>
      </c>
      <c r="C15" s="356">
        <v>0</v>
      </c>
      <c r="D15" s="356" t="s">
        <v>170</v>
      </c>
      <c r="E15" s="356">
        <v>0.48645775314341827</v>
      </c>
      <c r="F15" s="356">
        <v>0.46663753913311384</v>
      </c>
      <c r="G15" s="356">
        <v>0.51505807042867635</v>
      </c>
      <c r="H15" s="356">
        <v>0.45995358455255669</v>
      </c>
    </row>
    <row r="16" spans="1:8" x14ac:dyDescent="0.25">
      <c r="A16" s="339" t="str">
        <f t="shared" si="0"/>
        <v>2015_0_RMRJ</v>
      </c>
      <c r="B16" s="356">
        <v>2015</v>
      </c>
      <c r="C16" s="356">
        <v>0</v>
      </c>
      <c r="D16" s="356" t="s">
        <v>9</v>
      </c>
      <c r="E16" s="356">
        <v>0.4461399022536171</v>
      </c>
      <c r="F16" s="356">
        <v>0.44832068738283021</v>
      </c>
      <c r="G16" s="356">
        <v>0.45933873037460582</v>
      </c>
      <c r="H16" s="356">
        <v>0.48436401350299663</v>
      </c>
    </row>
    <row r="17" spans="1:8" x14ac:dyDescent="0.25">
      <c r="A17" s="339" t="str">
        <f t="shared" si="0"/>
        <v>2015_0_Rio</v>
      </c>
      <c r="B17" s="356">
        <v>2015</v>
      </c>
      <c r="C17" s="356">
        <v>0</v>
      </c>
      <c r="D17" s="356" t="s">
        <v>605</v>
      </c>
      <c r="E17" s="356">
        <v>0.47344211545655679</v>
      </c>
      <c r="F17" s="356">
        <v>0.47243853512964656</v>
      </c>
      <c r="G17" s="356">
        <v>0.48355810594700183</v>
      </c>
      <c r="H17" s="356">
        <v>0.51332746967322462</v>
      </c>
    </row>
    <row r="18" spans="1:8" x14ac:dyDescent="0.25">
      <c r="A18" s="339" t="str">
        <f t="shared" si="0"/>
        <v>2015_0_SEMT</v>
      </c>
      <c r="B18" s="356">
        <v>2015</v>
      </c>
      <c r="C18" s="356">
        <v>0</v>
      </c>
      <c r="D18" s="356" t="s">
        <v>171</v>
      </c>
      <c r="E18" s="356">
        <v>0.47918495623985102</v>
      </c>
      <c r="F18" s="356">
        <v>0.46659700284867101</v>
      </c>
      <c r="G18" s="356">
        <v>0.4893381471202578</v>
      </c>
      <c r="H18" s="356">
        <v>0.48332125467432507</v>
      </c>
    </row>
    <row r="19" spans="1:8" x14ac:dyDescent="0.25">
      <c r="A19" s="339" t="str">
        <f t="shared" si="0"/>
        <v>2016_0_BRA</v>
      </c>
      <c r="B19" s="356">
        <v>2016</v>
      </c>
      <c r="C19" s="356">
        <v>0</v>
      </c>
      <c r="D19" s="356" t="s">
        <v>170</v>
      </c>
      <c r="E19" s="356">
        <v>0.4858768645936693</v>
      </c>
      <c r="F19" s="356">
        <v>0.46208605648667422</v>
      </c>
      <c r="G19" s="356">
        <v>0.50818172233214665</v>
      </c>
      <c r="H19" s="356">
        <v>0.45769178387035442</v>
      </c>
    </row>
    <row r="20" spans="1:8" x14ac:dyDescent="0.25">
      <c r="A20" s="339" t="str">
        <f t="shared" si="0"/>
        <v>2016_0_RMRJ</v>
      </c>
      <c r="B20" s="356">
        <v>2016</v>
      </c>
      <c r="C20" s="356">
        <v>0</v>
      </c>
      <c r="D20" s="356" t="s">
        <v>9</v>
      </c>
      <c r="E20" s="356">
        <v>0.44700598771310984</v>
      </c>
      <c r="F20" s="356">
        <v>0.44791212794105695</v>
      </c>
      <c r="G20" s="356">
        <v>0.45899774853242148</v>
      </c>
      <c r="H20" s="356">
        <v>0.50372663521917871</v>
      </c>
    </row>
    <row r="21" spans="1:8" x14ac:dyDescent="0.25">
      <c r="A21" s="339" t="str">
        <f t="shared" si="0"/>
        <v>2016_0_Rio</v>
      </c>
      <c r="B21" s="356">
        <v>2016</v>
      </c>
      <c r="C21" s="356">
        <v>0</v>
      </c>
      <c r="D21" s="356" t="s">
        <v>605</v>
      </c>
      <c r="E21" s="356">
        <v>0.47232654831144943</v>
      </c>
      <c r="F21" s="356">
        <v>0.4652454300778725</v>
      </c>
      <c r="G21" s="356">
        <v>0.47851131438184336</v>
      </c>
      <c r="H21" s="356">
        <v>0.51485093693875994</v>
      </c>
    </row>
    <row r="22" spans="1:8" x14ac:dyDescent="0.25">
      <c r="A22" s="339" t="str">
        <f t="shared" si="0"/>
        <v>2016_0_SEMT</v>
      </c>
      <c r="B22" s="356">
        <v>2016</v>
      </c>
      <c r="C22" s="356">
        <v>0</v>
      </c>
      <c r="D22" s="356" t="s">
        <v>171</v>
      </c>
      <c r="E22" s="356">
        <v>0.46986601028866276</v>
      </c>
      <c r="F22" s="356">
        <v>0.46099892159132655</v>
      </c>
      <c r="G22" s="356">
        <v>0.48205955831896513</v>
      </c>
      <c r="H22" s="356">
        <v>0.50527952635853579</v>
      </c>
    </row>
    <row r="23" spans="1:8" x14ac:dyDescent="0.25">
      <c r="A23" s="339" t="str">
        <f t="shared" si="0"/>
        <v>_0_</v>
      </c>
      <c r="B23" s="356"/>
      <c r="C23" s="356">
        <v>0</v>
      </c>
      <c r="D23" s="356" t="s">
        <v>606</v>
      </c>
      <c r="E23" s="356"/>
      <c r="F23" s="356"/>
      <c r="G23" s="356"/>
      <c r="H23" s="356"/>
    </row>
    <row r="24" spans="1:8" x14ac:dyDescent="0.25">
      <c r="A24" s="339" t="str">
        <f t="shared" si="0"/>
        <v>2016_2_SEMT</v>
      </c>
      <c r="B24" s="356">
        <v>2016</v>
      </c>
      <c r="C24" s="356">
        <v>2</v>
      </c>
      <c r="D24" s="356" t="s">
        <v>171</v>
      </c>
      <c r="E24" s="356">
        <v>0.46725623665314997</v>
      </c>
      <c r="F24" s="356">
        <v>0.45985826104047017</v>
      </c>
      <c r="G24" s="356">
        <v>0.48043892520823817</v>
      </c>
      <c r="H24" s="356">
        <v>0.50937442528063415</v>
      </c>
    </row>
    <row r="25" spans="1:8" x14ac:dyDescent="0.25">
      <c r="A25" s="339" t="str">
        <f t="shared" si="0"/>
        <v>2016_2_Rio</v>
      </c>
      <c r="B25" s="356">
        <v>2016</v>
      </c>
      <c r="C25" s="356">
        <v>2</v>
      </c>
      <c r="D25" s="356" t="s">
        <v>605</v>
      </c>
      <c r="E25" s="356">
        <v>0.47296253557489293</v>
      </c>
      <c r="F25" s="356">
        <v>0.46492654140699707</v>
      </c>
      <c r="G25" s="356">
        <v>0.48016445522677093</v>
      </c>
      <c r="H25" s="356">
        <v>0.52448589638162069</v>
      </c>
    </row>
    <row r="26" spans="1:8" x14ac:dyDescent="0.25">
      <c r="A26" s="339" t="str">
        <f t="shared" si="0"/>
        <v>2016_2_RMRJ</v>
      </c>
      <c r="B26" s="356">
        <v>2016</v>
      </c>
      <c r="C26" s="356">
        <v>2</v>
      </c>
      <c r="D26" s="356" t="s">
        <v>9</v>
      </c>
      <c r="E26" s="356">
        <v>0.4497354587588569</v>
      </c>
      <c r="F26" s="356">
        <v>0.44768065781893085</v>
      </c>
      <c r="G26" s="356">
        <v>0.46132728745313839</v>
      </c>
      <c r="H26" s="356">
        <v>0.5170841156694207</v>
      </c>
    </row>
    <row r="27" spans="1:8" x14ac:dyDescent="0.25">
      <c r="A27" s="339" t="str">
        <f t="shared" si="0"/>
        <v>2016_2_BRA</v>
      </c>
      <c r="B27" s="356">
        <v>2016</v>
      </c>
      <c r="C27" s="356">
        <v>2</v>
      </c>
      <c r="D27" s="356" t="s">
        <v>170</v>
      </c>
      <c r="E27" s="356">
        <v>0.48550317932001785</v>
      </c>
      <c r="F27" s="356">
        <v>0.46322067267071004</v>
      </c>
      <c r="G27" s="356">
        <v>0.50721150338406573</v>
      </c>
      <c r="H27" s="356">
        <v>0.45689233271305418</v>
      </c>
    </row>
    <row r="28" spans="1:8" x14ac:dyDescent="0.25">
      <c r="A28" s="339" t="str">
        <f t="shared" si="0"/>
        <v>2016_1_SEMT</v>
      </c>
      <c r="B28" s="356">
        <v>2016</v>
      </c>
      <c r="C28" s="356">
        <v>1</v>
      </c>
      <c r="D28" s="356" t="s">
        <v>171</v>
      </c>
      <c r="E28" s="356">
        <v>0.47247578392417555</v>
      </c>
      <c r="F28" s="356">
        <v>0.46213958214218293</v>
      </c>
      <c r="G28" s="356">
        <v>0.4836801914296921</v>
      </c>
      <c r="H28" s="356">
        <v>0.50118462743643744</v>
      </c>
    </row>
    <row r="29" spans="1:8" x14ac:dyDescent="0.25">
      <c r="A29" s="339" t="str">
        <f t="shared" si="0"/>
        <v>2016_1_Rio</v>
      </c>
      <c r="B29" s="356">
        <v>2016</v>
      </c>
      <c r="C29" s="356">
        <v>1</v>
      </c>
      <c r="D29" s="356" t="s">
        <v>605</v>
      </c>
      <c r="E29" s="356">
        <v>0.47169056104800594</v>
      </c>
      <c r="F29" s="356">
        <v>0.46556431874874793</v>
      </c>
      <c r="G29" s="356">
        <v>0.47685817353691579</v>
      </c>
      <c r="H29" s="356">
        <v>0.5052159774958993</v>
      </c>
    </row>
    <row r="30" spans="1:8" x14ac:dyDescent="0.25">
      <c r="A30" s="339" t="str">
        <f t="shared" si="0"/>
        <v>2016_1_RMRJ</v>
      </c>
      <c r="B30" s="356">
        <v>2016</v>
      </c>
      <c r="C30" s="356">
        <v>1</v>
      </c>
      <c r="D30" s="356" t="s">
        <v>9</v>
      </c>
      <c r="E30" s="356">
        <v>0.44427651666736273</v>
      </c>
      <c r="F30" s="356">
        <v>0.4481435980631831</v>
      </c>
      <c r="G30" s="356">
        <v>0.45666820961170457</v>
      </c>
      <c r="H30" s="356">
        <v>0.49036915476893672</v>
      </c>
    </row>
    <row r="31" spans="1:8" x14ac:dyDescent="0.25">
      <c r="A31" s="339" t="str">
        <f t="shared" si="0"/>
        <v>2016_1_BRA</v>
      </c>
      <c r="B31" s="356">
        <v>2016</v>
      </c>
      <c r="C31" s="356">
        <v>1</v>
      </c>
      <c r="D31" s="356" t="s">
        <v>170</v>
      </c>
      <c r="E31" s="356">
        <v>0.48625054986732069</v>
      </c>
      <c r="F31" s="356">
        <v>0.46095144030263846</v>
      </c>
      <c r="G31" s="356">
        <v>0.50915194128022756</v>
      </c>
      <c r="H31" s="356">
        <v>0.45849123502765465</v>
      </c>
    </row>
    <row r="32" spans="1:8" x14ac:dyDescent="0.25">
      <c r="A32" s="339" t="str">
        <f t="shared" si="0"/>
        <v>2015_4_SEMT</v>
      </c>
      <c r="B32" s="356">
        <v>2015</v>
      </c>
      <c r="C32" s="356">
        <v>4</v>
      </c>
      <c r="D32" s="356" t="s">
        <v>171</v>
      </c>
      <c r="E32" s="356">
        <v>0.47854754818011397</v>
      </c>
      <c r="F32" s="356">
        <v>0.47080471585290184</v>
      </c>
      <c r="G32" s="356">
        <v>0.49093435248406758</v>
      </c>
      <c r="H32" s="356">
        <v>0.51122836032893604</v>
      </c>
    </row>
    <row r="33" spans="1:8" x14ac:dyDescent="0.25">
      <c r="A33" s="339" t="str">
        <f t="shared" si="0"/>
        <v>2015_4_Rio</v>
      </c>
      <c r="B33" s="356">
        <v>2015</v>
      </c>
      <c r="C33" s="356">
        <v>4</v>
      </c>
      <c r="D33" s="356" t="s">
        <v>605</v>
      </c>
      <c r="E33" s="356">
        <v>0.47268488655947222</v>
      </c>
      <c r="F33" s="356">
        <v>0.46207327488230832</v>
      </c>
      <c r="G33" s="356">
        <v>0.47722883645584557</v>
      </c>
      <c r="H33" s="356">
        <v>0.52157787851237991</v>
      </c>
    </row>
    <row r="34" spans="1:8" x14ac:dyDescent="0.25">
      <c r="A34" s="339" t="str">
        <f t="shared" si="0"/>
        <v>2015_4_RMRJ</v>
      </c>
      <c r="B34" s="356">
        <v>2015</v>
      </c>
      <c r="C34" s="356">
        <v>4</v>
      </c>
      <c r="D34" s="356" t="s">
        <v>9</v>
      </c>
      <c r="E34" s="356">
        <v>0.44874052402296055</v>
      </c>
      <c r="F34" s="356">
        <v>0.44669282220491996</v>
      </c>
      <c r="G34" s="356">
        <v>0.45935890037001303</v>
      </c>
      <c r="H34" s="356">
        <v>0.51482638365259625</v>
      </c>
    </row>
    <row r="35" spans="1:8" x14ac:dyDescent="0.25">
      <c r="A35" s="339" t="str">
        <f t="shared" ref="A35:A66" si="1">B35&amp;"_"&amp;C35&amp;"_"&amp;D35</f>
        <v>2015_4_BRA</v>
      </c>
      <c r="B35" s="356">
        <v>2015</v>
      </c>
      <c r="C35" s="356">
        <v>4</v>
      </c>
      <c r="D35" s="356" t="s">
        <v>170</v>
      </c>
      <c r="E35" s="356">
        <v>0.48668332387516211</v>
      </c>
      <c r="F35" s="356">
        <v>0.46780227428695903</v>
      </c>
      <c r="G35" s="356">
        <v>0.5121726867641252</v>
      </c>
      <c r="H35" s="356">
        <v>0.46665234456291022</v>
      </c>
    </row>
    <row r="36" spans="1:8" x14ac:dyDescent="0.25">
      <c r="A36" s="339" t="str">
        <f t="shared" si="1"/>
        <v>2015_3_SEMT</v>
      </c>
      <c r="B36" s="356">
        <v>2015</v>
      </c>
      <c r="C36" s="356">
        <v>3</v>
      </c>
      <c r="D36" s="356" t="s">
        <v>171</v>
      </c>
      <c r="E36" s="356">
        <v>0.47946673290239195</v>
      </c>
      <c r="F36" s="356">
        <v>0.46753668717604213</v>
      </c>
      <c r="G36" s="356">
        <v>0.49025267480319434</v>
      </c>
      <c r="H36" s="356">
        <v>0.48063671391598239</v>
      </c>
    </row>
    <row r="37" spans="1:8" x14ac:dyDescent="0.25">
      <c r="A37" s="339" t="str">
        <f t="shared" si="1"/>
        <v>2015_3_Rio</v>
      </c>
      <c r="B37" s="356">
        <v>2015</v>
      </c>
      <c r="C37" s="356">
        <v>3</v>
      </c>
      <c r="D37" s="356" t="s">
        <v>605</v>
      </c>
      <c r="E37" s="356">
        <v>0.47339815564647347</v>
      </c>
      <c r="F37" s="356">
        <v>0.47247461159112369</v>
      </c>
      <c r="G37" s="356">
        <v>0.48328151648390888</v>
      </c>
      <c r="H37" s="356">
        <v>0.52952729907435314</v>
      </c>
    </row>
    <row r="38" spans="1:8" x14ac:dyDescent="0.25">
      <c r="A38" s="339" t="str">
        <f t="shared" si="1"/>
        <v>2015_3_RMRJ</v>
      </c>
      <c r="B38" s="356">
        <v>2015</v>
      </c>
      <c r="C38" s="356">
        <v>3</v>
      </c>
      <c r="D38" s="356" t="s">
        <v>9</v>
      </c>
      <c r="E38" s="356">
        <v>0.44812872150478539</v>
      </c>
      <c r="F38" s="356">
        <v>0.45276446118661046</v>
      </c>
      <c r="G38" s="356">
        <v>0.46293815156406187</v>
      </c>
      <c r="H38" s="356">
        <v>0.48320179315532263</v>
      </c>
    </row>
    <row r="39" spans="1:8" x14ac:dyDescent="0.25">
      <c r="A39" s="339" t="str">
        <f t="shared" si="1"/>
        <v>2015_3_BRA</v>
      </c>
      <c r="B39" s="356">
        <v>2015</v>
      </c>
      <c r="C39" s="356">
        <v>3</v>
      </c>
      <c r="D39" s="356" t="s">
        <v>170</v>
      </c>
      <c r="E39" s="356">
        <v>0.48589547631002661</v>
      </c>
      <c r="F39" s="356">
        <v>0.46821817480213629</v>
      </c>
      <c r="G39" s="356">
        <v>0.51571424862036008</v>
      </c>
      <c r="H39" s="356">
        <v>0.45850622322074142</v>
      </c>
    </row>
    <row r="40" spans="1:8" x14ac:dyDescent="0.25">
      <c r="A40" s="339" t="str">
        <f t="shared" si="1"/>
        <v>2015_2_SEMT</v>
      </c>
      <c r="B40" s="356">
        <v>2015</v>
      </c>
      <c r="C40" s="356">
        <v>2</v>
      </c>
      <c r="D40" s="356" t="s">
        <v>171</v>
      </c>
      <c r="E40" s="356">
        <v>0.48796643174254478</v>
      </c>
      <c r="F40" s="356">
        <v>0.46429758432547125</v>
      </c>
      <c r="G40" s="356">
        <v>0.49411623768046525</v>
      </c>
      <c r="H40" s="356">
        <v>0.46989340012934</v>
      </c>
    </row>
    <row r="41" spans="1:8" x14ac:dyDescent="0.25">
      <c r="A41" s="339" t="str">
        <f t="shared" si="1"/>
        <v>2015_2_Rio</v>
      </c>
      <c r="B41" s="356">
        <v>2015</v>
      </c>
      <c r="C41" s="356">
        <v>2</v>
      </c>
      <c r="D41" s="356" t="s">
        <v>605</v>
      </c>
      <c r="E41" s="356">
        <v>0.47635733685816317</v>
      </c>
      <c r="F41" s="356">
        <v>0.4793638060805071</v>
      </c>
      <c r="G41" s="356">
        <v>0.48916846948134518</v>
      </c>
      <c r="H41" s="356">
        <v>0.52683603967718629</v>
      </c>
    </row>
    <row r="42" spans="1:8" x14ac:dyDescent="0.25">
      <c r="A42" s="339" t="str">
        <f t="shared" si="1"/>
        <v>2015_2_RMRJ</v>
      </c>
      <c r="B42" s="356">
        <v>2015</v>
      </c>
      <c r="C42" s="356">
        <v>2</v>
      </c>
      <c r="D42" s="356" t="s">
        <v>9</v>
      </c>
      <c r="E42" s="356">
        <v>0.44941615762935383</v>
      </c>
      <c r="F42" s="356">
        <v>0.4497175009714327</v>
      </c>
      <c r="G42" s="356">
        <v>0.46234834893132593</v>
      </c>
      <c r="H42" s="356">
        <v>0.4888558232519048</v>
      </c>
    </row>
    <row r="43" spans="1:8" x14ac:dyDescent="0.25">
      <c r="A43" s="339" t="str">
        <f t="shared" si="1"/>
        <v>2015_2_BRA</v>
      </c>
      <c r="B43" s="356">
        <v>2015</v>
      </c>
      <c r="C43" s="356">
        <v>2</v>
      </c>
      <c r="D43" s="356" t="s">
        <v>170</v>
      </c>
      <c r="E43" s="356">
        <v>0.48764454241221805</v>
      </c>
      <c r="F43" s="356">
        <v>0.46552517663157389</v>
      </c>
      <c r="G43" s="356">
        <v>0.51676142895132526</v>
      </c>
      <c r="H43" s="356">
        <v>0.45531996173293909</v>
      </c>
    </row>
    <row r="44" spans="1:8" x14ac:dyDescent="0.25">
      <c r="A44" s="339" t="str">
        <f t="shared" si="1"/>
        <v>2015_1_SEMT</v>
      </c>
      <c r="B44" s="356">
        <v>2015</v>
      </c>
      <c r="C44" s="356">
        <v>1</v>
      </c>
      <c r="D44" s="356" t="s">
        <v>171</v>
      </c>
      <c r="E44" s="356">
        <v>0.4707591121343534</v>
      </c>
      <c r="F44" s="356">
        <v>0.46374902404026885</v>
      </c>
      <c r="G44" s="356">
        <v>0.48204932351330415</v>
      </c>
      <c r="H44" s="356">
        <v>0.47152654432304181</v>
      </c>
    </row>
    <row r="45" spans="1:8" x14ac:dyDescent="0.25">
      <c r="A45" s="339" t="str">
        <f t="shared" si="1"/>
        <v>2015_1_Rio</v>
      </c>
      <c r="B45" s="356">
        <v>2015</v>
      </c>
      <c r="C45" s="356">
        <v>1</v>
      </c>
      <c r="D45" s="356" t="s">
        <v>605</v>
      </c>
      <c r="E45" s="356">
        <v>0.47132808276211824</v>
      </c>
      <c r="F45" s="356">
        <v>0.47584244796464709</v>
      </c>
      <c r="G45" s="356">
        <v>0.48455360136690767</v>
      </c>
      <c r="H45" s="356">
        <v>0.47536866142897904</v>
      </c>
    </row>
    <row r="46" spans="1:8" x14ac:dyDescent="0.25">
      <c r="A46" s="339" t="str">
        <f t="shared" si="1"/>
        <v>2015_1_RMRJ</v>
      </c>
      <c r="B46" s="356">
        <v>2015</v>
      </c>
      <c r="C46" s="356">
        <v>1</v>
      </c>
      <c r="D46" s="356" t="s">
        <v>9</v>
      </c>
      <c r="E46" s="356">
        <v>0.43827420585736876</v>
      </c>
      <c r="F46" s="356">
        <v>0.44410796516835777</v>
      </c>
      <c r="G46" s="356">
        <v>0.45270952063302239</v>
      </c>
      <c r="H46" s="356">
        <v>0.45057205395216304</v>
      </c>
    </row>
    <row r="47" spans="1:8" x14ac:dyDescent="0.25">
      <c r="A47" s="339" t="str">
        <f t="shared" si="1"/>
        <v>2015_1_BRA</v>
      </c>
      <c r="B47" s="356">
        <v>2015</v>
      </c>
      <c r="C47" s="356">
        <v>1</v>
      </c>
      <c r="D47" s="356" t="s">
        <v>170</v>
      </c>
      <c r="E47" s="356">
        <v>0.48560766997626631</v>
      </c>
      <c r="F47" s="356">
        <v>0.46500453081178628</v>
      </c>
      <c r="G47" s="356">
        <v>0.51558391737889497</v>
      </c>
      <c r="H47" s="356">
        <v>0.45933580869363605</v>
      </c>
    </row>
    <row r="48" spans="1:8" x14ac:dyDescent="0.25">
      <c r="A48" s="339" t="str">
        <f t="shared" si="1"/>
        <v>2014_4_SEMT</v>
      </c>
      <c r="B48" s="356">
        <v>2014</v>
      </c>
      <c r="C48" s="356">
        <v>4</v>
      </c>
      <c r="D48" s="356" t="s">
        <v>171</v>
      </c>
      <c r="E48" s="356">
        <v>0.48049347306188966</v>
      </c>
      <c r="F48" s="356">
        <v>0.47034437444449129</v>
      </c>
      <c r="G48" s="356">
        <v>0.49097268733018007</v>
      </c>
      <c r="H48" s="356">
        <v>0.48427143295272407</v>
      </c>
    </row>
    <row r="49" spans="1:8" x14ac:dyDescent="0.25">
      <c r="A49" s="339" t="str">
        <f t="shared" si="1"/>
        <v>2014_4_Rio</v>
      </c>
      <c r="B49" s="356">
        <v>2014</v>
      </c>
      <c r="C49" s="356">
        <v>4</v>
      </c>
      <c r="D49" s="356" t="s">
        <v>605</v>
      </c>
      <c r="E49" s="356">
        <v>0.49853946403630411</v>
      </c>
      <c r="F49" s="356">
        <v>0.51957619124848908</v>
      </c>
      <c r="G49" s="356">
        <v>0.51759808142194985</v>
      </c>
      <c r="H49" s="356">
        <v>0.54818990262075573</v>
      </c>
    </row>
    <row r="50" spans="1:8" x14ac:dyDescent="0.25">
      <c r="A50" s="339" t="str">
        <f t="shared" si="1"/>
        <v>2014_4_RMRJ</v>
      </c>
      <c r="B50" s="356">
        <v>2014</v>
      </c>
      <c r="C50" s="356">
        <v>4</v>
      </c>
      <c r="D50" s="356" t="s">
        <v>9</v>
      </c>
      <c r="E50" s="356">
        <v>0.45539140685487023</v>
      </c>
      <c r="F50" s="356">
        <v>0.47666873660849929</v>
      </c>
      <c r="G50" s="356">
        <v>0.47495588639863423</v>
      </c>
      <c r="H50" s="356">
        <v>0.49753965745896467</v>
      </c>
    </row>
    <row r="51" spans="1:8" x14ac:dyDescent="0.25">
      <c r="A51" s="339" t="str">
        <f t="shared" si="1"/>
        <v>2014_4_BRA</v>
      </c>
      <c r="B51" s="356">
        <v>2014</v>
      </c>
      <c r="C51" s="356">
        <v>4</v>
      </c>
      <c r="D51" s="356" t="s">
        <v>170</v>
      </c>
      <c r="E51" s="356">
        <v>0.48728333184192002</v>
      </c>
      <c r="F51" s="356">
        <v>0.47004387051291197</v>
      </c>
      <c r="G51" s="356">
        <v>0.51743843769110665</v>
      </c>
      <c r="H51" s="356">
        <v>0.46755933143630207</v>
      </c>
    </row>
    <row r="52" spans="1:8" x14ac:dyDescent="0.25">
      <c r="A52" s="339" t="str">
        <f t="shared" si="1"/>
        <v>2014_3_SEMT</v>
      </c>
      <c r="B52" s="356">
        <v>2014</v>
      </c>
      <c r="C52" s="356">
        <v>3</v>
      </c>
      <c r="D52" s="356" t="s">
        <v>171</v>
      </c>
      <c r="E52" s="356">
        <v>0.50591677557822456</v>
      </c>
      <c r="F52" s="356">
        <v>0.4879088039556907</v>
      </c>
      <c r="G52" s="356">
        <v>0.51353083744136885</v>
      </c>
      <c r="H52" s="356">
        <v>0.52580357178481962</v>
      </c>
    </row>
    <row r="53" spans="1:8" x14ac:dyDescent="0.25">
      <c r="A53" s="339" t="str">
        <f t="shared" si="1"/>
        <v>2014_3_Rio</v>
      </c>
      <c r="B53" s="356">
        <v>2014</v>
      </c>
      <c r="C53" s="356">
        <v>3</v>
      </c>
      <c r="D53" s="356" t="s">
        <v>605</v>
      </c>
      <c r="E53" s="356">
        <v>0.53878415512602884</v>
      </c>
      <c r="F53" s="356">
        <v>0.54349791886351162</v>
      </c>
      <c r="G53" s="356">
        <v>0.55027943936258583</v>
      </c>
      <c r="H53" s="356">
        <v>0.67414028449913921</v>
      </c>
    </row>
    <row r="54" spans="1:8" x14ac:dyDescent="0.25">
      <c r="A54" s="339" t="str">
        <f t="shared" si="1"/>
        <v>2014_3_RMRJ</v>
      </c>
      <c r="B54" s="356">
        <v>2014</v>
      </c>
      <c r="C54" s="356">
        <v>3</v>
      </c>
      <c r="D54" s="356" t="s">
        <v>9</v>
      </c>
      <c r="E54" s="356">
        <v>0.49597700093174679</v>
      </c>
      <c r="F54" s="356">
        <v>0.50433298811563176</v>
      </c>
      <c r="G54" s="356">
        <v>0.5099698610184854</v>
      </c>
      <c r="H54" s="356">
        <v>0.61290783714391184</v>
      </c>
    </row>
    <row r="55" spans="1:8" x14ac:dyDescent="0.25">
      <c r="A55" s="339" t="str">
        <f t="shared" si="1"/>
        <v>2014_3_BRA</v>
      </c>
      <c r="B55" s="356">
        <v>2014</v>
      </c>
      <c r="C55" s="356">
        <v>3</v>
      </c>
      <c r="D55" s="356" t="s">
        <v>170</v>
      </c>
      <c r="E55" s="356">
        <v>0.49714740354355258</v>
      </c>
      <c r="F55" s="356">
        <v>0.47603241796810375</v>
      </c>
      <c r="G55" s="356">
        <v>0.52620009492181297</v>
      </c>
      <c r="H55" s="356">
        <v>0.47566117251292267</v>
      </c>
    </row>
    <row r="56" spans="1:8" x14ac:dyDescent="0.25">
      <c r="A56" s="339" t="str">
        <f t="shared" si="1"/>
        <v>2014_2_SEMT</v>
      </c>
      <c r="B56" s="356">
        <v>2014</v>
      </c>
      <c r="C56" s="356">
        <v>2</v>
      </c>
      <c r="D56" s="356" t="s">
        <v>171</v>
      </c>
      <c r="E56" s="356">
        <v>0.48423720719027669</v>
      </c>
      <c r="F56" s="356">
        <v>0.47254023446125337</v>
      </c>
      <c r="G56" s="356">
        <v>0.49415482517521725</v>
      </c>
      <c r="H56" s="356">
        <v>0.51427857686803824</v>
      </c>
    </row>
    <row r="57" spans="1:8" x14ac:dyDescent="0.25">
      <c r="A57" s="339" t="str">
        <f t="shared" si="1"/>
        <v>2014_2_Rio</v>
      </c>
      <c r="B57" s="356">
        <v>2014</v>
      </c>
      <c r="C57" s="356">
        <v>2</v>
      </c>
      <c r="D57" s="356" t="s">
        <v>605</v>
      </c>
      <c r="E57" s="356">
        <v>0.51833942896267338</v>
      </c>
      <c r="F57" s="356">
        <v>0.50807627257964771</v>
      </c>
      <c r="G57" s="356">
        <v>0.52372598204221787</v>
      </c>
      <c r="H57" s="356">
        <v>0.54036470870630693</v>
      </c>
    </row>
    <row r="58" spans="1:8" x14ac:dyDescent="0.25">
      <c r="A58" s="339" t="str">
        <f t="shared" si="1"/>
        <v>2014_2_RMRJ</v>
      </c>
      <c r="B58" s="356">
        <v>2014</v>
      </c>
      <c r="C58" s="356">
        <v>2</v>
      </c>
      <c r="D58" s="356" t="s">
        <v>9</v>
      </c>
      <c r="E58" s="356">
        <v>0.47580482588332984</v>
      </c>
      <c r="F58" s="356">
        <v>0.47261267185676653</v>
      </c>
      <c r="G58" s="356">
        <v>0.48528042006435562</v>
      </c>
      <c r="H58" s="356">
        <v>0.5532125041962217</v>
      </c>
    </row>
    <row r="59" spans="1:8" x14ac:dyDescent="0.25">
      <c r="A59" s="339" t="str">
        <f t="shared" si="1"/>
        <v>2014_2_BRA</v>
      </c>
      <c r="B59" s="356">
        <v>2014</v>
      </c>
      <c r="C59" s="356">
        <v>2</v>
      </c>
      <c r="D59" s="356" t="s">
        <v>170</v>
      </c>
      <c r="E59" s="356">
        <v>0.49410768563047225</v>
      </c>
      <c r="F59" s="356">
        <v>0.47146680007037567</v>
      </c>
      <c r="G59" s="356">
        <v>0.52325643252663723</v>
      </c>
      <c r="H59" s="356">
        <v>0.4687610875122698</v>
      </c>
    </row>
    <row r="60" spans="1:8" x14ac:dyDescent="0.25">
      <c r="A60" s="339" t="str">
        <f t="shared" si="1"/>
        <v>2014_1_SEMT</v>
      </c>
      <c r="B60" s="356">
        <v>2014</v>
      </c>
      <c r="C60" s="356">
        <v>1</v>
      </c>
      <c r="D60" s="356" t="s">
        <v>171</v>
      </c>
      <c r="E60" s="356">
        <v>0.47484862461902794</v>
      </c>
      <c r="F60" s="356">
        <v>0.45610846804450722</v>
      </c>
      <c r="G60" s="356">
        <v>0.48412204449629054</v>
      </c>
      <c r="H60" s="356">
        <v>0.50965866767346235</v>
      </c>
    </row>
    <row r="61" spans="1:8" x14ac:dyDescent="0.25">
      <c r="A61" s="339" t="str">
        <f t="shared" si="1"/>
        <v>2014_1_Rio</v>
      </c>
      <c r="B61" s="356">
        <v>2014</v>
      </c>
      <c r="C61" s="356">
        <v>1</v>
      </c>
      <c r="D61" s="356" t="s">
        <v>605</v>
      </c>
      <c r="E61" s="356">
        <v>0.48992221273483838</v>
      </c>
      <c r="F61" s="356">
        <v>0.47451185540567781</v>
      </c>
      <c r="G61" s="356">
        <v>0.49535307983318422</v>
      </c>
      <c r="H61" s="356">
        <v>0.5880040261641174</v>
      </c>
    </row>
    <row r="62" spans="1:8" x14ac:dyDescent="0.25">
      <c r="A62" s="339" t="str">
        <f t="shared" si="1"/>
        <v>2014_1_RMRJ</v>
      </c>
      <c r="B62" s="356">
        <v>2014</v>
      </c>
      <c r="C62" s="356">
        <v>1</v>
      </c>
      <c r="D62" s="356" t="s">
        <v>9</v>
      </c>
      <c r="E62" s="356">
        <v>0.45215254872489369</v>
      </c>
      <c r="F62" s="356">
        <v>0.44263913321207654</v>
      </c>
      <c r="G62" s="356">
        <v>0.46194881317123815</v>
      </c>
      <c r="H62" s="356">
        <v>0.54718430263077766</v>
      </c>
    </row>
    <row r="63" spans="1:8" x14ac:dyDescent="0.25">
      <c r="A63" s="339" t="str">
        <f t="shared" si="1"/>
        <v>2014_1_BRA</v>
      </c>
      <c r="B63" s="356">
        <v>2014</v>
      </c>
      <c r="C63" s="356">
        <v>1</v>
      </c>
      <c r="D63" s="356" t="s">
        <v>170</v>
      </c>
      <c r="E63" s="356">
        <v>0.48976935410339562</v>
      </c>
      <c r="F63" s="356">
        <v>0.46737301328463987</v>
      </c>
      <c r="G63" s="356">
        <v>0.52031423800329568</v>
      </c>
      <c r="H63" s="356">
        <v>0.47191711683322085</v>
      </c>
    </row>
    <row r="64" spans="1:8" x14ac:dyDescent="0.25">
      <c r="A64" s="339" t="str">
        <f t="shared" si="1"/>
        <v>2013_4_SEMT</v>
      </c>
      <c r="B64" s="356">
        <v>2013</v>
      </c>
      <c r="C64" s="356">
        <v>4</v>
      </c>
      <c r="D64" s="356" t="s">
        <v>171</v>
      </c>
      <c r="E64" s="356">
        <v>0.47267085342392601</v>
      </c>
      <c r="F64" s="356">
        <v>0.45329140154426167</v>
      </c>
      <c r="G64" s="356">
        <v>0.48118249545351149</v>
      </c>
      <c r="H64" s="356">
        <v>0.49957730174298914</v>
      </c>
    </row>
    <row r="65" spans="1:8" x14ac:dyDescent="0.25">
      <c r="A65" s="339" t="str">
        <f t="shared" si="1"/>
        <v>2013_4_Rio</v>
      </c>
      <c r="B65" s="356">
        <v>2013</v>
      </c>
      <c r="C65" s="356">
        <v>4</v>
      </c>
      <c r="D65" s="356" t="s">
        <v>605</v>
      </c>
      <c r="E65" s="356">
        <v>0.48850327584945241</v>
      </c>
      <c r="F65" s="356">
        <v>0.46267985355694979</v>
      </c>
      <c r="G65" s="356">
        <v>0.4910665093176555</v>
      </c>
      <c r="H65" s="356">
        <v>0.51846578869983606</v>
      </c>
    </row>
    <row r="66" spans="1:8" x14ac:dyDescent="0.25">
      <c r="A66" s="339" t="str">
        <f t="shared" si="1"/>
        <v>2013_4_RMRJ</v>
      </c>
      <c r="B66" s="356">
        <v>2013</v>
      </c>
      <c r="C66" s="356">
        <v>4</v>
      </c>
      <c r="D66" s="356" t="s">
        <v>9</v>
      </c>
      <c r="E66" s="356">
        <v>0.45443606470097642</v>
      </c>
      <c r="F66" s="356">
        <v>0.43382624482371313</v>
      </c>
      <c r="G66" s="356">
        <v>0.46039894017201172</v>
      </c>
      <c r="H66" s="356">
        <v>0.50504262426301116</v>
      </c>
    </row>
    <row r="67" spans="1:8" x14ac:dyDescent="0.25">
      <c r="A67" s="339" t="str">
        <f t="shared" ref="A67:A90" si="2">B67&amp;"_"&amp;C67&amp;"_"&amp;D67</f>
        <v>2013_4_BRA</v>
      </c>
      <c r="B67" s="356">
        <v>2013</v>
      </c>
      <c r="C67" s="356">
        <v>4</v>
      </c>
      <c r="D67" s="356" t="s">
        <v>170</v>
      </c>
      <c r="E67" s="356">
        <v>0.4924187175236569</v>
      </c>
      <c r="F67" s="356">
        <v>0.46902394101937456</v>
      </c>
      <c r="G67" s="356">
        <v>0.52248200983209447</v>
      </c>
      <c r="H67" s="356">
        <v>0.4668830156590717</v>
      </c>
    </row>
    <row r="68" spans="1:8" x14ac:dyDescent="0.25">
      <c r="A68" s="339" t="str">
        <f t="shared" si="2"/>
        <v>2013_3_SEMT</v>
      </c>
      <c r="B68" s="356">
        <v>2013</v>
      </c>
      <c r="C68" s="356">
        <v>3</v>
      </c>
      <c r="D68" s="356" t="s">
        <v>171</v>
      </c>
      <c r="E68" s="356">
        <v>0.47632489320852928</v>
      </c>
      <c r="F68" s="356">
        <v>0.46260774734352428</v>
      </c>
      <c r="G68" s="356">
        <v>0.48698295401282882</v>
      </c>
      <c r="H68" s="356">
        <v>0.50424070883937278</v>
      </c>
    </row>
    <row r="69" spans="1:8" x14ac:dyDescent="0.25">
      <c r="A69" s="339" t="str">
        <f t="shared" si="2"/>
        <v>2013_3_Rio</v>
      </c>
      <c r="B69" s="356">
        <v>2013</v>
      </c>
      <c r="C69" s="356">
        <v>3</v>
      </c>
      <c r="D69" s="356" t="s">
        <v>605</v>
      </c>
      <c r="E69" s="356">
        <v>0.499133935736083</v>
      </c>
      <c r="F69" s="356">
        <v>0.48480742843236324</v>
      </c>
      <c r="G69" s="356">
        <v>0.50413131346813234</v>
      </c>
      <c r="H69" s="356">
        <v>0.50848896603429616</v>
      </c>
    </row>
    <row r="70" spans="1:8" x14ac:dyDescent="0.25">
      <c r="A70" s="339" t="str">
        <f t="shared" si="2"/>
        <v>2013_3_RMRJ</v>
      </c>
      <c r="B70" s="356">
        <v>2013</v>
      </c>
      <c r="C70" s="356">
        <v>3</v>
      </c>
      <c r="D70" s="356" t="s">
        <v>9</v>
      </c>
      <c r="E70" s="356">
        <v>0.45779992046084067</v>
      </c>
      <c r="F70" s="356">
        <v>0.45228641500354461</v>
      </c>
      <c r="G70" s="356">
        <v>0.46829773259239704</v>
      </c>
      <c r="H70" s="356">
        <v>0.51115111664669355</v>
      </c>
    </row>
    <row r="71" spans="1:8" x14ac:dyDescent="0.25">
      <c r="A71" s="339" t="str">
        <f t="shared" si="2"/>
        <v>2013_3_BRA</v>
      </c>
      <c r="B71" s="356">
        <v>2013</v>
      </c>
      <c r="C71" s="356">
        <v>3</v>
      </c>
      <c r="D71" s="356" t="s">
        <v>170</v>
      </c>
      <c r="E71" s="356">
        <v>0.49177797487053343</v>
      </c>
      <c r="F71" s="356">
        <v>0.47363413662739162</v>
      </c>
      <c r="G71" s="356">
        <v>0.52365468171871454</v>
      </c>
      <c r="H71" s="356">
        <v>0.46971181543595997</v>
      </c>
    </row>
    <row r="72" spans="1:8" x14ac:dyDescent="0.25">
      <c r="A72" s="339" t="str">
        <f t="shared" si="2"/>
        <v>2013_2_SEMT</v>
      </c>
      <c r="B72" s="356">
        <v>2013</v>
      </c>
      <c r="C72" s="356">
        <v>2</v>
      </c>
      <c r="D72" s="356" t="s">
        <v>171</v>
      </c>
      <c r="E72" s="356">
        <v>0.47800479664814094</v>
      </c>
      <c r="F72" s="356">
        <v>0.44665477292295075</v>
      </c>
      <c r="G72" s="356">
        <v>0.4829677639994685</v>
      </c>
      <c r="H72" s="356">
        <v>0.49330750291474457</v>
      </c>
    </row>
    <row r="73" spans="1:8" x14ac:dyDescent="0.25">
      <c r="A73" s="339" t="str">
        <f t="shared" si="2"/>
        <v>2013_2_Rio</v>
      </c>
      <c r="B73" s="356">
        <v>2013</v>
      </c>
      <c r="C73" s="356">
        <v>2</v>
      </c>
      <c r="D73" s="356" t="s">
        <v>605</v>
      </c>
      <c r="E73" s="356">
        <v>0.50854422985560799</v>
      </c>
      <c r="F73" s="356">
        <v>0.45975511527716867</v>
      </c>
      <c r="G73" s="356">
        <v>0.5028104675397812</v>
      </c>
      <c r="H73" s="356">
        <v>0.56079351508560893</v>
      </c>
    </row>
    <row r="74" spans="1:8" x14ac:dyDescent="0.25">
      <c r="A74" s="339" t="str">
        <f t="shared" si="2"/>
        <v>2013_2_RMRJ</v>
      </c>
      <c r="B74" s="356">
        <v>2013</v>
      </c>
      <c r="C74" s="356">
        <v>2</v>
      </c>
      <c r="D74" s="356" t="s">
        <v>9</v>
      </c>
      <c r="E74" s="356">
        <v>0.45564551566048339</v>
      </c>
      <c r="F74" s="356">
        <v>0.42278020040879699</v>
      </c>
      <c r="G74" s="356">
        <v>0.45749808568908673</v>
      </c>
      <c r="H74" s="356">
        <v>0.5332795734041863</v>
      </c>
    </row>
    <row r="75" spans="1:8" x14ac:dyDescent="0.25">
      <c r="A75" s="339" t="str">
        <f t="shared" si="2"/>
        <v>2013_2_BRA</v>
      </c>
      <c r="B75" s="356">
        <v>2013</v>
      </c>
      <c r="C75" s="356">
        <v>2</v>
      </c>
      <c r="D75" s="356" t="s">
        <v>170</v>
      </c>
      <c r="E75" s="356">
        <v>0.49634621771473403</v>
      </c>
      <c r="F75" s="356">
        <v>0.46964001611626621</v>
      </c>
      <c r="G75" s="356">
        <v>0.52641052956112777</v>
      </c>
      <c r="H75" s="356">
        <v>0.4836013385642049</v>
      </c>
    </row>
    <row r="76" spans="1:8" x14ac:dyDescent="0.25">
      <c r="A76" s="339" t="str">
        <f t="shared" si="2"/>
        <v>2013_1_SEMT</v>
      </c>
      <c r="B76" s="356">
        <v>2013</v>
      </c>
      <c r="C76" s="356">
        <v>1</v>
      </c>
      <c r="D76" s="356" t="s">
        <v>171</v>
      </c>
      <c r="E76" s="356">
        <v>0.47229743726324697</v>
      </c>
      <c r="F76" s="356">
        <v>0.45055637385093378</v>
      </c>
      <c r="G76" s="356">
        <v>0.48172961793298674</v>
      </c>
      <c r="H76" s="356">
        <v>0.50332452975769837</v>
      </c>
    </row>
    <row r="77" spans="1:8" x14ac:dyDescent="0.25">
      <c r="A77" s="339" t="str">
        <f t="shared" si="2"/>
        <v>2013_1_Rio</v>
      </c>
      <c r="B77" s="356">
        <v>2013</v>
      </c>
      <c r="C77" s="356">
        <v>1</v>
      </c>
      <c r="D77" s="356" t="s">
        <v>605</v>
      </c>
      <c r="E77" s="356">
        <v>0.49841582045639943</v>
      </c>
      <c r="F77" s="356">
        <v>0.46801363047007577</v>
      </c>
      <c r="G77" s="356">
        <v>0.50049414506263135</v>
      </c>
      <c r="H77" s="356">
        <v>0.54008070286486465</v>
      </c>
    </row>
    <row r="78" spans="1:8" x14ac:dyDescent="0.25">
      <c r="A78" s="339" t="str">
        <f t="shared" si="2"/>
        <v>2013_1_RMRJ</v>
      </c>
      <c r="B78" s="356">
        <v>2013</v>
      </c>
      <c r="C78" s="356">
        <v>1</v>
      </c>
      <c r="D78" s="356" t="s">
        <v>9</v>
      </c>
      <c r="E78" s="356">
        <v>0.4558967837477213</v>
      </c>
      <c r="F78" s="356">
        <v>0.43226165726346261</v>
      </c>
      <c r="G78" s="356">
        <v>0.46153483715887805</v>
      </c>
      <c r="H78" s="356">
        <v>0.54593939213725728</v>
      </c>
    </row>
    <row r="79" spans="1:8" x14ac:dyDescent="0.25">
      <c r="A79" s="339" t="str">
        <f t="shared" si="2"/>
        <v>2013_1_BRA</v>
      </c>
      <c r="B79" s="356">
        <v>2013</v>
      </c>
      <c r="C79" s="356">
        <v>1</v>
      </c>
      <c r="D79" s="356" t="s">
        <v>170</v>
      </c>
      <c r="E79" s="356">
        <v>0.49471382685657056</v>
      </c>
      <c r="F79" s="356">
        <v>0.47112807323830402</v>
      </c>
      <c r="G79" s="356">
        <v>0.52585100877042668</v>
      </c>
      <c r="H79" s="356">
        <v>0.47864402254782434</v>
      </c>
    </row>
    <row r="80" spans="1:8" x14ac:dyDescent="0.25">
      <c r="A80" s="339" t="str">
        <f t="shared" si="2"/>
        <v>2012_4_SEMT</v>
      </c>
      <c r="B80" s="356">
        <v>2012</v>
      </c>
      <c r="C80" s="356">
        <v>4</v>
      </c>
      <c r="D80" s="356" t="s">
        <v>171</v>
      </c>
      <c r="E80" s="356">
        <v>0.47408387355854986</v>
      </c>
      <c r="F80" s="356">
        <v>0.44559638591843581</v>
      </c>
      <c r="G80" s="356">
        <v>0.48062737097355329</v>
      </c>
      <c r="H80" s="356">
        <v>0.49440940758786572</v>
      </c>
    </row>
    <row r="81" spans="1:8" x14ac:dyDescent="0.25">
      <c r="A81" s="339" t="str">
        <f t="shared" si="2"/>
        <v>2012_4_Rio</v>
      </c>
      <c r="B81" s="356">
        <v>2012</v>
      </c>
      <c r="C81" s="356">
        <v>4</v>
      </c>
      <c r="D81" s="356" t="s">
        <v>605</v>
      </c>
      <c r="E81" s="356">
        <v>0.48903361208417218</v>
      </c>
      <c r="F81" s="356">
        <v>0.4533892012048249</v>
      </c>
      <c r="G81" s="356">
        <v>0.48961610799883759</v>
      </c>
      <c r="H81" s="356">
        <v>0.55497516347023368</v>
      </c>
    </row>
    <row r="82" spans="1:8" x14ac:dyDescent="0.25">
      <c r="A82" s="339" t="str">
        <f t="shared" si="2"/>
        <v>2012_4_RMRJ</v>
      </c>
      <c r="B82" s="356">
        <v>2012</v>
      </c>
      <c r="C82" s="356">
        <v>4</v>
      </c>
      <c r="D82" s="356" t="s">
        <v>9</v>
      </c>
      <c r="E82" s="356">
        <v>0.45017065357850455</v>
      </c>
      <c r="F82" s="356">
        <v>0.42031559480995762</v>
      </c>
      <c r="G82" s="356">
        <v>0.45468618435831837</v>
      </c>
      <c r="H82" s="356">
        <v>0.53255116482975773</v>
      </c>
    </row>
    <row r="83" spans="1:8" x14ac:dyDescent="0.25">
      <c r="A83" s="339" t="str">
        <f t="shared" si="2"/>
        <v>2012_4_BRA</v>
      </c>
      <c r="B83" s="356">
        <v>2012</v>
      </c>
      <c r="C83" s="356">
        <v>4</v>
      </c>
      <c r="D83" s="356" t="s">
        <v>170</v>
      </c>
      <c r="E83" s="356">
        <v>0.49287725699588991</v>
      </c>
      <c r="F83" s="356">
        <v>0.4733892201241639</v>
      </c>
      <c r="G83" s="356">
        <v>0.52556400633335443</v>
      </c>
      <c r="H83" s="356">
        <v>0.48245513175505789</v>
      </c>
    </row>
    <row r="84" spans="1:8" x14ac:dyDescent="0.25">
      <c r="A84" s="339" t="str">
        <f t="shared" si="2"/>
        <v>2012_3_SEMT</v>
      </c>
      <c r="B84" s="356">
        <v>2012</v>
      </c>
      <c r="C84" s="356">
        <v>3</v>
      </c>
      <c r="D84" s="356" t="s">
        <v>171</v>
      </c>
      <c r="E84" s="356">
        <v>0.47858953957532435</v>
      </c>
      <c r="F84" s="356">
        <v>0.45176696929276344</v>
      </c>
      <c r="G84" s="356">
        <v>0.48522857860249036</v>
      </c>
      <c r="H84" s="356">
        <v>0.52035565038341902</v>
      </c>
    </row>
    <row r="85" spans="1:8" x14ac:dyDescent="0.25">
      <c r="A85" s="339" t="str">
        <f t="shared" si="2"/>
        <v>2012_3_Rio</v>
      </c>
      <c r="B85" s="356">
        <v>2012</v>
      </c>
      <c r="C85" s="356">
        <v>3</v>
      </c>
      <c r="D85" s="356" t="s">
        <v>605</v>
      </c>
      <c r="E85" s="356">
        <v>0.48640179245780746</v>
      </c>
      <c r="F85" s="356">
        <v>0.48246598822909142</v>
      </c>
      <c r="G85" s="356">
        <v>0.4941062684621581</v>
      </c>
      <c r="H85" s="356">
        <v>0.55796510400463917</v>
      </c>
    </row>
    <row r="86" spans="1:8" x14ac:dyDescent="0.25">
      <c r="A86" s="339" t="str">
        <f t="shared" si="2"/>
        <v>2012_3_RMRJ</v>
      </c>
      <c r="B86" s="356">
        <v>2012</v>
      </c>
      <c r="C86" s="356">
        <v>3</v>
      </c>
      <c r="D86" s="356" t="s">
        <v>9</v>
      </c>
      <c r="E86" s="356">
        <v>0.45289000600302287</v>
      </c>
      <c r="F86" s="356">
        <v>0.44557772665747003</v>
      </c>
      <c r="G86" s="356">
        <v>0.46295608780415298</v>
      </c>
      <c r="H86" s="356">
        <v>0.55562486704040237</v>
      </c>
    </row>
    <row r="87" spans="1:8" x14ac:dyDescent="0.25">
      <c r="A87" s="339" t="str">
        <f t="shared" si="2"/>
        <v>2012_3_BRA</v>
      </c>
      <c r="B87" s="356">
        <v>2012</v>
      </c>
      <c r="C87" s="356">
        <v>3</v>
      </c>
      <c r="D87" s="356" t="s">
        <v>170</v>
      </c>
      <c r="E87" s="356">
        <v>0.49690552319837894</v>
      </c>
      <c r="F87" s="356">
        <v>0.47417503256249577</v>
      </c>
      <c r="G87" s="356">
        <v>0.52934625428594118</v>
      </c>
      <c r="H87" s="356">
        <v>0.47617280927598643</v>
      </c>
    </row>
    <row r="88" spans="1:8" x14ac:dyDescent="0.25">
      <c r="A88" s="339" t="str">
        <f t="shared" si="2"/>
        <v>2012_2_SEMT</v>
      </c>
      <c r="B88" s="356">
        <v>2012</v>
      </c>
      <c r="C88" s="356">
        <v>2</v>
      </c>
      <c r="D88" s="356" t="s">
        <v>171</v>
      </c>
      <c r="E88" s="356">
        <v>0.47862616919835993</v>
      </c>
      <c r="F88" s="356">
        <v>0.46249704760113364</v>
      </c>
      <c r="G88" s="356">
        <v>0.48841684583136113</v>
      </c>
      <c r="H88" s="356">
        <v>0.51645364060913113</v>
      </c>
    </row>
    <row r="89" spans="1:8" x14ac:dyDescent="0.25">
      <c r="A89" s="339" t="str">
        <f t="shared" si="2"/>
        <v>2012_2_Rio</v>
      </c>
      <c r="B89" s="356">
        <v>2012</v>
      </c>
      <c r="C89" s="356">
        <v>2</v>
      </c>
      <c r="D89" s="356" t="s">
        <v>605</v>
      </c>
      <c r="E89" s="356">
        <v>0.49695757205353225</v>
      </c>
      <c r="F89" s="356">
        <v>0.48941606678987831</v>
      </c>
      <c r="G89" s="356">
        <v>0.50652497762007709</v>
      </c>
      <c r="H89" s="356">
        <v>0.59206988355485179</v>
      </c>
    </row>
    <row r="90" spans="1:8" x14ac:dyDescent="0.25">
      <c r="A90" s="339" t="str">
        <f t="shared" si="2"/>
        <v>2012_2_RMRJ</v>
      </c>
      <c r="B90" s="356">
        <v>2012</v>
      </c>
      <c r="C90" s="356">
        <v>2</v>
      </c>
      <c r="D90" s="356" t="s">
        <v>9</v>
      </c>
      <c r="E90" s="356">
        <v>0.46028917718340079</v>
      </c>
      <c r="F90" s="356">
        <v>0.45178716943642611</v>
      </c>
      <c r="G90" s="356">
        <v>0.4710518637342192</v>
      </c>
      <c r="H90" s="356">
        <v>0.57610337240166754</v>
      </c>
    </row>
    <row r="91" spans="1:8" x14ac:dyDescent="0.25">
      <c r="A91" s="339" t="str">
        <f t="shared" ref="A91:A95" si="3">B91&amp;"_"&amp;C91&amp;"_"&amp;D91</f>
        <v>2012_2_BRA</v>
      </c>
      <c r="B91" s="356">
        <v>2012</v>
      </c>
      <c r="C91" s="356">
        <v>2</v>
      </c>
      <c r="D91" s="356" t="s">
        <v>170</v>
      </c>
      <c r="E91" s="356">
        <v>0.49841291970031432</v>
      </c>
      <c r="F91" s="356">
        <v>0.47502216889072324</v>
      </c>
      <c r="G91" s="356">
        <v>0.53023127332496467</v>
      </c>
      <c r="H91" s="356">
        <v>0.47933848199556478</v>
      </c>
    </row>
    <row r="92" spans="1:8" x14ac:dyDescent="0.25">
      <c r="A92" s="339" t="str">
        <f t="shared" si="3"/>
        <v>2012_1_SEMT</v>
      </c>
      <c r="B92" s="339">
        <v>2012</v>
      </c>
      <c r="C92" s="339">
        <v>1</v>
      </c>
      <c r="D92" s="339" t="s">
        <v>171</v>
      </c>
      <c r="E92" s="339">
        <v>0.47954966699055468</v>
      </c>
      <c r="F92" s="339">
        <v>0.46189805129547351</v>
      </c>
      <c r="G92" s="339">
        <v>0.48856687658955655</v>
      </c>
      <c r="H92" s="339">
        <v>0.52367863954378446</v>
      </c>
    </row>
    <row r="93" spans="1:8" x14ac:dyDescent="0.25">
      <c r="A93" s="339" t="str">
        <f t="shared" si="3"/>
        <v>2012_1_Rio</v>
      </c>
      <c r="B93" s="339">
        <v>2012</v>
      </c>
      <c r="C93" s="339">
        <v>1</v>
      </c>
      <c r="D93" s="339" t="s">
        <v>605</v>
      </c>
      <c r="E93" s="339">
        <v>0.4962269543532794</v>
      </c>
      <c r="F93" s="339">
        <v>0.49088206198287399</v>
      </c>
      <c r="G93" s="339">
        <v>0.5068567552751988</v>
      </c>
      <c r="H93" s="339">
        <v>0.54340888726294079</v>
      </c>
    </row>
    <row r="94" spans="1:8" x14ac:dyDescent="0.25">
      <c r="A94" s="339" t="str">
        <f t="shared" si="3"/>
        <v>2012_1_RMRJ</v>
      </c>
      <c r="B94" s="339">
        <v>2012</v>
      </c>
      <c r="C94" s="339">
        <v>1</v>
      </c>
      <c r="D94" s="339" t="s">
        <v>9</v>
      </c>
      <c r="E94" s="339">
        <v>0.46010076934987409</v>
      </c>
      <c r="F94" s="339">
        <v>0.44949999191141837</v>
      </c>
      <c r="G94" s="339">
        <v>0.47059828200276077</v>
      </c>
      <c r="H94" s="339">
        <v>0.56382043557502726</v>
      </c>
    </row>
    <row r="95" spans="1:8" x14ac:dyDescent="0.25">
      <c r="A95" s="339" t="str">
        <f t="shared" si="3"/>
        <v>2012_1_BRA</v>
      </c>
      <c r="B95" s="339">
        <v>2012</v>
      </c>
      <c r="C95" s="339">
        <v>1</v>
      </c>
      <c r="D95" s="339" t="s">
        <v>170</v>
      </c>
      <c r="E95" s="339">
        <v>0.50391941246687433</v>
      </c>
      <c r="F95" s="339">
        <v>0.48148248622482626</v>
      </c>
      <c r="G95" s="339">
        <v>0.53155297985995853</v>
      </c>
      <c r="H95" s="339">
        <v>0.48525807199394061</v>
      </c>
    </row>
  </sheetData>
  <pageMargins left="0.511811024" right="0.511811024" top="0.78740157499999996" bottom="0.78740157499999996" header="0.31496062000000002" footer="0.3149606200000000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"/>
  <sheetViews>
    <sheetView workbookViewId="0"/>
  </sheetViews>
  <sheetFormatPr defaultRowHeight="15" x14ac:dyDescent="0.25"/>
  <cols>
    <col min="1" max="4" width="9.140625" style="339"/>
    <col min="5" max="5" width="15.7109375" style="359" bestFit="1" customWidth="1"/>
    <col min="6" max="6" width="15" style="359" customWidth="1"/>
    <col min="7" max="7" width="9.140625" style="358"/>
    <col min="8" max="16384" width="9.140625" style="339"/>
  </cols>
  <sheetData>
    <row r="1" spans="1:7" x14ac:dyDescent="0.25">
      <c r="B1" s="356" t="s">
        <v>231</v>
      </c>
      <c r="C1" s="356" t="s">
        <v>232</v>
      </c>
      <c r="D1" s="356" t="s">
        <v>233</v>
      </c>
      <c r="E1" s="357" t="s">
        <v>607</v>
      </c>
      <c r="F1" s="357" t="s">
        <v>608</v>
      </c>
      <c r="G1" s="358" t="s">
        <v>613</v>
      </c>
    </row>
    <row r="2" spans="1:7" x14ac:dyDescent="0.25">
      <c r="A2" s="339">
        <v>1</v>
      </c>
      <c r="B2" s="356">
        <v>2</v>
      </c>
      <c r="C2" s="356">
        <v>3</v>
      </c>
      <c r="D2" s="356">
        <v>4</v>
      </c>
      <c r="E2" s="357">
        <v>5</v>
      </c>
      <c r="F2" s="357">
        <v>6</v>
      </c>
      <c r="G2" s="358">
        <v>7</v>
      </c>
    </row>
    <row r="3" spans="1:7" x14ac:dyDescent="0.25">
      <c r="A3" s="339" t="str">
        <f>B3&amp;"_"&amp;C3&amp;"_"&amp;D3</f>
        <v>2012_1_BRA</v>
      </c>
      <c r="B3" s="356">
        <v>2012</v>
      </c>
      <c r="C3" s="356">
        <v>1</v>
      </c>
      <c r="D3" s="356" t="s">
        <v>170</v>
      </c>
      <c r="E3" s="357">
        <v>94955282536.455307</v>
      </c>
      <c r="F3" s="357">
        <v>71249405711.674393</v>
      </c>
      <c r="G3" s="358">
        <f>E3/F3</f>
        <v>1.3327168358528028</v>
      </c>
    </row>
    <row r="4" spans="1:7" x14ac:dyDescent="0.25">
      <c r="A4" s="339" t="str">
        <f t="shared" ref="A4:A67" si="0">B4&amp;"_"&amp;C4&amp;"_"&amp;D4</f>
        <v>2012_1_RMRJ</v>
      </c>
      <c r="B4" s="356">
        <v>2012</v>
      </c>
      <c r="C4" s="356">
        <v>1</v>
      </c>
      <c r="D4" s="356" t="s">
        <v>9</v>
      </c>
      <c r="E4" s="357">
        <v>6997660301.9826298</v>
      </c>
      <c r="F4" s="357">
        <v>4802545298.4082804</v>
      </c>
      <c r="G4" s="358">
        <f t="shared" ref="G4:G67" si="1">E4/F4</f>
        <v>1.4570732532813135</v>
      </c>
    </row>
    <row r="5" spans="1:7" x14ac:dyDescent="0.25">
      <c r="A5" s="339" t="str">
        <f t="shared" si="0"/>
        <v>2012_1_Rio</v>
      </c>
      <c r="B5" s="356">
        <v>2012</v>
      </c>
      <c r="C5" s="356">
        <v>1</v>
      </c>
      <c r="D5" s="356" t="s">
        <v>605</v>
      </c>
      <c r="E5" s="357">
        <v>4556137210.6420603</v>
      </c>
      <c r="F5" s="357">
        <v>3234308935.3647399</v>
      </c>
      <c r="G5" s="358">
        <f t="shared" si="1"/>
        <v>1.4086895536861432</v>
      </c>
    </row>
    <row r="6" spans="1:7" x14ac:dyDescent="0.25">
      <c r="A6" s="339" t="str">
        <f t="shared" si="0"/>
        <v>2012_1_SEMT</v>
      </c>
      <c r="B6" s="356">
        <v>2012</v>
      </c>
      <c r="C6" s="356">
        <v>1</v>
      </c>
      <c r="D6" s="356" t="s">
        <v>171</v>
      </c>
      <c r="E6" s="357">
        <v>26206063262.632099</v>
      </c>
      <c r="F6" s="357">
        <v>19310314728.228199</v>
      </c>
      <c r="G6" s="358">
        <f t="shared" si="1"/>
        <v>1.3571018200093632</v>
      </c>
    </row>
    <row r="7" spans="1:7" x14ac:dyDescent="0.25">
      <c r="A7" s="339" t="str">
        <f t="shared" si="0"/>
        <v>2012_2_BRA</v>
      </c>
      <c r="B7" s="356">
        <v>2012</v>
      </c>
      <c r="C7" s="356">
        <v>2</v>
      </c>
      <c r="D7" s="356" t="s">
        <v>170</v>
      </c>
      <c r="E7" s="357">
        <v>96923023530.267593</v>
      </c>
      <c r="F7" s="357">
        <v>71370398348.449203</v>
      </c>
      <c r="G7" s="358">
        <f t="shared" si="1"/>
        <v>1.3580283391030508</v>
      </c>
    </row>
    <row r="8" spans="1:7" x14ac:dyDescent="0.25">
      <c r="A8" s="339" t="str">
        <f t="shared" si="0"/>
        <v>2012_2_RMRJ</v>
      </c>
      <c r="B8" s="356">
        <v>2012</v>
      </c>
      <c r="C8" s="356">
        <v>2</v>
      </c>
      <c r="D8" s="356" t="s">
        <v>9</v>
      </c>
      <c r="E8" s="357">
        <v>7247976938.8345299</v>
      </c>
      <c r="F8" s="357">
        <v>4934387115.8049202</v>
      </c>
      <c r="G8" s="358">
        <f t="shared" si="1"/>
        <v>1.4688707571441131</v>
      </c>
    </row>
    <row r="9" spans="1:7" x14ac:dyDescent="0.25">
      <c r="A9" s="339" t="str">
        <f t="shared" si="0"/>
        <v>2012_2_Rio</v>
      </c>
      <c r="B9" s="356">
        <v>2012</v>
      </c>
      <c r="C9" s="356">
        <v>2</v>
      </c>
      <c r="D9" s="356" t="s">
        <v>605</v>
      </c>
      <c r="E9" s="357">
        <v>4724367454.9859695</v>
      </c>
      <c r="F9" s="357">
        <v>3333869504.33638</v>
      </c>
      <c r="G9" s="358">
        <f t="shared" si="1"/>
        <v>1.4170822969648218</v>
      </c>
    </row>
    <row r="10" spans="1:7" x14ac:dyDescent="0.25">
      <c r="A10" s="339" t="str">
        <f t="shared" si="0"/>
        <v>2012_2_SEMT</v>
      </c>
      <c r="B10" s="356">
        <v>2012</v>
      </c>
      <c r="C10" s="356">
        <v>2</v>
      </c>
      <c r="D10" s="356" t="s">
        <v>171</v>
      </c>
      <c r="E10" s="357">
        <v>27073136575.661701</v>
      </c>
      <c r="F10" s="357">
        <v>19398176225.517601</v>
      </c>
      <c r="G10" s="358">
        <f t="shared" si="1"/>
        <v>1.3956537079010534</v>
      </c>
    </row>
    <row r="11" spans="1:7" x14ac:dyDescent="0.25">
      <c r="A11" s="339" t="str">
        <f t="shared" si="0"/>
        <v>2012_3_BRA</v>
      </c>
      <c r="B11" s="356">
        <v>2012</v>
      </c>
      <c r="C11" s="356">
        <v>3</v>
      </c>
      <c r="D11" s="356" t="s">
        <v>170</v>
      </c>
      <c r="E11" s="357">
        <v>98793698084.477493</v>
      </c>
      <c r="F11" s="357">
        <v>72166682038.827103</v>
      </c>
      <c r="G11" s="358">
        <f t="shared" si="1"/>
        <v>1.3689655017162148</v>
      </c>
    </row>
    <row r="12" spans="1:7" x14ac:dyDescent="0.25">
      <c r="A12" s="339" t="str">
        <f t="shared" si="0"/>
        <v>2012_3_RMRJ</v>
      </c>
      <c r="B12" s="356">
        <v>2012</v>
      </c>
      <c r="C12" s="356">
        <v>3</v>
      </c>
      <c r="D12" s="356" t="s">
        <v>9</v>
      </c>
      <c r="E12" s="357">
        <v>6974724667.7878103</v>
      </c>
      <c r="F12" s="357">
        <v>4664537618.1945896</v>
      </c>
      <c r="G12" s="358">
        <f t="shared" si="1"/>
        <v>1.4952660346401878</v>
      </c>
    </row>
    <row r="13" spans="1:7" x14ac:dyDescent="0.25">
      <c r="A13" s="339" t="str">
        <f t="shared" si="0"/>
        <v>2012_3_Rio</v>
      </c>
      <c r="B13" s="356">
        <v>2012</v>
      </c>
      <c r="C13" s="356">
        <v>3</v>
      </c>
      <c r="D13" s="356" t="s">
        <v>605</v>
      </c>
      <c r="E13" s="357">
        <v>4435802341.1742897</v>
      </c>
      <c r="F13" s="357">
        <v>3113685020.4467702</v>
      </c>
      <c r="G13" s="358">
        <f t="shared" si="1"/>
        <v>1.4246149857951316</v>
      </c>
    </row>
    <row r="14" spans="1:7" x14ac:dyDescent="0.25">
      <c r="A14" s="339" t="str">
        <f t="shared" si="0"/>
        <v>2012_3_SEMT</v>
      </c>
      <c r="B14" s="356">
        <v>2012</v>
      </c>
      <c r="C14" s="356">
        <v>3</v>
      </c>
      <c r="D14" s="356" t="s">
        <v>171</v>
      </c>
      <c r="E14" s="357">
        <v>27517778220.5639</v>
      </c>
      <c r="F14" s="357">
        <v>19588720726.934299</v>
      </c>
      <c r="G14" s="358">
        <f t="shared" si="1"/>
        <v>1.4047766877766155</v>
      </c>
    </row>
    <row r="15" spans="1:7" x14ac:dyDescent="0.25">
      <c r="A15" s="339" t="str">
        <f t="shared" si="0"/>
        <v>2012_4_BRA</v>
      </c>
      <c r="B15" s="356">
        <v>2012</v>
      </c>
      <c r="C15" s="356">
        <v>4</v>
      </c>
      <c r="D15" s="356" t="s">
        <v>170</v>
      </c>
      <c r="E15" s="357">
        <v>99524414316.150406</v>
      </c>
      <c r="F15" s="357">
        <v>71416310909.052307</v>
      </c>
      <c r="G15" s="358">
        <f t="shared" si="1"/>
        <v>1.3935810048056583</v>
      </c>
    </row>
    <row r="16" spans="1:7" x14ac:dyDescent="0.25">
      <c r="A16" s="339" t="str">
        <f t="shared" si="0"/>
        <v>2012_4_RMRJ</v>
      </c>
      <c r="B16" s="356">
        <v>2012</v>
      </c>
      <c r="C16" s="356">
        <v>4</v>
      </c>
      <c r="D16" s="356" t="s">
        <v>9</v>
      </c>
      <c r="E16" s="357">
        <v>7028169754.1063299</v>
      </c>
      <c r="F16" s="357">
        <v>4538707149.4964199</v>
      </c>
      <c r="G16" s="358">
        <f t="shared" si="1"/>
        <v>1.5484959753100884</v>
      </c>
    </row>
    <row r="17" spans="1:7" x14ac:dyDescent="0.25">
      <c r="A17" s="339" t="str">
        <f t="shared" si="0"/>
        <v>2012_4_Rio</v>
      </c>
      <c r="B17" s="356">
        <v>2012</v>
      </c>
      <c r="C17" s="356">
        <v>4</v>
      </c>
      <c r="D17" s="356" t="s">
        <v>605</v>
      </c>
      <c r="E17" s="357">
        <v>4388918226.3254805</v>
      </c>
      <c r="F17" s="357">
        <v>3019465618.6511502</v>
      </c>
      <c r="G17" s="358">
        <f t="shared" si="1"/>
        <v>1.4535413813673723</v>
      </c>
    </row>
    <row r="18" spans="1:7" x14ac:dyDescent="0.25">
      <c r="A18" s="339" t="str">
        <f t="shared" si="0"/>
        <v>2012_4_SEMT</v>
      </c>
      <c r="B18" s="356">
        <v>2012</v>
      </c>
      <c r="C18" s="356">
        <v>4</v>
      </c>
      <c r="D18" s="356" t="s">
        <v>171</v>
      </c>
      <c r="E18" s="357">
        <v>27826268742.570702</v>
      </c>
      <c r="F18" s="357">
        <v>19886253657.5467</v>
      </c>
      <c r="G18" s="358">
        <f t="shared" si="1"/>
        <v>1.3992715381064658</v>
      </c>
    </row>
    <row r="19" spans="1:7" x14ac:dyDescent="0.25">
      <c r="A19" s="339" t="str">
        <f t="shared" si="0"/>
        <v>2013_1_BRA</v>
      </c>
      <c r="B19" s="356">
        <v>2013</v>
      </c>
      <c r="C19" s="356">
        <v>1</v>
      </c>
      <c r="D19" s="356" t="s">
        <v>170</v>
      </c>
      <c r="E19" s="357">
        <v>99923451151.434097</v>
      </c>
      <c r="F19" s="357">
        <v>71946223133.888596</v>
      </c>
      <c r="G19" s="358">
        <f t="shared" si="1"/>
        <v>1.3888630535265372</v>
      </c>
    </row>
    <row r="20" spans="1:7" x14ac:dyDescent="0.25">
      <c r="A20" s="339" t="str">
        <f t="shared" si="0"/>
        <v>2013_1_RMRJ</v>
      </c>
      <c r="B20" s="356">
        <v>2013</v>
      </c>
      <c r="C20" s="356">
        <v>1</v>
      </c>
      <c r="D20" s="356" t="s">
        <v>9</v>
      </c>
      <c r="E20" s="357">
        <v>7272998799.83533</v>
      </c>
      <c r="F20" s="357">
        <v>4888351920.3411503</v>
      </c>
      <c r="G20" s="358">
        <f t="shared" si="1"/>
        <v>1.4878222595986419</v>
      </c>
    </row>
    <row r="21" spans="1:7" x14ac:dyDescent="0.25">
      <c r="A21" s="339" t="str">
        <f t="shared" si="0"/>
        <v>2013_1_Rio</v>
      </c>
      <c r="B21" s="356">
        <v>2013</v>
      </c>
      <c r="C21" s="356">
        <v>1</v>
      </c>
      <c r="D21" s="356" t="s">
        <v>605</v>
      </c>
      <c r="E21" s="357">
        <v>4564300313.1964197</v>
      </c>
      <c r="F21" s="357">
        <v>3344749060.2522101</v>
      </c>
      <c r="G21" s="358">
        <f t="shared" si="1"/>
        <v>1.3646166665944888</v>
      </c>
    </row>
    <row r="22" spans="1:7" x14ac:dyDescent="0.25">
      <c r="A22" s="339" t="str">
        <f t="shared" si="0"/>
        <v>2013_1_SEMT</v>
      </c>
      <c r="B22" s="356">
        <v>2013</v>
      </c>
      <c r="C22" s="356">
        <v>1</v>
      </c>
      <c r="D22" s="356" t="s">
        <v>171</v>
      </c>
      <c r="E22" s="357">
        <v>28183456295.0919</v>
      </c>
      <c r="F22" s="357">
        <v>19968413672.207199</v>
      </c>
      <c r="G22" s="358">
        <f t="shared" si="1"/>
        <v>1.4114018648521245</v>
      </c>
    </row>
    <row r="23" spans="1:7" x14ac:dyDescent="0.25">
      <c r="A23" s="339" t="str">
        <f t="shared" si="0"/>
        <v>2013_2_BRA</v>
      </c>
      <c r="B23" s="356">
        <v>2013</v>
      </c>
      <c r="C23" s="356">
        <v>2</v>
      </c>
      <c r="D23" s="356" t="s">
        <v>170</v>
      </c>
      <c r="E23" s="357">
        <v>102338999187.547</v>
      </c>
      <c r="F23" s="357">
        <v>74471195181.3461</v>
      </c>
      <c r="G23" s="358">
        <f t="shared" si="1"/>
        <v>1.3742091682339665</v>
      </c>
    </row>
    <row r="24" spans="1:7" x14ac:dyDescent="0.25">
      <c r="A24" s="339" t="str">
        <f t="shared" si="0"/>
        <v>2013_2_RMRJ</v>
      </c>
      <c r="B24" s="356">
        <v>2013</v>
      </c>
      <c r="C24" s="356">
        <v>2</v>
      </c>
      <c r="D24" s="356" t="s">
        <v>9</v>
      </c>
      <c r="E24" s="357">
        <v>7203836886.1641502</v>
      </c>
      <c r="F24" s="357">
        <v>4905615522.6269503</v>
      </c>
      <c r="G24" s="358">
        <f t="shared" si="1"/>
        <v>1.4684878692463257</v>
      </c>
    </row>
    <row r="25" spans="1:7" x14ac:dyDescent="0.25">
      <c r="A25" s="339" t="str">
        <f t="shared" si="0"/>
        <v>2013_2_Rio</v>
      </c>
      <c r="B25" s="356">
        <v>2013</v>
      </c>
      <c r="C25" s="356">
        <v>2</v>
      </c>
      <c r="D25" s="356" t="s">
        <v>605</v>
      </c>
      <c r="E25" s="357">
        <v>4515400437.1937704</v>
      </c>
      <c r="F25" s="357">
        <v>3471779082.1677399</v>
      </c>
      <c r="G25" s="358">
        <f t="shared" si="1"/>
        <v>1.300601314290541</v>
      </c>
    </row>
    <row r="26" spans="1:7" x14ac:dyDescent="0.25">
      <c r="A26" s="339" t="str">
        <f t="shared" si="0"/>
        <v>2013_2_SEMT</v>
      </c>
      <c r="B26" s="356">
        <v>2013</v>
      </c>
      <c r="C26" s="356">
        <v>2</v>
      </c>
      <c r="D26" s="356" t="s">
        <v>171</v>
      </c>
      <c r="E26" s="357">
        <v>28968938291.992401</v>
      </c>
      <c r="F26" s="357">
        <v>20660142105.462299</v>
      </c>
      <c r="G26" s="358">
        <f t="shared" si="1"/>
        <v>1.4021654906397452</v>
      </c>
    </row>
    <row r="27" spans="1:7" x14ac:dyDescent="0.25">
      <c r="A27" s="339" t="str">
        <f t="shared" si="0"/>
        <v>2013_3_BRA</v>
      </c>
      <c r="B27" s="356">
        <v>2013</v>
      </c>
      <c r="C27" s="356">
        <v>3</v>
      </c>
      <c r="D27" s="356" t="s">
        <v>170</v>
      </c>
      <c r="E27" s="357">
        <v>104888091900.94</v>
      </c>
      <c r="F27" s="357">
        <v>75121334082.333496</v>
      </c>
      <c r="G27" s="358">
        <f t="shared" si="1"/>
        <v>1.3962490573713977</v>
      </c>
    </row>
    <row r="28" spans="1:7" x14ac:dyDescent="0.25">
      <c r="A28" s="339" t="str">
        <f t="shared" si="0"/>
        <v>2013_3_RMRJ</v>
      </c>
      <c r="B28" s="356">
        <v>2013</v>
      </c>
      <c r="C28" s="356">
        <v>3</v>
      </c>
      <c r="D28" s="356" t="s">
        <v>9</v>
      </c>
      <c r="E28" s="357">
        <v>7621151381.8870001</v>
      </c>
      <c r="F28" s="357">
        <v>5140122391.6319704</v>
      </c>
      <c r="G28" s="358">
        <f t="shared" si="1"/>
        <v>1.4826789716708111</v>
      </c>
    </row>
    <row r="29" spans="1:7" x14ac:dyDescent="0.25">
      <c r="A29" s="339" t="str">
        <f t="shared" si="0"/>
        <v>2013_3_Rio</v>
      </c>
      <c r="B29" s="356">
        <v>2013</v>
      </c>
      <c r="C29" s="356">
        <v>3</v>
      </c>
      <c r="D29" s="356" t="s">
        <v>605</v>
      </c>
      <c r="E29" s="357">
        <v>4925386610.35849</v>
      </c>
      <c r="F29" s="357">
        <v>3498029848.1656098</v>
      </c>
      <c r="G29" s="358">
        <f t="shared" si="1"/>
        <v>1.4080459070243199</v>
      </c>
    </row>
    <row r="30" spans="1:7" x14ac:dyDescent="0.25">
      <c r="A30" s="339" t="str">
        <f t="shared" si="0"/>
        <v>2013_3_SEMT</v>
      </c>
      <c r="B30" s="356">
        <v>2013</v>
      </c>
      <c r="C30" s="356">
        <v>3</v>
      </c>
      <c r="D30" s="356" t="s">
        <v>171</v>
      </c>
      <c r="E30" s="357">
        <v>29506760872.069199</v>
      </c>
      <c r="F30" s="357">
        <v>21006939658.231499</v>
      </c>
      <c r="G30" s="358">
        <f t="shared" si="1"/>
        <v>1.404619680549569</v>
      </c>
    </row>
    <row r="31" spans="1:7" x14ac:dyDescent="0.25">
      <c r="A31" s="339" t="str">
        <f t="shared" si="0"/>
        <v>2013_4_BRA</v>
      </c>
      <c r="B31" s="356">
        <v>2013</v>
      </c>
      <c r="C31" s="356">
        <v>4</v>
      </c>
      <c r="D31" s="356" t="s">
        <v>170</v>
      </c>
      <c r="E31" s="357">
        <v>106040199021.457</v>
      </c>
      <c r="F31" s="357">
        <v>73990244246.734604</v>
      </c>
      <c r="G31" s="358">
        <f t="shared" si="1"/>
        <v>1.4331646029961154</v>
      </c>
    </row>
    <row r="32" spans="1:7" x14ac:dyDescent="0.25">
      <c r="A32" s="339" t="str">
        <f t="shared" si="0"/>
        <v>2013_4_RMRJ</v>
      </c>
      <c r="B32" s="356">
        <v>2013</v>
      </c>
      <c r="C32" s="356">
        <v>4</v>
      </c>
      <c r="D32" s="356" t="s">
        <v>9</v>
      </c>
      <c r="E32" s="357">
        <v>7700172127.1612301</v>
      </c>
      <c r="F32" s="357">
        <v>4960589722.7025003</v>
      </c>
      <c r="G32" s="358">
        <f t="shared" si="1"/>
        <v>1.5522694997171065</v>
      </c>
    </row>
    <row r="33" spans="1:7" x14ac:dyDescent="0.25">
      <c r="A33" s="339" t="str">
        <f t="shared" si="0"/>
        <v>2013_4_Rio</v>
      </c>
      <c r="B33" s="356">
        <v>2013</v>
      </c>
      <c r="C33" s="356">
        <v>4</v>
      </c>
      <c r="D33" s="356" t="s">
        <v>605</v>
      </c>
      <c r="E33" s="357">
        <v>5097603377.8212204</v>
      </c>
      <c r="F33" s="357">
        <v>3350385150.71171</v>
      </c>
      <c r="G33" s="358">
        <f t="shared" si="1"/>
        <v>1.5214977229523463</v>
      </c>
    </row>
    <row r="34" spans="1:7" x14ac:dyDescent="0.25">
      <c r="A34" s="339" t="str">
        <f t="shared" si="0"/>
        <v>2013_4_SEMT</v>
      </c>
      <c r="B34" s="356">
        <v>2013</v>
      </c>
      <c r="C34" s="356">
        <v>4</v>
      </c>
      <c r="D34" s="356" t="s">
        <v>171</v>
      </c>
      <c r="E34" s="357">
        <v>29771474133.023602</v>
      </c>
      <c r="F34" s="357">
        <v>20061051843.2589</v>
      </c>
      <c r="G34" s="358">
        <f t="shared" si="1"/>
        <v>1.4840435270111565</v>
      </c>
    </row>
    <row r="35" spans="1:7" x14ac:dyDescent="0.25">
      <c r="A35" s="339" t="str">
        <f t="shared" si="0"/>
        <v>2014_1_BRA</v>
      </c>
      <c r="B35" s="356">
        <v>2014</v>
      </c>
      <c r="C35" s="356">
        <v>1</v>
      </c>
      <c r="D35" s="356" t="s">
        <v>170</v>
      </c>
      <c r="E35" s="357">
        <v>106658019344.114</v>
      </c>
      <c r="F35" s="357">
        <v>75836305062.9935</v>
      </c>
      <c r="G35" s="358">
        <f t="shared" si="1"/>
        <v>1.4064242615132476</v>
      </c>
    </row>
    <row r="36" spans="1:7" x14ac:dyDescent="0.25">
      <c r="A36" s="339" t="str">
        <f t="shared" si="0"/>
        <v>2014_1_RMRJ</v>
      </c>
      <c r="B36" s="356">
        <v>2014</v>
      </c>
      <c r="C36" s="356">
        <v>1</v>
      </c>
      <c r="D36" s="356" t="s">
        <v>9</v>
      </c>
      <c r="E36" s="357">
        <v>7843302566.1843996</v>
      </c>
      <c r="F36" s="357">
        <v>5111300839.67488</v>
      </c>
      <c r="G36" s="358">
        <f t="shared" si="1"/>
        <v>1.5345022357719991</v>
      </c>
    </row>
    <row r="37" spans="1:7" x14ac:dyDescent="0.25">
      <c r="A37" s="339" t="str">
        <f t="shared" si="0"/>
        <v>2014_1_Rio</v>
      </c>
      <c r="B37" s="356">
        <v>2014</v>
      </c>
      <c r="C37" s="356">
        <v>1</v>
      </c>
      <c r="D37" s="356" t="s">
        <v>605</v>
      </c>
      <c r="E37" s="357">
        <v>5122358722.4836998</v>
      </c>
      <c r="F37" s="357">
        <v>3489930553.6792898</v>
      </c>
      <c r="G37" s="358">
        <f t="shared" si="1"/>
        <v>1.4677537686483211</v>
      </c>
    </row>
    <row r="38" spans="1:7" x14ac:dyDescent="0.25">
      <c r="A38" s="339" t="str">
        <f t="shared" si="0"/>
        <v>2014_1_SEMT</v>
      </c>
      <c r="B38" s="356">
        <v>2014</v>
      </c>
      <c r="C38" s="356">
        <v>1</v>
      </c>
      <c r="D38" s="356" t="s">
        <v>171</v>
      </c>
      <c r="E38" s="357">
        <v>30023848508.6679</v>
      </c>
      <c r="F38" s="357">
        <v>21926922308.240799</v>
      </c>
      <c r="G38" s="358">
        <f t="shared" si="1"/>
        <v>1.3692687047732199</v>
      </c>
    </row>
    <row r="39" spans="1:7" x14ac:dyDescent="0.25">
      <c r="A39" s="339" t="str">
        <f t="shared" si="0"/>
        <v>2014_2_BRA</v>
      </c>
      <c r="B39" s="356">
        <v>2014</v>
      </c>
      <c r="C39" s="356">
        <v>2</v>
      </c>
      <c r="D39" s="356" t="s">
        <v>170</v>
      </c>
      <c r="E39" s="357">
        <v>105390483686.121</v>
      </c>
      <c r="F39" s="357">
        <v>75290027181.770203</v>
      </c>
      <c r="G39" s="358">
        <f t="shared" si="1"/>
        <v>1.3997934073217992</v>
      </c>
    </row>
    <row r="40" spans="1:7" x14ac:dyDescent="0.25">
      <c r="A40" s="339" t="str">
        <f t="shared" si="0"/>
        <v>2014_2_RMRJ</v>
      </c>
      <c r="B40" s="356">
        <v>2014</v>
      </c>
      <c r="C40" s="356">
        <v>2</v>
      </c>
      <c r="D40" s="356" t="s">
        <v>9</v>
      </c>
      <c r="E40" s="357">
        <v>7222771602.8567495</v>
      </c>
      <c r="F40" s="357">
        <v>4904130794.8432798</v>
      </c>
      <c r="G40" s="358">
        <f t="shared" si="1"/>
        <v>1.4727934276246328</v>
      </c>
    </row>
    <row r="41" spans="1:7" x14ac:dyDescent="0.25">
      <c r="A41" s="339" t="str">
        <f t="shared" si="0"/>
        <v>2014_2_Rio</v>
      </c>
      <c r="B41" s="356">
        <v>2014</v>
      </c>
      <c r="C41" s="356">
        <v>2</v>
      </c>
      <c r="D41" s="356" t="s">
        <v>605</v>
      </c>
      <c r="E41" s="357">
        <v>4677918735.2564497</v>
      </c>
      <c r="F41" s="357">
        <v>3426856243.3965998</v>
      </c>
      <c r="G41" s="358">
        <f t="shared" si="1"/>
        <v>1.3650758604976769</v>
      </c>
    </row>
    <row r="42" spans="1:7" x14ac:dyDescent="0.25">
      <c r="A42" s="339" t="str">
        <f t="shared" si="0"/>
        <v>2014_2_SEMT</v>
      </c>
      <c r="B42" s="356">
        <v>2014</v>
      </c>
      <c r="C42" s="356">
        <v>2</v>
      </c>
      <c r="D42" s="356" t="s">
        <v>171</v>
      </c>
      <c r="E42" s="357">
        <v>29144300299.068901</v>
      </c>
      <c r="F42" s="357">
        <v>21840738921.729198</v>
      </c>
      <c r="G42" s="358">
        <f t="shared" si="1"/>
        <v>1.3344008370556291</v>
      </c>
    </row>
    <row r="43" spans="1:7" x14ac:dyDescent="0.25">
      <c r="A43" s="339" t="str">
        <f t="shared" si="0"/>
        <v>2014_3_BRA</v>
      </c>
      <c r="B43" s="356">
        <v>2014</v>
      </c>
      <c r="C43" s="356">
        <v>3</v>
      </c>
      <c r="D43" s="356" t="s">
        <v>170</v>
      </c>
      <c r="E43" s="357">
        <v>105262179849.845</v>
      </c>
      <c r="F43" s="357">
        <v>76347522610.4534</v>
      </c>
      <c r="G43" s="358">
        <f t="shared" si="1"/>
        <v>1.3787242368940029</v>
      </c>
    </row>
    <row r="44" spans="1:7" x14ac:dyDescent="0.25">
      <c r="A44" s="339" t="str">
        <f t="shared" si="0"/>
        <v>2014_3_RMRJ</v>
      </c>
      <c r="B44" s="356">
        <v>2014</v>
      </c>
      <c r="C44" s="356">
        <v>3</v>
      </c>
      <c r="D44" s="356" t="s">
        <v>9</v>
      </c>
      <c r="E44" s="357">
        <v>6696191176.6880703</v>
      </c>
      <c r="F44" s="357">
        <v>4728533209.3876104</v>
      </c>
      <c r="G44" s="358">
        <f t="shared" si="1"/>
        <v>1.4161243836448154</v>
      </c>
    </row>
    <row r="45" spans="1:7" x14ac:dyDescent="0.25">
      <c r="A45" s="339" t="str">
        <f t="shared" si="0"/>
        <v>2014_3_Rio</v>
      </c>
      <c r="B45" s="356">
        <v>2014</v>
      </c>
      <c r="C45" s="356">
        <v>3</v>
      </c>
      <c r="D45" s="356" t="s">
        <v>605</v>
      </c>
      <c r="E45" s="357">
        <v>4232130327.6882501</v>
      </c>
      <c r="F45" s="357">
        <v>3212187473.5116</v>
      </c>
      <c r="G45" s="358">
        <f t="shared" si="1"/>
        <v>1.31752282909616</v>
      </c>
    </row>
    <row r="46" spans="1:7" x14ac:dyDescent="0.25">
      <c r="A46" s="339" t="str">
        <f t="shared" si="0"/>
        <v>2014_3_SEMT</v>
      </c>
      <c r="B46" s="356">
        <v>2014</v>
      </c>
      <c r="C46" s="356">
        <v>3</v>
      </c>
      <c r="D46" s="356" t="s">
        <v>171</v>
      </c>
      <c r="E46" s="357">
        <v>28731596552.132999</v>
      </c>
      <c r="F46" s="357">
        <v>22656003770.284</v>
      </c>
      <c r="G46" s="358">
        <f t="shared" si="1"/>
        <v>1.268167009656745</v>
      </c>
    </row>
    <row r="47" spans="1:7" x14ac:dyDescent="0.25">
      <c r="A47" s="339" t="str">
        <f t="shared" si="0"/>
        <v>2014_4_BRA</v>
      </c>
      <c r="B47" s="356">
        <v>2014</v>
      </c>
      <c r="C47" s="356">
        <v>4</v>
      </c>
      <c r="D47" s="356" t="s">
        <v>170</v>
      </c>
      <c r="E47" s="357">
        <v>108332510399.789</v>
      </c>
      <c r="F47" s="357">
        <v>76251882013.122192</v>
      </c>
      <c r="G47" s="358">
        <f t="shared" si="1"/>
        <v>1.4207191683629008</v>
      </c>
    </row>
    <row r="48" spans="1:7" x14ac:dyDescent="0.25">
      <c r="A48" s="339" t="str">
        <f t="shared" si="0"/>
        <v>2014_4_RMRJ</v>
      </c>
      <c r="B48" s="356">
        <v>2014</v>
      </c>
      <c r="C48" s="356">
        <v>4</v>
      </c>
      <c r="D48" s="356" t="s">
        <v>9</v>
      </c>
      <c r="E48" s="357">
        <v>7256538212.3166304</v>
      </c>
      <c r="F48" s="357">
        <v>4847628757.3594799</v>
      </c>
      <c r="G48" s="358">
        <f t="shared" si="1"/>
        <v>1.4969253165890724</v>
      </c>
    </row>
    <row r="49" spans="1:7" x14ac:dyDescent="0.25">
      <c r="A49" s="339" t="str">
        <f t="shared" si="0"/>
        <v>2014_4_Rio</v>
      </c>
      <c r="B49" s="356">
        <v>2014</v>
      </c>
      <c r="C49" s="356">
        <v>4</v>
      </c>
      <c r="D49" s="356" t="s">
        <v>605</v>
      </c>
      <c r="E49" s="357">
        <v>4605976319.6924801</v>
      </c>
      <c r="F49" s="357">
        <v>3275452690.6985402</v>
      </c>
      <c r="G49" s="358">
        <f t="shared" si="1"/>
        <v>1.4062106080091743</v>
      </c>
    </row>
    <row r="50" spans="1:7" x14ac:dyDescent="0.25">
      <c r="A50" s="339" t="str">
        <f t="shared" si="0"/>
        <v>2014_4_SEMT</v>
      </c>
      <c r="B50" s="356">
        <v>2014</v>
      </c>
      <c r="C50" s="356">
        <v>4</v>
      </c>
      <c r="D50" s="356" t="s">
        <v>171</v>
      </c>
      <c r="E50" s="357">
        <v>29967251424.0172</v>
      </c>
      <c r="F50" s="357">
        <v>21744383976.226101</v>
      </c>
      <c r="G50" s="358">
        <f t="shared" si="1"/>
        <v>1.3781605152291942</v>
      </c>
    </row>
    <row r="51" spans="1:7" x14ac:dyDescent="0.25">
      <c r="A51" s="339" t="str">
        <f t="shared" si="0"/>
        <v>2015_1_BRA</v>
      </c>
      <c r="B51" s="356">
        <v>2015</v>
      </c>
      <c r="C51" s="356">
        <v>1</v>
      </c>
      <c r="D51" s="356" t="s">
        <v>170</v>
      </c>
      <c r="E51" s="357">
        <v>107771318810.48199</v>
      </c>
      <c r="F51" s="357">
        <v>76376235166.356705</v>
      </c>
      <c r="G51" s="358">
        <f t="shared" si="1"/>
        <v>1.4110582771688469</v>
      </c>
    </row>
    <row r="52" spans="1:7" x14ac:dyDescent="0.25">
      <c r="A52" s="339" t="str">
        <f t="shared" si="0"/>
        <v>2015_1_RMRJ</v>
      </c>
      <c r="B52" s="356">
        <v>2015</v>
      </c>
      <c r="C52" s="356">
        <v>1</v>
      </c>
      <c r="D52" s="356" t="s">
        <v>9</v>
      </c>
      <c r="E52" s="357">
        <v>7648389374.5780296</v>
      </c>
      <c r="F52" s="357">
        <v>4820250875.1077099</v>
      </c>
      <c r="G52" s="358">
        <f t="shared" si="1"/>
        <v>1.5867201879626491</v>
      </c>
    </row>
    <row r="53" spans="1:7" x14ac:dyDescent="0.25">
      <c r="A53" s="339" t="str">
        <f t="shared" si="0"/>
        <v>2015_1_Rio</v>
      </c>
      <c r="B53" s="356">
        <v>2015</v>
      </c>
      <c r="C53" s="356">
        <v>1</v>
      </c>
      <c r="D53" s="356" t="s">
        <v>605</v>
      </c>
      <c r="E53" s="357">
        <v>4897857858.4949398</v>
      </c>
      <c r="F53" s="357">
        <v>3209690530.3683901</v>
      </c>
      <c r="G53" s="358">
        <f t="shared" si="1"/>
        <v>1.5259595316601415</v>
      </c>
    </row>
    <row r="54" spans="1:7" x14ac:dyDescent="0.25">
      <c r="A54" s="339" t="str">
        <f t="shared" si="0"/>
        <v>2015_1_SEMT</v>
      </c>
      <c r="B54" s="356">
        <v>2015</v>
      </c>
      <c r="C54" s="356">
        <v>1</v>
      </c>
      <c r="D54" s="356" t="s">
        <v>171</v>
      </c>
      <c r="E54" s="357">
        <v>29922786014.796902</v>
      </c>
      <c r="F54" s="357">
        <v>22565697250.709</v>
      </c>
      <c r="G54" s="358">
        <f t="shared" si="1"/>
        <v>1.3260297557992251</v>
      </c>
    </row>
    <row r="55" spans="1:7" x14ac:dyDescent="0.25">
      <c r="A55" s="339" t="str">
        <f t="shared" si="0"/>
        <v>2015_2_BRA</v>
      </c>
      <c r="B55" s="356">
        <v>2015</v>
      </c>
      <c r="C55" s="356">
        <v>2</v>
      </c>
      <c r="D55" s="356" t="s">
        <v>170</v>
      </c>
      <c r="E55" s="357">
        <v>106869587829.394</v>
      </c>
      <c r="F55" s="357">
        <v>76732411848.563507</v>
      </c>
      <c r="G55" s="358">
        <f t="shared" si="1"/>
        <v>1.3927567927919196</v>
      </c>
    </row>
    <row r="56" spans="1:7" x14ac:dyDescent="0.25">
      <c r="A56" s="339" t="str">
        <f t="shared" si="0"/>
        <v>2015_2_RMRJ</v>
      </c>
      <c r="B56" s="356">
        <v>2015</v>
      </c>
      <c r="C56" s="356">
        <v>2</v>
      </c>
      <c r="D56" s="356" t="s">
        <v>9</v>
      </c>
      <c r="E56" s="357">
        <v>7884523193.1941099</v>
      </c>
      <c r="F56" s="357">
        <v>5059182236.7229996</v>
      </c>
      <c r="G56" s="358">
        <f t="shared" si="1"/>
        <v>1.5584580322018955</v>
      </c>
    </row>
    <row r="57" spans="1:7" x14ac:dyDescent="0.25">
      <c r="A57" s="339" t="str">
        <f t="shared" si="0"/>
        <v>2015_2_Rio</v>
      </c>
      <c r="B57" s="356">
        <v>2015</v>
      </c>
      <c r="C57" s="356">
        <v>2</v>
      </c>
      <c r="D57" s="356" t="s">
        <v>605</v>
      </c>
      <c r="E57" s="357">
        <v>5088971751.8125496</v>
      </c>
      <c r="F57" s="357">
        <v>3360165258.2723799</v>
      </c>
      <c r="G57" s="358">
        <f t="shared" si="1"/>
        <v>1.5145004369306023</v>
      </c>
    </row>
    <row r="58" spans="1:7" x14ac:dyDescent="0.25">
      <c r="A58" s="339" t="str">
        <f t="shared" si="0"/>
        <v>2015_2_SEMT</v>
      </c>
      <c r="B58" s="356">
        <v>2015</v>
      </c>
      <c r="C58" s="356">
        <v>2</v>
      </c>
      <c r="D58" s="356" t="s">
        <v>171</v>
      </c>
      <c r="E58" s="357">
        <v>30247035594.2416</v>
      </c>
      <c r="F58" s="357">
        <v>23667763325.815498</v>
      </c>
      <c r="G58" s="358">
        <f t="shared" si="1"/>
        <v>1.2779845386255739</v>
      </c>
    </row>
    <row r="59" spans="1:7" x14ac:dyDescent="0.25">
      <c r="A59" s="339" t="str">
        <f t="shared" si="0"/>
        <v>2015_3_BRA</v>
      </c>
      <c r="B59" s="356">
        <v>2015</v>
      </c>
      <c r="C59" s="356">
        <v>3</v>
      </c>
      <c r="D59" s="356" t="s">
        <v>170</v>
      </c>
      <c r="E59" s="357">
        <v>106099557380.836</v>
      </c>
      <c r="F59" s="357">
        <v>75262810658.119003</v>
      </c>
      <c r="G59" s="358">
        <f t="shared" si="1"/>
        <v>1.409720902701771</v>
      </c>
    </row>
    <row r="60" spans="1:7" x14ac:dyDescent="0.25">
      <c r="A60" s="339" t="str">
        <f t="shared" si="0"/>
        <v>2015_3_RMRJ</v>
      </c>
      <c r="B60" s="356">
        <v>2015</v>
      </c>
      <c r="C60" s="356">
        <v>3</v>
      </c>
      <c r="D60" s="356" t="s">
        <v>9</v>
      </c>
      <c r="E60" s="357">
        <v>7963053020.7256002</v>
      </c>
      <c r="F60" s="357">
        <v>5068808304.7858601</v>
      </c>
      <c r="G60" s="358">
        <f t="shared" si="1"/>
        <v>1.5709911564828869</v>
      </c>
    </row>
    <row r="61" spans="1:7" x14ac:dyDescent="0.25">
      <c r="A61" s="339" t="str">
        <f t="shared" si="0"/>
        <v>2015_3_Rio</v>
      </c>
      <c r="B61" s="356">
        <v>2015</v>
      </c>
      <c r="C61" s="356">
        <v>3</v>
      </c>
      <c r="D61" s="356" t="s">
        <v>605</v>
      </c>
      <c r="E61" s="357">
        <v>5282697214.8899498</v>
      </c>
      <c r="F61" s="357">
        <v>3369831191.6462998</v>
      </c>
      <c r="G61" s="358">
        <f t="shared" si="1"/>
        <v>1.5676444647985874</v>
      </c>
    </row>
    <row r="62" spans="1:7" x14ac:dyDescent="0.25">
      <c r="A62" s="339" t="str">
        <f t="shared" si="0"/>
        <v>2015_3_SEMT</v>
      </c>
      <c r="B62" s="356">
        <v>2015</v>
      </c>
      <c r="C62" s="356">
        <v>3</v>
      </c>
      <c r="D62" s="356" t="s">
        <v>171</v>
      </c>
      <c r="E62" s="357">
        <v>30150312424.934101</v>
      </c>
      <c r="F62" s="357">
        <v>22801270343.6049</v>
      </c>
      <c r="G62" s="358">
        <f t="shared" si="1"/>
        <v>1.3223084490724613</v>
      </c>
    </row>
    <row r="63" spans="1:7" x14ac:dyDescent="0.25">
      <c r="A63" s="339" t="str">
        <f t="shared" si="0"/>
        <v>2015_4_BRA</v>
      </c>
      <c r="B63" s="356">
        <v>2015</v>
      </c>
      <c r="C63" s="356">
        <v>4</v>
      </c>
      <c r="D63" s="356" t="s">
        <v>170</v>
      </c>
      <c r="E63" s="357">
        <v>105248556801.457</v>
      </c>
      <c r="F63" s="357">
        <v>73699434741.071899</v>
      </c>
      <c r="G63" s="358">
        <f t="shared" si="1"/>
        <v>1.4280782094357518</v>
      </c>
    </row>
    <row r="64" spans="1:7" x14ac:dyDescent="0.25">
      <c r="A64" s="339" t="str">
        <f t="shared" si="0"/>
        <v>2015_4_RMRJ</v>
      </c>
      <c r="B64" s="356">
        <v>2015</v>
      </c>
      <c r="C64" s="356">
        <v>4</v>
      </c>
      <c r="D64" s="356" t="s">
        <v>9</v>
      </c>
      <c r="E64" s="357">
        <v>7819749605.9373703</v>
      </c>
      <c r="F64" s="357">
        <v>4928048241.00875</v>
      </c>
      <c r="G64" s="358">
        <f t="shared" si="1"/>
        <v>1.5867843055726056</v>
      </c>
    </row>
    <row r="65" spans="1:7" x14ac:dyDescent="0.25">
      <c r="A65" s="339" t="str">
        <f t="shared" si="0"/>
        <v>2015_4_Rio</v>
      </c>
      <c r="B65" s="356">
        <v>2015</v>
      </c>
      <c r="C65" s="356">
        <v>4</v>
      </c>
      <c r="D65" s="356" t="s">
        <v>605</v>
      </c>
      <c r="E65" s="357">
        <v>5206532999.2142801</v>
      </c>
      <c r="F65" s="357">
        <v>3283310342.68291</v>
      </c>
      <c r="G65" s="358">
        <f t="shared" si="1"/>
        <v>1.5857571949655653</v>
      </c>
    </row>
    <row r="66" spans="1:7" x14ac:dyDescent="0.25">
      <c r="A66" s="339" t="str">
        <f t="shared" si="0"/>
        <v>2015_4_SEMT</v>
      </c>
      <c r="B66" s="356">
        <v>2015</v>
      </c>
      <c r="C66" s="356">
        <v>4</v>
      </c>
      <c r="D66" s="356" t="s">
        <v>171</v>
      </c>
      <c r="E66" s="357">
        <v>29194759034.466999</v>
      </c>
      <c r="F66" s="357">
        <v>22678886569.242199</v>
      </c>
      <c r="G66" s="358">
        <f t="shared" si="1"/>
        <v>1.2873100690076129</v>
      </c>
    </row>
    <row r="67" spans="1:7" x14ac:dyDescent="0.25">
      <c r="A67" s="339" t="str">
        <f t="shared" si="0"/>
        <v>2016_1_BRA</v>
      </c>
      <c r="B67" s="356">
        <v>2016</v>
      </c>
      <c r="C67" s="356">
        <v>1</v>
      </c>
      <c r="D67" s="356" t="s">
        <v>170</v>
      </c>
      <c r="E67" s="357">
        <v>103755083658.226</v>
      </c>
      <c r="F67" s="357">
        <v>72894287403.301895</v>
      </c>
      <c r="G67" s="358">
        <f t="shared" si="1"/>
        <v>1.4233637141437534</v>
      </c>
    </row>
    <row r="68" spans="1:7" x14ac:dyDescent="0.25">
      <c r="A68" s="339" t="str">
        <f t="shared" ref="A68:A94" si="2">B68&amp;"_"&amp;C68&amp;"_"&amp;D68</f>
        <v>2016_1_RMRJ</v>
      </c>
      <c r="B68" s="356">
        <v>2016</v>
      </c>
      <c r="C68" s="356">
        <v>1</v>
      </c>
      <c r="D68" s="356" t="s">
        <v>9</v>
      </c>
      <c r="E68" s="357">
        <v>7920771281.7852001</v>
      </c>
      <c r="F68" s="357">
        <v>5325112563.4177704</v>
      </c>
      <c r="G68" s="358">
        <f t="shared" ref="G68:G94" si="3">E68/F68</f>
        <v>1.4874373428646326</v>
      </c>
    </row>
    <row r="69" spans="1:7" x14ac:dyDescent="0.25">
      <c r="A69" s="339" t="str">
        <f t="shared" si="2"/>
        <v>2016_1_Rio</v>
      </c>
      <c r="B69" s="356">
        <v>2016</v>
      </c>
      <c r="C69" s="356">
        <v>1</v>
      </c>
      <c r="D69" s="356" t="s">
        <v>605</v>
      </c>
      <c r="E69" s="357">
        <v>5367811423.7505598</v>
      </c>
      <c r="F69" s="357">
        <v>3757086177.5636001</v>
      </c>
      <c r="G69" s="358">
        <f t="shared" si="3"/>
        <v>1.4287166091120871</v>
      </c>
    </row>
    <row r="70" spans="1:7" x14ac:dyDescent="0.25">
      <c r="A70" s="339" t="str">
        <f t="shared" si="2"/>
        <v>2016_1_SEMT</v>
      </c>
      <c r="B70" s="356">
        <v>2016</v>
      </c>
      <c r="C70" s="356">
        <v>1</v>
      </c>
      <c r="D70" s="356" t="s">
        <v>171</v>
      </c>
      <c r="E70" s="357">
        <v>29659985913.266201</v>
      </c>
      <c r="F70" s="357">
        <v>22914559645.805401</v>
      </c>
      <c r="G70" s="358">
        <f t="shared" si="3"/>
        <v>1.2943729389403988</v>
      </c>
    </row>
    <row r="71" spans="1:7" x14ac:dyDescent="0.25">
      <c r="A71" s="339" t="str">
        <f t="shared" si="2"/>
        <v>2016_2_BRA</v>
      </c>
      <c r="B71" s="356">
        <v>2016</v>
      </c>
      <c r="C71" s="356">
        <v>2</v>
      </c>
      <c r="D71" s="356" t="s">
        <v>170</v>
      </c>
      <c r="E71" s="357">
        <v>103634818168.179</v>
      </c>
      <c r="F71" s="357">
        <v>71012305981.877396</v>
      </c>
      <c r="G71" s="358">
        <f t="shared" si="3"/>
        <v>1.4593923790424013</v>
      </c>
    </row>
    <row r="72" spans="1:7" x14ac:dyDescent="0.25">
      <c r="A72" s="339" t="str">
        <f t="shared" si="2"/>
        <v>2016_2_RMRJ</v>
      </c>
      <c r="B72" s="356">
        <v>2016</v>
      </c>
      <c r="C72" s="356">
        <v>2</v>
      </c>
      <c r="D72" s="356" t="s">
        <v>9</v>
      </c>
      <c r="E72" s="357">
        <v>7910692912.9808903</v>
      </c>
      <c r="F72" s="357">
        <v>5301298414.3555298</v>
      </c>
      <c r="G72" s="358">
        <f t="shared" si="3"/>
        <v>1.4922179991904079</v>
      </c>
    </row>
    <row r="73" spans="1:7" x14ac:dyDescent="0.25">
      <c r="A73" s="339" t="str">
        <f t="shared" si="2"/>
        <v>2016_2_Rio</v>
      </c>
      <c r="B73" s="356">
        <v>2016</v>
      </c>
      <c r="C73" s="356">
        <v>2</v>
      </c>
      <c r="D73" s="356" t="s">
        <v>605</v>
      </c>
      <c r="E73" s="357">
        <v>5397887840.2359505</v>
      </c>
      <c r="F73" s="357">
        <v>3734890935.4765601</v>
      </c>
      <c r="G73" s="358">
        <f t="shared" si="3"/>
        <v>1.4452598304713808</v>
      </c>
    </row>
    <row r="74" spans="1:7" x14ac:dyDescent="0.25">
      <c r="A74" s="339" t="str">
        <f t="shared" si="2"/>
        <v>2016_2_SEMT</v>
      </c>
      <c r="B74" s="356">
        <v>2016</v>
      </c>
      <c r="C74" s="356">
        <v>2</v>
      </c>
      <c r="D74" s="356" t="s">
        <v>171</v>
      </c>
      <c r="E74" s="357">
        <v>29559024555.774899</v>
      </c>
      <c r="F74" s="357">
        <v>21713593572.458302</v>
      </c>
      <c r="G74" s="358">
        <f t="shared" si="3"/>
        <v>1.3613142595276262</v>
      </c>
    </row>
    <row r="75" spans="1:7" x14ac:dyDescent="0.25">
      <c r="A75" s="339" t="str">
        <f t="shared" si="2"/>
        <v>2012_0_BRA</v>
      </c>
      <c r="B75" s="356">
        <v>2012</v>
      </c>
      <c r="C75" s="356">
        <v>0</v>
      </c>
      <c r="D75" s="356" t="s">
        <v>170</v>
      </c>
      <c r="E75" s="357">
        <v>97549104616.837708</v>
      </c>
      <c r="F75" s="357">
        <v>71550699252.000793</v>
      </c>
      <c r="G75" s="358">
        <f t="shared" si="3"/>
        <v>1.3633564121193396</v>
      </c>
    </row>
    <row r="76" spans="1:7" x14ac:dyDescent="0.25">
      <c r="A76" s="339" t="str">
        <f t="shared" si="2"/>
        <v>2012_0_RMRJ</v>
      </c>
      <c r="B76" s="356">
        <v>2012</v>
      </c>
      <c r="C76" s="356">
        <v>0</v>
      </c>
      <c r="D76" s="356" t="s">
        <v>9</v>
      </c>
      <c r="E76" s="357">
        <v>7062132915.6778297</v>
      </c>
      <c r="F76" s="357">
        <v>4735044295.4760504</v>
      </c>
      <c r="G76" s="358">
        <f t="shared" si="3"/>
        <v>1.4914607921250331</v>
      </c>
    </row>
    <row r="77" spans="1:7" x14ac:dyDescent="0.25">
      <c r="A77" s="339" t="str">
        <f t="shared" si="2"/>
        <v>2012_0_Rio</v>
      </c>
      <c r="B77" s="356">
        <v>2012</v>
      </c>
      <c r="C77" s="356">
        <v>0</v>
      </c>
      <c r="D77" s="356" t="s">
        <v>605</v>
      </c>
      <c r="E77" s="357">
        <v>4526306308.28195</v>
      </c>
      <c r="F77" s="357">
        <v>3175332269.69976</v>
      </c>
      <c r="G77" s="358">
        <f t="shared" si="3"/>
        <v>1.4254591091060622</v>
      </c>
    </row>
    <row r="78" spans="1:7" x14ac:dyDescent="0.25">
      <c r="A78" s="339" t="str">
        <f t="shared" si="2"/>
        <v>2012_0_SEMT</v>
      </c>
      <c r="B78" s="356">
        <v>2012</v>
      </c>
      <c r="C78" s="356">
        <v>0</v>
      </c>
      <c r="D78" s="356" t="s">
        <v>171</v>
      </c>
      <c r="E78" s="357">
        <v>27155811700.357101</v>
      </c>
      <c r="F78" s="357">
        <v>19545866334.556702</v>
      </c>
      <c r="G78" s="358">
        <f t="shared" si="3"/>
        <v>1.3893378392927085</v>
      </c>
    </row>
    <row r="79" spans="1:7" x14ac:dyDescent="0.25">
      <c r="A79" s="339" t="str">
        <f t="shared" si="2"/>
        <v>2013_0_BRA</v>
      </c>
      <c r="B79" s="356">
        <v>2013</v>
      </c>
      <c r="C79" s="356">
        <v>0</v>
      </c>
      <c r="D79" s="356" t="s">
        <v>170</v>
      </c>
      <c r="E79" s="357">
        <v>103297685315.345</v>
      </c>
      <c r="F79" s="357">
        <v>73882249161.075699</v>
      </c>
      <c r="G79" s="358">
        <f t="shared" si="3"/>
        <v>1.3981394243986633</v>
      </c>
    </row>
    <row r="80" spans="1:7" x14ac:dyDescent="0.25">
      <c r="A80" s="339" t="str">
        <f t="shared" si="2"/>
        <v>2013_0_RMRJ</v>
      </c>
      <c r="B80" s="356">
        <v>2013</v>
      </c>
      <c r="C80" s="356">
        <v>0</v>
      </c>
      <c r="D80" s="356" t="s">
        <v>9</v>
      </c>
      <c r="E80" s="357">
        <v>7449539798.7619305</v>
      </c>
      <c r="F80" s="357">
        <v>4973669889.3256397</v>
      </c>
      <c r="G80" s="358">
        <f t="shared" si="3"/>
        <v>1.4977953833948525</v>
      </c>
    </row>
    <row r="81" spans="1:7" x14ac:dyDescent="0.25">
      <c r="A81" s="339" t="str">
        <f t="shared" si="2"/>
        <v>2013_0_Rio</v>
      </c>
      <c r="B81" s="356">
        <v>2013</v>
      </c>
      <c r="C81" s="356">
        <v>0</v>
      </c>
      <c r="D81" s="356" t="s">
        <v>605</v>
      </c>
      <c r="E81" s="357">
        <v>4775672684.6424799</v>
      </c>
      <c r="F81" s="357">
        <v>3416235785.3243198</v>
      </c>
      <c r="G81" s="358">
        <f t="shared" si="3"/>
        <v>1.3979341546500141</v>
      </c>
    </row>
    <row r="82" spans="1:7" x14ac:dyDescent="0.25">
      <c r="A82" s="339" t="str">
        <f t="shared" si="2"/>
        <v>2013_0_SEMT</v>
      </c>
      <c r="B82" s="356">
        <v>2013</v>
      </c>
      <c r="C82" s="356">
        <v>0</v>
      </c>
      <c r="D82" s="356" t="s">
        <v>171</v>
      </c>
      <c r="E82" s="357">
        <v>29107657398.0443</v>
      </c>
      <c r="F82" s="357">
        <v>20424136819.790001</v>
      </c>
      <c r="G82" s="358">
        <f t="shared" si="3"/>
        <v>1.4251597340378364</v>
      </c>
    </row>
    <row r="83" spans="1:7" x14ac:dyDescent="0.25">
      <c r="A83" s="339" t="str">
        <f t="shared" si="2"/>
        <v>2014_0_BRA</v>
      </c>
      <c r="B83" s="356">
        <v>2014</v>
      </c>
      <c r="C83" s="356">
        <v>0</v>
      </c>
      <c r="D83" s="356" t="s">
        <v>170</v>
      </c>
      <c r="E83" s="357">
        <v>106410798319.967</v>
      </c>
      <c r="F83" s="357">
        <v>75931434217.084793</v>
      </c>
      <c r="G83" s="358">
        <f t="shared" si="3"/>
        <v>1.4014064058864339</v>
      </c>
    </row>
    <row r="84" spans="1:7" x14ac:dyDescent="0.25">
      <c r="A84" s="339" t="str">
        <f t="shared" si="2"/>
        <v>2014_0_RMRJ</v>
      </c>
      <c r="B84" s="356">
        <v>2014</v>
      </c>
      <c r="C84" s="356">
        <v>0</v>
      </c>
      <c r="D84" s="356" t="s">
        <v>9</v>
      </c>
      <c r="E84" s="357">
        <v>7254700889.5114603</v>
      </c>
      <c r="F84" s="357">
        <v>4897898400.3163099</v>
      </c>
      <c r="G84" s="358">
        <f t="shared" si="3"/>
        <v>1.4811864797038146</v>
      </c>
    </row>
    <row r="85" spans="1:7" x14ac:dyDescent="0.25">
      <c r="A85" s="339" t="str">
        <f t="shared" si="2"/>
        <v>2014_0_Rio</v>
      </c>
      <c r="B85" s="356">
        <v>2014</v>
      </c>
      <c r="C85" s="356">
        <v>0</v>
      </c>
      <c r="D85" s="356" t="s">
        <v>605</v>
      </c>
      <c r="E85" s="357">
        <v>4659596026.28022</v>
      </c>
      <c r="F85" s="357">
        <v>3351106740.3215098</v>
      </c>
      <c r="G85" s="358">
        <f t="shared" si="3"/>
        <v>1.390464818746171</v>
      </c>
    </row>
    <row r="86" spans="1:7" x14ac:dyDescent="0.25">
      <c r="A86" s="339" t="str">
        <f t="shared" si="2"/>
        <v>2014_0_SEMT</v>
      </c>
      <c r="B86" s="356">
        <v>2014</v>
      </c>
      <c r="C86" s="356">
        <v>0</v>
      </c>
      <c r="D86" s="356" t="s">
        <v>171</v>
      </c>
      <c r="E86" s="357">
        <v>29466749195.971699</v>
      </c>
      <c r="F86" s="357">
        <v>22042012244.119999</v>
      </c>
      <c r="G86" s="358">
        <f t="shared" si="3"/>
        <v>1.336844788471268</v>
      </c>
    </row>
    <row r="87" spans="1:7" x14ac:dyDescent="0.25">
      <c r="A87" s="339" t="str">
        <f t="shared" si="2"/>
        <v>2015_0_BRA</v>
      </c>
      <c r="B87" s="356">
        <v>2015</v>
      </c>
      <c r="C87" s="356">
        <v>0</v>
      </c>
      <c r="D87" s="356" t="s">
        <v>170</v>
      </c>
      <c r="E87" s="357">
        <v>106497255205.54201</v>
      </c>
      <c r="F87" s="357">
        <v>75517723103.527802</v>
      </c>
      <c r="G87" s="358">
        <f t="shared" si="3"/>
        <v>1.4102286301659828</v>
      </c>
    </row>
    <row r="88" spans="1:7" x14ac:dyDescent="0.25">
      <c r="A88" s="339" t="str">
        <f t="shared" si="2"/>
        <v>2015_0_RMRJ</v>
      </c>
      <c r="B88" s="356">
        <v>2015</v>
      </c>
      <c r="C88" s="356">
        <v>0</v>
      </c>
      <c r="D88" s="356" t="s">
        <v>9</v>
      </c>
      <c r="E88" s="357">
        <v>7828928798.6087799</v>
      </c>
      <c r="F88" s="357">
        <v>4969072414.4063301</v>
      </c>
      <c r="G88" s="358">
        <f t="shared" si="3"/>
        <v>1.5755312351478632</v>
      </c>
    </row>
    <row r="89" spans="1:7" x14ac:dyDescent="0.25">
      <c r="A89" s="339" t="str">
        <f t="shared" si="2"/>
        <v>2015_0_Rio</v>
      </c>
      <c r="B89" s="356">
        <v>2015</v>
      </c>
      <c r="C89" s="356">
        <v>0</v>
      </c>
      <c r="D89" s="356" t="s">
        <v>605</v>
      </c>
      <c r="E89" s="357">
        <v>5119014956.1029301</v>
      </c>
      <c r="F89" s="357">
        <v>3305749330.7424898</v>
      </c>
      <c r="G89" s="358">
        <f t="shared" si="3"/>
        <v>1.5485187907315316</v>
      </c>
    </row>
    <row r="90" spans="1:7" x14ac:dyDescent="0.25">
      <c r="A90" s="339" t="str">
        <f t="shared" si="2"/>
        <v>2015_0_SEMT</v>
      </c>
      <c r="B90" s="356">
        <v>2015</v>
      </c>
      <c r="C90" s="356">
        <v>0</v>
      </c>
      <c r="D90" s="356" t="s">
        <v>171</v>
      </c>
      <c r="E90" s="357">
        <v>29878723267.109901</v>
      </c>
      <c r="F90" s="357">
        <v>22928404372.342899</v>
      </c>
      <c r="G90" s="358">
        <f t="shared" si="3"/>
        <v>1.3031313815779844</v>
      </c>
    </row>
    <row r="91" spans="1:7" x14ac:dyDescent="0.25">
      <c r="A91" s="339" t="str">
        <f t="shared" si="2"/>
        <v>2016_0_BRA</v>
      </c>
      <c r="B91" s="339">
        <v>2016</v>
      </c>
      <c r="C91" s="339">
        <v>0</v>
      </c>
      <c r="D91" s="339" t="s">
        <v>170</v>
      </c>
      <c r="E91" s="359">
        <v>103694950913.202</v>
      </c>
      <c r="F91" s="359">
        <v>71953296692.589706</v>
      </c>
      <c r="G91" s="358">
        <f t="shared" si="3"/>
        <v>1.4411424587843977</v>
      </c>
    </row>
    <row r="92" spans="1:7" x14ac:dyDescent="0.25">
      <c r="A92" s="339" t="str">
        <f t="shared" si="2"/>
        <v>2016_0_RMRJ</v>
      </c>
      <c r="B92" s="339">
        <v>2016</v>
      </c>
      <c r="C92" s="339">
        <v>0</v>
      </c>
      <c r="D92" s="339" t="s">
        <v>9</v>
      </c>
      <c r="E92" s="359">
        <v>7915732097.3830404</v>
      </c>
      <c r="F92" s="359">
        <v>5313205488.8866501</v>
      </c>
      <c r="G92" s="358">
        <f t="shared" si="3"/>
        <v>1.4898223142206635</v>
      </c>
    </row>
    <row r="93" spans="1:7" x14ac:dyDescent="0.25">
      <c r="A93" s="339" t="str">
        <f t="shared" si="2"/>
        <v>2016_0_Rio</v>
      </c>
      <c r="B93" s="339">
        <v>2016</v>
      </c>
      <c r="C93" s="339">
        <v>0</v>
      </c>
      <c r="D93" s="339" t="s">
        <v>605</v>
      </c>
      <c r="E93" s="359">
        <v>5382849631.9932604</v>
      </c>
      <c r="F93" s="359">
        <v>3745988556.5200801</v>
      </c>
      <c r="G93" s="358">
        <f t="shared" si="3"/>
        <v>1.4369637148581627</v>
      </c>
    </row>
    <row r="94" spans="1:7" x14ac:dyDescent="0.25">
      <c r="A94" s="339" t="str">
        <f t="shared" si="2"/>
        <v>2016_0_SEMT</v>
      </c>
      <c r="B94" s="339">
        <v>2016</v>
      </c>
      <c r="C94" s="339">
        <v>0</v>
      </c>
      <c r="D94" s="339" t="s">
        <v>171</v>
      </c>
      <c r="E94" s="359">
        <v>29609505234.5205</v>
      </c>
      <c r="F94" s="359">
        <v>22314076609.131802</v>
      </c>
      <c r="G94" s="358">
        <f t="shared" si="3"/>
        <v>1.3269428869130584</v>
      </c>
    </row>
  </sheetData>
  <pageMargins left="0.511811024" right="0.511811024" top="0.78740157499999996" bottom="0.78740157499999996" header="0.31496062000000002" footer="0.3149606200000000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workbookViewId="0">
      <pane ySplit="7" topLeftCell="A8" activePane="bottomLeft" state="frozen"/>
      <selection activeCell="D35" sqref="D35"/>
      <selection pane="bottomLeft" activeCell="A8" sqref="A8"/>
    </sheetView>
  </sheetViews>
  <sheetFormatPr defaultRowHeight="15" x14ac:dyDescent="0.25"/>
  <cols>
    <col min="1" max="1" width="3.140625" style="153" customWidth="1"/>
    <col min="2" max="2" width="4.140625" style="153" customWidth="1"/>
    <col min="3" max="3" width="4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20" customFormat="1" ht="14.25" customHeight="1" x14ac:dyDescent="0.2">
      <c r="A3" s="144">
        <v>59</v>
      </c>
      <c r="B3" s="145"/>
      <c r="C3" s="146"/>
      <c r="D3" s="19"/>
      <c r="E3" s="156" t="s">
        <v>170</v>
      </c>
      <c r="F3" s="156" t="s">
        <v>171</v>
      </c>
      <c r="G3" s="156" t="s">
        <v>9</v>
      </c>
      <c r="H3" s="156" t="s">
        <v>605</v>
      </c>
      <c r="I3" s="18"/>
      <c r="J3" s="18"/>
      <c r="K3" s="18"/>
      <c r="L3" s="18"/>
      <c r="M3" s="18"/>
    </row>
    <row r="4" spans="1:13" s="20" customFormat="1" ht="6.75" customHeight="1" x14ac:dyDescent="0.2">
      <c r="A4" s="147" t="str">
        <f>VLOOKUP(A$3,'Indicadores do boletim'!$D:$P,12,0)</f>
        <v>razao</v>
      </c>
      <c r="B4" s="145">
        <f>HLOOKUP($A$4,Razão!1:1048576,2,0)</f>
        <v>7</v>
      </c>
      <c r="C4" s="146"/>
      <c r="D4" s="19"/>
      <c r="E4" s="157"/>
      <c r="F4" s="157"/>
      <c r="G4" s="157"/>
      <c r="H4" s="157"/>
      <c r="I4" s="21"/>
      <c r="J4" s="21"/>
      <c r="K4" s="21"/>
      <c r="L4" s="21"/>
      <c r="M4" s="21"/>
    </row>
    <row r="5" spans="1:13" s="12" customFormat="1" ht="53.25" customHeight="1" x14ac:dyDescent="0.25">
      <c r="A5" s="11"/>
      <c r="B5" s="148"/>
      <c r="C5" s="149"/>
      <c r="D5" s="416" t="str">
        <f>VLOOKUP(A3,'Indicadores do boletim'!$D:$N,3,0)&amp;": "&amp;VLOOKUP(A3,'Indicadores do boletim'!$D:$N,6,0)</f>
        <v>Razão entre a renda do trabalho dos 90% mais pobres e 10% mais ricos, 2012 a 2016: Brasil, Sudeste Metropolitano, Região Metropolitana do Rio de Janeiro e cidade do Rio de Janeiro</v>
      </c>
      <c r="E5" s="416"/>
      <c r="F5" s="416"/>
      <c r="G5" s="416"/>
      <c r="H5" s="416"/>
      <c r="I5" s="10"/>
    </row>
    <row r="6" spans="1:13" s="12" customFormat="1" ht="9.75" customHeight="1" thickBot="1" x14ac:dyDescent="0.25">
      <c r="A6" s="11"/>
      <c r="B6" s="150"/>
      <c r="C6" s="149"/>
      <c r="D6" s="13"/>
      <c r="H6" s="103"/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117">
        <f>IFERROR(VLOOKUP($B8&amp;"_"&amp;$C8&amp;"_"&amp;E$3,Razão!$1:$1048576, $B$4,0), "-")</f>
        <v>1.3633564121193396</v>
      </c>
      <c r="F8" s="117">
        <f>IFERROR(VLOOKUP($B8&amp;"_"&amp;$C8&amp;"_"&amp;F$3,Razão!$1:$1048576, $B$4,0), "-")</f>
        <v>1.3893378392927085</v>
      </c>
      <c r="G8" s="117">
        <f>IFERROR(VLOOKUP($B8&amp;"_"&amp;$C8&amp;"_"&amp;G$3,Razão!$1:$1048576, $B$4,0), "-")</f>
        <v>1.4914607921250331</v>
      </c>
      <c r="H8" s="117">
        <f>IFERROR(VLOOKUP($B8&amp;"_"&amp;$C8&amp;"_"&amp;H$3,Razão!$1:$1048576, $B$4,0), "-")</f>
        <v>1.4254591091060622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216">
        <f>IFERROR(VLOOKUP($B9&amp;"_"&amp;$C9&amp;"_"&amp;E$3,Razão!$1:$1048576, $B$4,0), "-")</f>
        <v>1.3327168358528028</v>
      </c>
      <c r="F9" s="216">
        <f>IFERROR(VLOOKUP($B9&amp;"_"&amp;$C9&amp;"_"&amp;F$3,Razão!$1:$1048576, $B$4,0), "-")</f>
        <v>1.3571018200093632</v>
      </c>
      <c r="G9" s="216">
        <f>IFERROR(VLOOKUP($B9&amp;"_"&amp;$C9&amp;"_"&amp;G$3,Razão!$1:$1048576, $B$4,0), "-")</f>
        <v>1.4570732532813135</v>
      </c>
      <c r="H9" s="216">
        <f>IFERROR(VLOOKUP($B9&amp;"_"&amp;$C9&amp;"_"&amp;H$3,Razão!$1:$1048576, $B$4,0), "-")</f>
        <v>1.4086895536861432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216">
        <f>IFERROR(VLOOKUP($B10&amp;"_"&amp;$C10&amp;"_"&amp;E$3,Razão!$1:$1048576, $B$4,0), "-")</f>
        <v>1.3580283391030508</v>
      </c>
      <c r="F10" s="216">
        <f>IFERROR(VLOOKUP($B10&amp;"_"&amp;$C10&amp;"_"&amp;F$3,Razão!$1:$1048576, $B$4,0), "-")</f>
        <v>1.3956537079010534</v>
      </c>
      <c r="G10" s="216">
        <f>IFERROR(VLOOKUP($B10&amp;"_"&amp;$C10&amp;"_"&amp;G$3,Razão!$1:$1048576, $B$4,0), "-")</f>
        <v>1.4688707571441131</v>
      </c>
      <c r="H10" s="216">
        <f>IFERROR(VLOOKUP($B10&amp;"_"&amp;$C10&amp;"_"&amp;H$3,Razão!$1:$1048576, $B$4,0), "-")</f>
        <v>1.4170822969648218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216">
        <f>IFERROR(VLOOKUP($B11&amp;"_"&amp;$C11&amp;"_"&amp;E$3,Razão!$1:$1048576, $B$4,0), "-")</f>
        <v>1.3689655017162148</v>
      </c>
      <c r="F11" s="216">
        <f>IFERROR(VLOOKUP($B11&amp;"_"&amp;$C11&amp;"_"&amp;F$3,Razão!$1:$1048576, $B$4,0), "-")</f>
        <v>1.4047766877766155</v>
      </c>
      <c r="G11" s="216">
        <f>IFERROR(VLOOKUP($B11&amp;"_"&amp;$C11&amp;"_"&amp;G$3,Razão!$1:$1048576, $B$4,0), "-")</f>
        <v>1.4952660346401878</v>
      </c>
      <c r="H11" s="216">
        <f>IFERROR(VLOOKUP($B11&amp;"_"&amp;$C11&amp;"_"&amp;H$3,Razão!$1:$1048576, $B$4,0), "-")</f>
        <v>1.4246149857951316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216">
        <f>IFERROR(VLOOKUP($B12&amp;"_"&amp;$C12&amp;"_"&amp;E$3,Razão!$1:$1048576, $B$4,0), "-")</f>
        <v>1.3935810048056583</v>
      </c>
      <c r="F12" s="216">
        <f>IFERROR(VLOOKUP($B12&amp;"_"&amp;$C12&amp;"_"&amp;F$3,Razão!$1:$1048576, $B$4,0), "-")</f>
        <v>1.3992715381064658</v>
      </c>
      <c r="G12" s="216">
        <f>IFERROR(VLOOKUP($B12&amp;"_"&amp;$C12&amp;"_"&amp;G$3,Razão!$1:$1048576, $B$4,0), "-")</f>
        <v>1.5484959753100884</v>
      </c>
      <c r="H12" s="216">
        <f>IFERROR(VLOOKUP($B12&amp;"_"&amp;$C12&amp;"_"&amp;H$3,Razão!$1:$1048576, $B$4,0), "-")</f>
        <v>1.4535413813673723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117">
        <f>IFERROR(VLOOKUP($B13&amp;"_"&amp;$C13&amp;"_"&amp;E$3,Razão!$1:$1048576, $B$4,0), "-")</f>
        <v>1.3981394243986633</v>
      </c>
      <c r="F13" s="117">
        <f>IFERROR(VLOOKUP($B13&amp;"_"&amp;$C13&amp;"_"&amp;F$3,Razão!$1:$1048576, $B$4,0), "-")</f>
        <v>1.4251597340378364</v>
      </c>
      <c r="G13" s="117">
        <f>IFERROR(VLOOKUP($B13&amp;"_"&amp;$C13&amp;"_"&amp;G$3,Razão!$1:$1048576, $B$4,0), "-")</f>
        <v>1.4977953833948525</v>
      </c>
      <c r="H13" s="117">
        <f>IFERROR(VLOOKUP($B13&amp;"_"&amp;$C13&amp;"_"&amp;H$3,Razão!$1:$1048576, $B$4,0), "-")</f>
        <v>1.3979341546500141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216">
        <f>IFERROR(VLOOKUP($B14&amp;"_"&amp;$C14&amp;"_"&amp;E$3,Razão!$1:$1048576, $B$4,0), "-")</f>
        <v>1.3888630535265372</v>
      </c>
      <c r="F14" s="216">
        <f>IFERROR(VLOOKUP($B14&amp;"_"&amp;$C14&amp;"_"&amp;F$3,Razão!$1:$1048576, $B$4,0), "-")</f>
        <v>1.4114018648521245</v>
      </c>
      <c r="G14" s="216">
        <f>IFERROR(VLOOKUP($B14&amp;"_"&amp;$C14&amp;"_"&amp;G$3,Razão!$1:$1048576, $B$4,0), "-")</f>
        <v>1.4878222595986419</v>
      </c>
      <c r="H14" s="216">
        <f>IFERROR(VLOOKUP($B14&amp;"_"&amp;$C14&amp;"_"&amp;H$3,Razão!$1:$1048576, $B$4,0), "-")</f>
        <v>1.3646166665944888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216">
        <f>IFERROR(VLOOKUP($B15&amp;"_"&amp;$C15&amp;"_"&amp;E$3,Razão!$1:$1048576, $B$4,0), "-")</f>
        <v>1.3742091682339665</v>
      </c>
      <c r="F15" s="216">
        <f>IFERROR(VLOOKUP($B15&amp;"_"&amp;$C15&amp;"_"&amp;F$3,Razão!$1:$1048576, $B$4,0), "-")</f>
        <v>1.4021654906397452</v>
      </c>
      <c r="G15" s="216">
        <f>IFERROR(VLOOKUP($B15&amp;"_"&amp;$C15&amp;"_"&amp;G$3,Razão!$1:$1048576, $B$4,0), "-")</f>
        <v>1.4684878692463257</v>
      </c>
      <c r="H15" s="216">
        <f>IFERROR(VLOOKUP($B15&amp;"_"&amp;$C15&amp;"_"&amp;H$3,Razão!$1:$1048576, $B$4,0), "-")</f>
        <v>1.300601314290541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216">
        <f>IFERROR(VLOOKUP($B16&amp;"_"&amp;$C16&amp;"_"&amp;E$3,Razão!$1:$1048576, $B$4,0), "-")</f>
        <v>1.3962490573713977</v>
      </c>
      <c r="F16" s="216">
        <f>IFERROR(VLOOKUP($B16&amp;"_"&amp;$C16&amp;"_"&amp;F$3,Razão!$1:$1048576, $B$4,0), "-")</f>
        <v>1.404619680549569</v>
      </c>
      <c r="G16" s="216">
        <f>IFERROR(VLOOKUP($B16&amp;"_"&amp;$C16&amp;"_"&amp;G$3,Razão!$1:$1048576, $B$4,0), "-")</f>
        <v>1.4826789716708111</v>
      </c>
      <c r="H16" s="216">
        <f>IFERROR(VLOOKUP($B16&amp;"_"&amp;$C16&amp;"_"&amp;H$3,Razão!$1:$1048576, $B$4,0), "-")</f>
        <v>1.4080459070243199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216">
        <f>IFERROR(VLOOKUP($B17&amp;"_"&amp;$C17&amp;"_"&amp;E$3,Razão!$1:$1048576, $B$4,0), "-")</f>
        <v>1.4331646029961154</v>
      </c>
      <c r="F17" s="216">
        <f>IFERROR(VLOOKUP($B17&amp;"_"&amp;$C17&amp;"_"&amp;F$3,Razão!$1:$1048576, $B$4,0), "-")</f>
        <v>1.4840435270111565</v>
      </c>
      <c r="G17" s="216">
        <f>IFERROR(VLOOKUP($B17&amp;"_"&amp;$C17&amp;"_"&amp;G$3,Razão!$1:$1048576, $B$4,0), "-")</f>
        <v>1.5522694997171065</v>
      </c>
      <c r="H17" s="216">
        <f>IFERROR(VLOOKUP($B17&amp;"_"&amp;$C17&amp;"_"&amp;H$3,Razão!$1:$1048576, $B$4,0), "-")</f>
        <v>1.5214977229523463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117">
        <f>IFERROR(VLOOKUP($B18&amp;"_"&amp;$C18&amp;"_"&amp;E$3,Razão!$1:$1048576, $B$4,0), "-")</f>
        <v>1.4014064058864339</v>
      </c>
      <c r="F18" s="117">
        <f>IFERROR(VLOOKUP($B18&amp;"_"&amp;$C18&amp;"_"&amp;F$3,Razão!$1:$1048576, $B$4,0), "-")</f>
        <v>1.336844788471268</v>
      </c>
      <c r="G18" s="117">
        <f>IFERROR(VLOOKUP($B18&amp;"_"&amp;$C18&amp;"_"&amp;G$3,Razão!$1:$1048576, $B$4,0), "-")</f>
        <v>1.4811864797038146</v>
      </c>
      <c r="H18" s="117">
        <f>IFERROR(VLOOKUP($B18&amp;"_"&amp;$C18&amp;"_"&amp;H$3,Razão!$1:$1048576, $B$4,0), "-")</f>
        <v>1.390464818746171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118">
        <f>IFERROR(VLOOKUP($B19&amp;"_"&amp;$C19&amp;"_"&amp;E$3,Razão!$1:$1048576, $B$4,0), "-")</f>
        <v>1.4064242615132476</v>
      </c>
      <c r="F19" s="118">
        <f>IFERROR(VLOOKUP($B19&amp;"_"&amp;$C19&amp;"_"&amp;F$3,Razão!$1:$1048576, $B$4,0), "-")</f>
        <v>1.3692687047732199</v>
      </c>
      <c r="G19" s="118">
        <f>IFERROR(VLOOKUP($B19&amp;"_"&amp;$C19&amp;"_"&amp;G$3,Razão!$1:$1048576, $B$4,0), "-")</f>
        <v>1.5345022357719991</v>
      </c>
      <c r="H19" s="118">
        <f>IFERROR(VLOOKUP($B19&amp;"_"&amp;$C19&amp;"_"&amp;H$3,Razão!$1:$1048576, $B$4,0), "-")</f>
        <v>1.4677537686483211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118">
        <f>IFERROR(VLOOKUP($B20&amp;"_"&amp;$C20&amp;"_"&amp;E$3,Razão!$1:$1048576, $B$4,0), "-")</f>
        <v>1.3997934073217992</v>
      </c>
      <c r="F20" s="118">
        <f>IFERROR(VLOOKUP($B20&amp;"_"&amp;$C20&amp;"_"&amp;F$3,Razão!$1:$1048576, $B$4,0), "-")</f>
        <v>1.3344008370556291</v>
      </c>
      <c r="G20" s="118">
        <f>IFERROR(VLOOKUP($B20&amp;"_"&amp;$C20&amp;"_"&amp;G$3,Razão!$1:$1048576, $B$4,0), "-")</f>
        <v>1.4727934276246328</v>
      </c>
      <c r="H20" s="118">
        <f>IFERROR(VLOOKUP($B20&amp;"_"&amp;$C20&amp;"_"&amp;H$3,Razão!$1:$1048576, $B$4,0), "-")</f>
        <v>1.3650758604976769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118">
        <f>IFERROR(VLOOKUP($B21&amp;"_"&amp;$C21&amp;"_"&amp;E$3,Razão!$1:$1048576, $B$4,0), "-")</f>
        <v>1.3787242368940029</v>
      </c>
      <c r="F21" s="118">
        <f>IFERROR(VLOOKUP($B21&amp;"_"&amp;$C21&amp;"_"&amp;F$3,Razão!$1:$1048576, $B$4,0), "-")</f>
        <v>1.268167009656745</v>
      </c>
      <c r="G21" s="118">
        <f>IFERROR(VLOOKUP($B21&amp;"_"&amp;$C21&amp;"_"&amp;G$3,Razão!$1:$1048576, $B$4,0), "-")</f>
        <v>1.4161243836448154</v>
      </c>
      <c r="H21" s="118">
        <f>IFERROR(VLOOKUP($B21&amp;"_"&amp;$C21&amp;"_"&amp;H$3,Razão!$1:$1048576, $B$4,0), "-")</f>
        <v>1.31752282909616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118">
        <f>IFERROR(VLOOKUP($B22&amp;"_"&amp;$C22&amp;"_"&amp;E$3,Razão!$1:$1048576, $B$4,0), "-")</f>
        <v>1.4207191683629008</v>
      </c>
      <c r="F22" s="118">
        <f>IFERROR(VLOOKUP($B22&amp;"_"&amp;$C22&amp;"_"&amp;F$3,Razão!$1:$1048576, $B$4,0), "-")</f>
        <v>1.3781605152291942</v>
      </c>
      <c r="G22" s="118">
        <f>IFERROR(VLOOKUP($B22&amp;"_"&amp;$C22&amp;"_"&amp;G$3,Razão!$1:$1048576, $B$4,0), "-")</f>
        <v>1.4969253165890724</v>
      </c>
      <c r="H22" s="118">
        <f>IFERROR(VLOOKUP($B22&amp;"_"&amp;$C22&amp;"_"&amp;H$3,Razão!$1:$1048576, $B$4,0), "-")</f>
        <v>1.4062106080091743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117">
        <f>IFERROR(VLOOKUP($B23&amp;"_"&amp;$C23&amp;"_"&amp;E$3,Razão!$1:$1048576, $B$4,0), "-")</f>
        <v>1.4102286301659828</v>
      </c>
      <c r="F23" s="117">
        <f>IFERROR(VLOOKUP($B23&amp;"_"&amp;$C23&amp;"_"&amp;F$3,Razão!$1:$1048576, $B$4,0), "-")</f>
        <v>1.3031313815779844</v>
      </c>
      <c r="G23" s="117">
        <f>IFERROR(VLOOKUP($B23&amp;"_"&amp;$C23&amp;"_"&amp;G$3,Razão!$1:$1048576, $B$4,0), "-")</f>
        <v>1.5755312351478632</v>
      </c>
      <c r="H23" s="117">
        <f>IFERROR(VLOOKUP($B23&amp;"_"&amp;$C23&amp;"_"&amp;H$3,Razão!$1:$1048576, $B$4,0), "-")</f>
        <v>1.5485187907315316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118">
        <f>IFERROR(VLOOKUP($B24&amp;"_"&amp;$C24&amp;"_"&amp;E$3,Razão!$1:$1048576, $B$4,0), "-")</f>
        <v>1.4110582771688469</v>
      </c>
      <c r="F24" s="118">
        <f>IFERROR(VLOOKUP($B24&amp;"_"&amp;$C24&amp;"_"&amp;F$3,Razão!$1:$1048576, $B$4,0), "-")</f>
        <v>1.3260297557992251</v>
      </c>
      <c r="G24" s="118">
        <f>IFERROR(VLOOKUP($B24&amp;"_"&amp;$C24&amp;"_"&amp;G$3,Razão!$1:$1048576, $B$4,0), "-")</f>
        <v>1.5867201879626491</v>
      </c>
      <c r="H24" s="118">
        <f>IFERROR(VLOOKUP($B24&amp;"_"&amp;$C24&amp;"_"&amp;H$3,Razão!$1:$1048576, $B$4,0), "-")</f>
        <v>1.5259595316601415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118">
        <f>IFERROR(VLOOKUP($B25&amp;"_"&amp;$C25&amp;"_"&amp;E$3,Razão!$1:$1048576, $B$4,0), "-")</f>
        <v>1.3927567927919196</v>
      </c>
      <c r="F25" s="118">
        <f>IFERROR(VLOOKUP($B25&amp;"_"&amp;$C25&amp;"_"&amp;F$3,Razão!$1:$1048576, $B$4,0), "-")</f>
        <v>1.2779845386255739</v>
      </c>
      <c r="G25" s="118">
        <f>IFERROR(VLOOKUP($B25&amp;"_"&amp;$C25&amp;"_"&amp;G$3,Razão!$1:$1048576, $B$4,0), "-")</f>
        <v>1.5584580322018955</v>
      </c>
      <c r="H25" s="118">
        <f>IFERROR(VLOOKUP($B25&amp;"_"&amp;$C25&amp;"_"&amp;H$3,Razão!$1:$1048576, $B$4,0), "-")</f>
        <v>1.5145004369306023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118">
        <f>IFERROR(VLOOKUP($B26&amp;"_"&amp;$C26&amp;"_"&amp;E$3,Razão!$1:$1048576, $B$4,0), "-")</f>
        <v>1.409720902701771</v>
      </c>
      <c r="F26" s="118">
        <f>IFERROR(VLOOKUP($B26&amp;"_"&amp;$C26&amp;"_"&amp;F$3,Razão!$1:$1048576, $B$4,0), "-")</f>
        <v>1.3223084490724613</v>
      </c>
      <c r="G26" s="118">
        <f>IFERROR(VLOOKUP($B26&amp;"_"&amp;$C26&amp;"_"&amp;G$3,Razão!$1:$1048576, $B$4,0), "-")</f>
        <v>1.5709911564828869</v>
      </c>
      <c r="H26" s="118">
        <f>IFERROR(VLOOKUP($B26&amp;"_"&amp;$C26&amp;"_"&amp;H$3,Razão!$1:$1048576, $B$4,0), "-")</f>
        <v>1.5676444647985874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118">
        <f>IFERROR(VLOOKUP($B27&amp;"_"&amp;$C27&amp;"_"&amp;E$3,Razão!$1:$1048576, $B$4,0), "-")</f>
        <v>1.4280782094357518</v>
      </c>
      <c r="F27" s="118">
        <f>IFERROR(VLOOKUP($B27&amp;"_"&amp;$C27&amp;"_"&amp;F$3,Razão!$1:$1048576, $B$4,0), "-")</f>
        <v>1.2873100690076129</v>
      </c>
      <c r="G27" s="118">
        <f>IFERROR(VLOOKUP($B27&amp;"_"&amp;$C27&amp;"_"&amp;G$3,Razão!$1:$1048576, $B$4,0), "-")</f>
        <v>1.5867843055726056</v>
      </c>
      <c r="H27" s="118">
        <f>IFERROR(VLOOKUP($B27&amp;"_"&amp;$C27&amp;"_"&amp;H$3,Razão!$1:$1048576, $B$4,0), "-")</f>
        <v>1.5857571949655653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117">
        <f>IFERROR(VLOOKUP($B28&amp;"_"&amp;$C28&amp;"_"&amp;E$3,Razão!$1:$1048576, $B$4,0), "-")</f>
        <v>1.4411424587843977</v>
      </c>
      <c r="F28" s="117">
        <f>IFERROR(VLOOKUP($B28&amp;"_"&amp;$C28&amp;"_"&amp;F$3,Razão!$1:$1048576, $B$4,0), "-")</f>
        <v>1.3269428869130584</v>
      </c>
      <c r="G28" s="117">
        <f>IFERROR(VLOOKUP($B28&amp;"_"&amp;$C28&amp;"_"&amp;G$3,Razão!$1:$1048576, $B$4,0), "-")</f>
        <v>1.4898223142206635</v>
      </c>
      <c r="H28" s="117">
        <f>IFERROR(VLOOKUP($B28&amp;"_"&amp;$C28&amp;"_"&amp;H$3,Razão!$1:$1048576, $B$4,0), "-")</f>
        <v>1.4369637148581627</v>
      </c>
    </row>
    <row r="29" spans="1:8" s="100" customFormat="1" ht="15" customHeight="1" x14ac:dyDescent="0.25">
      <c r="A29" s="10"/>
      <c r="B29" s="10">
        <f>B28</f>
        <v>2016</v>
      </c>
      <c r="C29" s="152">
        <v>1</v>
      </c>
      <c r="D29" s="99" t="s">
        <v>3</v>
      </c>
      <c r="E29" s="118">
        <f>IFERROR(VLOOKUP($B29&amp;"_"&amp;$C29&amp;"_"&amp;E$3,Razão!$1:$1048576, $B$4,0), "-")</f>
        <v>1.4233637141437534</v>
      </c>
      <c r="F29" s="118">
        <f>IFERROR(VLOOKUP($B29&amp;"_"&amp;$C29&amp;"_"&amp;F$3,Razão!$1:$1048576, $B$4,0), "-")</f>
        <v>1.2943729389403988</v>
      </c>
      <c r="G29" s="118">
        <f>IFERROR(VLOOKUP($B29&amp;"_"&amp;$C29&amp;"_"&amp;G$3,Razão!$1:$1048576, $B$4,0), "-")</f>
        <v>1.4874373428646326</v>
      </c>
      <c r="H29" s="118">
        <f>IFERROR(VLOOKUP($B29&amp;"_"&amp;$C29&amp;"_"&amp;H$3,Razão!$1:$1048576, $B$4,0), "-")</f>
        <v>1.4287166091120871</v>
      </c>
    </row>
    <row r="30" spans="1:8" s="100" customFormat="1" ht="15" customHeight="1" thickBot="1" x14ac:dyDescent="0.3">
      <c r="A30" s="254"/>
      <c r="B30" s="254">
        <f>B29</f>
        <v>2016</v>
      </c>
      <c r="C30" s="152">
        <v>2</v>
      </c>
      <c r="D30" s="246" t="s">
        <v>4</v>
      </c>
      <c r="E30" s="118">
        <f>IFERROR(VLOOKUP($B30&amp;"_"&amp;$C30&amp;"_"&amp;E$3,Razão!$1:$1048576, $B$4,0), "-")</f>
        <v>1.4593923790424013</v>
      </c>
      <c r="F30" s="118">
        <f>IFERROR(VLOOKUP($B30&amp;"_"&amp;$C30&amp;"_"&amp;F$3,Razão!$1:$1048576, $B$4,0), "-")</f>
        <v>1.3613142595276262</v>
      </c>
      <c r="G30" s="118">
        <f>IFERROR(VLOOKUP($B30&amp;"_"&amp;$C30&amp;"_"&amp;G$3,Razão!$1:$1048576, $B$4,0), "-")</f>
        <v>1.4922179991904079</v>
      </c>
      <c r="H30" s="118">
        <f>IFERROR(VLOOKUP($B30&amp;"_"&amp;$C30&amp;"_"&amp;H$3,Razão!$1:$1048576, $B$4,0), "-")</f>
        <v>1.4452598304713808</v>
      </c>
    </row>
    <row r="31" spans="1:8" ht="15.75" thickTop="1" x14ac:dyDescent="0.25">
      <c r="D31" s="15" t="s">
        <v>778</v>
      </c>
      <c r="E31" s="17"/>
      <c r="F31" s="17"/>
      <c r="G31" s="17"/>
      <c r="H31" s="17"/>
    </row>
    <row r="32" spans="1:8" x14ac:dyDescent="0.25">
      <c r="D32" s="16" t="s">
        <v>2</v>
      </c>
    </row>
    <row r="33" spans="4:4" x14ac:dyDescent="0.25">
      <c r="D33" s="159" t="s">
        <v>434</v>
      </c>
    </row>
    <row r="34" spans="4:4" x14ac:dyDescent="0.25">
      <c r="D34" s="104" t="s">
        <v>779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4"/>
  <sheetViews>
    <sheetView showGridLines="0" workbookViewId="0">
      <pane ySplit="8" topLeftCell="A9" activePane="bottomLeft" state="frozen"/>
      <selection activeCell="D35" sqref="D35"/>
      <selection pane="bottomLeft" activeCell="A9" sqref="A9"/>
    </sheetView>
  </sheetViews>
  <sheetFormatPr defaultRowHeight="15" x14ac:dyDescent="0.25"/>
  <cols>
    <col min="1" max="2" width="2.140625" style="268" customWidth="1"/>
    <col min="3" max="3" width="2.140625" style="154" customWidth="1"/>
    <col min="4" max="4" width="19.5703125" style="232" customWidth="1"/>
    <col min="5" max="7" width="7.7109375" style="232" customWidth="1"/>
    <col min="8" max="8" width="1.140625" style="232" customWidth="1"/>
    <col min="9" max="11" width="8.28515625" style="232" customWidth="1"/>
    <col min="12" max="12" width="1.140625" style="232" customWidth="1"/>
    <col min="13" max="15" width="8.28515625" style="232" customWidth="1"/>
    <col min="16" max="16" width="1.140625" style="232" customWidth="1"/>
    <col min="17" max="19" width="9" style="232" customWidth="1"/>
    <col min="20" max="16384" width="9.140625" style="232"/>
  </cols>
  <sheetData>
    <row r="1" spans="1:22" s="236" customFormat="1" ht="30" customHeight="1" x14ac:dyDescent="0.25">
      <c r="A1" s="233" t="s">
        <v>1</v>
      </c>
      <c r="B1" s="234"/>
      <c r="C1" s="233"/>
      <c r="D1" s="235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37"/>
      <c r="R1" s="237"/>
      <c r="S1" s="237"/>
    </row>
    <row r="2" spans="1:22" s="239" customFormat="1" ht="3" customHeight="1" x14ac:dyDescent="0.25">
      <c r="A2" s="261"/>
      <c r="B2" s="265"/>
      <c r="C2" s="261"/>
      <c r="D2" s="238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40"/>
      <c r="R2" s="240"/>
      <c r="S2" s="240"/>
    </row>
    <row r="3" spans="1:22" s="250" customFormat="1" ht="6.75" customHeight="1" x14ac:dyDescent="0.2">
      <c r="A3" s="144">
        <v>60</v>
      </c>
      <c r="B3" s="264"/>
      <c r="C3" s="146"/>
      <c r="D3" s="253"/>
      <c r="E3" s="262" t="s">
        <v>170</v>
      </c>
      <c r="F3" s="262" t="s">
        <v>170</v>
      </c>
      <c r="G3" s="262" t="s">
        <v>170</v>
      </c>
      <c r="H3" s="262"/>
      <c r="I3" s="262" t="s">
        <v>171</v>
      </c>
      <c r="J3" s="262" t="s">
        <v>171</v>
      </c>
      <c r="K3" s="262" t="s">
        <v>171</v>
      </c>
      <c r="L3" s="262"/>
      <c r="M3" s="262" t="s">
        <v>9</v>
      </c>
      <c r="N3" s="262" t="s">
        <v>9</v>
      </c>
      <c r="O3" s="262" t="s">
        <v>9</v>
      </c>
      <c r="P3" s="262"/>
      <c r="Q3" s="262" t="s">
        <v>172</v>
      </c>
      <c r="R3" s="262" t="s">
        <v>172</v>
      </c>
      <c r="S3" s="262" t="s">
        <v>172</v>
      </c>
      <c r="T3" s="249"/>
      <c r="U3" s="249"/>
      <c r="V3" s="249"/>
    </row>
    <row r="4" spans="1:22" s="250" customFormat="1" ht="6.75" customHeight="1" x14ac:dyDescent="0.2">
      <c r="A4" s="270">
        <f>VLOOKUP(A$3,'Indicadores do boletim'!$D:$P,12,0)</f>
        <v>0</v>
      </c>
      <c r="B4" s="264" t="e">
        <f>HLOOKUP($A$4,Razão!1:1048576,2,0)</f>
        <v>#N/A</v>
      </c>
      <c r="C4" s="146"/>
      <c r="D4" s="253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54"/>
      <c r="U4" s="254"/>
      <c r="V4" s="254"/>
    </row>
    <row r="5" spans="1:22" s="243" customFormat="1" ht="42" customHeight="1" x14ac:dyDescent="0.25">
      <c r="A5" s="245"/>
      <c r="B5" s="267"/>
      <c r="C5" s="149"/>
      <c r="D5" s="456" t="str">
        <f>VLOOKUP(A3,'Indicadores do boletim'!$D:$N,3,0)&amp;" "&amp;VLOOKUP(A3,'Indicadores do boletim'!$D:$N,6,0)&amp;", "&amp;VLOOKUP(A3,'Indicadores do boletim'!$D:$N,7,0)</f>
        <v>Retorno da educação sobre os salários: Brasil, Sudeste Metropolitano, Região Metropolitana do Rio de Janeiro e cidade do Rio de Janeiro, 2012 a 2016</v>
      </c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</row>
    <row r="6" spans="1:22" s="243" customFormat="1" ht="9.75" customHeight="1" thickBot="1" x14ac:dyDescent="0.25">
      <c r="A6" s="245"/>
      <c r="B6" s="269"/>
      <c r="C6" s="149"/>
      <c r="D6" s="244"/>
      <c r="Q6" s="103"/>
      <c r="R6" s="103"/>
      <c r="S6" s="103" t="s">
        <v>186</v>
      </c>
    </row>
    <row r="7" spans="1:22" s="245" customFormat="1" ht="27.75" customHeight="1" thickTop="1" x14ac:dyDescent="0.25">
      <c r="A7" s="263"/>
      <c r="B7" s="266"/>
      <c r="C7" s="149"/>
      <c r="D7" s="419" t="s">
        <v>0</v>
      </c>
      <c r="E7" s="425" t="s">
        <v>7</v>
      </c>
      <c r="F7" s="425"/>
      <c r="G7" s="425"/>
      <c r="H7" s="340"/>
      <c r="I7" s="425" t="s">
        <v>8</v>
      </c>
      <c r="J7" s="425"/>
      <c r="K7" s="425"/>
      <c r="L7" s="340"/>
      <c r="M7" s="425" t="s">
        <v>169</v>
      </c>
      <c r="N7" s="425"/>
      <c r="O7" s="425"/>
      <c r="P7" s="340"/>
      <c r="Q7" s="425" t="s">
        <v>10</v>
      </c>
      <c r="R7" s="425"/>
      <c r="S7" s="425"/>
    </row>
    <row r="8" spans="1:22" s="245" customFormat="1" ht="27.75" customHeight="1" x14ac:dyDescent="0.25">
      <c r="A8" s="263"/>
      <c r="B8" s="266"/>
      <c r="C8" s="149"/>
      <c r="D8" s="434"/>
      <c r="E8" s="341" t="s">
        <v>371</v>
      </c>
      <c r="F8" s="341" t="s">
        <v>676</v>
      </c>
      <c r="G8" s="341" t="s">
        <v>677</v>
      </c>
      <c r="H8" s="342"/>
      <c r="I8" s="341" t="s">
        <v>371</v>
      </c>
      <c r="J8" s="341" t="s">
        <v>676</v>
      </c>
      <c r="K8" s="341" t="s">
        <v>677</v>
      </c>
      <c r="L8" s="342"/>
      <c r="M8" s="341" t="s">
        <v>371</v>
      </c>
      <c r="N8" s="341" t="s">
        <v>676</v>
      </c>
      <c r="O8" s="341" t="s">
        <v>677</v>
      </c>
      <c r="P8" s="342"/>
      <c r="Q8" s="341" t="s">
        <v>371</v>
      </c>
      <c r="R8" s="341" t="s">
        <v>676</v>
      </c>
      <c r="S8" s="341" t="s">
        <v>677</v>
      </c>
    </row>
    <row r="9" spans="1:22" s="100" customFormat="1" ht="15" customHeight="1" x14ac:dyDescent="0.25">
      <c r="A9" s="254"/>
      <c r="B9" s="254"/>
      <c r="C9" s="152"/>
      <c r="D9" s="98">
        <v>2012</v>
      </c>
      <c r="E9" s="119">
        <f>(EXP(SUMPRODUCT(AuxBRA!$D53:$U53,AuxBRA!$D$92:$U$92)/SUM(AuxBRA!$D$92:$U$92))-1)*100</f>
        <v>10.50778532250547</v>
      </c>
      <c r="F9" s="119">
        <f>(EXP(SUMPRODUCT(AuxBRA!$M53:$O53,AuxBRA!$M$92:$O$92)/SUM(AuxBRA!$M$92:$O$92))-1)*100</f>
        <v>10.231442562380199</v>
      </c>
      <c r="G9" s="119">
        <f>(EXP(SUMPRODUCT(AuxBRA!$P53:$S53,AuxBRA!$P$92:$S$92)/SUM(AuxBRA!$P$92:$S$92))-1)*100</f>
        <v>23.562270648216789</v>
      </c>
      <c r="H9" s="119"/>
      <c r="I9" s="119">
        <f>(EXP(SUMPRODUCT(AuxSEMT!$D53:$U53,AuxSEMT!$D$92:$U$92)/SUM(AuxSEMT!$D$92:$U$92))-1)*100</f>
        <v>6.0715995697120384</v>
      </c>
      <c r="J9" s="119">
        <f>(EXP(SUMPRODUCT(AuxSEMT!$M53:$O53,AuxSEMT!$M$92:$O$92)/SUM(AuxSEMT!$M$92:$O$92))-1)*100</f>
        <v>9.3357519836672509</v>
      </c>
      <c r="K9" s="119">
        <f>(EXP(SUMPRODUCT(AuxSEMT!$P53:$S53,AuxSEMT!$P$92:$S$92)/SUM(AuxSEMT!$P$92:$S$92))-1)*100</f>
        <v>24.871215136183178</v>
      </c>
      <c r="L9" s="119"/>
      <c r="M9" s="119">
        <f>(EXP(SUMPRODUCT(AuxRMRJ!$D53:$U53,AuxRMRJ!$D$92:$U$92)/SUM(AuxRMRJ!$D$92:$U$92))-1)*100</f>
        <v>5.2261528389995426</v>
      </c>
      <c r="N9" s="119">
        <f>(EXP(SUMPRODUCT(AuxRMRJ!$M53:$O53,AuxRMRJ!$M$92:$O$92)/SUM(AuxRMRJ!$M$92:$O$92))-1)*100</f>
        <v>10.024635263233051</v>
      </c>
      <c r="O9" s="119">
        <f>(EXP(SUMPRODUCT(AuxRMRJ!$P53:$S53,AuxRMRJ!$P$92:$S$92)/SUM(AuxRMRJ!$P$92:$S$92))-1)*100</f>
        <v>22.526898113453029</v>
      </c>
      <c r="P9" s="119"/>
      <c r="Q9" s="119">
        <f>(EXP(SUMPRODUCT(AuxRio!$D53:$U53,AuxRio!$D$92:$U$92)/SUM(AuxRio!$D$92:$U$92))-1)*100</f>
        <v>5.226267716579458</v>
      </c>
      <c r="R9" s="119">
        <f>(EXP(SUMPRODUCT(AuxRio!$M53:$O53,AuxRio!$M$92:$O$92)/SUM(AuxRio!$M$92:$O$92))-1)*100</f>
        <v>10.899724335420945</v>
      </c>
      <c r="S9" s="119">
        <f>(EXP(SUMPRODUCT(AuxRio!$P53:$S53,AuxRio!$P$92:$S$92)/SUM(AuxRio!$P$92:$S$92))-1)*100</f>
        <v>23.054564793872135</v>
      </c>
    </row>
    <row r="10" spans="1:22" s="100" customFormat="1" ht="15" customHeight="1" x14ac:dyDescent="0.25">
      <c r="A10" s="254"/>
      <c r="B10" s="254"/>
      <c r="C10" s="152"/>
      <c r="D10" s="246" t="s">
        <v>3</v>
      </c>
      <c r="E10" s="348">
        <f>(EXP(SUMPRODUCT(AuxBRA!$D54:$U54,AuxBRA!$D$92:$U$92)/SUM(AuxBRA!$D$92:$U$92))-1)*100</f>
        <v>10.399144349369571</v>
      </c>
      <c r="F10" s="348">
        <f>(EXP(SUMPRODUCT(AuxBRA!$M54:$O54,AuxBRA!$M$92:$O$92)/SUM(AuxBRA!$M$92:$O$92))-1)*100</f>
        <v>10.390785493522813</v>
      </c>
      <c r="G10" s="348">
        <f>(EXP(SUMPRODUCT(AuxBRA!$P54:$S54,AuxBRA!$P$92:$S$92)/SUM(AuxBRA!$P$92:$S$92))-1)*100</f>
        <v>23.862039038743575</v>
      </c>
      <c r="H10" s="348"/>
      <c r="I10" s="348">
        <f>(EXP(SUMPRODUCT(AuxSEMT!$D54:$U54,AuxSEMT!$D$92:$U$92)/SUM(AuxSEMT!$D$92:$U$92))-1)*100</f>
        <v>6.0359061081740162</v>
      </c>
      <c r="J10" s="348">
        <f>(EXP(SUMPRODUCT(AuxSEMT!$M54:$O54,AuxSEMT!$M$92:$O$92)/SUM(AuxSEMT!$M$92:$O$92))-1)*100</f>
        <v>9.6341043352408775</v>
      </c>
      <c r="K10" s="348">
        <f>(EXP(SUMPRODUCT(AuxSEMT!$P54:$S54,AuxSEMT!$P$92:$S$92)/SUM(AuxSEMT!$P$92:$S$92))-1)*100</f>
        <v>25.494841418149928</v>
      </c>
      <c r="L10" s="348"/>
      <c r="M10" s="348">
        <f>(EXP(SUMPRODUCT(AuxRMRJ!$D54:$U54,AuxRMRJ!$D$92:$U$92)/SUM(AuxRMRJ!$D$92:$U$92))-1)*100</f>
        <v>5.8303498145139132</v>
      </c>
      <c r="N10" s="348">
        <f>(EXP(SUMPRODUCT(AuxRMRJ!$M54:$O54,AuxRMRJ!$M$92:$O$92)/SUM(AuxRMRJ!$M$92:$O$92))-1)*100</f>
        <v>9.6200283191772975</v>
      </c>
      <c r="O10" s="348">
        <f>(EXP(SUMPRODUCT(AuxRMRJ!$P54:$S54,AuxRMRJ!$P$92:$S$92)/SUM(AuxRMRJ!$P$92:$S$92))-1)*100</f>
        <v>23.884550221373701</v>
      </c>
      <c r="P10" s="348"/>
      <c r="Q10" s="348">
        <f>(EXP(SUMPRODUCT(AuxRio!$D54:$U54,AuxRio!$D$92:$U$92)/SUM(AuxRio!$D$92:$U$92))-1)*100</f>
        <v>6.1671163071708834</v>
      </c>
      <c r="R10" s="348">
        <f>(EXP(SUMPRODUCT(AuxRio!$M54:$O54,AuxRio!$M$92:$O$92)/SUM(AuxRio!$M$92:$O$92))-1)*100</f>
        <v>9.6326323484443819</v>
      </c>
      <c r="S10" s="348">
        <f>(EXP(SUMPRODUCT(AuxRio!$P54:$S54,AuxRio!$P$92:$S$92)/SUM(AuxRio!$P$92:$S$92))-1)*100</f>
        <v>25.175569878744142</v>
      </c>
    </row>
    <row r="11" spans="1:22" s="100" customFormat="1" ht="15" customHeight="1" x14ac:dyDescent="0.25">
      <c r="A11" s="254"/>
      <c r="B11" s="254"/>
      <c r="C11" s="152"/>
      <c r="D11" s="246" t="s">
        <v>4</v>
      </c>
      <c r="E11" s="348">
        <f>(EXP(SUMPRODUCT(AuxBRA!$D55:$U55,AuxBRA!$D$92:$U$92)/SUM(AuxBRA!$D$92:$U$92))-1)*100</f>
        <v>10.542956765851619</v>
      </c>
      <c r="F11" s="348">
        <f>(EXP(SUMPRODUCT(AuxBRA!$M55:$O55,AuxBRA!$M$92:$O$92)/SUM(AuxBRA!$M$92:$O$92))-1)*100</f>
        <v>10.540613355891582</v>
      </c>
      <c r="G11" s="348">
        <f>(EXP(SUMPRODUCT(AuxBRA!$P55:$S55,AuxBRA!$P$92:$S$92)/SUM(AuxBRA!$P$92:$S$92))-1)*100</f>
        <v>23.599756887479085</v>
      </c>
      <c r="H11" s="348"/>
      <c r="I11" s="348">
        <f>(EXP(SUMPRODUCT(AuxSEMT!$D55:$U55,AuxSEMT!$D$92:$U$92)/SUM(AuxSEMT!$D$92:$U$92))-1)*100</f>
        <v>6.0012449597840689</v>
      </c>
      <c r="J11" s="348">
        <f>(EXP(SUMPRODUCT(AuxSEMT!$M55:$O55,AuxSEMT!$M$92:$O$92)/SUM(AuxSEMT!$M$92:$O$92))-1)*100</f>
        <v>9.9564153967562685</v>
      </c>
      <c r="K11" s="348">
        <f>(EXP(SUMPRODUCT(AuxSEMT!$P55:$S55,AuxSEMT!$P$92:$S$92)/SUM(AuxSEMT!$P$92:$S$92))-1)*100</f>
        <v>24.399717730688142</v>
      </c>
      <c r="L11" s="348"/>
      <c r="M11" s="348">
        <f>(EXP(SUMPRODUCT(AuxRMRJ!$D55:$U55,AuxRMRJ!$D$92:$U$92)/SUM(AuxRMRJ!$D$92:$U$92))-1)*100</f>
        <v>4.5989037798902288</v>
      </c>
      <c r="N11" s="348">
        <f>(EXP(SUMPRODUCT(AuxRMRJ!$M55:$O55,AuxRMRJ!$M$92:$O$92)/SUM(AuxRMRJ!$M$92:$O$92))-1)*100</f>
        <v>10.755554566225944</v>
      </c>
      <c r="O11" s="348">
        <f>(EXP(SUMPRODUCT(AuxRMRJ!$P55:$S55,AuxRMRJ!$P$92:$S$92)/SUM(AuxRMRJ!$P$92:$S$92))-1)*100</f>
        <v>22.781900220948327</v>
      </c>
      <c r="P11" s="348"/>
      <c r="Q11" s="348">
        <f>(EXP(SUMPRODUCT(AuxRio!$D55:$U55,AuxRio!$D$92:$U$92)/SUM(AuxRio!$D$92:$U$92))-1)*100</f>
        <v>4.2719028855194852</v>
      </c>
      <c r="R11" s="348">
        <f>(EXP(SUMPRODUCT(AuxRio!$M55:$O55,AuxRio!$M$92:$O$92)/SUM(AuxRio!$M$92:$O$92))-1)*100</f>
        <v>11.841356188989227</v>
      </c>
      <c r="S11" s="348">
        <f>(EXP(SUMPRODUCT(AuxRio!$P55:$S55,AuxRio!$P$92:$S$92)/SUM(AuxRio!$P$92:$S$92))-1)*100</f>
        <v>23.278123315764354</v>
      </c>
    </row>
    <row r="12" spans="1:22" s="100" customFormat="1" ht="15" customHeight="1" x14ac:dyDescent="0.25">
      <c r="A12" s="254"/>
      <c r="B12" s="254"/>
      <c r="C12" s="152"/>
      <c r="D12" s="246" t="s">
        <v>5</v>
      </c>
      <c r="E12" s="348">
        <f>(EXP(SUMPRODUCT(AuxBRA!$D56:$U56,AuxBRA!$D$92:$U$92)/SUM(AuxBRA!$D$92:$U$92))-1)*100</f>
        <v>10.493421760907129</v>
      </c>
      <c r="F12" s="348">
        <f>(EXP(SUMPRODUCT(AuxBRA!$M56:$O56,AuxBRA!$M$92:$O$92)/SUM(AuxBRA!$M$92:$O$92))-1)*100</f>
        <v>10.19560904913952</v>
      </c>
      <c r="G12" s="348">
        <f>(EXP(SUMPRODUCT(AuxBRA!$P56:$S56,AuxBRA!$P$92:$S$92)/SUM(AuxBRA!$P$92:$S$92))-1)*100</f>
        <v>23.441760024226998</v>
      </c>
      <c r="H12" s="348"/>
      <c r="I12" s="348">
        <f>(EXP(SUMPRODUCT(AuxSEMT!$D56:$U56,AuxSEMT!$D$92:$U$92)/SUM(AuxSEMT!$D$92:$U$92))-1)*100</f>
        <v>6.1105587011467177</v>
      </c>
      <c r="J12" s="348">
        <f>(EXP(SUMPRODUCT(AuxSEMT!$M56:$O56,AuxSEMT!$M$92:$O$92)/SUM(AuxSEMT!$M$92:$O$92))-1)*100</f>
        <v>9.0679060627048216</v>
      </c>
      <c r="K12" s="348">
        <f>(EXP(SUMPRODUCT(AuxSEMT!$P56:$S56,AuxSEMT!$P$92:$S$92)/SUM(AuxSEMT!$P$92:$S$92))-1)*100</f>
        <v>24.806884399943918</v>
      </c>
      <c r="L12" s="348"/>
      <c r="M12" s="348">
        <f>(EXP(SUMPRODUCT(AuxRMRJ!$D56:$U56,AuxRMRJ!$D$92:$U$92)/SUM(AuxRMRJ!$D$92:$U$92))-1)*100</f>
        <v>5.5617621413993179</v>
      </c>
      <c r="N12" s="348">
        <f>(EXP(SUMPRODUCT(AuxRMRJ!$M56:$O56,AuxRMRJ!$M$92:$O$92)/SUM(AuxRMRJ!$M$92:$O$92))-1)*100</f>
        <v>10.426583402139734</v>
      </c>
      <c r="O12" s="348">
        <f>(EXP(SUMPRODUCT(AuxRMRJ!$P56:$S56,AuxRMRJ!$P$92:$S$92)/SUM(AuxRMRJ!$P$92:$S$92))-1)*100</f>
        <v>21.911443318708468</v>
      </c>
      <c r="P12" s="348"/>
      <c r="Q12" s="348">
        <f>(EXP(SUMPRODUCT(AuxRio!$D56:$U56,AuxRio!$D$92:$U$92)/SUM(AuxRio!$D$92:$U$92))-1)*100</f>
        <v>5.6145432006316165</v>
      </c>
      <c r="R12" s="348">
        <f>(EXP(SUMPRODUCT(AuxRio!$M56:$O56,AuxRio!$M$92:$O$92)/SUM(AuxRio!$M$92:$O$92))-1)*100</f>
        <v>11.79954284115874</v>
      </c>
      <c r="S12" s="348">
        <f>(EXP(SUMPRODUCT(AuxRio!$P56:$S56,AuxRio!$P$92:$S$92)/SUM(AuxRio!$P$92:$S$92))-1)*100</f>
        <v>21.947212242732149</v>
      </c>
    </row>
    <row r="13" spans="1:22" s="100" customFormat="1" ht="15" customHeight="1" x14ac:dyDescent="0.25">
      <c r="A13" s="254"/>
      <c r="B13" s="254"/>
      <c r="C13" s="152"/>
      <c r="D13" s="246" t="s">
        <v>6</v>
      </c>
      <c r="E13" s="348">
        <f>(EXP(SUMPRODUCT(AuxBRA!$D57:$U57,AuxBRA!$D$92:$U$92)/SUM(AuxBRA!$D$92:$U$92))-1)*100</f>
        <v>10.591680838918682</v>
      </c>
      <c r="F13" s="348">
        <f>(EXP(SUMPRODUCT(AuxBRA!$M57:$O57,AuxBRA!$M$92:$O$92)/SUM(AuxBRA!$M$92:$O$92))-1)*100</f>
        <v>9.8061007017318893</v>
      </c>
      <c r="G13" s="348">
        <f>(EXP(SUMPRODUCT(AuxBRA!$P57:$S57,AuxBRA!$P$92:$S$92)/SUM(AuxBRA!$P$92:$S$92))-1)*100</f>
        <v>23.354755430474139</v>
      </c>
      <c r="H13" s="348"/>
      <c r="I13" s="348">
        <f>(EXP(SUMPRODUCT(AuxSEMT!$D57:$U57,AuxSEMT!$D$92:$U$92)/SUM(AuxSEMT!$D$92:$U$92))-1)*100</f>
        <v>6.1389763386675344</v>
      </c>
      <c r="J13" s="348">
        <f>(EXP(SUMPRODUCT(AuxSEMT!$M57:$O57,AuxSEMT!$M$92:$O$92)/SUM(AuxSEMT!$M$92:$O$92))-1)*100</f>
        <v>8.6948657141970855</v>
      </c>
      <c r="K13" s="348">
        <f>(EXP(SUMPRODUCT(AuxSEMT!$P57:$S57,AuxSEMT!$P$92:$S$92)/SUM(AuxSEMT!$P$92:$S$92))-1)*100</f>
        <v>24.793833938618693</v>
      </c>
      <c r="L13" s="348"/>
      <c r="M13" s="348">
        <f>(EXP(SUMPRODUCT(AuxRMRJ!$D57:$U57,AuxRMRJ!$D$92:$U$92)/SUM(AuxRMRJ!$D$92:$U$92))-1)*100</f>
        <v>4.9185421555079989</v>
      </c>
      <c r="N13" s="348">
        <f>(EXP(SUMPRODUCT(AuxRMRJ!$M57:$O57,AuxRMRJ!$M$92:$O$92)/SUM(AuxRMRJ!$M$92:$O$92))-1)*100</f>
        <v>9.3513557510406908</v>
      </c>
      <c r="O13" s="348">
        <f>(EXP(SUMPRODUCT(AuxRMRJ!$P57:$S57,AuxRMRJ!$P$92:$S$92)/SUM(AuxRMRJ!$P$92:$S$92))-1)*100</f>
        <v>21.532633773026099</v>
      </c>
      <c r="P13" s="348"/>
      <c r="Q13" s="348">
        <f>(EXP(SUMPRODUCT(AuxRio!$D57:$U57,AuxRio!$D$92:$U$92)/SUM(AuxRio!$D$92:$U$92))-1)*100</f>
        <v>4.9498055054266299</v>
      </c>
      <c r="R13" s="348">
        <f>(EXP(SUMPRODUCT(AuxRio!$M57:$O57,AuxRio!$M$92:$O$92)/SUM(AuxRio!$M$92:$O$92))-1)*100</f>
        <v>10.285361091323475</v>
      </c>
      <c r="S13" s="348">
        <f>(EXP(SUMPRODUCT(AuxRio!$P57:$S57,AuxRio!$P$92:$S$92)/SUM(AuxRio!$P$92:$S$92))-1)*100</f>
        <v>21.770886904064213</v>
      </c>
    </row>
    <row r="14" spans="1:22" s="100" customFormat="1" ht="15" customHeight="1" x14ac:dyDescent="0.25">
      <c r="A14" s="254"/>
      <c r="B14" s="254"/>
      <c r="C14" s="152"/>
      <c r="D14" s="98">
        <v>2013</v>
      </c>
      <c r="E14" s="119">
        <f>(EXP(SUMPRODUCT(AuxBRA!$D58:$U58,AuxBRA!$D$92:$U$92)/SUM(AuxBRA!$D$92:$U$92))-1)*100</f>
        <v>10.358998190920543</v>
      </c>
      <c r="F14" s="119">
        <f>(EXP(SUMPRODUCT(AuxBRA!$M58:$O58,AuxBRA!$M$92:$O$92)/SUM(AuxBRA!$M$92:$O$92))-1)*100</f>
        <v>9.9036576070125282</v>
      </c>
      <c r="G14" s="119">
        <f>(EXP(SUMPRODUCT(AuxBRA!$P58:$S58,AuxBRA!$P$92:$S$92)/SUM(AuxBRA!$P$92:$S$92))-1)*100</f>
        <v>22.901599163800434</v>
      </c>
      <c r="H14" s="119"/>
      <c r="I14" s="119">
        <f>(EXP(SUMPRODUCT(AuxSEMT!$D58:$U58,AuxSEMT!$D$92:$U$92)/SUM(AuxSEMT!$D$92:$U$92))-1)*100</f>
        <v>5.9170198046085254</v>
      </c>
      <c r="J14" s="119">
        <f>(EXP(SUMPRODUCT(AuxSEMT!$M58:$O58,AuxSEMT!$M$92:$O$92)/SUM(AuxSEMT!$M$92:$O$92))-1)*100</f>
        <v>9.3390733244026904</v>
      </c>
      <c r="K14" s="119">
        <f>(EXP(SUMPRODUCT(AuxSEMT!$P58:$S58,AuxSEMT!$P$92:$S$92)/SUM(AuxSEMT!$P$92:$S$92))-1)*100</f>
        <v>23.885644105745364</v>
      </c>
      <c r="L14" s="119"/>
      <c r="M14" s="119">
        <f>(EXP(SUMPRODUCT(AuxRMRJ!$D58:$U58,AuxRMRJ!$D$92:$U$92)/SUM(AuxRMRJ!$D$92:$U$92))-1)*100</f>
        <v>5.1452650843151648</v>
      </c>
      <c r="N14" s="119">
        <f>(EXP(SUMPRODUCT(AuxRMRJ!$M58:$O58,AuxRMRJ!$M$92:$O$92)/SUM(AuxRMRJ!$M$92:$O$92))-1)*100</f>
        <v>8.807231234841705</v>
      </c>
      <c r="O14" s="119">
        <f>(EXP(SUMPRODUCT(AuxRMRJ!$P58:$S58,AuxRMRJ!$P$92:$S$92)/SUM(AuxRMRJ!$P$92:$S$92))-1)*100</f>
        <v>23.448147817682987</v>
      </c>
      <c r="P14" s="119"/>
      <c r="Q14" s="119">
        <f>(EXP(SUMPRODUCT(AuxRio!$D58:$U58,AuxRio!$D$92:$U$92)/SUM(AuxRio!$D$92:$U$92))-1)*100</f>
        <v>5.595459265031022</v>
      </c>
      <c r="R14" s="119">
        <f>(EXP(SUMPRODUCT(AuxRio!$M58:$O58,AuxRio!$M$92:$O$92)/SUM(AuxRio!$M$92:$O$92))-1)*100</f>
        <v>9.8040894556888034</v>
      </c>
      <c r="S14" s="119">
        <f>(EXP(SUMPRODUCT(AuxRio!$P58:$S58,AuxRio!$P$92:$S$92)/SUM(AuxRio!$P$92:$S$92))-1)*100</f>
        <v>24.314973742427568</v>
      </c>
    </row>
    <row r="15" spans="1:22" s="100" customFormat="1" ht="15" customHeight="1" x14ac:dyDescent="0.25">
      <c r="A15" s="254"/>
      <c r="B15" s="254"/>
      <c r="C15" s="152"/>
      <c r="D15" s="246" t="s">
        <v>3</v>
      </c>
      <c r="E15" s="348">
        <f>(EXP(SUMPRODUCT(AuxBRA!$D59:$U59,AuxBRA!$D$92:$U$92)/SUM(AuxBRA!$D$92:$U$92))-1)*100</f>
        <v>10.502654349679341</v>
      </c>
      <c r="F15" s="348">
        <f>(EXP(SUMPRODUCT(AuxBRA!$M59:$O59,AuxBRA!$M$92:$O$92)/SUM(AuxBRA!$M$92:$O$92))-1)*100</f>
        <v>9.7503808684507263</v>
      </c>
      <c r="G15" s="348">
        <f>(EXP(SUMPRODUCT(AuxBRA!$P59:$S59,AuxBRA!$P$92:$S$92)/SUM(AuxBRA!$P$92:$S$92))-1)*100</f>
        <v>23.264075204998424</v>
      </c>
      <c r="H15" s="348"/>
      <c r="I15" s="348">
        <f>(EXP(SUMPRODUCT(AuxSEMT!$D59:$U59,AuxSEMT!$D$92:$U$92)/SUM(AuxSEMT!$D$92:$U$92))-1)*100</f>
        <v>6.1104289787206723</v>
      </c>
      <c r="J15" s="348">
        <f>(EXP(SUMPRODUCT(AuxSEMT!$M59:$O59,AuxSEMT!$M$92:$O$92)/SUM(AuxSEMT!$M$92:$O$92))-1)*100</f>
        <v>8.8338852934060306</v>
      </c>
      <c r="K15" s="348">
        <f>(EXP(SUMPRODUCT(AuxSEMT!$P59:$S59,AuxSEMT!$P$92:$S$92)/SUM(AuxSEMT!$P$92:$S$92))-1)*100</f>
        <v>23.798223840202979</v>
      </c>
      <c r="L15" s="348"/>
      <c r="M15" s="348">
        <f>(EXP(SUMPRODUCT(AuxRMRJ!$D59:$U59,AuxRMRJ!$D$92:$U$92)/SUM(AuxRMRJ!$D$92:$U$92))-1)*100</f>
        <v>5.1559886771163965</v>
      </c>
      <c r="N15" s="348">
        <f>(EXP(SUMPRODUCT(AuxRMRJ!$M59:$O59,AuxRMRJ!$M$92:$O$92)/SUM(AuxRMRJ!$M$92:$O$92))-1)*100</f>
        <v>8.8847761931426952</v>
      </c>
      <c r="O15" s="348">
        <f>(EXP(SUMPRODUCT(AuxRMRJ!$P59:$S59,AuxRMRJ!$P$92:$S$92)/SUM(AuxRMRJ!$P$92:$S$92))-1)*100</f>
        <v>23.31320281507292</v>
      </c>
      <c r="P15" s="348"/>
      <c r="Q15" s="348">
        <f>(EXP(SUMPRODUCT(AuxRio!$D59:$U59,AuxRio!$D$92:$U$92)/SUM(AuxRio!$D$92:$U$92))-1)*100</f>
        <v>5.7376452179800363</v>
      </c>
      <c r="R15" s="348">
        <f>(EXP(SUMPRODUCT(AuxRio!$M59:$O59,AuxRio!$M$92:$O$92)/SUM(AuxRio!$M$92:$O$92))-1)*100</f>
        <v>9.8834886661991472</v>
      </c>
      <c r="S15" s="348">
        <f>(EXP(SUMPRODUCT(AuxRio!$P59:$S59,AuxRio!$P$92:$S$92)/SUM(AuxRio!$P$92:$S$92))-1)*100</f>
        <v>23.544303470160301</v>
      </c>
    </row>
    <row r="16" spans="1:22" s="100" customFormat="1" ht="15" customHeight="1" x14ac:dyDescent="0.25">
      <c r="A16" s="254"/>
      <c r="B16" s="254"/>
      <c r="C16" s="152"/>
      <c r="D16" s="246" t="s">
        <v>4</v>
      </c>
      <c r="E16" s="348">
        <f>(EXP(SUMPRODUCT(AuxBRA!$D60:$U60,AuxBRA!$D$92:$U$92)/SUM(AuxBRA!$D$92:$U$92))-1)*100</f>
        <v>10.646493950744862</v>
      </c>
      <c r="F16" s="348">
        <f>(EXP(SUMPRODUCT(AuxBRA!$M60:$O60,AuxBRA!$M$92:$O$92)/SUM(AuxBRA!$M$92:$O$92))-1)*100</f>
        <v>10.119210181457007</v>
      </c>
      <c r="G16" s="348">
        <f>(EXP(SUMPRODUCT(AuxBRA!$P60:$S60,AuxBRA!$P$92:$S$92)/SUM(AuxBRA!$P$92:$S$92))-1)*100</f>
        <v>23.141066450202665</v>
      </c>
      <c r="H16" s="348"/>
      <c r="I16" s="348">
        <f>(EXP(SUMPRODUCT(AuxSEMT!$D60:$U60,AuxSEMT!$D$92:$U$92)/SUM(AuxSEMT!$D$92:$U$92))-1)*100</f>
        <v>5.8385796888725361</v>
      </c>
      <c r="J16" s="348">
        <f>(EXP(SUMPRODUCT(AuxSEMT!$M60:$O60,AuxSEMT!$M$92:$O$92)/SUM(AuxSEMT!$M$92:$O$92))-1)*100</f>
        <v>9.8796514408040501</v>
      </c>
      <c r="K16" s="348">
        <f>(EXP(SUMPRODUCT(AuxSEMT!$P60:$S60,AuxSEMT!$P$92:$S$92)/SUM(AuxSEMT!$P$92:$S$92))-1)*100</f>
        <v>24.375979676506798</v>
      </c>
      <c r="L16" s="348"/>
      <c r="M16" s="348">
        <f>(EXP(SUMPRODUCT(AuxRMRJ!$D60:$U60,AuxRMRJ!$D$92:$U$92)/SUM(AuxRMRJ!$D$92:$U$92))-1)*100</f>
        <v>5.2962570402157017</v>
      </c>
      <c r="N16" s="348">
        <f>(EXP(SUMPRODUCT(AuxRMRJ!$M60:$O60,AuxRMRJ!$M$92:$O$92)/SUM(AuxRMRJ!$M$92:$O$92))-1)*100</f>
        <v>9.0605549671016306</v>
      </c>
      <c r="O16" s="348">
        <f>(EXP(SUMPRODUCT(AuxRMRJ!$P60:$S60,AuxRMRJ!$P$92:$S$92)/SUM(AuxRMRJ!$P$92:$S$92))-1)*100</f>
        <v>22.43098505571346</v>
      </c>
      <c r="P16" s="348"/>
      <c r="Q16" s="348">
        <f>(EXP(SUMPRODUCT(AuxRio!$D60:$U60,AuxRio!$D$92:$U$92)/SUM(AuxRio!$D$92:$U$92))-1)*100</f>
        <v>5.6080018643360319</v>
      </c>
      <c r="R16" s="348">
        <f>(EXP(SUMPRODUCT(AuxRio!$M60:$O60,AuxRio!$M$92:$O$92)/SUM(AuxRio!$M$92:$O$92))-1)*100</f>
        <v>10.675906521623446</v>
      </c>
      <c r="S16" s="348">
        <f>(EXP(SUMPRODUCT(AuxRio!$P60:$S60,AuxRio!$P$92:$S$92)/SUM(AuxRio!$P$92:$S$92))-1)*100</f>
        <v>23.34541968651984</v>
      </c>
    </row>
    <row r="17" spans="1:19" s="100" customFormat="1" ht="15" customHeight="1" x14ac:dyDescent="0.25">
      <c r="A17" s="254"/>
      <c r="B17" s="254"/>
      <c r="C17" s="152"/>
      <c r="D17" s="246" t="s">
        <v>5</v>
      </c>
      <c r="E17" s="348">
        <f>(EXP(SUMPRODUCT(AuxBRA!$D61:$U61,AuxBRA!$D$92:$U$92)/SUM(AuxBRA!$D$92:$U$92))-1)*100</f>
        <v>10.195660092646165</v>
      </c>
      <c r="F17" s="348">
        <f>(EXP(SUMPRODUCT(AuxBRA!$M61:$O61,AuxBRA!$M$92:$O$92)/SUM(AuxBRA!$M$92:$O$92))-1)*100</f>
        <v>10.011618844490444</v>
      </c>
      <c r="G17" s="348">
        <f>(EXP(SUMPRODUCT(AuxBRA!$P61:$S61,AuxBRA!$P$92:$S$92)/SUM(AuxBRA!$P$92:$S$92))-1)*100</f>
        <v>22.674079842790505</v>
      </c>
      <c r="H17" s="348"/>
      <c r="I17" s="348">
        <f>(EXP(SUMPRODUCT(AuxSEMT!$D61:$U61,AuxSEMT!$D$92:$U$92)/SUM(AuxSEMT!$D$92:$U$92))-1)*100</f>
        <v>6.0544860117697885</v>
      </c>
      <c r="J17" s="348">
        <f>(EXP(SUMPRODUCT(AuxSEMT!$M61:$O61,AuxSEMT!$M$92:$O$92)/SUM(AuxSEMT!$M$92:$O$92))-1)*100</f>
        <v>9.6113909913971174</v>
      </c>
      <c r="K17" s="348">
        <f>(EXP(SUMPRODUCT(AuxSEMT!$P61:$S61,AuxSEMT!$P$92:$S$92)/SUM(AuxSEMT!$P$92:$S$92))-1)*100</f>
        <v>23.994382274534409</v>
      </c>
      <c r="L17" s="348"/>
      <c r="M17" s="348">
        <f>(EXP(SUMPRODUCT(AuxRMRJ!$D61:$U61,AuxRMRJ!$D$92:$U$92)/SUM(AuxRMRJ!$D$92:$U$92))-1)*100</f>
        <v>4.9157450439669015</v>
      </c>
      <c r="N17" s="348">
        <f>(EXP(SUMPRODUCT(AuxRMRJ!$M61:$O61,AuxRMRJ!$M$92:$O$92)/SUM(AuxRMRJ!$M$92:$O$92))-1)*100</f>
        <v>9.0597426823087126</v>
      </c>
      <c r="O17" s="348">
        <f>(EXP(SUMPRODUCT(AuxRMRJ!$P61:$S61,AuxRMRJ!$P$92:$S$92)/SUM(AuxRMRJ!$P$92:$S$92))-1)*100</f>
        <v>24.182283846110252</v>
      </c>
      <c r="P17" s="348"/>
      <c r="Q17" s="348">
        <f>(EXP(SUMPRODUCT(AuxRio!$D61:$U61,AuxRio!$D$92:$U$92)/SUM(AuxRio!$D$92:$U$92))-1)*100</f>
        <v>5.3862284190987042</v>
      </c>
      <c r="R17" s="348">
        <f>(EXP(SUMPRODUCT(AuxRio!$M61:$O61,AuxRio!$M$92:$O$92)/SUM(AuxRio!$M$92:$O$92))-1)*100</f>
        <v>9.7676146198023552</v>
      </c>
      <c r="S17" s="348">
        <f>(EXP(SUMPRODUCT(AuxRio!$P61:$S61,AuxRio!$P$92:$S$92)/SUM(AuxRio!$P$92:$S$92))-1)*100</f>
        <v>25.096871167974165</v>
      </c>
    </row>
    <row r="18" spans="1:19" s="100" customFormat="1" ht="15" customHeight="1" x14ac:dyDescent="0.25">
      <c r="A18" s="254"/>
      <c r="B18" s="254"/>
      <c r="C18" s="152"/>
      <c r="D18" s="246" t="s">
        <v>6</v>
      </c>
      <c r="E18" s="348">
        <f>(EXP(SUMPRODUCT(AuxBRA!$D62:$U62,AuxBRA!$D$92:$U$92)/SUM(AuxBRA!$D$92:$U$92))-1)*100</f>
        <v>10.101495981500586</v>
      </c>
      <c r="F18" s="348">
        <f>(EXP(SUMPRODUCT(AuxBRA!$M62:$O62,AuxBRA!$M$92:$O$92)/SUM(AuxBRA!$M$92:$O$92))-1)*100</f>
        <v>9.7500299842985463</v>
      </c>
      <c r="G18" s="348">
        <f>(EXP(SUMPRODUCT(AuxBRA!$P62:$S62,AuxBRA!$P$92:$S$92)/SUM(AuxBRA!$P$92:$S$92))-1)*100</f>
        <v>22.547805010180944</v>
      </c>
      <c r="H18" s="348"/>
      <c r="I18" s="348">
        <f>(EXP(SUMPRODUCT(AuxSEMT!$D62:$U62,AuxSEMT!$D$92:$U$92)/SUM(AuxSEMT!$D$92:$U$92))-1)*100</f>
        <v>5.5873515768816606</v>
      </c>
      <c r="J18" s="348">
        <f>(EXP(SUMPRODUCT(AuxSEMT!$M62:$O62,AuxSEMT!$M$92:$O$92)/SUM(AuxSEMT!$M$92:$O$92))-1)*100</f>
        <v>9.0627248718596398</v>
      </c>
      <c r="K18" s="348">
        <f>(EXP(SUMPRODUCT(AuxSEMT!$P62:$S62,AuxSEMT!$P$92:$S$92)/SUM(AuxSEMT!$P$92:$S$92))-1)*100</f>
        <v>23.376489657759247</v>
      </c>
      <c r="L18" s="348"/>
      <c r="M18" s="348">
        <f>(EXP(SUMPRODUCT(AuxRMRJ!$D62:$U62,AuxRMRJ!$D$92:$U$92)/SUM(AuxRMRJ!$D$92:$U$92))-1)*100</f>
        <v>5.1680667317528295</v>
      </c>
      <c r="N18" s="348">
        <f>(EXP(SUMPRODUCT(AuxRMRJ!$M62:$O62,AuxRMRJ!$M$92:$O$92)/SUM(AuxRMRJ!$M$92:$O$92))-1)*100</f>
        <v>8.1451611232431489</v>
      </c>
      <c r="O18" s="348">
        <f>(EXP(SUMPRODUCT(AuxRMRJ!$P62:$S62,AuxRMRJ!$P$92:$S$92)/SUM(AuxRMRJ!$P$92:$S$92))-1)*100</f>
        <v>23.795636084354975</v>
      </c>
      <c r="P18" s="348"/>
      <c r="Q18" s="348">
        <f>(EXP(SUMPRODUCT(AuxRio!$D62:$U62,AuxRio!$D$92:$U$92)/SUM(AuxRio!$D$92:$U$92))-1)*100</f>
        <v>5.5270463360470146</v>
      </c>
      <c r="R18" s="348">
        <f>(EXP(SUMPRODUCT(AuxRio!$M62:$O62,AuxRio!$M$92:$O$92)/SUM(AuxRio!$M$92:$O$92))-1)*100</f>
        <v>8.798537069472335</v>
      </c>
      <c r="S18" s="348">
        <f>(EXP(SUMPRODUCT(AuxRio!$P62:$S62,AuxRio!$P$92:$S$92)/SUM(AuxRio!$P$92:$S$92))-1)*100</f>
        <v>25.251103379363826</v>
      </c>
    </row>
    <row r="19" spans="1:19" s="100" customFormat="1" ht="15" customHeight="1" x14ac:dyDescent="0.25">
      <c r="A19" s="254"/>
      <c r="B19" s="254"/>
      <c r="C19" s="152"/>
      <c r="D19" s="98">
        <v>2014</v>
      </c>
      <c r="E19" s="119">
        <f>(EXP(SUMPRODUCT(AuxBRA!$D63:$U63,AuxBRA!$D$92:$U$92)/SUM(AuxBRA!$D$92:$U$92))-1)*100</f>
        <v>9.8410114677291318</v>
      </c>
      <c r="F19" s="119">
        <f>(EXP(SUMPRODUCT(AuxBRA!$M63:$O63,AuxBRA!$M$92:$O$92)/SUM(AuxBRA!$M$92:$O$92))-1)*100</f>
        <v>8.8372101461521968</v>
      </c>
      <c r="G19" s="119">
        <f>(EXP(SUMPRODUCT(AuxBRA!$P63:$S63,AuxBRA!$P$92:$S$92)/SUM(AuxBRA!$P$92:$S$92))-1)*100</f>
        <v>22.226622324201095</v>
      </c>
      <c r="H19" s="119"/>
      <c r="I19" s="119">
        <f>(EXP(SUMPRODUCT(AuxSEMT!$D63:$U63,AuxSEMT!$D$92:$U$92)/SUM(AuxSEMT!$D$92:$U$92))-1)*100</f>
        <v>5.7167947200439162</v>
      </c>
      <c r="J19" s="119">
        <f>(EXP(SUMPRODUCT(AuxSEMT!$M63:$O63,AuxSEMT!$M$92:$O$92)/SUM(AuxSEMT!$M$92:$O$92))-1)*100</f>
        <v>8.3856059402777525</v>
      </c>
      <c r="K19" s="119">
        <f>(EXP(SUMPRODUCT(AuxSEMT!$P63:$S63,AuxSEMT!$P$92:$S$92)/SUM(AuxSEMT!$P$92:$S$92))-1)*100</f>
        <v>23.633501614114927</v>
      </c>
      <c r="L19" s="119"/>
      <c r="M19" s="119">
        <f>(EXP(SUMPRODUCT(AuxRMRJ!$D63:$U63,AuxRMRJ!$D$92:$U$92)/SUM(AuxRMRJ!$D$92:$U$92))-1)*100</f>
        <v>4.0255574021974994</v>
      </c>
      <c r="N19" s="119">
        <f>(EXP(SUMPRODUCT(AuxRMRJ!$M63:$O63,AuxRMRJ!$M$92:$O$92)/SUM(AuxRMRJ!$M$92:$O$92))-1)*100</f>
        <v>6.8932837829995819</v>
      </c>
      <c r="O19" s="119">
        <f>(EXP(SUMPRODUCT(AuxRMRJ!$P63:$S63,AuxRMRJ!$P$92:$S$92)/SUM(AuxRMRJ!$P$92:$S$92))-1)*100</f>
        <v>19.342612571332719</v>
      </c>
      <c r="P19" s="119"/>
      <c r="Q19" s="119">
        <f>(EXP(SUMPRODUCT(AuxRio!$D63:$U63,AuxRio!$D$92:$U$92)/SUM(AuxRio!$D$92:$U$92))-1)*100</f>
        <v>4.1675035023985618</v>
      </c>
      <c r="R19" s="119">
        <f>(EXP(SUMPRODUCT(AuxRio!$M63:$O63,AuxRio!$M$92:$O$92)/SUM(AuxRio!$M$92:$O$92))-1)*100</f>
        <v>6.9163072831265104</v>
      </c>
      <c r="S19" s="119">
        <f>(EXP(SUMPRODUCT(AuxRio!$P63:$S63,AuxRio!$P$92:$S$92)/SUM(AuxRio!$P$92:$S$92))-1)*100</f>
        <v>20.572342622700866</v>
      </c>
    </row>
    <row r="20" spans="1:19" s="100" customFormat="1" ht="15" customHeight="1" x14ac:dyDescent="0.25">
      <c r="A20" s="254"/>
      <c r="B20" s="254"/>
      <c r="C20" s="152"/>
      <c r="D20" s="246" t="s">
        <v>3</v>
      </c>
      <c r="E20" s="120">
        <f>(EXP(SUMPRODUCT(AuxBRA!$D64:$U64,AuxBRA!$D$92:$U$92)/SUM(AuxBRA!$D$92:$U$92))-1)*100</f>
        <v>9.8960216221640742</v>
      </c>
      <c r="F20" s="120">
        <f>(EXP(SUMPRODUCT(AuxBRA!$M64:$O64,AuxBRA!$M$92:$O$92)/SUM(AuxBRA!$M$92:$O$92))-1)*100</f>
        <v>9.3109562780204769</v>
      </c>
      <c r="G20" s="120">
        <f>(EXP(SUMPRODUCT(AuxBRA!$P64:$S64,AuxBRA!$P$92:$S$92)/SUM(AuxBRA!$P$92:$S$92))-1)*100</f>
        <v>22.79934354257367</v>
      </c>
      <c r="H20" s="120"/>
      <c r="I20" s="120">
        <f>(EXP(SUMPRODUCT(AuxSEMT!$D64:$U64,AuxSEMT!$D$92:$U$92)/SUM(AuxSEMT!$D$92:$U$92))-1)*100</f>
        <v>5.2743158198651274</v>
      </c>
      <c r="J20" s="120">
        <f>(EXP(SUMPRODUCT(AuxSEMT!$M64:$O64,AuxSEMT!$M$92:$O$92)/SUM(AuxSEMT!$M$92:$O$92))-1)*100</f>
        <v>9.1882569971513117</v>
      </c>
      <c r="K20" s="120">
        <f>(EXP(SUMPRODUCT(AuxSEMT!$P64:$S64,AuxSEMT!$P$92:$S$92)/SUM(AuxSEMT!$P$92:$S$92))-1)*100</f>
        <v>24.258204555759889</v>
      </c>
      <c r="L20" s="120"/>
      <c r="M20" s="120">
        <f>(EXP(SUMPRODUCT(AuxRMRJ!$D64:$U64,AuxRMRJ!$D$92:$U$92)/SUM(AuxRMRJ!$D$92:$U$92))-1)*100</f>
        <v>4.7402875357953844</v>
      </c>
      <c r="N20" s="120">
        <f>(EXP(SUMPRODUCT(AuxRMRJ!$M64:$O64,AuxRMRJ!$M$92:$O$92)/SUM(AuxRMRJ!$M$92:$O$92))-1)*100</f>
        <v>8.536600085906688</v>
      </c>
      <c r="O20" s="120">
        <f>(EXP(SUMPRODUCT(AuxRMRJ!$P64:$S64,AuxRMRJ!$P$92:$S$92)/SUM(AuxRMRJ!$P$92:$S$92))-1)*100</f>
        <v>24.496365936906052</v>
      </c>
      <c r="P20" s="120"/>
      <c r="Q20" s="120">
        <f>(EXP(SUMPRODUCT(AuxRio!$D64:$U64,AuxRio!$D$92:$U$92)/SUM(AuxRio!$D$92:$U$92))-1)*100</f>
        <v>4.7683836032140103</v>
      </c>
      <c r="R20" s="120">
        <f>(EXP(SUMPRODUCT(AuxRio!$M64:$O64,AuxRio!$M$92:$O$92)/SUM(AuxRio!$M$92:$O$92))-1)*100</f>
        <v>9.9844866991047443</v>
      </c>
      <c r="S20" s="120">
        <f>(EXP(SUMPRODUCT(AuxRio!$P64:$S64,AuxRio!$P$92:$S$92)/SUM(AuxRio!$P$92:$S$92))-1)*100</f>
        <v>25.501771134346775</v>
      </c>
    </row>
    <row r="21" spans="1:19" s="100" customFormat="1" ht="15" customHeight="1" x14ac:dyDescent="0.25">
      <c r="A21" s="254"/>
      <c r="B21" s="254"/>
      <c r="C21" s="152"/>
      <c r="D21" s="246" t="s">
        <v>4</v>
      </c>
      <c r="E21" s="120">
        <f>(EXP(SUMPRODUCT(AuxBRA!$D65:$U65,AuxBRA!$D$92:$U$92)/SUM(AuxBRA!$D$92:$U$92))-1)*100</f>
        <v>9.8554713352505772</v>
      </c>
      <c r="F21" s="120">
        <f>(EXP(SUMPRODUCT(AuxBRA!$M65:$O65,AuxBRA!$M$92:$O$92)/SUM(AuxBRA!$M$92:$O$92))-1)*100</f>
        <v>9.0010437611151026</v>
      </c>
      <c r="G21" s="120">
        <f>(EXP(SUMPRODUCT(AuxBRA!$P65:$S65,AuxBRA!$P$92:$S$92)/SUM(AuxBRA!$P$92:$S$92))-1)*100</f>
        <v>22.04783557127201</v>
      </c>
      <c r="H21" s="120"/>
      <c r="I21" s="120">
        <f>(EXP(SUMPRODUCT(AuxSEMT!$D65:$U65,AuxSEMT!$D$92:$U$92)/SUM(AuxSEMT!$D$92:$U$92))-1)*100</f>
        <v>6.5180390248286368</v>
      </c>
      <c r="J21" s="120">
        <f>(EXP(SUMPRODUCT(AuxSEMT!$M65:$O65,AuxSEMT!$M$92:$O$92)/SUM(AuxSEMT!$M$92:$O$92))-1)*100</f>
        <v>8.9190164386397708</v>
      </c>
      <c r="K21" s="120">
        <f>(EXP(SUMPRODUCT(AuxSEMT!$P65:$S65,AuxSEMT!$P$92:$S$92)/SUM(AuxSEMT!$P$92:$S$92))-1)*100</f>
        <v>23.589629317791228</v>
      </c>
      <c r="L21" s="120"/>
      <c r="M21" s="120">
        <f>(EXP(SUMPRODUCT(AuxRMRJ!$D65:$U65,AuxRMRJ!$D$92:$U$92)/SUM(AuxRMRJ!$D$92:$U$92))-1)*100</f>
        <v>4.5856533758333651</v>
      </c>
      <c r="N21" s="120">
        <f>(EXP(SUMPRODUCT(AuxRMRJ!$M65:$O65,AuxRMRJ!$M$92:$O$92)/SUM(AuxRMRJ!$M$92:$O$92))-1)*100</f>
        <v>8.0080448706210561</v>
      </c>
      <c r="O21" s="120">
        <f>(EXP(SUMPRODUCT(AuxRMRJ!$P65:$S65,AuxRMRJ!$P$92:$S$92)/SUM(AuxRMRJ!$P$92:$S$92))-1)*100</f>
        <v>20.554066674889171</v>
      </c>
      <c r="P21" s="120"/>
      <c r="Q21" s="120">
        <f>(EXP(SUMPRODUCT(AuxRio!$D65:$U65,AuxRio!$D$92:$U$92)/SUM(AuxRio!$D$92:$U$92))-1)*100</f>
        <v>5.4308372931719751</v>
      </c>
      <c r="R21" s="120">
        <f>(EXP(SUMPRODUCT(AuxRio!$M65:$O65,AuxRio!$M$92:$O$92)/SUM(AuxRio!$M$92:$O$92))-1)*100</f>
        <v>6.9125435828742532</v>
      </c>
      <c r="S21" s="120">
        <f>(EXP(SUMPRODUCT(AuxRio!$P65:$S65,AuxRio!$P$92:$S$92)/SUM(AuxRio!$P$92:$S$92))-1)*100</f>
        <v>22.380399517073691</v>
      </c>
    </row>
    <row r="22" spans="1:19" s="100" customFormat="1" ht="15" customHeight="1" x14ac:dyDescent="0.25">
      <c r="A22" s="254"/>
      <c r="B22" s="254"/>
      <c r="C22" s="152"/>
      <c r="D22" s="246" t="s">
        <v>5</v>
      </c>
      <c r="E22" s="120">
        <f>(EXP(SUMPRODUCT(AuxBRA!$D66:$U66,AuxBRA!$D$92:$U$92)/SUM(AuxBRA!$D$92:$U$92))-1)*100</f>
        <v>9.7140933630556212</v>
      </c>
      <c r="F22" s="120">
        <f>(EXP(SUMPRODUCT(AuxBRA!$M66:$O66,AuxBRA!$M$92:$O$92)/SUM(AuxBRA!$M$92:$O$92))-1)*100</f>
        <v>8.24796058609234</v>
      </c>
      <c r="G22" s="120">
        <f>(EXP(SUMPRODUCT(AuxBRA!$P66:$S66,AuxBRA!$P$92:$S$92)/SUM(AuxBRA!$P$92:$S$92))-1)*100</f>
        <v>21.847491163851807</v>
      </c>
      <c r="H22" s="120"/>
      <c r="I22" s="120">
        <f>(EXP(SUMPRODUCT(AuxSEMT!$D66:$U66,AuxSEMT!$D$92:$U$92)/SUM(AuxSEMT!$D$92:$U$92))-1)*100</f>
        <v>5.6289392517725911</v>
      </c>
      <c r="J22" s="120">
        <f>(EXP(SUMPRODUCT(AuxSEMT!$M66:$O66,AuxSEMT!$M$92:$O$92)/SUM(AuxSEMT!$M$92:$O$92))-1)*100</f>
        <v>7.3965023237072547</v>
      </c>
      <c r="K22" s="120">
        <f>(EXP(SUMPRODUCT(AuxSEMT!$P66:$S66,AuxSEMT!$P$92:$S$92)/SUM(AuxSEMT!$P$92:$S$92))-1)*100</f>
        <v>23.088154375696156</v>
      </c>
      <c r="L22" s="120"/>
      <c r="M22" s="120">
        <f>(EXP(SUMPRODUCT(AuxRMRJ!$D66:$U66,AuxRMRJ!$D$92:$U$92)/SUM(AuxRMRJ!$D$92:$U$92))-1)*100</f>
        <v>2.9226562740775286</v>
      </c>
      <c r="N22" s="120">
        <f>(EXP(SUMPRODUCT(AuxRMRJ!$M66:$O66,AuxRMRJ!$M$92:$O$92)/SUM(AuxRMRJ!$M$92:$O$92))-1)*100</f>
        <v>5.0595224869160127</v>
      </c>
      <c r="O22" s="120">
        <f>(EXP(SUMPRODUCT(AuxRMRJ!$P66:$S66,AuxRMRJ!$P$92:$S$92)/SUM(AuxRMRJ!$P$92:$S$92))-1)*100</f>
        <v>15.266621413783433</v>
      </c>
      <c r="P22" s="120"/>
      <c r="Q22" s="120">
        <f>(EXP(SUMPRODUCT(AuxRio!$D66:$U66,AuxRio!$D$92:$U$92)/SUM(AuxRio!$D$92:$U$92))-1)*100</f>
        <v>3.0590036539515753</v>
      </c>
      <c r="R22" s="120">
        <f>(EXP(SUMPRODUCT(AuxRio!$M66:$O66,AuxRio!$M$92:$O$92)/SUM(AuxRio!$M$92:$O$92))-1)*100</f>
        <v>5.5949341824667709</v>
      </c>
      <c r="S22" s="120">
        <f>(EXP(SUMPRODUCT(AuxRio!$P66:$S66,AuxRio!$P$92:$S$92)/SUM(AuxRio!$P$92:$S$92))-1)*100</f>
        <v>16.267188633925578</v>
      </c>
    </row>
    <row r="23" spans="1:19" s="100" customFormat="1" ht="15" customHeight="1" x14ac:dyDescent="0.25">
      <c r="A23" s="254"/>
      <c r="B23" s="254"/>
      <c r="C23" s="152"/>
      <c r="D23" s="246" t="s">
        <v>6</v>
      </c>
      <c r="E23" s="120">
        <f>(EXP(SUMPRODUCT(AuxBRA!$D67:$U67,AuxBRA!$D$92:$U$92)/SUM(AuxBRA!$D$92:$U$92))-1)*100</f>
        <v>9.9130748821400161</v>
      </c>
      <c r="F23" s="120">
        <f>(EXP(SUMPRODUCT(AuxBRA!$M67:$O67,AuxBRA!$M$92:$O$92)/SUM(AuxBRA!$M$92:$O$92))-1)*100</f>
        <v>8.7965485250001141</v>
      </c>
      <c r="G23" s="120">
        <f>(EXP(SUMPRODUCT(AuxBRA!$P67:$S67,AuxBRA!$P$92:$S$92)/SUM(AuxBRA!$P$92:$S$92))-1)*100</f>
        <v>22.237664983725036</v>
      </c>
      <c r="H23" s="120"/>
      <c r="I23" s="120">
        <f>(EXP(SUMPRODUCT(AuxSEMT!$D67:$U67,AuxSEMT!$D$92:$U$92)/SUM(AuxSEMT!$D$92:$U$92))-1)*100</f>
        <v>5.6761259667473141</v>
      </c>
      <c r="J23" s="120">
        <f>(EXP(SUMPRODUCT(AuxSEMT!$M67:$O67,AuxSEMT!$M$92:$O$92)/SUM(AuxSEMT!$M$92:$O$92))-1)*100</f>
        <v>7.9412631709788739</v>
      </c>
      <c r="K23" s="120">
        <f>(EXP(SUMPRODUCT(AuxSEMT!$P67:$S67,AuxSEMT!$P$92:$S$92)/SUM(AuxSEMT!$P$92:$S$92))-1)*100</f>
        <v>23.703445772919984</v>
      </c>
      <c r="L23" s="120"/>
      <c r="M23" s="120">
        <f>(EXP(SUMPRODUCT(AuxRMRJ!$D67:$U67,AuxRMRJ!$D$92:$U$92)/SUM(AuxRMRJ!$D$92:$U$92))-1)*100</f>
        <v>3.8325269985119315</v>
      </c>
      <c r="N23" s="120">
        <f>(EXP(SUMPRODUCT(AuxRMRJ!$M67:$O67,AuxRMRJ!$M$92:$O$92)/SUM(AuxRMRJ!$M$92:$O$92))-1)*100</f>
        <v>5.9665431547967662</v>
      </c>
      <c r="O23" s="120">
        <f>(EXP(SUMPRODUCT(AuxRMRJ!$P67:$S67,AuxRMRJ!$P$92:$S$92)/SUM(AuxRMRJ!$P$92:$S$92))-1)*100</f>
        <v>17.366863225184371</v>
      </c>
      <c r="P23" s="120"/>
      <c r="Q23" s="120">
        <f>(EXP(SUMPRODUCT(AuxRio!$D67:$U67,AuxRio!$D$92:$U$92)/SUM(AuxRio!$D$92:$U$92))-1)*100</f>
        <v>3.6832607476566137</v>
      </c>
      <c r="R23" s="120">
        <f>(EXP(SUMPRODUCT(AuxRio!$M67:$O67,AuxRio!$M$92:$O$92)/SUM(AuxRio!$M$92:$O$92))-1)*100</f>
        <v>5.3269809759471709</v>
      </c>
      <c r="S23" s="120">
        <f>(EXP(SUMPRODUCT(AuxRio!$P67:$S67,AuxRio!$P$92:$S$92)/SUM(AuxRio!$P$92:$S$92))-1)*100</f>
        <v>18.569037707077939</v>
      </c>
    </row>
    <row r="24" spans="1:19" s="100" customFormat="1" ht="15" customHeight="1" x14ac:dyDescent="0.25">
      <c r="A24" s="254"/>
      <c r="B24" s="254"/>
      <c r="C24" s="152"/>
      <c r="D24" s="98">
        <v>2015</v>
      </c>
      <c r="E24" s="119">
        <f>(EXP(SUMPRODUCT(AuxBRA!$D68:$U68,AuxBRA!$D$92:$U$92)/SUM(AuxBRA!$D$92:$U$92))-1)*100</f>
        <v>9.2843506141807808</v>
      </c>
      <c r="F24" s="119">
        <f>(EXP(SUMPRODUCT(AuxBRA!$M68:$O68,AuxBRA!$M$92:$O$92)/SUM(AuxBRA!$M$92:$O$92))-1)*100</f>
        <v>9.0825516202688092</v>
      </c>
      <c r="G24" s="119">
        <f>(EXP(SUMPRODUCT(AuxBRA!$P68:$S68,AuxBRA!$P$92:$S$92)/SUM(AuxBRA!$P$92:$S$92))-1)*100</f>
        <v>22.924432099037539</v>
      </c>
      <c r="H24" s="119"/>
      <c r="I24" s="119">
        <f>(EXP(SUMPRODUCT(AuxSEMT!$D68:$U68,AuxSEMT!$D$92:$U$92)/SUM(AuxSEMT!$D$92:$U$92))-1)*100</f>
        <v>5.5267944877601671</v>
      </c>
      <c r="J24" s="119">
        <f>(EXP(SUMPRODUCT(AuxSEMT!$M68:$O68,AuxSEMT!$M$92:$O$92)/SUM(AuxSEMT!$M$92:$O$92))-1)*100</f>
        <v>8.740274670223446</v>
      </c>
      <c r="K24" s="119">
        <f>(EXP(SUMPRODUCT(AuxSEMT!$P68:$S68,AuxSEMT!$P$92:$S$92)/SUM(AuxSEMT!$P$92:$S$92))-1)*100</f>
        <v>25.856068757117722</v>
      </c>
      <c r="L24" s="119"/>
      <c r="M24" s="119">
        <f>(EXP(SUMPRODUCT(AuxRMRJ!$D68:$U68,AuxRMRJ!$D$92:$U$92)/SUM(AuxRMRJ!$D$92:$U$92))-1)*100</f>
        <v>4.50924114117639</v>
      </c>
      <c r="N24" s="119">
        <f>(EXP(SUMPRODUCT(AuxRMRJ!$M68:$O68,AuxRMRJ!$M$92:$O$92)/SUM(AuxRMRJ!$M$92:$O$92))-1)*100</f>
        <v>7.9283668975683286</v>
      </c>
      <c r="O24" s="119">
        <f>(EXP(SUMPRODUCT(AuxRMRJ!$P68:$S68,AuxRMRJ!$P$92:$S$92)/SUM(AuxRMRJ!$P$92:$S$92))-1)*100</f>
        <v>24.476102489299656</v>
      </c>
      <c r="P24" s="119"/>
      <c r="Q24" s="119">
        <f>(EXP(SUMPRODUCT(AuxRio!$D68:$U68,AuxRio!$D$92:$U$92)/SUM(AuxRio!$D$92:$U$92))-1)*100</f>
        <v>4.6900925108473768</v>
      </c>
      <c r="R24" s="119">
        <f>(EXP(SUMPRODUCT(AuxRio!$M68:$O68,AuxRio!$M$92:$O$92)/SUM(AuxRio!$M$92:$O$92))-1)*100</f>
        <v>8.7321493189841171</v>
      </c>
      <c r="S24" s="119">
        <f>(EXP(SUMPRODUCT(AuxRio!$P68:$S68,AuxRio!$P$92:$S$92)/SUM(AuxRio!$P$92:$S$92))-1)*100</f>
        <v>25.342289821426679</v>
      </c>
    </row>
    <row r="25" spans="1:19" s="100" customFormat="1" ht="15" customHeight="1" x14ac:dyDescent="0.25">
      <c r="A25" s="254"/>
      <c r="B25" s="254"/>
      <c r="C25" s="152"/>
      <c r="D25" s="246" t="s">
        <v>3</v>
      </c>
      <c r="E25" s="120">
        <f>(EXP(SUMPRODUCT(AuxBRA!$D69:$U69,AuxBRA!$D$92:$U$92)/SUM(AuxBRA!$D$92:$U$92))-1)*100</f>
        <v>10.20019362874387</v>
      </c>
      <c r="F25" s="120">
        <f>(EXP(SUMPRODUCT(AuxBRA!$M69:$O69,AuxBRA!$M$92:$O$92)/SUM(AuxBRA!$M$92:$O$92))-1)*100</f>
        <v>9.2856517384049209</v>
      </c>
      <c r="G25" s="120">
        <f>(EXP(SUMPRODUCT(AuxBRA!$P69:$S69,AuxBRA!$P$92:$S$92)/SUM(AuxBRA!$P$92:$S$92))-1)*100</f>
        <v>22.455218285559674</v>
      </c>
      <c r="H25" s="120"/>
      <c r="I25" s="120">
        <f>(EXP(SUMPRODUCT(AuxSEMT!$D69:$U69,AuxSEMT!$D$92:$U$92)/SUM(AuxSEMT!$D$92:$U$92))-1)*100</f>
        <v>5.6462945804758968</v>
      </c>
      <c r="J25" s="120">
        <f>(EXP(SUMPRODUCT(AuxSEMT!$M69:$O69,AuxSEMT!$M$92:$O$92)/SUM(AuxSEMT!$M$92:$O$92))-1)*100</f>
        <v>8.1609385705184287</v>
      </c>
      <c r="K25" s="120">
        <f>(EXP(SUMPRODUCT(AuxSEMT!$P69:$S69,AuxSEMT!$P$92:$S$92)/SUM(AuxSEMT!$P$92:$S$92))-1)*100</f>
        <v>25.089772261706056</v>
      </c>
      <c r="L25" s="120"/>
      <c r="M25" s="120">
        <f>(EXP(SUMPRODUCT(AuxRMRJ!$D69:$U69,AuxRMRJ!$D$92:$U$92)/SUM(AuxRMRJ!$D$92:$U$92))-1)*100</f>
        <v>4.1636905364000887</v>
      </c>
      <c r="N25" s="120">
        <f>(EXP(SUMPRODUCT(AuxRMRJ!$M69:$O69,AuxRMRJ!$M$92:$O$92)/SUM(AuxRMRJ!$M$92:$O$92))-1)*100</f>
        <v>7.2610082501425754</v>
      </c>
      <c r="O25" s="120">
        <f>(EXP(SUMPRODUCT(AuxRMRJ!$P69:$S69,AuxRMRJ!$P$92:$S$92)/SUM(AuxRMRJ!$P$92:$S$92))-1)*100</f>
        <v>23.34179020317244</v>
      </c>
      <c r="P25" s="120"/>
      <c r="Q25" s="120">
        <f>(EXP(SUMPRODUCT(AuxRio!$D69:$U69,AuxRio!$D$92:$U$92)/SUM(AuxRio!$D$92:$U$92))-1)*100</f>
        <v>4.3058024319166499</v>
      </c>
      <c r="R25" s="120">
        <f>(EXP(SUMPRODUCT(AuxRio!$M69:$O69,AuxRio!$M$92:$O$92)/SUM(AuxRio!$M$92:$O$92))-1)*100</f>
        <v>7.7097816758946669</v>
      </c>
      <c r="S25" s="120">
        <f>(EXP(SUMPRODUCT(AuxRio!$P69:$S69,AuxRio!$P$92:$S$92)/SUM(AuxRio!$P$92:$S$92))-1)*100</f>
        <v>24.411021303882041</v>
      </c>
    </row>
    <row r="26" spans="1:19" s="100" customFormat="1" ht="15" customHeight="1" x14ac:dyDescent="0.25">
      <c r="A26" s="254"/>
      <c r="B26" s="254"/>
      <c r="C26" s="152"/>
      <c r="D26" s="246" t="s">
        <v>4</v>
      </c>
      <c r="E26" s="120">
        <f>(EXP(SUMPRODUCT(AuxBRA!$D70:$U70,AuxBRA!$D$92:$U$92)/SUM(AuxBRA!$D$92:$U$92))-1)*100</f>
        <v>10.361927721781727</v>
      </c>
      <c r="F26" s="120">
        <f>(EXP(SUMPRODUCT(AuxBRA!$M70:$O70,AuxBRA!$M$92:$O$92)/SUM(AuxBRA!$M$92:$O$92))-1)*100</f>
        <v>9.1860192324143988</v>
      </c>
      <c r="G26" s="120">
        <f>(EXP(SUMPRODUCT(AuxBRA!$P70:$S70,AuxBRA!$P$92:$S$92)/SUM(AuxBRA!$P$92:$S$92))-1)*100</f>
        <v>23.07401835873484</v>
      </c>
      <c r="H26" s="120"/>
      <c r="I26" s="120">
        <f>(EXP(SUMPRODUCT(AuxSEMT!$D70:$U70,AuxSEMT!$D$92:$U$92)/SUM(AuxSEMT!$D$92:$U$92))-1)*100</f>
        <v>5.6038842283175683</v>
      </c>
      <c r="J26" s="120">
        <f>(EXP(SUMPRODUCT(AuxSEMT!$M70:$O70,AuxSEMT!$M$92:$O$92)/SUM(AuxSEMT!$M$92:$O$92))-1)*100</f>
        <v>8.7496317189421191</v>
      </c>
      <c r="K26" s="120">
        <f>(EXP(SUMPRODUCT(AuxSEMT!$P70:$S70,AuxSEMT!$P$92:$S$92)/SUM(AuxSEMT!$P$92:$S$92))-1)*100</f>
        <v>25.704839120500633</v>
      </c>
      <c r="L26" s="120"/>
      <c r="M26" s="120">
        <f>(EXP(SUMPRODUCT(AuxRMRJ!$D70:$U70,AuxRMRJ!$D$92:$U$92)/SUM(AuxRMRJ!$D$92:$U$92))-1)*100</f>
        <v>4.7918777308514571</v>
      </c>
      <c r="N26" s="120">
        <f>(EXP(SUMPRODUCT(AuxRMRJ!$M70:$O70,AuxRMRJ!$M$92:$O$92)/SUM(AuxRMRJ!$M$92:$O$92))-1)*100</f>
        <v>8.3727990180846525</v>
      </c>
      <c r="O26" s="120">
        <f>(EXP(SUMPRODUCT(AuxRMRJ!$P70:$S70,AuxRMRJ!$P$92:$S$92)/SUM(AuxRMRJ!$P$92:$S$92))-1)*100</f>
        <v>23.625698415304687</v>
      </c>
      <c r="P26" s="120"/>
      <c r="Q26" s="120">
        <f>(EXP(SUMPRODUCT(AuxRio!$D70:$U70,AuxRio!$D$92:$U$92)/SUM(AuxRio!$D$92:$U$92))-1)*100</f>
        <v>4.897590429956189</v>
      </c>
      <c r="R26" s="120">
        <f>(EXP(SUMPRODUCT(AuxRio!$M70:$O70,AuxRio!$M$92:$O$92)/SUM(AuxRio!$M$92:$O$92))-1)*100</f>
        <v>8.6875046863826189</v>
      </c>
      <c r="S26" s="120">
        <f>(EXP(SUMPRODUCT(AuxRio!$P70:$S70,AuxRio!$P$92:$S$92)/SUM(AuxRio!$P$92:$S$92))-1)*100</f>
        <v>24.564669332173562</v>
      </c>
    </row>
    <row r="27" spans="1:19" s="100" customFormat="1" ht="15" customHeight="1" x14ac:dyDescent="0.25">
      <c r="A27" s="254"/>
      <c r="B27" s="254"/>
      <c r="C27" s="152"/>
      <c r="D27" s="246" t="s">
        <v>5</v>
      </c>
      <c r="E27" s="120">
        <f>(EXP(SUMPRODUCT(AuxBRA!$D71:$U71,AuxBRA!$D$92:$U$92)/SUM(AuxBRA!$D$92:$U$92))-1)*100</f>
        <v>10.472707045691209</v>
      </c>
      <c r="F27" s="120">
        <f>(EXP(SUMPRODUCT(AuxBRA!$M71:$O71,AuxBRA!$M$92:$O$92)/SUM(AuxBRA!$M$92:$O$92))-1)*100</f>
        <v>9.4366952587985544</v>
      </c>
      <c r="G27" s="120">
        <f>(EXP(SUMPRODUCT(AuxBRA!$P71:$S71,AuxBRA!$P$92:$S$92)/SUM(AuxBRA!$P$92:$S$92))-1)*100</f>
        <v>23.046310273836902</v>
      </c>
      <c r="H27" s="120"/>
      <c r="I27" s="120">
        <f>(EXP(SUMPRODUCT(AuxSEMT!$D71:$U71,AuxSEMT!$D$92:$U$92)/SUM(AuxSEMT!$D$92:$U$92))-1)*100</f>
        <v>6.051378159633769</v>
      </c>
      <c r="J27" s="120">
        <f>(EXP(SUMPRODUCT(AuxSEMT!$M71:$O71,AuxSEMT!$M$92:$O$92)/SUM(AuxSEMT!$M$92:$O$92))-1)*100</f>
        <v>9.2013939505555697</v>
      </c>
      <c r="K27" s="120">
        <f>(EXP(SUMPRODUCT(AuxSEMT!$P71:$S71,AuxSEMT!$P$92:$S$92)/SUM(AuxSEMT!$P$92:$S$92))-1)*100</f>
        <v>25.917421517138095</v>
      </c>
      <c r="L27" s="120"/>
      <c r="M27" s="120">
        <f>(EXP(SUMPRODUCT(AuxRMRJ!$D71:$U71,AuxRMRJ!$D$92:$U$92)/SUM(AuxRMRJ!$D$92:$U$92))-1)*100</f>
        <v>4.5208720934277524</v>
      </c>
      <c r="N27" s="120">
        <f>(EXP(SUMPRODUCT(AuxRMRJ!$M71:$O71,AuxRMRJ!$M$92:$O$92)/SUM(AuxRMRJ!$M$92:$O$92))-1)*100</f>
        <v>8.4286411822829699</v>
      </c>
      <c r="O27" s="120">
        <f>(EXP(SUMPRODUCT(AuxRMRJ!$P71:$S71,AuxRMRJ!$P$92:$S$92)/SUM(AuxRMRJ!$P$92:$S$92))-1)*100</f>
        <v>25.068489363147229</v>
      </c>
      <c r="P27" s="120"/>
      <c r="Q27" s="120">
        <f>(EXP(SUMPRODUCT(AuxRio!$D71:$U71,AuxRio!$D$92:$U$92)/SUM(AuxRio!$D$92:$U$92))-1)*100</f>
        <v>5.0313947817770988</v>
      </c>
      <c r="R27" s="120">
        <f>(EXP(SUMPRODUCT(AuxRio!$M71:$O71,AuxRio!$M$92:$O$92)/SUM(AuxRio!$M$92:$O$92))-1)*100</f>
        <v>9.0619016033575583</v>
      </c>
      <c r="S27" s="120">
        <f>(EXP(SUMPRODUCT(AuxRio!$P71:$S71,AuxRio!$P$92:$S$92)/SUM(AuxRio!$P$92:$S$92))-1)*100</f>
        <v>26.321629681839219</v>
      </c>
    </row>
    <row r="28" spans="1:19" s="100" customFormat="1" ht="15" customHeight="1" x14ac:dyDescent="0.25">
      <c r="A28" s="254"/>
      <c r="B28" s="254"/>
      <c r="C28" s="152"/>
      <c r="D28" s="246" t="s">
        <v>6</v>
      </c>
      <c r="E28" s="120">
        <f>(EXP(SUMPRODUCT(AuxBRA!$D72:$U72,AuxBRA!$D$92:$U$92)/SUM(AuxBRA!$D$92:$U$92))-1)*100</f>
        <v>7.5467009520574724</v>
      </c>
      <c r="F28" s="120">
        <f>(EXP(SUMPRODUCT(AuxBRA!$M72:$O72,AuxBRA!$M$92:$O$92)/SUM(AuxBRA!$M$92:$O$92))-1)*100</f>
        <v>8.4889224807842112</v>
      </c>
      <c r="G28" s="120">
        <f>(EXP(SUMPRODUCT(AuxBRA!$P72:$S72,AuxBRA!$P$92:$S$92)/SUM(AuxBRA!$P$92:$S$92))-1)*100</f>
        <v>23.028213085728488</v>
      </c>
      <c r="H28" s="120"/>
      <c r="I28" s="120">
        <f>(EXP(SUMPRODUCT(AuxSEMT!$D72:$U72,AuxSEMT!$D$92:$U$92)/SUM(AuxSEMT!$D$92:$U$92))-1)*100</f>
        <v>5.2351573955740527</v>
      </c>
      <c r="J28" s="120">
        <f>(EXP(SUMPRODUCT(AuxSEMT!$M72:$O72,AuxSEMT!$M$92:$O$92)/SUM(AuxSEMT!$M$92:$O$92))-1)*100</f>
        <v>8.9172840094651651</v>
      </c>
      <c r="K28" s="120">
        <f>(EXP(SUMPRODUCT(AuxSEMT!$P72:$S72,AuxSEMT!$P$92:$S$92)/SUM(AuxSEMT!$P$92:$S$92))-1)*100</f>
        <v>26.633543048632301</v>
      </c>
      <c r="L28" s="120"/>
      <c r="M28" s="120">
        <f>(EXP(SUMPRODUCT(AuxRMRJ!$D72:$U72,AuxRMRJ!$D$92:$U$92)/SUM(AuxRMRJ!$D$92:$U$92))-1)*100</f>
        <v>4.5630026065883289</v>
      </c>
      <c r="N28" s="120">
        <f>(EXP(SUMPRODUCT(AuxRMRJ!$M72:$O72,AuxRMRJ!$M$92:$O$92)/SUM(AuxRMRJ!$M$92:$O$92))-1)*100</f>
        <v>7.6707844291991956</v>
      </c>
      <c r="O28" s="120">
        <f>(EXP(SUMPRODUCT(AuxRMRJ!$P72:$S72,AuxRMRJ!$P$92:$S$92)/SUM(AuxRMRJ!$P$92:$S$92))-1)*100</f>
        <v>25.757526702098232</v>
      </c>
      <c r="P28" s="120"/>
      <c r="Q28" s="120">
        <f>(EXP(SUMPRODUCT(AuxRio!$D72:$U72,AuxRio!$D$92:$U$92)/SUM(AuxRio!$D$92:$U$92))-1)*100</f>
        <v>4.7931305738362351</v>
      </c>
      <c r="R28" s="120">
        <f>(EXP(SUMPRODUCT(AuxRio!$M72:$O72,AuxRio!$M$92:$O$92)/SUM(AuxRio!$M$92:$O$92))-1)*100</f>
        <v>9.3116774257396617</v>
      </c>
      <c r="S28" s="120">
        <f>(EXP(SUMPRODUCT(AuxRio!$P72:$S72,AuxRio!$P$92:$S$92)/SUM(AuxRio!$P$92:$S$92))-1)*100</f>
        <v>25.974365268518905</v>
      </c>
    </row>
    <row r="29" spans="1:19" s="100" customFormat="1" ht="15" customHeight="1" x14ac:dyDescent="0.25">
      <c r="A29" s="254"/>
      <c r="B29" s="254"/>
      <c r="C29" s="152"/>
      <c r="D29" s="98">
        <v>2016</v>
      </c>
      <c r="E29" s="119">
        <f>(EXP(SUMPRODUCT(AuxBRA!$D73:$U73,AuxBRA!$D$92:$U$92)/SUM(AuxBRA!$D$92:$U$92))-1)*100</f>
        <v>7.8118381252354707</v>
      </c>
      <c r="F29" s="119">
        <f>(EXP(SUMPRODUCT(AuxBRA!$M73:$O73,AuxBRA!$M$92:$O$92)/SUM(AuxBRA!$M$92:$O$92))-1)*100</f>
        <v>8.3580201802494702</v>
      </c>
      <c r="G29" s="119">
        <f>(EXP(SUMPRODUCT(AuxBRA!$P73:$S73,AuxBRA!$P$92:$S$92)/SUM(AuxBRA!$P$92:$S$92))-1)*100</f>
        <v>22.836514689243124</v>
      </c>
      <c r="H29" s="119"/>
      <c r="I29" s="119">
        <f>(EXP(SUMPRODUCT(AuxSEMT!$D73:$U73,AuxSEMT!$D$92:$U$92)/SUM(AuxSEMT!$D$92:$U$92))-1)*100</f>
        <v>5.0321922301985067</v>
      </c>
      <c r="J29" s="119">
        <f>(EXP(SUMPRODUCT(AuxSEMT!$M73:$O73,AuxSEMT!$M$92:$O$92)/SUM(AuxSEMT!$M$92:$O$92))-1)*100</f>
        <v>7.951493984445035</v>
      </c>
      <c r="K29" s="119">
        <f>(EXP(SUMPRODUCT(AuxSEMT!$P73:$S73,AuxSEMT!$P$92:$S$92)/SUM(AuxSEMT!$P$92:$S$92))-1)*100</f>
        <v>26.351502471326448</v>
      </c>
      <c r="L29" s="119"/>
      <c r="M29" s="119">
        <f>(EXP(SUMPRODUCT(AuxRMRJ!$D73:$U73,AuxRMRJ!$D$92:$U$92)/SUM(AuxRMRJ!$D$92:$U$92))-1)*100</f>
        <v>4.5301370883448211</v>
      </c>
      <c r="N29" s="119">
        <f>(EXP(SUMPRODUCT(AuxRMRJ!$M73:$O73,AuxRMRJ!$M$92:$O$92)/SUM(AuxRMRJ!$M$92:$O$92))-1)*100</f>
        <v>8.517423166532879</v>
      </c>
      <c r="O29" s="119">
        <f>(EXP(SUMPRODUCT(AuxRMRJ!$P73:$S73,AuxRMRJ!$P$92:$S$92)/SUM(AuxRMRJ!$P$92:$S$92))-1)*100</f>
        <v>25.182632454229292</v>
      </c>
      <c r="P29" s="119"/>
      <c r="Q29" s="119">
        <f>(EXP(SUMPRODUCT(AuxRio!$D73:$U73,AuxRio!$D$92:$U$92)/SUM(AuxRio!$D$92:$U$92))-1)*100</f>
        <v>5.0427698638272345</v>
      </c>
      <c r="R29" s="119">
        <f>(EXP(SUMPRODUCT(AuxRio!$M73:$O73,AuxRio!$M$92:$O$92)/SUM(AuxRio!$M$92:$O$92))-1)*100</f>
        <v>9.9220643294023461</v>
      </c>
      <c r="S29" s="119">
        <f>(EXP(SUMPRODUCT(AuxRio!$P73:$S73,AuxRio!$P$92:$S$92)/SUM(AuxRio!$P$92:$S$92))-1)*100</f>
        <v>25.760649715107633</v>
      </c>
    </row>
    <row r="30" spans="1:19" s="100" customFormat="1" ht="15" customHeight="1" x14ac:dyDescent="0.25">
      <c r="A30" s="254"/>
      <c r="B30" s="254"/>
      <c r="C30" s="152"/>
      <c r="D30" s="246" t="s">
        <v>3</v>
      </c>
      <c r="E30" s="120">
        <f>(EXP(SUMPRODUCT(AuxBRA!$D74:$U74,AuxBRA!$D$92:$U$92)/SUM(AuxBRA!$D$92:$U$92))-1)*100</f>
        <v>7.8308736184198757</v>
      </c>
      <c r="F30" s="120">
        <f>(EXP(SUMPRODUCT(AuxBRA!$M74:$O74,AuxBRA!$M$92:$O$92)/SUM(AuxBRA!$M$92:$O$92))-1)*100</f>
        <v>8.3374105920042787</v>
      </c>
      <c r="G30" s="120">
        <f>(EXP(SUMPRODUCT(AuxBRA!$P74:$S74,AuxBRA!$P$92:$S$92)/SUM(AuxBRA!$P$92:$S$92))-1)*100</f>
        <v>23.015150614926959</v>
      </c>
      <c r="H30" s="120"/>
      <c r="I30" s="120">
        <f>(EXP(SUMPRODUCT(AuxSEMT!$D74:$U74,AuxSEMT!$D$92:$U$92)/SUM(AuxSEMT!$D$92:$U$92))-1)*100</f>
        <v>5.2592750716610848</v>
      </c>
      <c r="J30" s="120">
        <f>(EXP(SUMPRODUCT(AuxSEMT!$M74:$O74,AuxSEMT!$M$92:$O$92)/SUM(AuxSEMT!$M$92:$O$92))-1)*100</f>
        <v>8.0789162874057574</v>
      </c>
      <c r="K30" s="120">
        <f>(EXP(SUMPRODUCT(AuxSEMT!$P74:$S74,AuxSEMT!$P$92:$S$92)/SUM(AuxSEMT!$P$92:$S$92))-1)*100</f>
        <v>26.571303083722309</v>
      </c>
      <c r="L30" s="120"/>
      <c r="M30" s="120">
        <f>(EXP(SUMPRODUCT(AuxRMRJ!$D74:$U74,AuxRMRJ!$D$92:$U$92)/SUM(AuxRMRJ!$D$92:$U$92))-1)*100</f>
        <v>4.4025656182796524</v>
      </c>
      <c r="N30" s="120">
        <f>(EXP(SUMPRODUCT(AuxRMRJ!$M74:$O74,AuxRMRJ!$M$92:$O$92)/SUM(AuxRMRJ!$M$92:$O$92))-1)*100</f>
        <v>8.0924923104912274</v>
      </c>
      <c r="O30" s="120">
        <f>(EXP(SUMPRODUCT(AuxRMRJ!$P74:$S74,AuxRMRJ!$P$92:$S$92)/SUM(AuxRMRJ!$P$92:$S$92))-1)*100</f>
        <v>25.553894102855466</v>
      </c>
      <c r="P30" s="120"/>
      <c r="Q30" s="120">
        <f>(EXP(SUMPRODUCT(AuxRio!$D74:$U74,AuxRio!$D$92:$U$92)/SUM(AuxRio!$D$92:$U$92))-1)*100</f>
        <v>4.7809756234622913</v>
      </c>
      <c r="R30" s="120">
        <f>(EXP(SUMPRODUCT(AuxRio!$M74:$O74,AuxRio!$M$92:$O$92)/SUM(AuxRio!$M$92:$O$92))-1)*100</f>
        <v>10.13942947469979</v>
      </c>
      <c r="S30" s="120">
        <f>(EXP(SUMPRODUCT(AuxRio!$P74:$S74,AuxRio!$P$92:$S$92)/SUM(AuxRio!$P$92:$S$92))-1)*100</f>
        <v>25.736083314080194</v>
      </c>
    </row>
    <row r="31" spans="1:19" s="100" customFormat="1" ht="15" customHeight="1" thickBot="1" x14ac:dyDescent="0.3">
      <c r="A31" s="254"/>
      <c r="B31" s="254"/>
      <c r="C31" s="152"/>
      <c r="D31" s="246" t="s">
        <v>4</v>
      </c>
      <c r="E31" s="120">
        <f>(EXP(SUMPRODUCT(AuxBRA!$D75:$U75,AuxBRA!$D$92:$U$92)/SUM(AuxBRA!$D$92:$U$92))-1)*100</f>
        <v>7.791489915017058</v>
      </c>
      <c r="F31" s="120">
        <f>(EXP(SUMPRODUCT(AuxBRA!$M75:$O75,AuxBRA!$M$92:$O$92)/SUM(AuxBRA!$M$92:$O$92))-1)*100</f>
        <v>8.3835645980807385</v>
      </c>
      <c r="G31" s="120">
        <f>(EXP(SUMPRODUCT(AuxBRA!$P75:$S75,AuxBRA!$P$92:$S$92)/SUM(AuxBRA!$P$92:$S$92))-1)*100</f>
        <v>22.652595185647307</v>
      </c>
      <c r="H31" s="120"/>
      <c r="I31" s="120">
        <f>(EXP(SUMPRODUCT(AuxSEMT!$D75:$U75,AuxSEMT!$D$92:$U$92)/SUM(AuxSEMT!$D$92:$U$92))-1)*100</f>
        <v>4.804374638466502</v>
      </c>
      <c r="J31" s="120">
        <f>(EXP(SUMPRODUCT(AuxSEMT!$M75:$O75,AuxSEMT!$M$92:$O$92)/SUM(AuxSEMT!$M$92:$O$92))-1)*100</f>
        <v>7.8317714386947346</v>
      </c>
      <c r="K31" s="120">
        <f>(EXP(SUMPRODUCT(AuxSEMT!$P75:$S75,AuxSEMT!$P$92:$S$92)/SUM(AuxSEMT!$P$92:$S$92))-1)*100</f>
        <v>26.120374940306856</v>
      </c>
      <c r="L31" s="120"/>
      <c r="M31" s="120">
        <f>(EXP(SUMPRODUCT(AuxRMRJ!$D75:$U75,AuxRMRJ!$D$92:$U$92)/SUM(AuxRMRJ!$D$92:$U$92))-1)*100</f>
        <v>4.6599786306450675</v>
      </c>
      <c r="N31" s="120">
        <f>(EXP(SUMPRODUCT(AuxRMRJ!$M75:$O75,AuxRMRJ!$M$92:$O$92)/SUM(AuxRMRJ!$M$92:$O$92))-1)*100</f>
        <v>8.934991934560399</v>
      </c>
      <c r="O31" s="120">
        <f>(EXP(SUMPRODUCT(AuxRMRJ!$P75:$S75,AuxRMRJ!$P$92:$S$92)/SUM(AuxRMRJ!$P$92:$S$92))-1)*100</f>
        <v>24.756007775795762</v>
      </c>
      <c r="P31" s="120"/>
      <c r="Q31" s="120">
        <f>(EXP(SUMPRODUCT(AuxRio!$D75:$U75,AuxRio!$D$92:$U$92)/SUM(AuxRio!$D$92:$U$92))-1)*100</f>
        <v>5.3009107116722909</v>
      </c>
      <c r="R31" s="120">
        <f>(EXP(SUMPRODUCT(AuxRio!$M75:$O75,AuxRio!$M$92:$O$92)/SUM(AuxRio!$M$92:$O$92))-1)*100</f>
        <v>9.7315091256466211</v>
      </c>
      <c r="S31" s="120">
        <f>(EXP(SUMPRODUCT(AuxRio!$P75:$S75,AuxRio!$P$92:$S$92)/SUM(AuxRio!$P$92:$S$92))-1)*100</f>
        <v>25.678255163166753</v>
      </c>
    </row>
    <row r="32" spans="1:19" ht="15.75" thickTop="1" x14ac:dyDescent="0.25">
      <c r="D32" s="247" t="s">
        <v>778</v>
      </c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</row>
    <row r="33" spans="4:4" ht="10.5" customHeight="1" x14ac:dyDescent="0.25">
      <c r="D33" s="248" t="s">
        <v>674</v>
      </c>
    </row>
    <row r="34" spans="4:4" x14ac:dyDescent="0.25">
      <c r="D34" s="259" t="s">
        <v>791</v>
      </c>
    </row>
  </sheetData>
  <mergeCells count="6">
    <mergeCell ref="D5:S5"/>
    <mergeCell ref="E7:G7"/>
    <mergeCell ref="D7:D8"/>
    <mergeCell ref="I7:K7"/>
    <mergeCell ref="Q7:S7"/>
    <mergeCell ref="M7:O7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4"/>
  <sheetViews>
    <sheetView showGridLines="0" workbookViewId="0">
      <pane ySplit="8" topLeftCell="A9" activePane="bottomLeft" state="frozen"/>
      <selection activeCell="D35" sqref="D35"/>
      <selection pane="bottomLeft" activeCell="A9" sqref="A9"/>
    </sheetView>
  </sheetViews>
  <sheetFormatPr defaultRowHeight="15" x14ac:dyDescent="0.25"/>
  <cols>
    <col min="1" max="2" width="2.140625" style="268" customWidth="1"/>
    <col min="3" max="3" width="2.140625" style="154" customWidth="1"/>
    <col min="4" max="4" width="19.5703125" style="220" customWidth="1"/>
    <col min="5" max="8" width="7.7109375" style="220" customWidth="1"/>
    <col min="9" max="9" width="1.140625" style="220" customWidth="1"/>
    <col min="10" max="13" width="8.28515625" style="220" customWidth="1"/>
    <col min="14" max="14" width="1.140625" style="220" customWidth="1"/>
    <col min="15" max="18" width="8.28515625" style="220" customWidth="1"/>
    <col min="19" max="19" width="1.140625" style="220" customWidth="1"/>
    <col min="20" max="23" width="9" style="220" customWidth="1"/>
    <col min="24" max="16384" width="9.140625" style="220"/>
  </cols>
  <sheetData>
    <row r="1" spans="1:26" s="236" customFormat="1" ht="30" customHeight="1" x14ac:dyDescent="0.25">
      <c r="A1" s="233" t="s">
        <v>1</v>
      </c>
      <c r="B1" s="234"/>
      <c r="C1" s="233"/>
      <c r="D1" s="235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37"/>
      <c r="U1" s="237"/>
      <c r="V1" s="237"/>
      <c r="W1" s="237"/>
    </row>
    <row r="2" spans="1:26" s="239" customFormat="1" ht="3" customHeight="1" x14ac:dyDescent="0.25">
      <c r="A2" s="261"/>
      <c r="B2" s="265"/>
      <c r="C2" s="261"/>
      <c r="D2" s="238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40"/>
      <c r="U2" s="240"/>
      <c r="V2" s="240"/>
      <c r="W2" s="240"/>
    </row>
    <row r="3" spans="1:26" s="250" customFormat="1" ht="5.25" customHeight="1" x14ac:dyDescent="0.2">
      <c r="A3" s="144">
        <v>61</v>
      </c>
      <c r="B3" s="264"/>
      <c r="C3" s="146"/>
      <c r="D3" s="253"/>
      <c r="E3" s="230">
        <v>30</v>
      </c>
      <c r="F3" s="230">
        <v>40</v>
      </c>
      <c r="G3" s="230">
        <v>50</v>
      </c>
      <c r="H3" s="230">
        <v>60</v>
      </c>
      <c r="I3" s="262"/>
      <c r="J3" s="230">
        <v>30</v>
      </c>
      <c r="K3" s="230">
        <v>40</v>
      </c>
      <c r="L3" s="230">
        <v>50</v>
      </c>
      <c r="M3" s="230">
        <v>60</v>
      </c>
      <c r="N3" s="262"/>
      <c r="O3" s="230">
        <v>30</v>
      </c>
      <c r="P3" s="230">
        <v>40</v>
      </c>
      <c r="Q3" s="230">
        <v>50</v>
      </c>
      <c r="R3" s="230">
        <v>60</v>
      </c>
      <c r="S3" s="262"/>
      <c r="T3" s="230">
        <v>30</v>
      </c>
      <c r="U3" s="230">
        <v>40</v>
      </c>
      <c r="V3" s="230">
        <v>50</v>
      </c>
      <c r="W3" s="230">
        <v>60</v>
      </c>
      <c r="X3" s="249"/>
      <c r="Y3" s="249"/>
      <c r="Z3" s="249"/>
    </row>
    <row r="4" spans="1:26" s="242" customFormat="1" ht="5.25" customHeight="1" x14ac:dyDescent="0.2">
      <c r="A4" s="270">
        <f>VLOOKUP(A$3,'Indicadores do boletim'!$D:$P,12,0)</f>
        <v>0</v>
      </c>
      <c r="B4" s="264" t="e">
        <f>HLOOKUP($A$4,Razão!1:1048576,2,0)</f>
        <v>#N/A</v>
      </c>
      <c r="C4" s="146"/>
      <c r="D4" s="27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60"/>
      <c r="Y4" s="260"/>
      <c r="Z4" s="260"/>
    </row>
    <row r="5" spans="1:26" s="221" customFormat="1" ht="42" customHeight="1" x14ac:dyDescent="0.25">
      <c r="A5" s="245"/>
      <c r="B5" s="267"/>
      <c r="C5" s="149"/>
      <c r="D5" s="456" t="str">
        <f>VLOOKUP(A3,'Indicadores do boletim'!$D:$N,3,0)&amp;" "&amp;VLOOKUP(A3,'Indicadores do boletim'!$D:$N,6,0)&amp;", "&amp;VLOOKUP(A3,'Indicadores do boletim'!$D:$N,7,0)</f>
        <v>Retorno da idade sobre os salários: Brasil, Sudeste Metropolitano, Região Metropolitana do Rio de Janeiro e cidade do Rio de Janeiro, 2012 a 2016</v>
      </c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</row>
    <row r="6" spans="1:26" s="221" customFormat="1" ht="9.75" customHeight="1" thickBot="1" x14ac:dyDescent="0.25">
      <c r="A6" s="245"/>
      <c r="B6" s="269"/>
      <c r="C6" s="149"/>
      <c r="D6" s="222"/>
      <c r="T6" s="103"/>
      <c r="U6" s="103"/>
      <c r="V6" s="103"/>
      <c r="W6" s="103" t="s">
        <v>186</v>
      </c>
    </row>
    <row r="7" spans="1:26" s="223" customFormat="1" ht="18.75" customHeight="1" thickTop="1" x14ac:dyDescent="0.25">
      <c r="A7" s="263"/>
      <c r="B7" s="266"/>
      <c r="C7" s="149"/>
      <c r="D7" s="419" t="s">
        <v>0</v>
      </c>
      <c r="E7" s="425" t="s">
        <v>7</v>
      </c>
      <c r="F7" s="425"/>
      <c r="G7" s="425"/>
      <c r="H7" s="425"/>
      <c r="I7" s="229"/>
      <c r="J7" s="425" t="s">
        <v>8</v>
      </c>
      <c r="K7" s="425"/>
      <c r="L7" s="425"/>
      <c r="M7" s="425"/>
      <c r="N7" s="229"/>
      <c r="O7" s="425" t="s">
        <v>169</v>
      </c>
      <c r="P7" s="425"/>
      <c r="Q7" s="425"/>
      <c r="R7" s="425"/>
      <c r="S7" s="229"/>
      <c r="T7" s="425" t="s">
        <v>10</v>
      </c>
      <c r="U7" s="425"/>
      <c r="V7" s="425"/>
      <c r="W7" s="425"/>
    </row>
    <row r="8" spans="1:26" s="223" customFormat="1" ht="18.75" customHeight="1" x14ac:dyDescent="0.25">
      <c r="A8" s="263"/>
      <c r="B8" s="266"/>
      <c r="C8" s="149"/>
      <c r="D8" s="434"/>
      <c r="E8" s="231" t="s">
        <v>678</v>
      </c>
      <c r="F8" s="231" t="s">
        <v>679</v>
      </c>
      <c r="G8" s="231" t="s">
        <v>680</v>
      </c>
      <c r="H8" s="231" t="s">
        <v>681</v>
      </c>
      <c r="I8" s="228"/>
      <c r="J8" s="231" t="s">
        <v>678</v>
      </c>
      <c r="K8" s="231" t="s">
        <v>679</v>
      </c>
      <c r="L8" s="231" t="s">
        <v>680</v>
      </c>
      <c r="M8" s="231" t="s">
        <v>681</v>
      </c>
      <c r="N8" s="228"/>
      <c r="O8" s="231" t="s">
        <v>678</v>
      </c>
      <c r="P8" s="231" t="s">
        <v>679</v>
      </c>
      <c r="Q8" s="231" t="s">
        <v>680</v>
      </c>
      <c r="R8" s="231" t="s">
        <v>681</v>
      </c>
      <c r="S8" s="228"/>
      <c r="T8" s="231" t="s">
        <v>678</v>
      </c>
      <c r="U8" s="231" t="s">
        <v>679</v>
      </c>
      <c r="V8" s="231" t="s">
        <v>680</v>
      </c>
      <c r="W8" s="231" t="s">
        <v>681</v>
      </c>
    </row>
    <row r="9" spans="1:26" s="100" customFormat="1" ht="15" customHeight="1" x14ac:dyDescent="0.25">
      <c r="A9" s="254"/>
      <c r="B9" s="254">
        <f>D9</f>
        <v>2012</v>
      </c>
      <c r="C9" s="152">
        <v>0</v>
      </c>
      <c r="D9" s="98">
        <v>2012</v>
      </c>
      <c r="E9" s="119">
        <f>(EXP(Aux_id!$D5+2*Aux_id!$E5*E$3)-1)*100</f>
        <v>2.8493161033060321</v>
      </c>
      <c r="F9" s="119">
        <f>(EXP(Aux_id!$D5+2*Aux_id!$E5*F$3)-1)*100</f>
        <v>1.5394556704910745</v>
      </c>
      <c r="G9" s="119">
        <f>(EXP(Aux_id!$D5+2*Aux_id!$E5*G$3)-1)*100</f>
        <v>0.24627725772696785</v>
      </c>
      <c r="H9" s="119">
        <f>(EXP(Aux_id!$D5+2*Aux_id!$E5*H$3)-1)*100</f>
        <v>-1.0304315925779073</v>
      </c>
      <c r="I9" s="119"/>
      <c r="J9" s="119">
        <f>(EXP(Aux_id!$F5+2*Aux_id!$G5*J$3)-1)*100</f>
        <v>2.3791043338220685</v>
      </c>
      <c r="K9" s="119">
        <f>(EXP(Aux_id!$F5+2*Aux_id!$G5*K$3)-1)*100</f>
        <v>1.3012377612944048</v>
      </c>
      <c r="L9" s="119">
        <f>(EXP(Aux_id!$F5+2*Aux_id!$G5*L$3)-1)*100</f>
        <v>0.23471917189017422</v>
      </c>
      <c r="M9" s="119">
        <f>(EXP(Aux_id!$F5+2*Aux_id!$G5*M$3)-1)*100</f>
        <v>-0.82057090810310207</v>
      </c>
      <c r="N9" s="119"/>
      <c r="O9" s="119">
        <f>(EXP(Aux_id!$H5+2*Aux_id!$I5*O$3)-1)*100</f>
        <v>2.1345350001673591</v>
      </c>
      <c r="P9" s="119">
        <f>(EXP(Aux_id!$H5+2*Aux_id!$I5*P$3)-1)*100</f>
        <v>1.1727828975241161</v>
      </c>
      <c r="Q9" s="119">
        <f>(EXP(Aux_id!$H5+2*Aux_id!$I5*Q$3)-1)*100</f>
        <v>0.22008715477850327</v>
      </c>
      <c r="R9" s="119">
        <f>(EXP(Aux_id!$H5+2*Aux_id!$I5*R$3)-1)*100</f>
        <v>-0.72363750748229982</v>
      </c>
      <c r="S9" s="119"/>
      <c r="T9" s="119">
        <f>(EXP(Aux_id!$J5+2*Aux_id!$K5*T$3)-1)*100</f>
        <v>2.2264190788042093</v>
      </c>
      <c r="U9" s="119">
        <f>(EXP(Aux_id!$J5+2*Aux_id!$K5*U$3)-1)*100</f>
        <v>1.2423230278995723</v>
      </c>
      <c r="V9" s="119">
        <f>(EXP(Aux_id!$J5+2*Aux_id!$K5*V$3)-1)*100</f>
        <v>0.26770050689191027</v>
      </c>
      <c r="W9" s="119">
        <f>(EXP(Aux_id!$J5+2*Aux_id!$K5*W$3)-1)*100</f>
        <v>-0.69753968239865127</v>
      </c>
    </row>
    <row r="10" spans="1:26" s="100" customFormat="1" ht="15" customHeight="1" x14ac:dyDescent="0.25">
      <c r="A10" s="254"/>
      <c r="B10" s="254">
        <f>B9</f>
        <v>2012</v>
      </c>
      <c r="C10" s="152">
        <v>1</v>
      </c>
      <c r="D10" s="224" t="s">
        <v>3</v>
      </c>
      <c r="E10" s="348">
        <f>(EXP(Aux_id!$D6+2*Aux_id!$E6*E$3)-1)*100</f>
        <v>2.8893227048873094</v>
      </c>
      <c r="F10" s="348">
        <f>(EXP(Aux_id!$D6+2*Aux_id!$E6*F$3)-1)*100</f>
        <v>1.541543425255143</v>
      </c>
      <c r="G10" s="348">
        <f>(EXP(Aux_id!$D6+2*Aux_id!$E6*G$3)-1)*100</f>
        <v>0.21141912612872016</v>
      </c>
      <c r="H10" s="348">
        <f>(EXP(Aux_id!$D6+2*Aux_id!$E6*H$3)-1)*100</f>
        <v>-1.1012814605796284</v>
      </c>
      <c r="I10" s="348"/>
      <c r="J10" s="348">
        <f>(EXP(Aux_id!$F6+2*Aux_id!$G6*J$3)-1)*100</f>
        <v>2.4782601951403249</v>
      </c>
      <c r="K10" s="348">
        <f>(EXP(Aux_id!$F6+2*Aux_id!$G6*K$3)-1)*100</f>
        <v>1.3550363092150963</v>
      </c>
      <c r="L10" s="348">
        <f>(EXP(Aux_id!$F6+2*Aux_id!$G6*L$3)-1)*100</f>
        <v>0.2441236383271761</v>
      </c>
      <c r="M10" s="348">
        <f>(EXP(Aux_id!$F6+2*Aux_id!$G6*M$3)-1)*100</f>
        <v>-0.85461275590712482</v>
      </c>
      <c r="N10" s="348"/>
      <c r="O10" s="348">
        <f>(EXP(Aux_id!$H6+2*Aux_id!$I6*O$3)-1)*100</f>
        <v>2.345487013271641</v>
      </c>
      <c r="P10" s="348">
        <f>(EXP(Aux_id!$H6+2*Aux_id!$I6*P$3)-1)*100</f>
        <v>1.2603319924799683</v>
      </c>
      <c r="Q10" s="348">
        <f>(EXP(Aux_id!$H6+2*Aux_id!$I6*Q$3)-1)*100</f>
        <v>0.18668272004627173</v>
      </c>
      <c r="R10" s="348">
        <f>(EXP(Aux_id!$H6+2*Aux_id!$I6*R$3)-1)*100</f>
        <v>-0.87558279788537696</v>
      </c>
      <c r="S10" s="348"/>
      <c r="T10" s="348">
        <f>(EXP(Aux_id!$J6+2*Aux_id!$K6*T$3)-1)*100</f>
        <v>2.5087613743919546</v>
      </c>
      <c r="U10" s="348">
        <f>(EXP(Aux_id!$J6+2*Aux_id!$K6*U$3)-1)*100</f>
        <v>1.3551245678617097</v>
      </c>
      <c r="V10" s="348">
        <f>(EXP(Aux_id!$J6+2*Aux_id!$K6*V$3)-1)*100</f>
        <v>0.21447082603283096</v>
      </c>
      <c r="W10" s="348">
        <f>(EXP(Aux_id!$J6+2*Aux_id!$K6*W$3)-1)*100</f>
        <v>-0.913345962910872</v>
      </c>
    </row>
    <row r="11" spans="1:26" s="100" customFormat="1" ht="15" customHeight="1" x14ac:dyDescent="0.25">
      <c r="A11" s="254"/>
      <c r="B11" s="254">
        <f t="shared" ref="B11:B13" si="0">B10</f>
        <v>2012</v>
      </c>
      <c r="C11" s="152">
        <v>2</v>
      </c>
      <c r="D11" s="224" t="s">
        <v>4</v>
      </c>
      <c r="E11" s="348">
        <f>(EXP(Aux_id!$D7+2*Aux_id!$E7*E$3)-1)*100</f>
        <v>2.8411869563786718</v>
      </c>
      <c r="F11" s="348">
        <f>(EXP(Aux_id!$D7+2*Aux_id!$E7*F$3)-1)*100</f>
        <v>1.5156415467733719</v>
      </c>
      <c r="G11" s="348">
        <f>(EXP(Aux_id!$D7+2*Aux_id!$E7*G$3)-1)*100</f>
        <v>0.20718141870681439</v>
      </c>
      <c r="H11" s="348">
        <f>(EXP(Aux_id!$D7+2*Aux_id!$E7*H$3)-1)*100</f>
        <v>-1.0844136442264118</v>
      </c>
      <c r="I11" s="348"/>
      <c r="J11" s="348">
        <f>(EXP(Aux_id!$F7+2*Aux_id!$G7*J$3)-1)*100</f>
        <v>2.2953735879297943</v>
      </c>
      <c r="K11" s="348">
        <f>(EXP(Aux_id!$F7+2*Aux_id!$G7*K$3)-1)*100</f>
        <v>1.2893997742833063</v>
      </c>
      <c r="L11" s="348">
        <f>(EXP(Aux_id!$F7+2*Aux_id!$G7*L$3)-1)*100</f>
        <v>0.29331871803381926</v>
      </c>
      <c r="M11" s="348">
        <f>(EXP(Aux_id!$F7+2*Aux_id!$G7*M$3)-1)*100</f>
        <v>-0.69296686630219151</v>
      </c>
      <c r="N11" s="348"/>
      <c r="O11" s="348">
        <f>(EXP(Aux_id!$H7+2*Aux_id!$I7*O$3)-1)*100</f>
        <v>1.9616688380853509</v>
      </c>
      <c r="P11" s="348">
        <f>(EXP(Aux_id!$H7+2*Aux_id!$I7*P$3)-1)*100</f>
        <v>1.1485198429401766</v>
      </c>
      <c r="Q11" s="348">
        <f>(EXP(Aux_id!$H7+2*Aux_id!$I7*Q$3)-1)*100</f>
        <v>0.34185574840364108</v>
      </c>
      <c r="R11" s="348">
        <f>(EXP(Aux_id!$H7+2*Aux_id!$I7*R$3)-1)*100</f>
        <v>-0.45837516290467839</v>
      </c>
      <c r="S11" s="348"/>
      <c r="T11" s="348">
        <f>(EXP(Aux_id!$J7+2*Aux_id!$K7*T$3)-1)*100</f>
        <v>2.0422104280781728</v>
      </c>
      <c r="U11" s="348">
        <f>(EXP(Aux_id!$J7+2*Aux_id!$K7*U$3)-1)*100</f>
        <v>1.2002675814501096</v>
      </c>
      <c r="V11" s="348">
        <f>(EXP(Aux_id!$J7+2*Aux_id!$K7*V$3)-1)*100</f>
        <v>0.36527154393184436</v>
      </c>
      <c r="W11" s="348">
        <f>(EXP(Aux_id!$J7+2*Aux_id!$K7*W$3)-1)*100</f>
        <v>-0.46283500209264306</v>
      </c>
    </row>
    <row r="12" spans="1:26" s="100" customFormat="1" ht="15" customHeight="1" x14ac:dyDescent="0.25">
      <c r="A12" s="254"/>
      <c r="B12" s="254">
        <f t="shared" si="0"/>
        <v>2012</v>
      </c>
      <c r="C12" s="152">
        <v>3</v>
      </c>
      <c r="D12" s="224" t="s">
        <v>5</v>
      </c>
      <c r="E12" s="348">
        <f>(EXP(Aux_id!$D8+2*Aux_id!$E8*E$3)-1)*100</f>
        <v>2.8392039572357364</v>
      </c>
      <c r="F12" s="348">
        <f>(EXP(Aux_id!$D8+2*Aux_id!$E8*F$3)-1)*100</f>
        <v>1.5423212494720895</v>
      </c>
      <c r="G12" s="348">
        <f>(EXP(Aux_id!$D8+2*Aux_id!$E8*G$3)-1)*100</f>
        <v>0.26179324587747299</v>
      </c>
      <c r="H12" s="348">
        <f>(EXP(Aux_id!$D8+2*Aux_id!$E8*H$3)-1)*100</f>
        <v>-1.0025862991452805</v>
      </c>
      <c r="I12" s="348"/>
      <c r="J12" s="348">
        <f>(EXP(Aux_id!$F8+2*Aux_id!$G8*J$3)-1)*100</f>
        <v>2.3759068895447877</v>
      </c>
      <c r="K12" s="348">
        <f>(EXP(Aux_id!$F8+2*Aux_id!$G8*K$3)-1)*100</f>
        <v>1.2807181047510996</v>
      </c>
      <c r="L12" s="348">
        <f>(EXP(Aux_id!$F8+2*Aux_id!$G8*L$3)-1)*100</f>
        <v>0.19724534290441742</v>
      </c>
      <c r="M12" s="348">
        <f>(EXP(Aux_id!$F8+2*Aux_id!$G8*M$3)-1)*100</f>
        <v>-0.87463673072805115</v>
      </c>
      <c r="N12" s="348"/>
      <c r="O12" s="348">
        <f>(EXP(Aux_id!$H8+2*Aux_id!$I8*O$3)-1)*100</f>
        <v>2.15983228159633</v>
      </c>
      <c r="P12" s="348">
        <f>(EXP(Aux_id!$H8+2*Aux_id!$I8*P$3)-1)*100</f>
        <v>1.1760684648457032</v>
      </c>
      <c r="Q12" s="348">
        <f>(EXP(Aux_id!$H8+2*Aux_id!$I8*Q$3)-1)*100</f>
        <v>0.2017779530676389</v>
      </c>
      <c r="R12" s="348">
        <f>(EXP(Aux_id!$H8+2*Aux_id!$I8*R$3)-1)*100</f>
        <v>-0.76313047838508785</v>
      </c>
      <c r="S12" s="348"/>
      <c r="T12" s="348">
        <f>(EXP(Aux_id!$J8+2*Aux_id!$K8*T$3)-1)*100</f>
        <v>2.1554074077428487</v>
      </c>
      <c r="U12" s="348">
        <f>(EXP(Aux_id!$J8+2*Aux_id!$K8*U$3)-1)*100</f>
        <v>1.2082440927185578</v>
      </c>
      <c r="V12" s="348">
        <f>(EXP(Aux_id!$J8+2*Aux_id!$K8*V$3)-1)*100</f>
        <v>0.26986267547228771</v>
      </c>
      <c r="W12" s="348">
        <f>(EXP(Aux_id!$J8+2*Aux_id!$K8*W$3)-1)*100</f>
        <v>-0.65981826789336395</v>
      </c>
    </row>
    <row r="13" spans="1:26" s="100" customFormat="1" ht="15" customHeight="1" x14ac:dyDescent="0.25">
      <c r="A13" s="254"/>
      <c r="B13" s="254">
        <f t="shared" si="0"/>
        <v>2012</v>
      </c>
      <c r="C13" s="152">
        <v>4</v>
      </c>
      <c r="D13" s="224" t="s">
        <v>6</v>
      </c>
      <c r="E13" s="348">
        <f>(EXP(Aux_id!$D9+2*Aux_id!$E9*E$3)-1)*100</f>
        <v>2.8266639421335338</v>
      </c>
      <c r="F13" s="348">
        <f>(EXP(Aux_id!$D9+2*Aux_id!$E9*F$3)-1)*100</f>
        <v>1.5564084170092807</v>
      </c>
      <c r="G13" s="348">
        <f>(EXP(Aux_id!$D9+2*Aux_id!$E9*G$3)-1)*100</f>
        <v>0.30184482467026097</v>
      </c>
      <c r="H13" s="348">
        <f>(EXP(Aux_id!$D9+2*Aux_id!$E9*H$3)-1)*100</f>
        <v>-0.93722068308939033</v>
      </c>
      <c r="I13" s="348"/>
      <c r="J13" s="348">
        <f>(EXP(Aux_id!$F9+2*Aux_id!$G9*J$3)-1)*100</f>
        <v>2.3694353381599864</v>
      </c>
      <c r="K13" s="348">
        <f>(EXP(Aux_id!$F9+2*Aux_id!$G9*K$3)-1)*100</f>
        <v>1.2836732563875186</v>
      </c>
      <c r="L13" s="348">
        <f>(EXP(Aux_id!$F9+2*Aux_id!$G9*L$3)-1)*100</f>
        <v>0.2094271050714358</v>
      </c>
      <c r="M13" s="348">
        <f>(EXP(Aux_id!$F9+2*Aux_id!$G9*M$3)-1)*100</f>
        <v>-0.85342525732966523</v>
      </c>
      <c r="N13" s="348"/>
      <c r="O13" s="348">
        <f>(EXP(Aux_id!$H9+2*Aux_id!$I9*O$3)-1)*100</f>
        <v>2.0532533597655611</v>
      </c>
      <c r="P13" s="348">
        <f>(EXP(Aux_id!$H9+2*Aux_id!$I9*P$3)-1)*100</f>
        <v>1.1074989496229204</v>
      </c>
      <c r="Q13" s="348">
        <f>(EXP(Aux_id!$H9+2*Aux_id!$I9*Q$3)-1)*100</f>
        <v>0.17050909499281008</v>
      </c>
      <c r="R13" s="348">
        <f>(EXP(Aux_id!$H9+2*Aux_id!$I9*R$3)-1)*100</f>
        <v>-0.75779742757192681</v>
      </c>
      <c r="S13" s="348"/>
      <c r="T13" s="348">
        <f>(EXP(Aux_id!$J9+2*Aux_id!$K9*T$3)-1)*100</f>
        <v>2.1933658734964778</v>
      </c>
      <c r="U13" s="348">
        <f>(EXP(Aux_id!$J9+2*Aux_id!$K9*U$3)-1)*100</f>
        <v>1.2133766392123935</v>
      </c>
      <c r="V13" s="348">
        <f>(EXP(Aux_id!$J9+2*Aux_id!$K9*V$3)-1)*100</f>
        <v>0.24278506876982409</v>
      </c>
      <c r="W13" s="348">
        <f>(EXP(Aux_id!$J9+2*Aux_id!$K9*W$3)-1)*100</f>
        <v>-0.71849895727601476</v>
      </c>
    </row>
    <row r="14" spans="1:26" s="100" customFormat="1" ht="15" customHeight="1" x14ac:dyDescent="0.25">
      <c r="A14" s="254"/>
      <c r="B14" s="254">
        <f>D14</f>
        <v>2013</v>
      </c>
      <c r="C14" s="152">
        <v>0</v>
      </c>
      <c r="D14" s="98">
        <v>2013</v>
      </c>
      <c r="E14" s="119">
        <f>(EXP(Aux_id!$D10+2*Aux_id!$E10*E$3)-1)*100</f>
        <v>2.8219619982834399</v>
      </c>
      <c r="F14" s="119">
        <f>(EXP(Aux_id!$D10+2*Aux_id!$E10*F$3)-1)*100</f>
        <v>1.5681561529768961</v>
      </c>
      <c r="G14" s="119">
        <f>(EXP(Aux_id!$D10+2*Aux_id!$E10*G$3)-1)*100</f>
        <v>0.32963915323578341</v>
      </c>
      <c r="H14" s="119">
        <f>(EXP(Aux_id!$D10+2*Aux_id!$E10*H$3)-1)*100</f>
        <v>-0.89377543235558132</v>
      </c>
      <c r="I14" s="119"/>
      <c r="J14" s="119">
        <f>(EXP(Aux_id!$F10+2*Aux_id!$G10*J$3)-1)*100</f>
        <v>2.3913836719833936</v>
      </c>
      <c r="K14" s="119">
        <f>(EXP(Aux_id!$F10+2*Aux_id!$G10*K$3)-1)*100</f>
        <v>1.3439670187849639</v>
      </c>
      <c r="L14" s="119">
        <f>(EXP(Aux_id!$F10+2*Aux_id!$G10*L$3)-1)*100</f>
        <v>0.30726495509645346</v>
      </c>
      <c r="M14" s="119">
        <f>(EXP(Aux_id!$F10+2*Aux_id!$G10*M$3)-1)*100</f>
        <v>-0.71883212439346478</v>
      </c>
      <c r="N14" s="119"/>
      <c r="O14" s="119">
        <f>(EXP(Aux_id!$H10+2*Aux_id!$I10*O$3)-1)*100</f>
        <v>1.9320326393852172</v>
      </c>
      <c r="P14" s="119">
        <f>(EXP(Aux_id!$H10+2*Aux_id!$I10*P$3)-1)*100</f>
        <v>1.1025943641383318</v>
      </c>
      <c r="Q14" s="119">
        <f>(EXP(Aux_id!$H10+2*Aux_id!$I10*Q$3)-1)*100</f>
        <v>0.27990536911899344</v>
      </c>
      <c r="R14" s="119">
        <f>(EXP(Aux_id!$H10+2*Aux_id!$I10*R$3)-1)*100</f>
        <v>-0.53608926571324655</v>
      </c>
      <c r="S14" s="119"/>
      <c r="T14" s="119">
        <f>(EXP(Aux_id!$J10+2*Aux_id!$K10*T$3)-1)*100</f>
        <v>1.9525901571949777</v>
      </c>
      <c r="U14" s="119">
        <f>(EXP(Aux_id!$J10+2*Aux_id!$K10*U$3)-1)*100</f>
        <v>1.1463580737411272</v>
      </c>
      <c r="V14" s="119">
        <f>(EXP(Aux_id!$J10+2*Aux_id!$K10*V$3)-1)*100</f>
        <v>0.34650160243592243</v>
      </c>
      <c r="W14" s="119">
        <f>(EXP(Aux_id!$J10+2*Aux_id!$K10*W$3)-1)*100</f>
        <v>-0.44702967449875564</v>
      </c>
    </row>
    <row r="15" spans="1:26" s="100" customFormat="1" ht="15" customHeight="1" x14ac:dyDescent="0.25">
      <c r="A15" s="254"/>
      <c r="B15" s="254">
        <f>B14</f>
        <v>2013</v>
      </c>
      <c r="C15" s="152">
        <v>1</v>
      </c>
      <c r="D15" s="224" t="s">
        <v>3</v>
      </c>
      <c r="E15" s="348">
        <f>(EXP(Aux_id!$D11+2*Aux_id!$E11*E$3)-1)*100</f>
        <v>2.8402827651329288</v>
      </c>
      <c r="F15" s="348">
        <f>(EXP(Aux_id!$D11+2*Aux_id!$E11*F$3)-1)*100</f>
        <v>1.5571057708361868</v>
      </c>
      <c r="G15" s="348">
        <f>(EXP(Aux_id!$D11+2*Aux_id!$E11*G$3)-1)*100</f>
        <v>0.28993945984776559</v>
      </c>
      <c r="H15" s="348">
        <f>(EXP(Aux_id!$D11+2*Aux_id!$E11*H$3)-1)*100</f>
        <v>-0.9614159391663657</v>
      </c>
      <c r="I15" s="348"/>
      <c r="J15" s="348">
        <f>(EXP(Aux_id!$F11+2*Aux_id!$G11*J$3)-1)*100</f>
        <v>2.3129262077006052</v>
      </c>
      <c r="K15" s="348">
        <f>(EXP(Aux_id!$F11+2*Aux_id!$G11*K$3)-1)*100</f>
        <v>1.3068812069394253</v>
      </c>
      <c r="L15" s="348">
        <f>(EXP(Aux_id!$F11+2*Aux_id!$G11*L$3)-1)*100</f>
        <v>0.31072866631083329</v>
      </c>
      <c r="M15" s="348">
        <f>(EXP(Aux_id!$F11+2*Aux_id!$G11*M$3)-1)*100</f>
        <v>-0.67562868693878952</v>
      </c>
      <c r="N15" s="348"/>
      <c r="O15" s="348">
        <f>(EXP(Aux_id!$H11+2*Aux_id!$I11*O$3)-1)*100</f>
        <v>1.8461321043224066</v>
      </c>
      <c r="P15" s="348">
        <f>(EXP(Aux_id!$H11+2*Aux_id!$I11*P$3)-1)*100</f>
        <v>1.0735209351463437</v>
      </c>
      <c r="Q15" s="348">
        <f>(EXP(Aux_id!$H11+2*Aux_id!$I11*Q$3)-1)*100</f>
        <v>0.30677084293413426</v>
      </c>
      <c r="R15" s="348">
        <f>(EXP(Aux_id!$H11+2*Aux_id!$I11*R$3)-1)*100</f>
        <v>-0.45416263481297126</v>
      </c>
      <c r="S15" s="348"/>
      <c r="T15" s="348">
        <f>(EXP(Aux_id!$J11+2*Aux_id!$K11*T$3)-1)*100</f>
        <v>1.7591802818986757</v>
      </c>
      <c r="U15" s="348">
        <f>(EXP(Aux_id!$J11+2*Aux_id!$K11*U$3)-1)*100</f>
        <v>1.0639381347228971</v>
      </c>
      <c r="V15" s="348">
        <f>(EXP(Aux_id!$J11+2*Aux_id!$K11*V$3)-1)*100</f>
        <v>0.37344604195863607</v>
      </c>
      <c r="W15" s="348">
        <f>(EXP(Aux_id!$J11+2*Aux_id!$K11*W$3)-1)*100</f>
        <v>-0.31232844985942254</v>
      </c>
    </row>
    <row r="16" spans="1:26" s="100" customFormat="1" ht="15" customHeight="1" x14ac:dyDescent="0.25">
      <c r="A16" s="254"/>
      <c r="B16" s="254">
        <f t="shared" ref="B16:B18" si="1">B15</f>
        <v>2013</v>
      </c>
      <c r="C16" s="152">
        <v>2</v>
      </c>
      <c r="D16" s="224" t="s">
        <v>4</v>
      </c>
      <c r="E16" s="348">
        <f>(EXP(Aux_id!$D12+2*Aux_id!$E12*E$3)-1)*100</f>
        <v>2.8007965767874676</v>
      </c>
      <c r="F16" s="348">
        <f>(EXP(Aux_id!$D12+2*Aux_id!$E12*F$3)-1)*100</f>
        <v>1.5495183683821967</v>
      </c>
      <c r="G16" s="348">
        <f>(EXP(Aux_id!$D12+2*Aux_id!$E12*G$3)-1)*100</f>
        <v>0.31347055902988252</v>
      </c>
      <c r="H16" s="348">
        <f>(EXP(Aux_id!$D12+2*Aux_id!$E12*H$3)-1)*100</f>
        <v>-0.90753223374770986</v>
      </c>
      <c r="I16" s="348"/>
      <c r="J16" s="348">
        <f>(EXP(Aux_id!$F12+2*Aux_id!$G12*J$3)-1)*100</f>
        <v>2.3777626298024268</v>
      </c>
      <c r="K16" s="348">
        <f>(EXP(Aux_id!$F12+2*Aux_id!$G12*K$3)-1)*100</f>
        <v>1.301076149929381</v>
      </c>
      <c r="L16" s="348">
        <f>(EXP(Aux_id!$F12+2*Aux_id!$G12*L$3)-1)*100</f>
        <v>0.235712966699686</v>
      </c>
      <c r="M16" s="348">
        <f>(EXP(Aux_id!$F12+2*Aux_id!$G12*M$3)-1)*100</f>
        <v>-0.8184460047356179</v>
      </c>
      <c r="N16" s="348"/>
      <c r="O16" s="348">
        <f>(EXP(Aux_id!$H12+2*Aux_id!$I12*O$3)-1)*100</f>
        <v>1.9776942255800511</v>
      </c>
      <c r="P16" s="348">
        <f>(EXP(Aux_id!$H12+2*Aux_id!$I12*P$3)-1)*100</f>
        <v>1.1281921738033107</v>
      </c>
      <c r="Q16" s="348">
        <f>(EXP(Aux_id!$H12+2*Aux_id!$I12*Q$3)-1)*100</f>
        <v>0.28576670618991606</v>
      </c>
      <c r="R16" s="348">
        <f>(EXP(Aux_id!$H12+2*Aux_id!$I12*R$3)-1)*100</f>
        <v>-0.54964112713943303</v>
      </c>
      <c r="S16" s="348"/>
      <c r="T16" s="348">
        <f>(EXP(Aux_id!$J12+2*Aux_id!$K12*T$3)-1)*100</f>
        <v>1.9798510633650013</v>
      </c>
      <c r="U16" s="348">
        <f>(EXP(Aux_id!$J12+2*Aux_id!$K12*U$3)-1)*100</f>
        <v>1.1900838528702273</v>
      </c>
      <c r="V16" s="348">
        <f>(EXP(Aux_id!$J12+2*Aux_id!$K12*V$3)-1)*100</f>
        <v>0.4064328725941202</v>
      </c>
      <c r="W16" s="348">
        <f>(EXP(Aux_id!$J12+2*Aux_id!$K12*W$3)-1)*100</f>
        <v>-0.3711492436638153</v>
      </c>
    </row>
    <row r="17" spans="1:23" s="100" customFormat="1" ht="15" customHeight="1" x14ac:dyDescent="0.25">
      <c r="A17" s="254"/>
      <c r="B17" s="254">
        <f t="shared" si="1"/>
        <v>2013</v>
      </c>
      <c r="C17" s="152">
        <v>3</v>
      </c>
      <c r="D17" s="224" t="s">
        <v>5</v>
      </c>
      <c r="E17" s="348">
        <f>(EXP(Aux_id!$D13+2*Aux_id!$E13*E$3)-1)*100</f>
        <v>2.8072121460305022</v>
      </c>
      <c r="F17" s="348">
        <f>(EXP(Aux_id!$D13+2*Aux_id!$E13*F$3)-1)*100</f>
        <v>1.5916612841579525</v>
      </c>
      <c r="G17" s="348">
        <f>(EXP(Aux_id!$D13+2*Aux_id!$E13*G$3)-1)*100</f>
        <v>0.39048260364267229</v>
      </c>
      <c r="H17" s="348">
        <f>(EXP(Aux_id!$D13+2*Aux_id!$E13*H$3)-1)*100</f>
        <v>-0.7964938263701038</v>
      </c>
      <c r="I17" s="348"/>
      <c r="J17" s="348">
        <f>(EXP(Aux_id!$F13+2*Aux_id!$G13*J$3)-1)*100</f>
        <v>2.4176797106582493</v>
      </c>
      <c r="K17" s="348">
        <f>(EXP(Aux_id!$F13+2*Aux_id!$G13*K$3)-1)*100</f>
        <v>1.3891240220168077</v>
      </c>
      <c r="L17" s="348">
        <f>(EXP(Aux_id!$F13+2*Aux_id!$G13*L$3)-1)*100</f>
        <v>0.37089786639767919</v>
      </c>
      <c r="M17" s="348">
        <f>(EXP(Aux_id!$F13+2*Aux_id!$G13*M$3)-1)*100</f>
        <v>-0.63710249317099343</v>
      </c>
      <c r="N17" s="348"/>
      <c r="O17" s="348">
        <f>(EXP(Aux_id!$H13+2*Aux_id!$I13*O$3)-1)*100</f>
        <v>1.9854718942035277</v>
      </c>
      <c r="P17" s="348">
        <f>(EXP(Aux_id!$H13+2*Aux_id!$I13*P$3)-1)*100</f>
        <v>1.1094846931487989</v>
      </c>
      <c r="Q17" s="348">
        <f>(EXP(Aux_id!$H13+2*Aux_id!$I13*Q$3)-1)*100</f>
        <v>0.24102163805483912</v>
      </c>
      <c r="R17" s="348">
        <f>(EXP(Aux_id!$H13+2*Aux_id!$I13*R$3)-1)*100</f>
        <v>-0.61998189847514151</v>
      </c>
      <c r="S17" s="348"/>
      <c r="T17" s="348">
        <f>(EXP(Aux_id!$J13+2*Aux_id!$K13*T$3)-1)*100</f>
        <v>2.0383487264636679</v>
      </c>
      <c r="U17" s="348">
        <f>(EXP(Aux_id!$J13+2*Aux_id!$K13*U$3)-1)*100</f>
        <v>1.1413362611539357</v>
      </c>
      <c r="V17" s="348">
        <f>(EXP(Aux_id!$J13+2*Aux_id!$K13*V$3)-1)*100</f>
        <v>0.25220937389365261</v>
      </c>
      <c r="W17" s="348">
        <f>(EXP(Aux_id!$J13+2*Aux_id!$K13*W$3)-1)*100</f>
        <v>-0.62910125691921781</v>
      </c>
    </row>
    <row r="18" spans="1:23" s="100" customFormat="1" ht="15" customHeight="1" x14ac:dyDescent="0.25">
      <c r="A18" s="254"/>
      <c r="B18" s="254">
        <f t="shared" si="1"/>
        <v>2013</v>
      </c>
      <c r="C18" s="152">
        <v>4</v>
      </c>
      <c r="D18" s="224" t="s">
        <v>6</v>
      </c>
      <c r="E18" s="348">
        <f>(EXP(Aux_id!$D14+2*Aux_id!$E14*E$3)-1)*100</f>
        <v>2.8363823013544787</v>
      </c>
      <c r="F18" s="348">
        <f>(EXP(Aux_id!$D14+2*Aux_id!$E14*F$3)-1)*100</f>
        <v>1.5735398509402199</v>
      </c>
      <c r="G18" s="348">
        <f>(EXP(Aux_id!$D14+2*Aux_id!$E14*G$3)-1)*100</f>
        <v>0.32620524919659832</v>
      </c>
      <c r="H18" s="348">
        <f>(EXP(Aux_id!$D14+2*Aux_id!$E14*H$3)-1)*100</f>
        <v>-0.9058119420187194</v>
      </c>
      <c r="I18" s="348"/>
      <c r="J18" s="348">
        <f>(EXP(Aux_id!$F14+2*Aux_id!$G14*J$3)-1)*100</f>
        <v>2.445382129493967</v>
      </c>
      <c r="K18" s="348">
        <f>(EXP(Aux_id!$F14+2*Aux_id!$G14*K$3)-1)*100</f>
        <v>1.3745998916140367</v>
      </c>
      <c r="L18" s="348">
        <f>(EXP(Aux_id!$F14+2*Aux_id!$G14*L$3)-1)*100</f>
        <v>0.31500971117119914</v>
      </c>
      <c r="M18" s="348">
        <f>(EXP(Aux_id!$F14+2*Aux_id!$G14*M$3)-1)*100</f>
        <v>-0.73350539374292811</v>
      </c>
      <c r="N18" s="348"/>
      <c r="O18" s="348">
        <f>(EXP(Aux_id!$H14+2*Aux_id!$I14*O$3)-1)*100</f>
        <v>1.9061815451000941</v>
      </c>
      <c r="P18" s="348">
        <f>(EXP(Aux_id!$H14+2*Aux_id!$I14*P$3)-1)*100</f>
        <v>1.0917477673271891</v>
      </c>
      <c r="Q18" s="348">
        <f>(EXP(Aux_id!$H14+2*Aux_id!$I14*Q$3)-1)*100</f>
        <v>0.28382294090858462</v>
      </c>
      <c r="R18" s="348">
        <f>(EXP(Aux_id!$H14+2*Aux_id!$I14*R$3)-1)*100</f>
        <v>-0.51764495366782848</v>
      </c>
      <c r="S18" s="348"/>
      <c r="T18" s="348">
        <f>(EXP(Aux_id!$J14+2*Aux_id!$K14*T$3)-1)*100</f>
        <v>2.039359762213655</v>
      </c>
      <c r="U18" s="348">
        <f>(EXP(Aux_id!$J14+2*Aux_id!$K14*U$3)-1)*100</f>
        <v>1.1868808537310871</v>
      </c>
      <c r="V18" s="348">
        <f>(EXP(Aux_id!$J14+2*Aux_id!$K14*V$3)-1)*100</f>
        <v>0.34152390574593294</v>
      </c>
      <c r="W18" s="348">
        <f>(EXP(Aux_id!$J14+2*Aux_id!$K14*W$3)-1)*100</f>
        <v>-0.49677058153803078</v>
      </c>
    </row>
    <row r="19" spans="1:23" s="100" customFormat="1" ht="15" customHeight="1" x14ac:dyDescent="0.25">
      <c r="A19" s="254"/>
      <c r="B19" s="254">
        <f>D19</f>
        <v>2014</v>
      </c>
      <c r="C19" s="152">
        <v>0</v>
      </c>
      <c r="D19" s="98">
        <v>2014</v>
      </c>
      <c r="E19" s="119">
        <f>(EXP(Aux_id!$D15+2*Aux_id!$E15*E$3)-1)*100</f>
        <v>2.7401773221015002</v>
      </c>
      <c r="F19" s="119">
        <f>(EXP(Aux_id!$D15+2*Aux_id!$E15*F$3)-1)*100</f>
        <v>1.4941567546817192</v>
      </c>
      <c r="G19" s="119">
        <f>(EXP(Aux_id!$D15+2*Aux_id!$E15*G$3)-1)*100</f>
        <v>0.26324777549255884</v>
      </c>
      <c r="H19" s="119">
        <f>(EXP(Aux_id!$D15+2*Aux_id!$E15*H$3)-1)*100</f>
        <v>-0.95273288699843084</v>
      </c>
      <c r="I19" s="119"/>
      <c r="J19" s="119">
        <f>(EXP(Aux_id!$F15+2*Aux_id!$G15*J$3)-1)*100</f>
        <v>2.3994376628083458</v>
      </c>
      <c r="K19" s="119">
        <f>(EXP(Aux_id!$F15+2*Aux_id!$G15*K$3)-1)*100</f>
        <v>1.3586368524098225</v>
      </c>
      <c r="L19" s="119">
        <f>(EXP(Aux_id!$F15+2*Aux_id!$G15*L$3)-1)*100</f>
        <v>0.32841487282961879</v>
      </c>
      <c r="M19" s="119">
        <f>(EXP(Aux_id!$F15+2*Aux_id!$G15*M$3)-1)*100</f>
        <v>-0.69133580050407817</v>
      </c>
      <c r="N19" s="119"/>
      <c r="O19" s="119">
        <f>(EXP(Aux_id!$H15+2*Aux_id!$I15*O$3)-1)*100</f>
        <v>1.7183341344290115</v>
      </c>
      <c r="P19" s="119">
        <f>(EXP(Aux_id!$H15+2*Aux_id!$I15*P$3)-1)*100</f>
        <v>1.0205017892466417</v>
      </c>
      <c r="Q19" s="119">
        <f>(EXP(Aux_id!$H15+2*Aux_id!$I15*Q$3)-1)*100</f>
        <v>0.32745687974267135</v>
      </c>
      <c r="R19" s="119">
        <f>(EXP(Aux_id!$H15+2*Aux_id!$I15*R$3)-1)*100</f>
        <v>-0.36083343798950507</v>
      </c>
      <c r="S19" s="119"/>
      <c r="T19" s="119">
        <f>(EXP(Aux_id!$J15+2*Aux_id!$K15*T$3)-1)*100</f>
        <v>1.7960875970532975</v>
      </c>
      <c r="U19" s="119">
        <f>(EXP(Aux_id!$J15+2*Aux_id!$K15*U$3)-1)*100</f>
        <v>1.108604625789722</v>
      </c>
      <c r="V19" s="119">
        <f>(EXP(Aux_id!$J15+2*Aux_id!$K15*V$3)-1)*100</f>
        <v>0.42576459166578928</v>
      </c>
      <c r="W19" s="119">
        <f>(EXP(Aux_id!$J15+2*Aux_id!$K15*W$3)-1)*100</f>
        <v>-0.25246386153552347</v>
      </c>
    </row>
    <row r="20" spans="1:23" s="100" customFormat="1" ht="15" customHeight="1" x14ac:dyDescent="0.25">
      <c r="A20" s="254"/>
      <c r="B20" s="254">
        <f>B19</f>
        <v>2014</v>
      </c>
      <c r="C20" s="152">
        <v>1</v>
      </c>
      <c r="D20" s="224" t="s">
        <v>3</v>
      </c>
      <c r="E20" s="120">
        <f>(EXP(Aux_id!$D16+2*Aux_id!$E16*E$3)-1)*100</f>
        <v>2.7682174213993438</v>
      </c>
      <c r="F20" s="120">
        <f>(EXP(Aux_id!$D16+2*Aux_id!$E16*F$3)-1)*100</f>
        <v>1.5278985678495616</v>
      </c>
      <c r="G20" s="120">
        <f>(EXP(Aux_id!$D16+2*Aux_id!$E16*G$3)-1)*100</f>
        <v>0.30254923403139067</v>
      </c>
      <c r="H20" s="120">
        <f>(EXP(Aux_id!$D16+2*Aux_id!$E16*H$3)-1)*100</f>
        <v>-0.90801124853440163</v>
      </c>
      <c r="I20" s="120"/>
      <c r="J20" s="120">
        <f>(EXP(Aux_id!$F16+2*Aux_id!$G16*J$3)-1)*100</f>
        <v>2.4177239926420846</v>
      </c>
      <c r="K20" s="120">
        <f>(EXP(Aux_id!$F16+2*Aux_id!$G16*K$3)-1)*100</f>
        <v>1.3437703228776465</v>
      </c>
      <c r="L20" s="120">
        <f>(EXP(Aux_id!$F16+2*Aux_id!$G16*L$3)-1)*100</f>
        <v>0.28107814614231064</v>
      </c>
      <c r="M20" s="120">
        <f>(EXP(Aux_id!$F16+2*Aux_id!$G16*M$3)-1)*100</f>
        <v>-0.77047062573548653</v>
      </c>
      <c r="N20" s="120"/>
      <c r="O20" s="120">
        <f>(EXP(Aux_id!$H16+2*Aux_id!$I16*O$3)-1)*100</f>
        <v>1.9082270363853571</v>
      </c>
      <c r="P20" s="120">
        <f>(EXP(Aux_id!$H16+2*Aux_id!$I16*P$3)-1)*100</f>
        <v>1.1141512215282479</v>
      </c>
      <c r="Q20" s="120">
        <f>(EXP(Aux_id!$H16+2*Aux_id!$I16*Q$3)-1)*100</f>
        <v>0.3262628992620531</v>
      </c>
      <c r="R20" s="120">
        <f>(EXP(Aux_id!$H16+2*Aux_id!$I16*R$3)-1)*100</f>
        <v>-0.45548614377503016</v>
      </c>
      <c r="S20" s="120"/>
      <c r="T20" s="120">
        <f>(EXP(Aux_id!$J16+2*Aux_id!$K16*T$3)-1)*100</f>
        <v>2.1739585145539309</v>
      </c>
      <c r="U20" s="120">
        <f>(EXP(Aux_id!$J16+2*Aux_id!$K16*U$3)-1)*100</f>
        <v>1.2737457921765838</v>
      </c>
      <c r="V20" s="120">
        <f>(EXP(Aux_id!$J16+2*Aux_id!$K16*V$3)-1)*100</f>
        <v>0.38146447382145787</v>
      </c>
      <c r="W20" s="120">
        <f>(EXP(Aux_id!$J16+2*Aux_id!$K16*W$3)-1)*100</f>
        <v>-0.50295532084994043</v>
      </c>
    </row>
    <row r="21" spans="1:23" s="100" customFormat="1" ht="15" customHeight="1" x14ac:dyDescent="0.25">
      <c r="A21" s="254"/>
      <c r="B21" s="254">
        <f t="shared" ref="B21:B23" si="2">B20</f>
        <v>2014</v>
      </c>
      <c r="C21" s="152">
        <v>2</v>
      </c>
      <c r="D21" s="224" t="s">
        <v>4</v>
      </c>
      <c r="E21" s="120">
        <f>(EXP(Aux_id!$D17+2*Aux_id!$E17*E$3)-1)*100</f>
        <v>2.6874009503401464</v>
      </c>
      <c r="F21" s="120">
        <f>(EXP(Aux_id!$D17+2*Aux_id!$E17*F$3)-1)*100</f>
        <v>1.4666010425832043</v>
      </c>
      <c r="G21" s="120">
        <f>(EXP(Aux_id!$D17+2*Aux_id!$E17*G$3)-1)*100</f>
        <v>0.26031462334568101</v>
      </c>
      <c r="H21" s="120">
        <f>(EXP(Aux_id!$D17+2*Aux_id!$E17*H$3)-1)*100</f>
        <v>-0.93163085108554089</v>
      </c>
      <c r="I21" s="120"/>
      <c r="J21" s="120">
        <f>(EXP(Aux_id!$F17+2*Aux_id!$G17*J$3)-1)*100</f>
        <v>2.434979637504342</v>
      </c>
      <c r="K21" s="120">
        <f>(EXP(Aux_id!$F17+2*Aux_id!$G17*K$3)-1)*100</f>
        <v>1.3637506874724092</v>
      </c>
      <c r="L21" s="120">
        <f>(EXP(Aux_id!$F17+2*Aux_id!$G17*L$3)-1)*100</f>
        <v>0.30372427262372881</v>
      </c>
      <c r="M21" s="120">
        <f>(EXP(Aux_id!$F17+2*Aux_id!$G17*M$3)-1)*100</f>
        <v>-0.74521675921023212</v>
      </c>
      <c r="N21" s="120"/>
      <c r="O21" s="120">
        <f>(EXP(Aux_id!$H17+2*Aux_id!$I17*O$3)-1)*100</f>
        <v>1.7739557034949005</v>
      </c>
      <c r="P21" s="120">
        <f>(EXP(Aux_id!$H17+2*Aux_id!$I17*P$3)-1)*100</f>
        <v>1.0880785638955004</v>
      </c>
      <c r="Q21" s="120">
        <f>(EXP(Aux_id!$H17+2*Aux_id!$I17*Q$3)-1)*100</f>
        <v>0.40682370164963899</v>
      </c>
      <c r="R21" s="120">
        <f>(EXP(Aux_id!$H17+2*Aux_id!$I17*R$3)-1)*100</f>
        <v>-0.2698400337895368</v>
      </c>
      <c r="S21" s="120"/>
      <c r="T21" s="120">
        <f>(EXP(Aux_id!$J17+2*Aux_id!$K17*T$3)-1)*100</f>
        <v>2.0567424673132662</v>
      </c>
      <c r="U21" s="120">
        <f>(EXP(Aux_id!$J17+2*Aux_id!$K17*U$3)-1)*100</f>
        <v>1.2865430308304449</v>
      </c>
      <c r="V21" s="120">
        <f>(EXP(Aux_id!$J17+2*Aux_id!$K17*V$3)-1)*100</f>
        <v>0.5221561174364231</v>
      </c>
      <c r="W21" s="120">
        <f>(EXP(Aux_id!$J17+2*Aux_id!$K17*W$3)-1)*100</f>
        <v>-0.23646213868205868</v>
      </c>
    </row>
    <row r="22" spans="1:23" s="100" customFormat="1" ht="15" customHeight="1" x14ac:dyDescent="0.25">
      <c r="A22" s="254"/>
      <c r="B22" s="254">
        <f t="shared" si="2"/>
        <v>2014</v>
      </c>
      <c r="C22" s="152">
        <v>3</v>
      </c>
      <c r="D22" s="224" t="s">
        <v>5</v>
      </c>
      <c r="E22" s="120">
        <f>(EXP(Aux_id!$D18+2*Aux_id!$E18*E$3)-1)*100</f>
        <v>2.7056263368741451</v>
      </c>
      <c r="F22" s="120">
        <f>(EXP(Aux_id!$D18+2*Aux_id!$E18*F$3)-1)*100</f>
        <v>1.4644823219940317</v>
      </c>
      <c r="G22" s="120">
        <f>(EXP(Aux_id!$D18+2*Aux_id!$E18*G$3)-1)*100</f>
        <v>0.23833688626302418</v>
      </c>
      <c r="H22" s="120">
        <f>(EXP(Aux_id!$D18+2*Aux_id!$E18*H$3)-1)*100</f>
        <v>-0.97299122033803753</v>
      </c>
      <c r="I22" s="120"/>
      <c r="J22" s="120">
        <f>(EXP(Aux_id!$F18+2*Aux_id!$G18*J$3)-1)*100</f>
        <v>2.3182145693682932</v>
      </c>
      <c r="K22" s="120">
        <f>(EXP(Aux_id!$F18+2*Aux_id!$G18*K$3)-1)*100</f>
        <v>1.3449231324480948</v>
      </c>
      <c r="L22" s="120">
        <f>(EXP(Aux_id!$F18+2*Aux_id!$G18*L$3)-1)*100</f>
        <v>0.38089002968832997</v>
      </c>
      <c r="M22" s="120">
        <f>(EXP(Aux_id!$F18+2*Aux_id!$G18*M$3)-1)*100</f>
        <v>-0.57397280785742577</v>
      </c>
      <c r="N22" s="120"/>
      <c r="O22" s="120">
        <f>(EXP(Aux_id!$H18+2*Aux_id!$I18*O$3)-1)*100</f>
        <v>1.4308539711763268</v>
      </c>
      <c r="P22" s="120">
        <f>(EXP(Aux_id!$H18+2*Aux_id!$I18*P$3)-1)*100</f>
        <v>0.85498457033774677</v>
      </c>
      <c r="Q22" s="120">
        <f>(EXP(Aux_id!$H18+2*Aux_id!$I18*Q$3)-1)*100</f>
        <v>0.28238464376502126</v>
      </c>
      <c r="R22" s="120">
        <f>(EXP(Aux_id!$H18+2*Aux_id!$I18*R$3)-1)*100</f>
        <v>-0.28696437084427817</v>
      </c>
      <c r="S22" s="120"/>
      <c r="T22" s="120">
        <f>(EXP(Aux_id!$J18+2*Aux_id!$K18*T$3)-1)*100</f>
        <v>1.3032636566319367</v>
      </c>
      <c r="U22" s="120">
        <f>(EXP(Aux_id!$J18+2*Aux_id!$K18*U$3)-1)*100</f>
        <v>0.8474385411129326</v>
      </c>
      <c r="V22" s="120">
        <f>(EXP(Aux_id!$J18+2*Aux_id!$K18*V$3)-1)*100</f>
        <v>0.39366446055999482</v>
      </c>
      <c r="W22" s="120">
        <f>(EXP(Aux_id!$J18+2*Aux_id!$K18*W$3)-1)*100</f>
        <v>-5.8067813883022623E-2</v>
      </c>
    </row>
    <row r="23" spans="1:23" s="100" customFormat="1" ht="15" customHeight="1" x14ac:dyDescent="0.25">
      <c r="A23" s="254"/>
      <c r="B23" s="254">
        <f t="shared" si="2"/>
        <v>2014</v>
      </c>
      <c r="C23" s="152">
        <v>4</v>
      </c>
      <c r="D23" s="224" t="s">
        <v>6</v>
      </c>
      <c r="E23" s="120">
        <f>(EXP(Aux_id!$D19+2*Aux_id!$E19*E$3)-1)*100</f>
        <v>2.8040295517962388</v>
      </c>
      <c r="F23" s="120">
        <f>(EXP(Aux_id!$D19+2*Aux_id!$E19*F$3)-1)*100</f>
        <v>1.5213208576742243</v>
      </c>
      <c r="G23" s="120">
        <f>(EXP(Aux_id!$D19+2*Aux_id!$E19*G$3)-1)*100</f>
        <v>0.25461680462659508</v>
      </c>
      <c r="H23" s="120">
        <f>(EXP(Aux_id!$D19+2*Aux_id!$E19*H$3)-1)*100</f>
        <v>-0.99628230080558433</v>
      </c>
      <c r="I23" s="120"/>
      <c r="J23" s="120">
        <f>(EXP(Aux_id!$F19+2*Aux_id!$G19*J$3)-1)*100</f>
        <v>2.4411421387445342</v>
      </c>
      <c r="K23" s="120">
        <f>(EXP(Aux_id!$F19+2*Aux_id!$G19*K$3)-1)*100</f>
        <v>1.3937544945334945</v>
      </c>
      <c r="L23" s="120">
        <f>(EXP(Aux_id!$F19+2*Aux_id!$G19*L$3)-1)*100</f>
        <v>0.3570756422623278</v>
      </c>
      <c r="M23" s="120">
        <f>(EXP(Aux_id!$F19+2*Aux_id!$G19*M$3)-1)*100</f>
        <v>-0.66900390783185548</v>
      </c>
      <c r="N23" s="120"/>
      <c r="O23" s="120">
        <f>(EXP(Aux_id!$H19+2*Aux_id!$I19*O$3)-1)*100</f>
        <v>1.8170561415899122</v>
      </c>
      <c r="P23" s="120">
        <f>(EXP(Aux_id!$H19+2*Aux_id!$I19*P$3)-1)*100</f>
        <v>1.0790684303872311</v>
      </c>
      <c r="Q23" s="120">
        <f>(EXP(Aux_id!$H19+2*Aux_id!$I19*Q$3)-1)*100</f>
        <v>0.34642978232315436</v>
      </c>
      <c r="R23" s="120">
        <f>(EXP(Aux_id!$H19+2*Aux_id!$I19*R$3)-1)*100</f>
        <v>-0.38089857354126622</v>
      </c>
      <c r="S23" s="120"/>
      <c r="T23" s="120">
        <f>(EXP(Aux_id!$J19+2*Aux_id!$K19*T$3)-1)*100</f>
        <v>1.6820049593123665</v>
      </c>
      <c r="U23" s="120">
        <f>(EXP(Aux_id!$J19+2*Aux_id!$K19*U$3)-1)*100</f>
        <v>1.0819688396935812</v>
      </c>
      <c r="V23" s="120">
        <f>(EXP(Aux_id!$J19+2*Aux_id!$K19*V$3)-1)*100</f>
        <v>0.48547359581767591</v>
      </c>
      <c r="W23" s="120">
        <f>(EXP(Aux_id!$J19+2*Aux_id!$K19*W$3)-1)*100</f>
        <v>-0.10750166739253997</v>
      </c>
    </row>
    <row r="24" spans="1:23" s="100" customFormat="1" ht="15" customHeight="1" x14ac:dyDescent="0.25">
      <c r="A24" s="254"/>
      <c r="B24" s="254">
        <f>D24</f>
        <v>2015</v>
      </c>
      <c r="C24" s="152">
        <v>0</v>
      </c>
      <c r="D24" s="98">
        <v>2015</v>
      </c>
      <c r="E24" s="119">
        <f>(EXP(Aux_id!$D20+2*Aux_id!$E20*E$3)-1)*100</f>
        <v>2.8582845679800739</v>
      </c>
      <c r="F24" s="119">
        <f>(EXP(Aux_id!$D20+2*Aux_id!$E20*F$3)-1)*100</f>
        <v>1.5681732742600651</v>
      </c>
      <c r="G24" s="119">
        <f>(EXP(Aux_id!$D20+2*Aux_id!$E20*G$3)-1)*100</f>
        <v>0.2942433426653901</v>
      </c>
      <c r="H24" s="119">
        <f>(EXP(Aux_id!$D20+2*Aux_id!$E20*H$3)-1)*100</f>
        <v>-0.96370818330973052</v>
      </c>
      <c r="I24" s="119"/>
      <c r="J24" s="119">
        <f>(EXP(Aux_id!$F20+2*Aux_id!$G20*J$3)-1)*100</f>
        <v>2.5171310533116831</v>
      </c>
      <c r="K24" s="119">
        <f>(EXP(Aux_id!$F20+2*Aux_id!$G20*K$3)-1)*100</f>
        <v>1.4063971380711804</v>
      </c>
      <c r="L24" s="119">
        <f>(EXP(Aux_id!$F20+2*Aux_id!$G20*L$3)-1)*100</f>
        <v>0.30769760008828584</v>
      </c>
      <c r="M24" s="119">
        <f>(EXP(Aux_id!$F20+2*Aux_id!$G20*M$3)-1)*100</f>
        <v>-0.77909794851294123</v>
      </c>
      <c r="N24" s="119"/>
      <c r="O24" s="119">
        <f>(EXP(Aux_id!$H20+2*Aux_id!$I20*O$3)-1)*100</f>
        <v>2.000553023539986</v>
      </c>
      <c r="P24" s="119">
        <f>(EXP(Aux_id!$H20+2*Aux_id!$I20*P$3)-1)*100</f>
        <v>1.1567835711516317</v>
      </c>
      <c r="Q24" s="119">
        <f>(EXP(Aux_id!$H20+2*Aux_id!$I20*Q$3)-1)*100</f>
        <v>0.31999395237869432</v>
      </c>
      <c r="R24" s="119">
        <f>(EXP(Aux_id!$H20+2*Aux_id!$I20*R$3)-1)*100</f>
        <v>-0.50987357139117284</v>
      </c>
      <c r="S24" s="119"/>
      <c r="T24" s="119">
        <f>(EXP(Aux_id!$J20+2*Aux_id!$K20*T$3)-1)*100</f>
        <v>1.9610510116365942</v>
      </c>
      <c r="U24" s="119">
        <f>(EXP(Aux_id!$J20+2*Aux_id!$K20*U$3)-1)*100</f>
        <v>1.2304922084549474</v>
      </c>
      <c r="V24" s="119">
        <f>(EXP(Aux_id!$J20+2*Aux_id!$K20*V$3)-1)*100</f>
        <v>0.50516791550647699</v>
      </c>
      <c r="W24" s="119">
        <f>(EXP(Aux_id!$J20+2*Aux_id!$K20*W$3)-1)*100</f>
        <v>-0.21495937287879796</v>
      </c>
    </row>
    <row r="25" spans="1:23" s="100" customFormat="1" ht="15" customHeight="1" x14ac:dyDescent="0.25">
      <c r="A25" s="254"/>
      <c r="B25" s="254">
        <f>B24</f>
        <v>2015</v>
      </c>
      <c r="C25" s="152">
        <v>1</v>
      </c>
      <c r="D25" s="224" t="s">
        <v>3</v>
      </c>
      <c r="E25" s="120">
        <f>(EXP(Aux_id!$D21+2*Aux_id!$E21*E$3)-1)*100</f>
        <v>2.8394626977008786</v>
      </c>
      <c r="F25" s="120">
        <f>(EXP(Aux_id!$D21+2*Aux_id!$E21*F$3)-1)*100</f>
        <v>1.5431793690830808</v>
      </c>
      <c r="G25" s="120">
        <f>(EXP(Aux_id!$D21+2*Aux_id!$E21*G$3)-1)*100</f>
        <v>0.26323558973919692</v>
      </c>
      <c r="H25" s="120">
        <f>(EXP(Aux_id!$D21+2*Aux_id!$E21*H$3)-1)*100</f>
        <v>-1.0005745990626091</v>
      </c>
      <c r="I25" s="120"/>
      <c r="J25" s="120">
        <f>(EXP(Aux_id!$F21+2*Aux_id!$G21*J$3)-1)*100</f>
        <v>2.464899684211419</v>
      </c>
      <c r="K25" s="120">
        <f>(EXP(Aux_id!$F21+2*Aux_id!$G21*K$3)-1)*100</f>
        <v>1.3717028868772907</v>
      </c>
      <c r="L25" s="120">
        <f>(EXP(Aux_id!$F21+2*Aux_id!$G21*L$3)-1)*100</f>
        <v>0.29016939318553536</v>
      </c>
      <c r="M25" s="120">
        <f>(EXP(Aux_id!$F21+2*Aux_id!$G21*M$3)-1)*100</f>
        <v>-0.77982523251184377</v>
      </c>
      <c r="N25" s="120"/>
      <c r="O25" s="120">
        <f>(EXP(Aux_id!$H21+2*Aux_id!$I21*O$3)-1)*100</f>
        <v>1.8485325658146534</v>
      </c>
      <c r="P25" s="120">
        <f>(EXP(Aux_id!$H21+2*Aux_id!$I21*P$3)-1)*100</f>
        <v>1.0715791037044786</v>
      </c>
      <c r="Q25" s="120">
        <f>(EXP(Aux_id!$H21+2*Aux_id!$I21*Q$3)-1)*100</f>
        <v>0.30055264581398955</v>
      </c>
      <c r="R25" s="120">
        <f>(EXP(Aux_id!$H21+2*Aux_id!$I21*R$3)-1)*100</f>
        <v>-0.46459202212091322</v>
      </c>
      <c r="S25" s="120"/>
      <c r="T25" s="120">
        <f>(EXP(Aux_id!$J21+2*Aux_id!$K21*T$3)-1)*100</f>
        <v>1.7607469471070836</v>
      </c>
      <c r="U25" s="120">
        <f>(EXP(Aux_id!$J21+2*Aux_id!$K21*U$3)-1)*100</f>
        <v>1.1245505136297629</v>
      </c>
      <c r="V25" s="120">
        <f>(EXP(Aux_id!$J21+2*Aux_id!$K21*V$3)-1)*100</f>
        <v>0.49233150675465076</v>
      </c>
      <c r="W25" s="120">
        <f>(EXP(Aux_id!$J21+2*Aux_id!$K21*W$3)-1)*100</f>
        <v>-0.13593493992983818</v>
      </c>
    </row>
    <row r="26" spans="1:23" s="100" customFormat="1" ht="15" customHeight="1" x14ac:dyDescent="0.25">
      <c r="A26" s="254"/>
      <c r="B26" s="254">
        <f t="shared" ref="B26:B28" si="3">B25</f>
        <v>2015</v>
      </c>
      <c r="C26" s="152">
        <v>2</v>
      </c>
      <c r="D26" s="224" t="s">
        <v>4</v>
      </c>
      <c r="E26" s="120">
        <f>(EXP(Aux_id!$D22+2*Aux_id!$E22*E$3)-1)*100</f>
        <v>2.8577739380384104</v>
      </c>
      <c r="F26" s="120">
        <f>(EXP(Aux_id!$D22+2*Aux_id!$E22*F$3)-1)*100</f>
        <v>1.5757335960033814</v>
      </c>
      <c r="G26" s="120">
        <f>(EXP(Aux_id!$D22+2*Aux_id!$E22*G$3)-1)*100</f>
        <v>0.3096728671339477</v>
      </c>
      <c r="H26" s="120">
        <f>(EXP(Aux_id!$D22+2*Aux_id!$E22*H$3)-1)*100</f>
        <v>-0.94060742173824874</v>
      </c>
      <c r="I26" s="120"/>
      <c r="J26" s="120">
        <f>(EXP(Aux_id!$F22+2*Aux_id!$G22*J$3)-1)*100</f>
        <v>2.4848263891298794</v>
      </c>
      <c r="K26" s="120">
        <f>(EXP(Aux_id!$F22+2*Aux_id!$G22*K$3)-1)*100</f>
        <v>1.4241879006532621</v>
      </c>
      <c r="L26" s="120">
        <f>(EXP(Aux_id!$F22+2*Aux_id!$G22*L$3)-1)*100</f>
        <v>0.37452619813487242</v>
      </c>
      <c r="M26" s="120">
        <f>(EXP(Aux_id!$F22+2*Aux_id!$G22*M$3)-1)*100</f>
        <v>-0.66427231964881761</v>
      </c>
      <c r="N26" s="120"/>
      <c r="O26" s="120">
        <f>(EXP(Aux_id!$H22+2*Aux_id!$I22*O$3)-1)*100</f>
        <v>1.9637237640957039</v>
      </c>
      <c r="P26" s="120">
        <f>(EXP(Aux_id!$H22+2*Aux_id!$I22*P$3)-1)*100</f>
        <v>1.1696167213065767</v>
      </c>
      <c r="Q26" s="120">
        <f>(EXP(Aux_id!$H22+2*Aux_id!$I22*Q$3)-1)*100</f>
        <v>0.38169428979024644</v>
      </c>
      <c r="R26" s="120">
        <f>(EXP(Aux_id!$H22+2*Aux_id!$I22*R$3)-1)*100</f>
        <v>-0.4000916970285151</v>
      </c>
      <c r="S26" s="120"/>
      <c r="T26" s="120">
        <f>(EXP(Aux_id!$J22+2*Aux_id!$K22*T$3)-1)*100</f>
        <v>1.9384659299386042</v>
      </c>
      <c r="U26" s="120">
        <f>(EXP(Aux_id!$J22+2*Aux_id!$K22*U$3)-1)*100</f>
        <v>1.252938622253108</v>
      </c>
      <c r="V26" s="120">
        <f>(EXP(Aux_id!$J22+2*Aux_id!$K22*V$3)-1)*100</f>
        <v>0.57202142602355011</v>
      </c>
      <c r="W26" s="120">
        <f>(EXP(Aux_id!$J22+2*Aux_id!$K22*W$3)-1)*100</f>
        <v>-0.10431666134822493</v>
      </c>
    </row>
    <row r="27" spans="1:23" s="100" customFormat="1" ht="15" customHeight="1" x14ac:dyDescent="0.25">
      <c r="A27" s="254"/>
      <c r="B27" s="254">
        <f t="shared" si="3"/>
        <v>2015</v>
      </c>
      <c r="C27" s="152">
        <v>3</v>
      </c>
      <c r="D27" s="224" t="s">
        <v>5</v>
      </c>
      <c r="E27" s="120">
        <f>(EXP(Aux_id!$D23+2*Aux_id!$E23*E$3)-1)*100</f>
        <v>2.8837619264050707</v>
      </c>
      <c r="F27" s="120">
        <f>(EXP(Aux_id!$D23+2*Aux_id!$E23*F$3)-1)*100</f>
        <v>1.5861243043750584</v>
      </c>
      <c r="G27" s="120">
        <f>(EXP(Aux_id!$D23+2*Aux_id!$E23*G$3)-1)*100</f>
        <v>0.30485334085927907</v>
      </c>
      <c r="H27" s="120">
        <f>(EXP(Aux_id!$D23+2*Aux_id!$E23*H$3)-1)*100</f>
        <v>-0.96025739119585118</v>
      </c>
      <c r="I27" s="120"/>
      <c r="J27" s="120">
        <f>(EXP(Aux_id!$F23+2*Aux_id!$G23*J$3)-1)*100</f>
        <v>2.571348096547843</v>
      </c>
      <c r="K27" s="120">
        <f>(EXP(Aux_id!$F23+2*Aux_id!$G23*K$3)-1)*100</f>
        <v>1.4202254382864821</v>
      </c>
      <c r="L27" s="120">
        <f>(EXP(Aux_id!$F23+2*Aux_id!$G23*L$3)-1)*100</f>
        <v>0.28202143030076066</v>
      </c>
      <c r="M27" s="120">
        <f>(EXP(Aux_id!$F23+2*Aux_id!$G23*M$3)-1)*100</f>
        <v>-0.84340890893991327</v>
      </c>
      <c r="N27" s="120"/>
      <c r="O27" s="120">
        <f>(EXP(Aux_id!$H23+2*Aux_id!$I23*O$3)-1)*100</f>
        <v>2.0714890145113962</v>
      </c>
      <c r="P27" s="120">
        <f>(EXP(Aux_id!$H23+2*Aux_id!$I23*P$3)-1)*100</f>
        <v>1.1836468114325038</v>
      </c>
      <c r="Q27" s="120">
        <f>(EXP(Aux_id!$H23+2*Aux_id!$I23*Q$3)-1)*100</f>
        <v>0.30352727200024798</v>
      </c>
      <c r="R27" s="120">
        <f>(EXP(Aux_id!$H23+2*Aux_id!$I23*R$3)-1)*100</f>
        <v>-0.56893677735927461</v>
      </c>
      <c r="S27" s="120"/>
      <c r="T27" s="120">
        <f>(EXP(Aux_id!$J23+2*Aux_id!$K23*T$3)-1)*100</f>
        <v>2.0105379818516234</v>
      </c>
      <c r="U27" s="120">
        <f>(EXP(Aux_id!$J23+2*Aux_id!$K23*U$3)-1)*100</f>
        <v>1.2474953974296765</v>
      </c>
      <c r="V27" s="120">
        <f>(EXP(Aux_id!$J23+2*Aux_id!$K23*V$3)-1)*100</f>
        <v>0.49016039966649494</v>
      </c>
      <c r="W27" s="120">
        <f>(EXP(Aux_id!$J23+2*Aux_id!$K23*W$3)-1)*100</f>
        <v>-0.26150970439648979</v>
      </c>
    </row>
    <row r="28" spans="1:23" s="100" customFormat="1" ht="15" customHeight="1" x14ac:dyDescent="0.25">
      <c r="A28" s="254"/>
      <c r="B28" s="254">
        <f t="shared" si="3"/>
        <v>2015</v>
      </c>
      <c r="C28" s="152">
        <v>4</v>
      </c>
      <c r="D28" s="224" t="s">
        <v>6</v>
      </c>
      <c r="E28" s="120">
        <f>(EXP(Aux_id!$D24+2*Aux_id!$E24*E$3)-1)*100</f>
        <v>2.8443706769818666</v>
      </c>
      <c r="F28" s="120">
        <f>(EXP(Aux_id!$D24+2*Aux_id!$E24*F$3)-1)*100</f>
        <v>1.5916037584928322</v>
      </c>
      <c r="G28" s="120">
        <f>(EXP(Aux_id!$D24+2*Aux_id!$E24*G$3)-1)*100</f>
        <v>0.35409703306765739</v>
      </c>
      <c r="H28" s="120">
        <f>(EXP(Aux_id!$D24+2*Aux_id!$E24*H$3)-1)*100</f>
        <v>-0.86833538661947873</v>
      </c>
      <c r="I28" s="120"/>
      <c r="J28" s="120">
        <f>(EXP(Aux_id!$F24+2*Aux_id!$G24*J$3)-1)*100</f>
        <v>2.5337643643085883</v>
      </c>
      <c r="K28" s="120">
        <f>(EXP(Aux_id!$F24+2*Aux_id!$G24*K$3)-1)*100</f>
        <v>1.4046350532971763</v>
      </c>
      <c r="L28" s="120">
        <f>(EXP(Aux_id!$F24+2*Aux_id!$G24*L$3)-1)*100</f>
        <v>0.28794001707213024</v>
      </c>
      <c r="M28" s="120">
        <f>(EXP(Aux_id!$F24+2*Aux_id!$G24*M$3)-1)*100</f>
        <v>-0.8164576739351892</v>
      </c>
      <c r="N28" s="120"/>
      <c r="O28" s="120">
        <f>(EXP(Aux_id!$H24+2*Aux_id!$I24*O$3)-1)*100</f>
        <v>2.1017754251308141</v>
      </c>
      <c r="P28" s="120">
        <f>(EXP(Aux_id!$H24+2*Aux_id!$I24*P$3)-1)*100</f>
        <v>1.1903401876525166</v>
      </c>
      <c r="Q28" s="120">
        <f>(EXP(Aux_id!$H24+2*Aux_id!$I24*Q$3)-1)*100</f>
        <v>0.28704108873456313</v>
      </c>
      <c r="R28" s="120">
        <f>(EXP(Aux_id!$H24+2*Aux_id!$I24*R$3)-1)*100</f>
        <v>-0.60819450075558779</v>
      </c>
      <c r="S28" s="120"/>
      <c r="T28" s="120">
        <f>(EXP(Aux_id!$J24+2*Aux_id!$K24*T$3)-1)*100</f>
        <v>2.0916867055982058</v>
      </c>
      <c r="U28" s="120">
        <f>(EXP(Aux_id!$J24+2*Aux_id!$K24*U$3)-1)*100</f>
        <v>1.2697276197426888</v>
      </c>
      <c r="V28" s="120">
        <f>(EXP(Aux_id!$J24+2*Aux_id!$K24*V$3)-1)*100</f>
        <v>0.45438627878511273</v>
      </c>
      <c r="W28" s="120">
        <f>(EXP(Aux_id!$J24+2*Aux_id!$K24*W$3)-1)*100</f>
        <v>-0.35439059796484873</v>
      </c>
    </row>
    <row r="29" spans="1:23" s="100" customFormat="1" ht="15" customHeight="1" x14ac:dyDescent="0.25">
      <c r="A29" s="254"/>
      <c r="B29" s="254">
        <f>D29</f>
        <v>2016</v>
      </c>
      <c r="C29" s="152">
        <v>0</v>
      </c>
      <c r="D29" s="98">
        <v>2016</v>
      </c>
      <c r="E29" s="119">
        <f>(EXP(Aux_id!$D25+2*Aux_id!$E25*E$3)-1)*100</f>
        <v>2.8426363320043002</v>
      </c>
      <c r="F29" s="119">
        <f>(EXP(Aux_id!$D25+2*Aux_id!$E25*F$3)-1)*100</f>
        <v>1.5847340280086053</v>
      </c>
      <c r="G29" s="119">
        <f>(EXP(Aux_id!$D25+2*Aux_id!$E25*G$3)-1)*100</f>
        <v>0.3422175431909702</v>
      </c>
      <c r="H29" s="119">
        <f>(EXP(Aux_id!$D25+2*Aux_id!$E25*H$3)-1)*100</f>
        <v>-0.88510131149242</v>
      </c>
      <c r="I29" s="119"/>
      <c r="J29" s="119">
        <f>(EXP(Aux_id!$F25+2*Aux_id!$G25*J$3)-1)*100</f>
        <v>2.4644135519165555</v>
      </c>
      <c r="K29" s="119">
        <f>(EXP(Aux_id!$F25+2*Aux_id!$G25*K$3)-1)*100</f>
        <v>1.3758699358924265</v>
      </c>
      <c r="L29" s="119">
        <f>(EXP(Aux_id!$F25+2*Aux_id!$G25*L$3)-1)*100</f>
        <v>0.29889060021608405</v>
      </c>
      <c r="M29" s="119">
        <f>(EXP(Aux_id!$F25+2*Aux_id!$G25*M$3)-1)*100</f>
        <v>-0.76664730970276151</v>
      </c>
      <c r="N29" s="119"/>
      <c r="O29" s="119">
        <f>(EXP(Aux_id!$H25+2*Aux_id!$I25*O$3)-1)*100</f>
        <v>2.161828369568175</v>
      </c>
      <c r="P29" s="119">
        <f>(EXP(Aux_id!$H25+2*Aux_id!$I25*P$3)-1)*100</f>
        <v>1.1968196890064009</v>
      </c>
      <c r="Q29" s="119">
        <f>(EXP(Aux_id!$H25+2*Aux_id!$I25*Q$3)-1)*100</f>
        <v>0.2409263675608786</v>
      </c>
      <c r="R29" s="119">
        <f>(EXP(Aux_id!$H25+2*Aux_id!$I25*R$3)-1)*100</f>
        <v>-0.7059376973843845</v>
      </c>
      <c r="S29" s="119"/>
      <c r="T29" s="119">
        <f>(EXP(Aux_id!$J25+2*Aux_id!$K25*T$3)-1)*100</f>
        <v>2.2355536952570976</v>
      </c>
      <c r="U29" s="119">
        <f>(EXP(Aux_id!$J25+2*Aux_id!$K25*U$3)-1)*100</f>
        <v>1.3309742056400342</v>
      </c>
      <c r="V29" s="119">
        <f>(EXP(Aux_id!$J25+2*Aux_id!$K25*V$3)-1)*100</f>
        <v>0.43439842924657412</v>
      </c>
      <c r="W29" s="119">
        <f>(EXP(Aux_id!$J25+2*Aux_id!$K25*W$3)-1)*100</f>
        <v>-0.45424445072386188</v>
      </c>
    </row>
    <row r="30" spans="1:23" s="100" customFormat="1" ht="15" customHeight="1" x14ac:dyDescent="0.25">
      <c r="A30" s="254"/>
      <c r="B30" s="254">
        <f>B29</f>
        <v>2016</v>
      </c>
      <c r="C30" s="152">
        <v>1</v>
      </c>
      <c r="D30" s="224" t="s">
        <v>3</v>
      </c>
      <c r="E30" s="120">
        <f>(EXP(Aux_id!$D26+2*Aux_id!$E26*E$3)-1)*100</f>
        <v>2.8742955225420808</v>
      </c>
      <c r="F30" s="120">
        <f>(EXP(Aux_id!$D26+2*Aux_id!$E26*F$3)-1)*100</f>
        <v>1.5852521035921496</v>
      </c>
      <c r="G30" s="120">
        <f>(EXP(Aux_id!$D26+2*Aux_id!$E26*G$3)-1)*100</f>
        <v>0.31236075574507804</v>
      </c>
      <c r="H30" s="120">
        <f>(EXP(Aux_id!$D26+2*Aux_id!$E26*H$3)-1)*100</f>
        <v>-0.94458091092413099</v>
      </c>
      <c r="I30" s="120"/>
      <c r="J30" s="120">
        <f>(EXP(Aux_id!$F26+2*Aux_id!$G26*J$3)-1)*100</f>
        <v>2.4869363735456451</v>
      </c>
      <c r="K30" s="120">
        <f>(EXP(Aux_id!$F26+2*Aux_id!$G26*K$3)-1)*100</f>
        <v>1.384815267254047</v>
      </c>
      <c r="L30" s="120">
        <f>(EXP(Aux_id!$F26+2*Aux_id!$G26*L$3)-1)*100</f>
        <v>0.29454611962094202</v>
      </c>
      <c r="M30" s="120">
        <f>(EXP(Aux_id!$F26+2*Aux_id!$G26*M$3)-1)*100</f>
        <v>-0.78399852261017422</v>
      </c>
      <c r="N30" s="120"/>
      <c r="O30" s="120">
        <f>(EXP(Aux_id!$H26+2*Aux_id!$I26*O$3)-1)*100</f>
        <v>2.1162651263625598</v>
      </c>
      <c r="P30" s="120">
        <f>(EXP(Aux_id!$H26+2*Aux_id!$I26*P$3)-1)*100</f>
        <v>1.1610342090131898</v>
      </c>
      <c r="Q30" s="120">
        <f>(EXP(Aux_id!$H26+2*Aux_id!$I26*Q$3)-1)*100</f>
        <v>0.21473885255933745</v>
      </c>
      <c r="R30" s="120">
        <f>(EXP(Aux_id!$H26+2*Aux_id!$I26*R$3)-1)*100</f>
        <v>-0.72270452933090867</v>
      </c>
      <c r="S30" s="120"/>
      <c r="T30" s="120">
        <f>(EXP(Aux_id!$J26+2*Aux_id!$K26*T$3)-1)*100</f>
        <v>2.1695255593535245</v>
      </c>
      <c r="U30" s="120">
        <f>(EXP(Aux_id!$J26+2*Aux_id!$K26*U$3)-1)*100</f>
        <v>1.3248460262751394</v>
      </c>
      <c r="V30" s="120">
        <f>(EXP(Aux_id!$J26+2*Aux_id!$K26*V$3)-1)*100</f>
        <v>0.48714982320339217</v>
      </c>
      <c r="W30" s="120">
        <f>(EXP(Aux_id!$J26+2*Aux_id!$K26*W$3)-1)*100</f>
        <v>-0.34362078406279251</v>
      </c>
    </row>
    <row r="31" spans="1:23" s="100" customFormat="1" ht="15" customHeight="1" thickBot="1" x14ac:dyDescent="0.3">
      <c r="A31" s="254"/>
      <c r="B31" s="254">
        <f>B30</f>
        <v>2016</v>
      </c>
      <c r="C31" s="152">
        <v>2</v>
      </c>
      <c r="D31" s="246" t="s">
        <v>4</v>
      </c>
      <c r="E31" s="120">
        <f>(EXP(Aux_id!$D27+2*Aux_id!$E27*E$3)-1)*100</f>
        <v>2.8110669316598447</v>
      </c>
      <c r="F31" s="120">
        <f>(EXP(Aux_id!$D27+2*Aux_id!$E27*F$3)-1)*100</f>
        <v>1.5839071560901363</v>
      </c>
      <c r="G31" s="120">
        <f>(EXP(Aux_id!$D27+2*Aux_id!$E27*G$3)-1)*100</f>
        <v>0.37139484172978854</v>
      </c>
      <c r="H31" s="120">
        <f>(EXP(Aux_id!$D27+2*Aux_id!$E27*H$3)-1)*100</f>
        <v>-0.82664484449846976</v>
      </c>
      <c r="I31" s="120"/>
      <c r="J31" s="120">
        <f>(EXP(Aux_id!$F27+2*Aux_id!$G27*J$3)-1)*100</f>
        <v>2.4453590642022904</v>
      </c>
      <c r="K31" s="120">
        <f>(EXP(Aux_id!$F27+2*Aux_id!$G27*K$3)-1)*100</f>
        <v>1.3680825262298635</v>
      </c>
      <c r="L31" s="120">
        <f>(EXP(Aux_id!$F27+2*Aux_id!$G27*L$3)-1)*100</f>
        <v>0.30213421971534427</v>
      </c>
      <c r="M31" s="120">
        <f>(EXP(Aux_id!$F27+2*Aux_id!$G27*M$3)-1)*100</f>
        <v>-0.7526049787264788</v>
      </c>
      <c r="N31" s="120"/>
      <c r="O31" s="120">
        <f>(EXP(Aux_id!$H27+2*Aux_id!$I27*O$3)-1)*100</f>
        <v>2.2142322526171432</v>
      </c>
      <c r="P31" s="120">
        <f>(EXP(Aux_id!$H27+2*Aux_id!$I27*P$3)-1)*100</f>
        <v>1.2350715948323598</v>
      </c>
      <c r="Q31" s="120">
        <f>(EXP(Aux_id!$H27+2*Aux_id!$I27*Q$3)-1)*100</f>
        <v>0.26529080101194147</v>
      </c>
      <c r="R31" s="120">
        <f>(EXP(Aux_id!$H27+2*Aux_id!$I27*R$3)-1)*100</f>
        <v>-0.69519998319769183</v>
      </c>
      <c r="S31" s="120"/>
      <c r="T31" s="120">
        <f>(EXP(Aux_id!$J27+2*Aux_id!$K27*T$3)-1)*100</f>
        <v>2.3093437066031619</v>
      </c>
      <c r="U31" s="120">
        <f>(EXP(Aux_id!$J27+2*Aux_id!$K27*U$3)-1)*100</f>
        <v>1.3464629852063981</v>
      </c>
      <c r="V31" s="120">
        <f>(EXP(Aux_id!$J27+2*Aux_id!$K27*V$3)-1)*100</f>
        <v>0.39264438120816259</v>
      </c>
      <c r="W31" s="120">
        <f>(EXP(Aux_id!$J27+2*Aux_id!$K27*W$3)-1)*100</f>
        <v>-0.55219739318461691</v>
      </c>
    </row>
    <row r="32" spans="1:23" ht="15.75" thickTop="1" x14ac:dyDescent="0.25">
      <c r="D32" s="225" t="s">
        <v>778</v>
      </c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</row>
    <row r="33" spans="4:4" ht="10.5" customHeight="1" x14ac:dyDescent="0.25">
      <c r="D33" s="226" t="s">
        <v>674</v>
      </c>
    </row>
    <row r="34" spans="4:4" x14ac:dyDescent="0.25">
      <c r="D34" s="227" t="s">
        <v>784</v>
      </c>
    </row>
  </sheetData>
  <mergeCells count="6">
    <mergeCell ref="D5:W5"/>
    <mergeCell ref="D7:D8"/>
    <mergeCell ref="E7:H7"/>
    <mergeCell ref="J7:M7"/>
    <mergeCell ref="O7:R7"/>
    <mergeCell ref="T7:W7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showGridLines="0" workbookViewId="0">
      <pane ySplit="7" topLeftCell="A8" activePane="bottomLeft" state="frozen"/>
      <selection activeCell="D35" sqref="D35"/>
      <selection pane="bottomLeft" activeCell="A8" sqref="A8"/>
    </sheetView>
  </sheetViews>
  <sheetFormatPr defaultRowHeight="15" x14ac:dyDescent="0.25"/>
  <cols>
    <col min="1" max="2" width="2.140625" style="268" customWidth="1"/>
    <col min="3" max="3" width="2.140625" style="154" customWidth="1"/>
    <col min="4" max="4" width="19.5703125" style="232" customWidth="1"/>
    <col min="5" max="8" width="17.7109375" style="232" customWidth="1"/>
    <col min="9" max="16384" width="9.140625" style="232"/>
  </cols>
  <sheetData>
    <row r="1" spans="1:11" s="236" customFormat="1" ht="30" customHeight="1" x14ac:dyDescent="0.25">
      <c r="A1" s="233" t="s">
        <v>1</v>
      </c>
      <c r="B1" s="234"/>
      <c r="C1" s="233"/>
      <c r="D1" s="235"/>
      <c r="E1" s="251"/>
      <c r="F1" s="251"/>
      <c r="G1" s="251"/>
      <c r="H1" s="237"/>
    </row>
    <row r="2" spans="1:11" s="239" customFormat="1" ht="3" customHeight="1" x14ac:dyDescent="0.25">
      <c r="A2" s="261"/>
      <c r="B2" s="265"/>
      <c r="C2" s="261"/>
      <c r="D2" s="238"/>
      <c r="E2" s="252"/>
      <c r="F2" s="252"/>
      <c r="G2" s="252"/>
      <c r="H2" s="240"/>
    </row>
    <row r="3" spans="1:11" s="242" customFormat="1" ht="10.5" customHeight="1" x14ac:dyDescent="0.25">
      <c r="A3" s="144">
        <v>62</v>
      </c>
      <c r="B3" s="264"/>
      <c r="C3" s="146"/>
      <c r="D3" s="271"/>
      <c r="E3" s="274"/>
      <c r="F3" s="274"/>
      <c r="G3" s="274"/>
      <c r="H3" s="274"/>
      <c r="I3" s="241"/>
      <c r="J3" s="241"/>
      <c r="K3" s="241"/>
    </row>
    <row r="4" spans="1:11" s="242" customFormat="1" ht="12" customHeight="1" x14ac:dyDescent="0.2">
      <c r="A4" s="270">
        <f>VLOOKUP(A$3,'Indicadores do boletim'!$D:$P,12,0)</f>
        <v>0</v>
      </c>
      <c r="B4" s="264" t="e">
        <f>HLOOKUP($A$4,Razão!1:1048576,2,0)</f>
        <v>#N/A</v>
      </c>
      <c r="C4" s="146"/>
      <c r="D4" s="271"/>
      <c r="E4" s="241"/>
      <c r="F4" s="241"/>
      <c r="G4" s="241"/>
      <c r="H4" s="241"/>
      <c r="I4" s="260"/>
      <c r="J4" s="260"/>
      <c r="K4" s="260"/>
    </row>
    <row r="5" spans="1:11" s="243" customFormat="1" ht="42" customHeight="1" x14ac:dyDescent="0.25">
      <c r="A5" s="245"/>
      <c r="B5" s="267"/>
      <c r="C5" s="149"/>
      <c r="D5" s="456" t="str">
        <f>VLOOKUP(A3,'Indicadores do boletim'!$D:$N,3,0)&amp;" "&amp;VLOOKUP(A3,'Indicadores do boletim'!$D:$N,6,0)&amp;", "&amp;VLOOKUP(A3,'Indicadores do boletim'!$D:$N,7,0)</f>
        <v>Idade máxima de retorno salarial positivo: Brasil, Sudeste Metropolitano, Região Metropolitana do Rio de Janeiro e cidade do Rio de Janeiro, 2012 a 2016</v>
      </c>
      <c r="E5" s="456"/>
      <c r="F5" s="456"/>
      <c r="G5" s="456"/>
      <c r="H5" s="456"/>
    </row>
    <row r="6" spans="1:11" s="243" customFormat="1" ht="9.75" customHeight="1" thickBot="1" x14ac:dyDescent="0.25">
      <c r="A6" s="245"/>
      <c r="B6" s="269"/>
      <c r="C6" s="149"/>
      <c r="D6" s="244"/>
      <c r="H6" s="103"/>
    </row>
    <row r="7" spans="1:11" s="245" customFormat="1" ht="27.75" customHeight="1" thickTop="1" x14ac:dyDescent="0.25">
      <c r="A7" s="263"/>
      <c r="B7" s="266"/>
      <c r="C7" s="149"/>
      <c r="D7" s="273" t="s">
        <v>0</v>
      </c>
      <c r="E7" s="272" t="s">
        <v>7</v>
      </c>
      <c r="F7" s="272" t="s">
        <v>8</v>
      </c>
      <c r="G7" s="272" t="s">
        <v>169</v>
      </c>
      <c r="H7" s="272" t="s">
        <v>10</v>
      </c>
    </row>
    <row r="8" spans="1:11" s="100" customFormat="1" ht="15" customHeight="1" x14ac:dyDescent="0.25">
      <c r="A8" s="254"/>
      <c r="B8" s="254">
        <f>D8</f>
        <v>2012</v>
      </c>
      <c r="C8" s="152">
        <v>0</v>
      </c>
      <c r="D8" s="98">
        <v>2012</v>
      </c>
      <c r="E8" s="119">
        <f>IFERROR(-Aux_id!$D5/(2*Aux_id!$E5),"-")</f>
        <v>51.919049343860863</v>
      </c>
      <c r="F8" s="119">
        <f>IFERROR(-Aux_id!$F5/(2*Aux_id!$G5),"-")</f>
        <v>52.215080114158297</v>
      </c>
      <c r="G8" s="119">
        <f>IFERROR(-Aux_id!$H5/(2*Aux_id!$I5),"-")</f>
        <v>52.323666794203682</v>
      </c>
      <c r="H8" s="119">
        <f>IFERROR(-Aux_id!$J5/(2*Aux_id!$K5),"-")</f>
        <v>52.763728427264375</v>
      </c>
    </row>
    <row r="9" spans="1:11" s="100" customFormat="1" ht="15" customHeight="1" x14ac:dyDescent="0.25">
      <c r="A9" s="254"/>
      <c r="B9" s="254">
        <f>B8</f>
        <v>2012</v>
      </c>
      <c r="C9" s="152">
        <v>1</v>
      </c>
      <c r="D9" s="246" t="s">
        <v>3</v>
      </c>
      <c r="E9" s="348">
        <f>IFERROR(-Aux_id!$D6/(2*Aux_id!$E6),"-")</f>
        <v>51.601684569849084</v>
      </c>
      <c r="F9" s="348">
        <f>IFERROR(-Aux_id!$F6/(2*Aux_id!$G6),"-")</f>
        <v>52.212354259244208</v>
      </c>
      <c r="G9" s="348">
        <f>IFERROR(-Aux_id!$H6/(2*Aux_id!$I6),"-")</f>
        <v>51.749699036205918</v>
      </c>
      <c r="H9" s="348">
        <f>IFERROR(-Aux_id!$J6/(2*Aux_id!$K6),"-")</f>
        <v>51.89295149490615</v>
      </c>
    </row>
    <row r="10" spans="1:11" s="100" customFormat="1" ht="15" customHeight="1" x14ac:dyDescent="0.25">
      <c r="A10" s="254"/>
      <c r="B10" s="254">
        <f t="shared" ref="B10:B12" si="0">B9</f>
        <v>2012</v>
      </c>
      <c r="C10" s="152">
        <v>2</v>
      </c>
      <c r="D10" s="246" t="s">
        <v>4</v>
      </c>
      <c r="E10" s="348">
        <f>IFERROR(-Aux_id!$D7/(2*Aux_id!$E7),"-")</f>
        <v>51.595363894975819</v>
      </c>
      <c r="F10" s="348">
        <f>IFERROR(-Aux_id!$F7/(2*Aux_id!$G7),"-")</f>
        <v>52.963662251193036</v>
      </c>
      <c r="G10" s="348">
        <f>IFERROR(-Aux_id!$H7/(2*Aux_id!$I7),"-")</f>
        <v>54.262171060522896</v>
      </c>
      <c r="H10" s="348">
        <f>IFERROR(-Aux_id!$J7/(2*Aux_id!$K7),"-")</f>
        <v>54.400715143482245</v>
      </c>
    </row>
    <row r="11" spans="1:11" s="100" customFormat="1" ht="15" customHeight="1" x14ac:dyDescent="0.25">
      <c r="A11" s="254"/>
      <c r="B11" s="254">
        <f t="shared" si="0"/>
        <v>2012</v>
      </c>
      <c r="C11" s="152">
        <v>3</v>
      </c>
      <c r="D11" s="246" t="s">
        <v>5</v>
      </c>
      <c r="E11" s="348">
        <f>IFERROR(-Aux_id!$D8/(2*Aux_id!$E8),"-")</f>
        <v>52.060135053445151</v>
      </c>
      <c r="F11" s="348">
        <f>IFERROR(-Aux_id!$F8/(2*Aux_id!$G8),"-")</f>
        <v>51.832121069704279</v>
      </c>
      <c r="G11" s="348">
        <f>IFERROR(-Aux_id!$H8/(2*Aux_id!$I8),"-")</f>
        <v>52.08317502104962</v>
      </c>
      <c r="H11" s="348">
        <f>IFERROR(-Aux_id!$J8/(2*Aux_id!$K8),"-")</f>
        <v>52.893162362452578</v>
      </c>
    </row>
    <row r="12" spans="1:11" s="100" customFormat="1" ht="15" customHeight="1" x14ac:dyDescent="0.25">
      <c r="A12" s="254"/>
      <c r="B12" s="254">
        <f t="shared" si="0"/>
        <v>2012</v>
      </c>
      <c r="C12" s="152">
        <v>4</v>
      </c>
      <c r="D12" s="246" t="s">
        <v>6</v>
      </c>
      <c r="E12" s="348">
        <f>IFERROR(-Aux_id!$D9/(2*Aux_id!$E9),"-")</f>
        <v>52.42464048400614</v>
      </c>
      <c r="F12" s="348">
        <f>IFERROR(-Aux_id!$F9/(2*Aux_id!$G9),"-")</f>
        <v>51.962008041564282</v>
      </c>
      <c r="G12" s="348">
        <f>IFERROR(-Aux_id!$H9/(2*Aux_id!$I9),"-")</f>
        <v>51.829809426774908</v>
      </c>
      <c r="H12" s="348">
        <f>IFERROR(-Aux_id!$J9/(2*Aux_id!$K9),"-")</f>
        <v>52.516552469316515</v>
      </c>
    </row>
    <row r="13" spans="1:11" s="100" customFormat="1" ht="15" customHeight="1" x14ac:dyDescent="0.25">
      <c r="A13" s="254"/>
      <c r="B13" s="254">
        <f>D13</f>
        <v>2013</v>
      </c>
      <c r="C13" s="152">
        <v>0</v>
      </c>
      <c r="D13" s="98">
        <v>2013</v>
      </c>
      <c r="E13" s="119">
        <f>IFERROR(-Aux_id!$D10/(2*Aux_id!$E10),"-")</f>
        <v>52.682366582502347</v>
      </c>
      <c r="F13" s="119">
        <f>IFERROR(-Aux_id!$F10/(2*Aux_id!$G10),"-")</f>
        <v>52.983731641373346</v>
      </c>
      <c r="G13" s="119">
        <f>IFERROR(-Aux_id!$H10/(2*Aux_id!$I10),"-")</f>
        <v>53.421036894680441</v>
      </c>
      <c r="H13" s="119">
        <f>IFERROR(-Aux_id!$J10/(2*Aux_id!$K10),"-")</f>
        <v>54.356816147814442</v>
      </c>
    </row>
    <row r="14" spans="1:11" s="100" customFormat="1" ht="15" customHeight="1" x14ac:dyDescent="0.25">
      <c r="A14" s="254"/>
      <c r="B14" s="254">
        <f>B13</f>
        <v>2013</v>
      </c>
      <c r="C14" s="152">
        <v>1</v>
      </c>
      <c r="D14" s="246" t="s">
        <v>3</v>
      </c>
      <c r="E14" s="348">
        <f>IFERROR(-Aux_id!$D11/(2*Aux_id!$E11),"-")</f>
        <v>52.30585272905175</v>
      </c>
      <c r="F14" s="348">
        <f>IFERROR(-Aux_id!$F11/(2*Aux_id!$G11),"-")</f>
        <v>53.139616043304841</v>
      </c>
      <c r="G14" s="348">
        <f>IFERROR(-Aux_id!$H11/(2*Aux_id!$I11),"-")</f>
        <v>54.022349650011847</v>
      </c>
      <c r="H14" s="348">
        <f>IFERROR(-Aux_id!$J11/(2*Aux_id!$K11),"-")</f>
        <v>55.437106739085543</v>
      </c>
    </row>
    <row r="15" spans="1:11" s="100" customFormat="1" ht="15" customHeight="1" x14ac:dyDescent="0.25">
      <c r="A15" s="254"/>
      <c r="B15" s="254">
        <f t="shared" ref="B15:B17" si="1">B14</f>
        <v>2013</v>
      </c>
      <c r="C15" s="152">
        <v>2</v>
      </c>
      <c r="D15" s="246" t="s">
        <v>4</v>
      </c>
      <c r="E15" s="348">
        <f>IFERROR(-Aux_id!$D12/(2*Aux_id!$E12),"-")</f>
        <v>52.555659318430024</v>
      </c>
      <c r="F15" s="348">
        <f>IFERROR(-Aux_id!$F12/(2*Aux_id!$G12),"-")</f>
        <v>52.22686936875931</v>
      </c>
      <c r="G15" s="348">
        <f>IFERROR(-Aux_id!$H12/(2*Aux_id!$I12),"-")</f>
        <v>53.411280110654253</v>
      </c>
      <c r="H15" s="348">
        <f>IFERROR(-Aux_id!$J12/(2*Aux_id!$K12),"-")</f>
        <v>55.21718118634638</v>
      </c>
    </row>
    <row r="16" spans="1:11" s="100" customFormat="1" ht="15" customHeight="1" x14ac:dyDescent="0.25">
      <c r="A16" s="254"/>
      <c r="B16" s="254">
        <f t="shared" si="1"/>
        <v>2013</v>
      </c>
      <c r="C16" s="152">
        <v>3</v>
      </c>
      <c r="D16" s="246" t="s">
        <v>5</v>
      </c>
      <c r="E16" s="348">
        <f>IFERROR(-Aux_id!$D13/(2*Aux_id!$E13),"-")</f>
        <v>53.27661482027198</v>
      </c>
      <c r="F16" s="348">
        <f>IFERROR(-Aux_id!$F13/(2*Aux_id!$G13),"-")</f>
        <v>53.667814535439575</v>
      </c>
      <c r="G16" s="348">
        <f>IFERROR(-Aux_id!$H13/(2*Aux_id!$I13),"-")</f>
        <v>52.79062754025761</v>
      </c>
      <c r="H16" s="348">
        <f>IFERROR(-Aux_id!$J13/(2*Aux_id!$K13),"-")</f>
        <v>52.85274609831864</v>
      </c>
    </row>
    <row r="17" spans="1:8" s="100" customFormat="1" ht="15" customHeight="1" x14ac:dyDescent="0.25">
      <c r="A17" s="254"/>
      <c r="B17" s="254">
        <f t="shared" si="1"/>
        <v>2013</v>
      </c>
      <c r="C17" s="152">
        <v>4</v>
      </c>
      <c r="D17" s="246" t="s">
        <v>6</v>
      </c>
      <c r="E17" s="348">
        <f>IFERROR(-Aux_id!$D14/(2*Aux_id!$E14),"-")</f>
        <v>52.635729515827506</v>
      </c>
      <c r="F17" s="348">
        <f>IFERROR(-Aux_id!$F14/(2*Aux_id!$G14),"-")</f>
        <v>52.993314937602776</v>
      </c>
      <c r="G17" s="348">
        <f>IFERROR(-Aux_id!$H14/(2*Aux_id!$I14),"-")</f>
        <v>53.53211971241258</v>
      </c>
      <c r="H17" s="348">
        <f>IFERROR(-Aux_id!$J14/(2*Aux_id!$K14),"-")</f>
        <v>54.063910638835864</v>
      </c>
    </row>
    <row r="18" spans="1:8" s="100" customFormat="1" ht="15" customHeight="1" x14ac:dyDescent="0.25">
      <c r="A18" s="254"/>
      <c r="B18" s="254">
        <f>D18</f>
        <v>2014</v>
      </c>
      <c r="C18" s="152">
        <v>0</v>
      </c>
      <c r="D18" s="98">
        <v>2014</v>
      </c>
      <c r="E18" s="119">
        <f>IFERROR(-Aux_id!$D15/(2*Aux_id!$E15),"-")</f>
        <v>52.154576204951681</v>
      </c>
      <c r="F18" s="119">
        <f>IFERROR(-Aux_id!$F15/(2*Aux_id!$G15),"-")</f>
        <v>53.209401713297602</v>
      </c>
      <c r="G18" s="119">
        <f>IFERROR(-Aux_id!$H15/(2*Aux_id!$I15),"-")</f>
        <v>54.74895622282957</v>
      </c>
      <c r="H18" s="119">
        <f>IFERROR(-Aux_id!$J15/(2*Aux_id!$K15),"-")</f>
        <v>56.269676433255775</v>
      </c>
    </row>
    <row r="19" spans="1:8" s="100" customFormat="1" ht="15" customHeight="1" x14ac:dyDescent="0.25">
      <c r="A19" s="254"/>
      <c r="B19" s="254">
        <f>B18</f>
        <v>2014</v>
      </c>
      <c r="C19" s="152">
        <v>1</v>
      </c>
      <c r="D19" s="246" t="s">
        <v>3</v>
      </c>
      <c r="E19" s="120">
        <f>IFERROR(-Aux_id!$D16/(2*Aux_id!$E16),"-")</f>
        <v>52.487890949661313</v>
      </c>
      <c r="F19" s="120">
        <f>IFERROR(-Aux_id!$F16/(2*Aux_id!$G16),"-")</f>
        <v>52.662686240140303</v>
      </c>
      <c r="G19" s="120">
        <f>IFERROR(-Aux_id!$H16/(2*Aux_id!$I16),"-")</f>
        <v>54.163992256027882</v>
      </c>
      <c r="H19" s="120">
        <f>IFERROR(-Aux_id!$J16/(2*Aux_id!$K16),"-")</f>
        <v>54.302311874377288</v>
      </c>
    </row>
    <row r="20" spans="1:8" s="100" customFormat="1" ht="15" customHeight="1" x14ac:dyDescent="0.25">
      <c r="A20" s="254"/>
      <c r="B20" s="254">
        <f t="shared" ref="B20:B22" si="2">B19</f>
        <v>2014</v>
      </c>
      <c r="C20" s="152">
        <v>2</v>
      </c>
      <c r="D20" s="246" t="s">
        <v>4</v>
      </c>
      <c r="E20" s="120">
        <f>IFERROR(-Aux_id!$D17/(2*Aux_id!$E17),"-")</f>
        <v>52.173762785400164</v>
      </c>
      <c r="F20" s="120">
        <f>IFERROR(-Aux_id!$F17/(2*Aux_id!$G17),"-")</f>
        <v>52.884735390159769</v>
      </c>
      <c r="G20" s="120">
        <f>IFERROR(-Aux_id!$H17/(2*Aux_id!$I17),"-")</f>
        <v>56.004089150786726</v>
      </c>
      <c r="H20" s="120">
        <f>IFERROR(-Aux_id!$J17/(2*Aux_id!$K17),"-")</f>
        <v>56.874855103187656</v>
      </c>
    </row>
    <row r="21" spans="1:8" s="100" customFormat="1" ht="15" customHeight="1" x14ac:dyDescent="0.25">
      <c r="A21" s="254"/>
      <c r="B21" s="254">
        <f t="shared" si="2"/>
        <v>2014</v>
      </c>
      <c r="C21" s="152">
        <v>3</v>
      </c>
      <c r="D21" s="246" t="s">
        <v>5</v>
      </c>
      <c r="E21" s="120">
        <f>IFERROR(-Aux_id!$D18/(2*Aux_id!$E18),"-")</f>
        <v>51.957982787742303</v>
      </c>
      <c r="F21" s="120">
        <f>IFERROR(-Aux_id!$F18/(2*Aux_id!$G18),"-")</f>
        <v>53.977498715621699</v>
      </c>
      <c r="G21" s="120">
        <f>IFERROR(-Aux_id!$H18/(2*Aux_id!$I18),"-")</f>
        <v>54.952664556035423</v>
      </c>
      <c r="H21" s="120">
        <f>IFERROR(-Aux_id!$J18/(2*Aux_id!$K18),"-")</f>
        <v>58.712023701442895</v>
      </c>
    </row>
    <row r="22" spans="1:8" s="100" customFormat="1" ht="15" customHeight="1" x14ac:dyDescent="0.25">
      <c r="A22" s="254"/>
      <c r="B22" s="254">
        <f t="shared" si="2"/>
        <v>2014</v>
      </c>
      <c r="C22" s="152">
        <v>4</v>
      </c>
      <c r="D22" s="246" t="s">
        <v>6</v>
      </c>
      <c r="E22" s="120">
        <f>IFERROR(-Aux_id!$D19/(2*Aux_id!$E19),"-")</f>
        <v>52.02531821618323</v>
      </c>
      <c r="F22" s="120">
        <f>IFERROR(-Aux_id!$F19/(2*Aux_id!$G19),"-")</f>
        <v>53.468352824406345</v>
      </c>
      <c r="G22" s="120">
        <f>IFERROR(-Aux_id!$H19/(2*Aux_id!$I19),"-")</f>
        <v>54.753973458135754</v>
      </c>
      <c r="H22" s="120">
        <f>IFERROR(-Aux_id!$J19/(2*Aux_id!$K19),"-")</f>
        <v>58.182682207239019</v>
      </c>
    </row>
    <row r="23" spans="1:8" s="100" customFormat="1" ht="15" customHeight="1" x14ac:dyDescent="0.25">
      <c r="A23" s="254"/>
      <c r="B23" s="254">
        <f>D23</f>
        <v>2015</v>
      </c>
      <c r="C23" s="152">
        <v>0</v>
      </c>
      <c r="D23" s="98">
        <v>2015</v>
      </c>
      <c r="E23" s="119">
        <f>IFERROR(-Aux_id!$D20/(2*Aux_id!$E20),"-")</f>
        <v>52.327783853342098</v>
      </c>
      <c r="F23" s="119">
        <f>IFERROR(-Aux_id!$F20/(2*Aux_id!$G20),"-")</f>
        <v>52.820199428253993</v>
      </c>
      <c r="G23" s="119">
        <f>IFERROR(-Aux_id!$H20/(2*Aux_id!$I20),"-")</f>
        <v>53.846130861910524</v>
      </c>
      <c r="H23" s="119">
        <f>IFERROR(-Aux_id!$J20/(2*Aux_id!$K20),"-")</f>
        <v>57.007444822734968</v>
      </c>
    </row>
    <row r="24" spans="1:8" s="100" customFormat="1" ht="15" customHeight="1" x14ac:dyDescent="0.25">
      <c r="A24" s="254"/>
      <c r="B24" s="254">
        <f>B23</f>
        <v>2015</v>
      </c>
      <c r="C24" s="152">
        <v>1</v>
      </c>
      <c r="D24" s="246" t="s">
        <v>3</v>
      </c>
      <c r="E24" s="120">
        <f>IFERROR(-Aux_id!$D21/(2*Aux_id!$E21),"-")</f>
        <v>52.072439577091984</v>
      </c>
      <c r="F24" s="120">
        <f>IFERROR(-Aux_id!$F21/(2*Aux_id!$G21),"-")</f>
        <v>52.701294467121777</v>
      </c>
      <c r="G24" s="120">
        <f>IFERROR(-Aux_id!$H21/(2*Aux_id!$I21),"-")</f>
        <v>53.918922707157435</v>
      </c>
      <c r="H24" s="120">
        <f>IFERROR(-Aux_id!$J21/(2*Aux_id!$K21),"-")</f>
        <v>57.831025866846566</v>
      </c>
    </row>
    <row r="25" spans="1:8" s="100" customFormat="1" ht="15" customHeight="1" x14ac:dyDescent="0.25">
      <c r="A25" s="254"/>
      <c r="B25" s="254">
        <f t="shared" ref="B25:B27" si="3">B24</f>
        <v>2015</v>
      </c>
      <c r="C25" s="152">
        <v>2</v>
      </c>
      <c r="D25" s="246" t="s">
        <v>4</v>
      </c>
      <c r="E25" s="120">
        <f>IFERROR(-Aux_id!$D22/(2*Aux_id!$E22),"-")</f>
        <v>52.465166598523922</v>
      </c>
      <c r="F25" s="120">
        <f>IFERROR(-Aux_id!$F22/(2*Aux_id!$G22),"-")</f>
        <v>53.593398027223586</v>
      </c>
      <c r="G25" s="120">
        <f>IFERROR(-Aux_id!$H22/(2*Aux_id!$I22),"-")</f>
        <v>54.872570080220882</v>
      </c>
      <c r="H25" s="120">
        <f>IFERROR(-Aux_id!$J22/(2*Aux_id!$K22),"-")</f>
        <v>58.453217578684566</v>
      </c>
    </row>
    <row r="26" spans="1:8" s="100" customFormat="1" ht="15" customHeight="1" x14ac:dyDescent="0.25">
      <c r="A26" s="254"/>
      <c r="B26" s="254">
        <f t="shared" si="3"/>
        <v>2015</v>
      </c>
      <c r="C26" s="152">
        <v>3</v>
      </c>
      <c r="D26" s="246" t="s">
        <v>5</v>
      </c>
      <c r="E26" s="120">
        <f>IFERROR(-Aux_id!$D23/(2*Aux_id!$E23),"-")</f>
        <v>52.398114516851834</v>
      </c>
      <c r="F26" s="120">
        <f>IFERROR(-Aux_id!$F23/(2*Aux_id!$G23),"-")</f>
        <v>52.495321149066335</v>
      </c>
      <c r="G26" s="120">
        <f>IFERROR(-Aux_id!$H23/(2*Aux_id!$I23),"-")</f>
        <v>53.469064979144548</v>
      </c>
      <c r="H26" s="120">
        <f>IFERROR(-Aux_id!$J23/(2*Aux_id!$K23),"-")</f>
        <v>56.512427873739426</v>
      </c>
    </row>
    <row r="27" spans="1:8" s="100" customFormat="1" ht="15" customHeight="1" x14ac:dyDescent="0.25">
      <c r="A27" s="254"/>
      <c r="B27" s="254">
        <f t="shared" si="3"/>
        <v>2015</v>
      </c>
      <c r="C27" s="152">
        <v>4</v>
      </c>
      <c r="D27" s="246" t="s">
        <v>6</v>
      </c>
      <c r="E27" s="120">
        <f>IFERROR(-Aux_id!$D24/(2*Aux_id!$E24),"-")</f>
        <v>52.884072146024572</v>
      </c>
      <c r="F27" s="120">
        <f>IFERROR(-Aux_id!$F24/(2*Aux_id!$G24),"-")</f>
        <v>52.596560301019679</v>
      </c>
      <c r="G27" s="120">
        <f>IFERROR(-Aux_id!$H24/(2*Aux_id!$I24),"-")</f>
        <v>53.196563424423587</v>
      </c>
      <c r="H27" s="120">
        <f>IFERROR(-Aux_id!$J24/(2*Aux_id!$K24),"-")</f>
        <v>55.608237236489344</v>
      </c>
    </row>
    <row r="28" spans="1:8" s="100" customFormat="1" ht="15" customHeight="1" x14ac:dyDescent="0.25">
      <c r="A28" s="254"/>
      <c r="B28" s="254">
        <f>D28</f>
        <v>2016</v>
      </c>
      <c r="C28" s="152">
        <v>0</v>
      </c>
      <c r="D28" s="98">
        <v>2016</v>
      </c>
      <c r="E28" s="119">
        <f>IFERROR(-Aux_id!$D25/(2*Aux_id!$E25),"-")</f>
        <v>52.775983389927745</v>
      </c>
      <c r="F28" s="119">
        <f>IFERROR(-Aux_id!$F25/(2*Aux_id!$G25),"-")</f>
        <v>52.794306794579967</v>
      </c>
      <c r="G28" s="119">
        <f>IFERROR(-Aux_id!$H25/(2*Aux_id!$I25),"-")</f>
        <v>52.535478094401952</v>
      </c>
      <c r="H28" s="119">
        <f>IFERROR(-Aux_id!$J25/(2*Aux_id!$K25),"-")</f>
        <v>54.87723232530692</v>
      </c>
    </row>
    <row r="29" spans="1:8" s="100" customFormat="1" ht="15" customHeight="1" x14ac:dyDescent="0.25">
      <c r="A29" s="254"/>
      <c r="B29" s="254">
        <f>B28</f>
        <v>2016</v>
      </c>
      <c r="C29" s="152">
        <v>1</v>
      </c>
      <c r="D29" s="246" t="s">
        <v>3</v>
      </c>
      <c r="E29" s="120">
        <f>IFERROR(-Aux_id!$D26/(2*Aux_id!$E26),"-")</f>
        <v>52.473336251384758</v>
      </c>
      <c r="F29" s="120">
        <f>IFERROR(-Aux_id!$F26/(2*Aux_id!$G26),"-")</f>
        <v>52.720244863846844</v>
      </c>
      <c r="G29" s="120">
        <f>IFERROR(-Aux_id!$H26/(2*Aux_id!$I26),"-")</f>
        <v>52.282401607998693</v>
      </c>
      <c r="H29" s="120">
        <f>IFERROR(-Aux_id!$J26/(2*Aux_id!$K26),"-")</f>
        <v>55.853758458355237</v>
      </c>
    </row>
    <row r="30" spans="1:8" s="100" customFormat="1" ht="15" customHeight="1" thickBot="1" x14ac:dyDescent="0.3">
      <c r="A30" s="254"/>
      <c r="B30" s="254">
        <f>B29</f>
        <v>2016</v>
      </c>
      <c r="C30" s="152">
        <v>2</v>
      </c>
      <c r="D30" s="246" t="s">
        <v>4</v>
      </c>
      <c r="E30" s="120">
        <f>IFERROR(-Aux_id!$D27/(2*Aux_id!$E27),"-")</f>
        <v>53.08719830028739</v>
      </c>
      <c r="F30" s="120">
        <f>IFERROR(-Aux_id!$F27/(2*Aux_id!$G27),"-")</f>
        <v>52.853752109699329</v>
      </c>
      <c r="G30" s="120">
        <f>IFERROR(-Aux_id!$H27/(2*Aux_id!$I27),"-")</f>
        <v>52.75242604666682</v>
      </c>
      <c r="H30" s="120">
        <f>IFERROR(-Aux_id!$J27/(2*Aux_id!$K27),"-")</f>
        <v>54.144185972358002</v>
      </c>
    </row>
    <row r="31" spans="1:8" ht="22.5" customHeight="1" thickTop="1" x14ac:dyDescent="0.25">
      <c r="D31" s="417" t="s">
        <v>778</v>
      </c>
      <c r="E31" s="417"/>
      <c r="F31" s="417"/>
      <c r="G31" s="417"/>
      <c r="H31" s="417"/>
    </row>
    <row r="32" spans="1:8" ht="10.5" customHeight="1" x14ac:dyDescent="0.25">
      <c r="D32" s="248" t="s">
        <v>674</v>
      </c>
    </row>
    <row r="33" spans="4:4" x14ac:dyDescent="0.25">
      <c r="D33" s="259" t="s">
        <v>784</v>
      </c>
    </row>
  </sheetData>
  <mergeCells count="2">
    <mergeCell ref="D5:H5"/>
    <mergeCell ref="D31:H31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0"/>
  <sheetViews>
    <sheetView topLeftCell="A105" workbookViewId="0">
      <selection activeCell="G119" sqref="G119"/>
    </sheetView>
  </sheetViews>
  <sheetFormatPr defaultRowHeight="15" x14ac:dyDescent="0.25"/>
  <cols>
    <col min="1" max="1" width="11" style="318" bestFit="1" customWidth="1"/>
    <col min="2" max="10" width="9.140625" style="232"/>
    <col min="11" max="16384" width="9.140625" style="318"/>
  </cols>
  <sheetData>
    <row r="1" spans="1:10" x14ac:dyDescent="0.25">
      <c r="B1" s="232" t="s">
        <v>231</v>
      </c>
      <c r="C1" s="232" t="s">
        <v>688</v>
      </c>
      <c r="D1" s="232" t="s">
        <v>689</v>
      </c>
      <c r="E1" s="232" t="s">
        <v>690</v>
      </c>
      <c r="F1" s="232" t="s">
        <v>691</v>
      </c>
      <c r="G1" s="232" t="s">
        <v>692</v>
      </c>
      <c r="H1" s="232" t="s">
        <v>693</v>
      </c>
      <c r="I1" s="232" t="s">
        <v>694</v>
      </c>
      <c r="J1" s="232" t="s">
        <v>695</v>
      </c>
    </row>
    <row r="2" spans="1:10" x14ac:dyDescent="0.25">
      <c r="A2" s="318" t="str">
        <f>B2&amp;C2</f>
        <v>2016_cons</v>
      </c>
      <c r="B2" s="232">
        <v>2016</v>
      </c>
      <c r="C2" s="232" t="s">
        <v>696</v>
      </c>
      <c r="D2" s="232">
        <v>4.6424627304077104</v>
      </c>
      <c r="E2" s="232">
        <v>1.4702749438583899E-2</v>
      </c>
      <c r="F2" s="232">
        <v>315.75473022460898</v>
      </c>
      <c r="G2" s="232">
        <v>0</v>
      </c>
      <c r="H2" s="232">
        <v>464190</v>
      </c>
      <c r="I2" s="232">
        <v>0.38632306456565901</v>
      </c>
    </row>
    <row r="3" spans="1:10" x14ac:dyDescent="0.25">
      <c r="A3" s="318" t="str">
        <f t="shared" ref="A3:A66" si="0">B3&amp;C3</f>
        <v>2016edu1</v>
      </c>
      <c r="B3" s="232">
        <v>2016</v>
      </c>
      <c r="C3" s="232" t="s">
        <v>697</v>
      </c>
      <c r="D3" s="232">
        <v>-5.5896274745464297E-2</v>
      </c>
      <c r="E3" s="232">
        <v>8.3152398467063904E-2</v>
      </c>
      <c r="F3" s="232">
        <v>-0.67221480607986495</v>
      </c>
      <c r="G3" s="232">
        <v>0.50144731998443604</v>
      </c>
      <c r="H3" s="232">
        <v>464190</v>
      </c>
      <c r="I3" s="232">
        <v>0.38632306456565901</v>
      </c>
      <c r="J3" s="232">
        <v>3.3160840393975399E-4</v>
      </c>
    </row>
    <row r="4" spans="1:10" x14ac:dyDescent="0.25">
      <c r="A4" s="318" t="str">
        <f t="shared" si="0"/>
        <v>2016edu10</v>
      </c>
      <c r="B4" s="232">
        <v>2016</v>
      </c>
      <c r="C4" s="232" t="s">
        <v>698</v>
      </c>
      <c r="D4" s="232">
        <v>0.54212146997451804</v>
      </c>
      <c r="E4" s="232">
        <v>1.01391114294529E-2</v>
      </c>
      <c r="F4" s="232">
        <v>53.468341827392599</v>
      </c>
      <c r="G4" s="232">
        <v>0</v>
      </c>
      <c r="H4" s="232">
        <v>464190</v>
      </c>
      <c r="I4" s="232">
        <v>0.38632306456565901</v>
      </c>
      <c r="J4" s="232">
        <v>2.4840284138917899E-2</v>
      </c>
    </row>
    <row r="5" spans="1:10" x14ac:dyDescent="0.25">
      <c r="A5" s="318" t="str">
        <f t="shared" si="0"/>
        <v>2016edu11</v>
      </c>
      <c r="B5" s="232">
        <v>2016</v>
      </c>
      <c r="C5" s="232" t="s">
        <v>699</v>
      </c>
      <c r="D5" s="232">
        <v>0.58579224348068204</v>
      </c>
      <c r="E5" s="232">
        <v>1.0092480108141901E-2</v>
      </c>
      <c r="F5" s="232">
        <v>58.042446136474602</v>
      </c>
      <c r="G5" s="232">
        <v>0</v>
      </c>
      <c r="H5" s="232">
        <v>464190</v>
      </c>
      <c r="I5" s="232">
        <v>0.38632306456565901</v>
      </c>
      <c r="J5" s="232">
        <v>2.7770206332206698E-2</v>
      </c>
    </row>
    <row r="6" spans="1:10" x14ac:dyDescent="0.25">
      <c r="A6" s="318" t="str">
        <f t="shared" si="0"/>
        <v>2016edu12</v>
      </c>
      <c r="B6" s="232">
        <v>2016</v>
      </c>
      <c r="C6" s="232" t="s">
        <v>700</v>
      </c>
      <c r="D6" s="232">
        <v>0.82978063821792603</v>
      </c>
      <c r="E6" s="232">
        <v>6.3898996450006997E-3</v>
      </c>
      <c r="F6" s="232">
        <v>129.85816955566401</v>
      </c>
      <c r="G6" s="232">
        <v>0</v>
      </c>
      <c r="H6" s="232">
        <v>464190</v>
      </c>
      <c r="I6" s="232">
        <v>0.38632306456565901</v>
      </c>
      <c r="J6" s="232">
        <v>0.32362875342369102</v>
      </c>
    </row>
    <row r="7" spans="1:10" x14ac:dyDescent="0.25">
      <c r="A7" s="318" t="str">
        <f t="shared" si="0"/>
        <v>2016edu13</v>
      </c>
      <c r="B7" s="232">
        <v>2016</v>
      </c>
      <c r="C7" s="232" t="s">
        <v>701</v>
      </c>
      <c r="D7" s="232">
        <v>1.02196598052979</v>
      </c>
      <c r="E7" s="232">
        <v>1.5442410483956301E-2</v>
      </c>
      <c r="F7" s="232">
        <v>66.179176330566406</v>
      </c>
      <c r="G7" s="232">
        <v>0</v>
      </c>
      <c r="H7" s="232">
        <v>464190</v>
      </c>
      <c r="I7" s="232">
        <v>0.38632306456565901</v>
      </c>
      <c r="J7" s="232">
        <v>1.9355930387973799E-2</v>
      </c>
    </row>
    <row r="8" spans="1:10" x14ac:dyDescent="0.25">
      <c r="A8" s="318" t="str">
        <f t="shared" si="0"/>
        <v>2016edu14</v>
      </c>
      <c r="B8" s="232">
        <v>2016</v>
      </c>
      <c r="C8" s="232" t="s">
        <v>702</v>
      </c>
      <c r="D8" s="232">
        <v>1.13971590995789</v>
      </c>
      <c r="E8" s="232">
        <v>1.0719220153987401E-2</v>
      </c>
      <c r="F8" s="232">
        <v>106.324516296387</v>
      </c>
      <c r="G8" s="232">
        <v>0</v>
      </c>
      <c r="H8" s="232">
        <v>464190</v>
      </c>
      <c r="I8" s="232">
        <v>0.38632306456565901</v>
      </c>
      <c r="J8" s="232">
        <v>2.3200256749987599E-2</v>
      </c>
    </row>
    <row r="9" spans="1:10" x14ac:dyDescent="0.25">
      <c r="A9" s="318" t="str">
        <f t="shared" si="0"/>
        <v>2016edu15</v>
      </c>
      <c r="B9" s="232">
        <v>2016</v>
      </c>
      <c r="C9" s="232" t="s">
        <v>703</v>
      </c>
      <c r="D9" s="232">
        <v>1.3067435026168801</v>
      </c>
      <c r="E9" s="232">
        <v>1.02252485230565E-2</v>
      </c>
      <c r="F9" s="232">
        <v>127.795768737793</v>
      </c>
      <c r="G9" s="232">
        <v>0</v>
      </c>
      <c r="H9" s="232">
        <v>464190</v>
      </c>
      <c r="I9" s="232">
        <v>0.38632306456565901</v>
      </c>
      <c r="J9" s="232">
        <v>3.4419670701026903E-2</v>
      </c>
    </row>
    <row r="10" spans="1:10" x14ac:dyDescent="0.25">
      <c r="A10" s="318" t="str">
        <f t="shared" si="0"/>
        <v>2016edu16</v>
      </c>
      <c r="B10" s="232">
        <v>2016</v>
      </c>
      <c r="C10" s="232" t="s">
        <v>704</v>
      </c>
      <c r="D10" s="232">
        <v>1.69737553596497</v>
      </c>
      <c r="E10" s="232">
        <v>7.8902002424001694E-3</v>
      </c>
      <c r="F10" s="232">
        <v>215.12452697753901</v>
      </c>
      <c r="G10" s="232">
        <v>0</v>
      </c>
      <c r="H10" s="232">
        <v>464190</v>
      </c>
      <c r="I10" s="232">
        <v>0.38632306456565901</v>
      </c>
      <c r="J10" s="232">
        <v>0.15101988613605499</v>
      </c>
    </row>
    <row r="11" spans="1:10" x14ac:dyDescent="0.25">
      <c r="A11" s="318" t="str">
        <f t="shared" si="0"/>
        <v>2016edu18</v>
      </c>
      <c r="B11" s="232">
        <v>2016</v>
      </c>
      <c r="C11" s="232" t="s">
        <v>705</v>
      </c>
      <c r="D11" s="232">
        <v>2.2667508125305198</v>
      </c>
      <c r="E11" s="232">
        <v>2.4306399747729301E-2</v>
      </c>
      <c r="F11" s="232">
        <v>93.257362365722699</v>
      </c>
      <c r="G11" s="232">
        <v>0</v>
      </c>
      <c r="H11" s="232">
        <v>464190</v>
      </c>
      <c r="I11" s="232">
        <v>0.38632306456565901</v>
      </c>
      <c r="J11" s="232">
        <v>6.5866629593074296E-3</v>
      </c>
    </row>
    <row r="12" spans="1:10" x14ac:dyDescent="0.25">
      <c r="A12" s="318" t="str">
        <f t="shared" si="0"/>
        <v>2016edu2</v>
      </c>
      <c r="B12" s="232">
        <v>2016</v>
      </c>
      <c r="C12" s="232" t="s">
        <v>706</v>
      </c>
      <c r="D12" s="232">
        <v>-0.21246579289436299</v>
      </c>
      <c r="E12" s="232">
        <v>1.6234861686825801E-2</v>
      </c>
      <c r="F12" s="232">
        <v>-13.0870094299316</v>
      </c>
      <c r="G12" s="232">
        <v>0</v>
      </c>
      <c r="H12" s="232">
        <v>464190</v>
      </c>
      <c r="I12" s="232">
        <v>0.38632306456565901</v>
      </c>
      <c r="J12" s="232">
        <v>9.3896808102726902E-3</v>
      </c>
    </row>
    <row r="13" spans="1:10" x14ac:dyDescent="0.25">
      <c r="A13" s="318" t="str">
        <f t="shared" si="0"/>
        <v>2016edu22</v>
      </c>
      <c r="B13" s="232">
        <v>2016</v>
      </c>
      <c r="C13" s="232" t="s">
        <v>707</v>
      </c>
      <c r="D13" s="232">
        <v>2.6193835735321001</v>
      </c>
      <c r="E13" s="232">
        <v>3.08628678321838E-2</v>
      </c>
      <c r="F13" s="232">
        <v>84.871681213378906</v>
      </c>
      <c r="G13" s="232">
        <v>0</v>
      </c>
      <c r="H13" s="232">
        <v>464190</v>
      </c>
      <c r="I13" s="232">
        <v>0.38632306456565901</v>
      </c>
      <c r="J13" s="232">
        <v>2.41554295644164E-3</v>
      </c>
    </row>
    <row r="14" spans="1:10" x14ac:dyDescent="0.25">
      <c r="A14" s="318" t="str">
        <f t="shared" si="0"/>
        <v>2016edu3</v>
      </c>
      <c r="B14" s="232">
        <v>2016</v>
      </c>
      <c r="C14" s="232" t="s">
        <v>708</v>
      </c>
      <c r="D14" s="232">
        <v>-0.14330388605594599</v>
      </c>
      <c r="E14" s="232">
        <v>1.28431590273976E-2</v>
      </c>
      <c r="F14" s="232">
        <v>-11.1579933166504</v>
      </c>
      <c r="G14" s="232">
        <v>6.6009696062854802E-29</v>
      </c>
      <c r="H14" s="232">
        <v>464190</v>
      </c>
      <c r="I14" s="232">
        <v>0.38632306456565901</v>
      </c>
      <c r="J14" s="232">
        <v>1.5889521688222899E-2</v>
      </c>
    </row>
    <row r="15" spans="1:10" x14ac:dyDescent="0.25">
      <c r="A15" s="318" t="str">
        <f t="shared" si="0"/>
        <v>2016edu4</v>
      </c>
      <c r="B15" s="232">
        <v>2016</v>
      </c>
      <c r="C15" s="232" t="s">
        <v>709</v>
      </c>
      <c r="D15" s="232">
        <v>4.9495123326778398E-2</v>
      </c>
      <c r="E15" s="232">
        <v>1.15753728896379E-2</v>
      </c>
      <c r="F15" s="232">
        <v>4.2758989334106401</v>
      </c>
      <c r="G15" s="232">
        <v>1.9040553524973799E-5</v>
      </c>
      <c r="H15" s="232">
        <v>464190</v>
      </c>
      <c r="I15" s="232">
        <v>0.38632306456565901</v>
      </c>
      <c r="J15" s="232">
        <v>2.3012418299913399E-2</v>
      </c>
    </row>
    <row r="16" spans="1:10" x14ac:dyDescent="0.25">
      <c r="A16" s="318" t="str">
        <f t="shared" si="0"/>
        <v>2016edu5</v>
      </c>
      <c r="B16" s="232">
        <v>2016</v>
      </c>
      <c r="C16" s="232" t="s">
        <v>710</v>
      </c>
      <c r="D16" s="232">
        <v>0.261087536811829</v>
      </c>
      <c r="E16" s="232">
        <v>7.6504526659846297E-3</v>
      </c>
      <c r="F16" s="232">
        <v>34.127071380615199</v>
      </c>
      <c r="G16" s="232">
        <v>0</v>
      </c>
      <c r="H16" s="232">
        <v>464190</v>
      </c>
      <c r="I16" s="232">
        <v>0.38632306456565901</v>
      </c>
      <c r="J16" s="232">
        <v>7.4476242065429701E-2</v>
      </c>
    </row>
    <row r="17" spans="1:10" x14ac:dyDescent="0.25">
      <c r="A17" s="318" t="str">
        <f t="shared" si="0"/>
        <v>2016edu6</v>
      </c>
      <c r="B17" s="232">
        <v>2016</v>
      </c>
      <c r="C17" s="232" t="s">
        <v>711</v>
      </c>
      <c r="D17" s="232">
        <v>0.29615032672882102</v>
      </c>
      <c r="E17" s="232">
        <v>8.8421301916241594E-3</v>
      </c>
      <c r="F17" s="232">
        <v>33.493095397949197</v>
      </c>
      <c r="G17" s="232">
        <v>0</v>
      </c>
      <c r="H17" s="232">
        <v>464190</v>
      </c>
      <c r="I17" s="232">
        <v>0.38632306456565901</v>
      </c>
      <c r="J17" s="232">
        <v>3.7843968719244003E-2</v>
      </c>
    </row>
    <row r="18" spans="1:10" x14ac:dyDescent="0.25">
      <c r="A18" s="318" t="str">
        <f t="shared" si="0"/>
        <v>2016edu7</v>
      </c>
      <c r="B18" s="232">
        <v>2016</v>
      </c>
      <c r="C18" s="232" t="s">
        <v>712</v>
      </c>
      <c r="D18" s="232">
        <v>0.37207219004630998</v>
      </c>
      <c r="E18" s="232">
        <v>9.7484216094016994E-3</v>
      </c>
      <c r="F18" s="232">
        <v>38.167430877685497</v>
      </c>
      <c r="G18" s="232">
        <v>0</v>
      </c>
      <c r="H18" s="232">
        <v>464190</v>
      </c>
      <c r="I18" s="232">
        <v>0.38632306456565901</v>
      </c>
      <c r="J18" s="232">
        <v>2.5738662108778999E-2</v>
      </c>
    </row>
    <row r="19" spans="1:10" x14ac:dyDescent="0.25">
      <c r="A19" s="318" t="str">
        <f t="shared" si="0"/>
        <v>2016edu8</v>
      </c>
      <c r="B19" s="232">
        <v>2016</v>
      </c>
      <c r="C19" s="232" t="s">
        <v>713</v>
      </c>
      <c r="D19" s="232">
        <v>0.43096208572387701</v>
      </c>
      <c r="E19" s="232">
        <v>9.7437910735607095E-3</v>
      </c>
      <c r="F19" s="232">
        <v>44.229404449462898</v>
      </c>
      <c r="G19" s="232">
        <v>0</v>
      </c>
      <c r="H19" s="232">
        <v>464190</v>
      </c>
      <c r="I19" s="232">
        <v>0.38632306456565901</v>
      </c>
      <c r="J19" s="232">
        <v>2.8915852308273302E-2</v>
      </c>
    </row>
    <row r="20" spans="1:10" x14ac:dyDescent="0.25">
      <c r="A20" s="318" t="str">
        <f t="shared" si="0"/>
        <v>2016edu9</v>
      </c>
      <c r="B20" s="232">
        <v>2016</v>
      </c>
      <c r="C20" s="232" t="s">
        <v>714</v>
      </c>
      <c r="D20" s="232">
        <v>0.57502621412277199</v>
      </c>
      <c r="E20" s="232">
        <v>6.9820834323763804E-3</v>
      </c>
      <c r="F20" s="232">
        <v>82.357398986816406</v>
      </c>
      <c r="G20" s="232">
        <v>0</v>
      </c>
      <c r="H20" s="232">
        <v>464190</v>
      </c>
      <c r="I20" s="232">
        <v>0.38632306456565901</v>
      </c>
      <c r="J20" s="232">
        <v>9.9769569933414501E-2</v>
      </c>
    </row>
    <row r="21" spans="1:10" x14ac:dyDescent="0.25">
      <c r="A21" s="318" t="str">
        <f t="shared" si="0"/>
        <v>2016hom</v>
      </c>
      <c r="B21" s="232">
        <v>2016</v>
      </c>
      <c r="C21" s="232" t="s">
        <v>715</v>
      </c>
      <c r="D21" s="232">
        <v>0.40973687171936002</v>
      </c>
      <c r="E21" s="232">
        <v>3.1113717705011398E-3</v>
      </c>
      <c r="F21" s="232">
        <v>131.69010925293</v>
      </c>
      <c r="G21" s="232">
        <v>0</v>
      </c>
      <c r="H21" s="232">
        <v>464190</v>
      </c>
      <c r="I21" s="232">
        <v>0.38632306456565901</v>
      </c>
      <c r="J21" s="232">
        <v>0.57835984230041504</v>
      </c>
    </row>
    <row r="22" spans="1:10" x14ac:dyDescent="0.25">
      <c r="A22" s="318" t="str">
        <f t="shared" si="0"/>
        <v>2016idade</v>
      </c>
      <c r="B22" s="232">
        <v>2016</v>
      </c>
      <c r="C22" s="232" t="s">
        <v>716</v>
      </c>
      <c r="D22" s="232">
        <v>6.4950078725814805E-2</v>
      </c>
      <c r="E22" s="232">
        <v>6.8235187791287899E-4</v>
      </c>
      <c r="F22" s="232">
        <v>95.185607910156307</v>
      </c>
      <c r="G22" s="232">
        <v>0</v>
      </c>
      <c r="H22" s="232">
        <v>464190</v>
      </c>
      <c r="I22" s="232">
        <v>0.38632306456565901</v>
      </c>
      <c r="J22" s="232">
        <v>39.300228118896499</v>
      </c>
    </row>
    <row r="23" spans="1:10" x14ac:dyDescent="0.25">
      <c r="A23" s="318" t="str">
        <f t="shared" si="0"/>
        <v>2016idade2</v>
      </c>
      <c r="B23" s="232">
        <v>2016</v>
      </c>
      <c r="C23" s="232" t="s">
        <v>717</v>
      </c>
      <c r="D23" s="232">
        <v>-6.1533745611086499E-4</v>
      </c>
      <c r="E23" s="232">
        <v>8.3632385212695192E-6</v>
      </c>
      <c r="F23" s="232">
        <v>-73.576454162597699</v>
      </c>
      <c r="G23" s="232">
        <v>0</v>
      </c>
      <c r="H23" s="232">
        <v>464190</v>
      </c>
      <c r="I23" s="232">
        <v>0.38632306456565901</v>
      </c>
      <c r="J23" s="232">
        <v>1714.08483886719</v>
      </c>
    </row>
    <row r="24" spans="1:10" x14ac:dyDescent="0.25">
      <c r="A24" s="318" t="str">
        <f t="shared" si="0"/>
        <v>2016lnrtrabp</v>
      </c>
      <c r="B24" s="232">
        <v>2016</v>
      </c>
      <c r="C24" s="232" t="s">
        <v>718</v>
      </c>
      <c r="J24" s="232">
        <v>7.1512303352356001</v>
      </c>
    </row>
    <row r="25" spans="1:10" x14ac:dyDescent="0.25">
      <c r="A25" s="318" t="str">
        <f t="shared" si="0"/>
        <v>2015_cons</v>
      </c>
      <c r="B25" s="232">
        <v>2015</v>
      </c>
      <c r="C25" s="232" t="s">
        <v>696</v>
      </c>
      <c r="D25" s="232">
        <v>4.5082449913024902</v>
      </c>
      <c r="E25" s="232">
        <v>1.0327495634555799E-2</v>
      </c>
      <c r="F25" s="232">
        <v>436.52838134765602</v>
      </c>
      <c r="G25" s="232">
        <v>0</v>
      </c>
      <c r="H25" s="232">
        <v>946308</v>
      </c>
      <c r="I25" s="232">
        <v>0.39654043316841098</v>
      </c>
    </row>
    <row r="26" spans="1:10" x14ac:dyDescent="0.25">
      <c r="A26" s="318" t="str">
        <f t="shared" si="0"/>
        <v>2015edu1</v>
      </c>
      <c r="B26" s="232">
        <v>2015</v>
      </c>
      <c r="C26" s="232" t="s">
        <v>697</v>
      </c>
      <c r="D26" s="232">
        <v>6.6903889179229695E-2</v>
      </c>
      <c r="E26" s="232">
        <v>6.2418952584266697E-2</v>
      </c>
      <c r="F26" s="232">
        <v>1.0718522071838399</v>
      </c>
      <c r="G26" s="232">
        <v>0.28378668427467302</v>
      </c>
      <c r="H26" s="232">
        <v>946308</v>
      </c>
      <c r="I26" s="232">
        <v>0.39654043316841098</v>
      </c>
      <c r="J26" s="232">
        <v>4.4273328967392401E-4</v>
      </c>
    </row>
    <row r="27" spans="1:10" x14ac:dyDescent="0.25">
      <c r="A27" s="318" t="str">
        <f t="shared" si="0"/>
        <v>2015edu10</v>
      </c>
      <c r="B27" s="232">
        <v>2015</v>
      </c>
      <c r="C27" s="232" t="s">
        <v>698</v>
      </c>
      <c r="D27" s="232">
        <v>0.70443034172058105</v>
      </c>
      <c r="E27" s="232">
        <v>6.99179153889418E-3</v>
      </c>
      <c r="F27" s="232">
        <v>100.751052856445</v>
      </c>
      <c r="G27" s="232">
        <v>0</v>
      </c>
      <c r="H27" s="232">
        <v>946308</v>
      </c>
      <c r="I27" s="232">
        <v>0.39654043316841098</v>
      </c>
      <c r="J27" s="232">
        <v>2.7653383091092099E-2</v>
      </c>
    </row>
    <row r="28" spans="1:10" x14ac:dyDescent="0.25">
      <c r="A28" s="318" t="str">
        <f t="shared" si="0"/>
        <v>2015edu11</v>
      </c>
      <c r="B28" s="232">
        <v>2015</v>
      </c>
      <c r="C28" s="232" t="s">
        <v>699</v>
      </c>
      <c r="D28" s="232">
        <v>0.76071929931640603</v>
      </c>
      <c r="E28" s="232">
        <v>6.9207777269184598E-3</v>
      </c>
      <c r="F28" s="232">
        <v>109.918182373047</v>
      </c>
      <c r="G28" s="232">
        <v>0</v>
      </c>
      <c r="H28" s="232">
        <v>946308</v>
      </c>
      <c r="I28" s="232">
        <v>0.39654043316841098</v>
      </c>
      <c r="J28" s="232">
        <v>2.99750473350286E-2</v>
      </c>
    </row>
    <row r="29" spans="1:10" x14ac:dyDescent="0.25">
      <c r="A29" s="318" t="str">
        <f t="shared" si="0"/>
        <v>2015edu12</v>
      </c>
      <c r="B29" s="232">
        <v>2015</v>
      </c>
      <c r="C29" s="232" t="s">
        <v>700</v>
      </c>
      <c r="D29" s="232">
        <v>0.97154539823532104</v>
      </c>
      <c r="E29" s="232">
        <v>5.0539537332951997E-3</v>
      </c>
      <c r="F29" s="232">
        <v>192.23472595214801</v>
      </c>
      <c r="G29" s="232">
        <v>0</v>
      </c>
      <c r="H29" s="232">
        <v>946308</v>
      </c>
      <c r="I29" s="232">
        <v>0.39654043316841098</v>
      </c>
      <c r="J29" s="232">
        <v>0.31800490617752097</v>
      </c>
    </row>
    <row r="30" spans="1:10" x14ac:dyDescent="0.25">
      <c r="A30" s="318" t="str">
        <f t="shared" si="0"/>
        <v>2015edu13</v>
      </c>
      <c r="B30" s="232">
        <v>2015</v>
      </c>
      <c r="C30" s="232" t="s">
        <v>701</v>
      </c>
      <c r="D30" s="232">
        <v>1.17573022842407</v>
      </c>
      <c r="E30" s="232">
        <v>7.6825069263577496E-3</v>
      </c>
      <c r="F30" s="232">
        <v>153.03991699218801</v>
      </c>
      <c r="G30" s="232">
        <v>0</v>
      </c>
      <c r="H30" s="232">
        <v>946308</v>
      </c>
      <c r="I30" s="232">
        <v>0.39654043316841098</v>
      </c>
      <c r="J30" s="232">
        <v>1.9209736958146099E-2</v>
      </c>
    </row>
    <row r="31" spans="1:10" x14ac:dyDescent="0.25">
      <c r="A31" s="318" t="str">
        <f t="shared" si="0"/>
        <v>2015edu14</v>
      </c>
      <c r="B31" s="232">
        <v>2015</v>
      </c>
      <c r="C31" s="232" t="s">
        <v>702</v>
      </c>
      <c r="D31" s="232">
        <v>1.3097311258316</v>
      </c>
      <c r="E31" s="232">
        <v>7.8072068281471703E-3</v>
      </c>
      <c r="F31" s="232">
        <v>167.75924682617199</v>
      </c>
      <c r="G31" s="232">
        <v>0</v>
      </c>
      <c r="H31" s="232">
        <v>946308</v>
      </c>
      <c r="I31" s="232">
        <v>0.39654043316841098</v>
      </c>
      <c r="J31" s="232">
        <v>2.4273382499813999E-2</v>
      </c>
    </row>
    <row r="32" spans="1:10" x14ac:dyDescent="0.25">
      <c r="A32" s="318" t="str">
        <f t="shared" si="0"/>
        <v>2015edu15</v>
      </c>
      <c r="B32" s="232">
        <v>2015</v>
      </c>
      <c r="C32" s="232" t="s">
        <v>703</v>
      </c>
      <c r="D32" s="232">
        <v>1.3970876932144201</v>
      </c>
      <c r="E32" s="232">
        <v>7.6807048171758704E-3</v>
      </c>
      <c r="F32" s="232">
        <v>181.89576721191401</v>
      </c>
      <c r="G32" s="232">
        <v>0</v>
      </c>
      <c r="H32" s="232">
        <v>946308</v>
      </c>
      <c r="I32" s="232">
        <v>0.39654043316841098</v>
      </c>
      <c r="J32" s="232">
        <v>3.0150379985570901E-2</v>
      </c>
    </row>
    <row r="33" spans="1:10" x14ac:dyDescent="0.25">
      <c r="A33" s="318" t="str">
        <f t="shared" si="0"/>
        <v>2015edu16</v>
      </c>
      <c r="B33" s="232">
        <v>2015</v>
      </c>
      <c r="C33" s="232" t="s">
        <v>704</v>
      </c>
      <c r="D33" s="232">
        <v>1.84682893753052</v>
      </c>
      <c r="E33" s="232">
        <v>5.7648066431284003E-3</v>
      </c>
      <c r="F33" s="232">
        <v>320.36267089843801</v>
      </c>
      <c r="G33" s="232">
        <v>0</v>
      </c>
      <c r="H33" s="232">
        <v>946308</v>
      </c>
      <c r="I33" s="232">
        <v>0.39654043316841098</v>
      </c>
      <c r="J33" s="232">
        <v>0.14609347283840199</v>
      </c>
    </row>
    <row r="34" spans="1:10" x14ac:dyDescent="0.25">
      <c r="A34" s="318" t="str">
        <f t="shared" si="0"/>
        <v>2015edu18</v>
      </c>
      <c r="B34" s="232">
        <v>2015</v>
      </c>
      <c r="C34" s="232" t="s">
        <v>705</v>
      </c>
      <c r="D34" s="232">
        <v>2.3922083377838099</v>
      </c>
      <c r="E34" s="232">
        <v>1.7579857259988799E-2</v>
      </c>
      <c r="F34" s="232">
        <v>136.07666015625</v>
      </c>
      <c r="G34" s="232">
        <v>0</v>
      </c>
      <c r="H34" s="232">
        <v>946308</v>
      </c>
      <c r="I34" s="232">
        <v>0.39654043316841098</v>
      </c>
      <c r="J34" s="232">
        <v>6.43124291673303E-3</v>
      </c>
    </row>
    <row r="35" spans="1:10" x14ac:dyDescent="0.25">
      <c r="A35" s="318" t="str">
        <f t="shared" si="0"/>
        <v>2015edu2</v>
      </c>
      <c r="B35" s="232">
        <v>2015</v>
      </c>
      <c r="C35" s="232" t="s">
        <v>706</v>
      </c>
      <c r="D35" s="232">
        <v>-2.4305958300828899E-2</v>
      </c>
      <c r="E35" s="232">
        <v>1.1410927399992899E-2</v>
      </c>
      <c r="F35" s="232">
        <v>-2.1300599575042698</v>
      </c>
      <c r="G35" s="232">
        <v>3.3166922628879499E-2</v>
      </c>
      <c r="H35" s="232">
        <v>946308</v>
      </c>
      <c r="I35" s="232">
        <v>0.39654043316841098</v>
      </c>
      <c r="J35" s="232">
        <v>1.09070856124163E-2</v>
      </c>
    </row>
    <row r="36" spans="1:10" x14ac:dyDescent="0.25">
      <c r="A36" s="318" t="str">
        <f t="shared" si="0"/>
        <v>2015edu22</v>
      </c>
      <c r="B36" s="232">
        <v>2015</v>
      </c>
      <c r="C36" s="232" t="s">
        <v>707</v>
      </c>
      <c r="D36" s="232">
        <v>2.7445874214172399</v>
      </c>
      <c r="E36" s="232">
        <v>2.5084838271141101E-2</v>
      </c>
      <c r="F36" s="232">
        <v>109.41220092773401</v>
      </c>
      <c r="G36" s="232">
        <v>0</v>
      </c>
      <c r="H36" s="232">
        <v>946308</v>
      </c>
      <c r="I36" s="232">
        <v>0.39654043316841098</v>
      </c>
      <c r="J36" s="232">
        <v>2.3000382352620398E-3</v>
      </c>
    </row>
    <row r="37" spans="1:10" x14ac:dyDescent="0.25">
      <c r="A37" s="318" t="str">
        <f t="shared" si="0"/>
        <v>2015edu3</v>
      </c>
      <c r="B37" s="232">
        <v>2015</v>
      </c>
      <c r="C37" s="232" t="s">
        <v>708</v>
      </c>
      <c r="D37" s="232">
        <v>3.8224775344133398E-2</v>
      </c>
      <c r="E37" s="232">
        <v>8.86779837310314E-3</v>
      </c>
      <c r="F37" s="232">
        <v>4.3105149269104004</v>
      </c>
      <c r="G37" s="232">
        <v>1.62891265063081E-5</v>
      </c>
      <c r="H37" s="232">
        <v>946308</v>
      </c>
      <c r="I37" s="232">
        <v>0.39654043316841098</v>
      </c>
      <c r="J37" s="232">
        <v>1.8191304057836501E-2</v>
      </c>
    </row>
    <row r="38" spans="1:10" x14ac:dyDescent="0.25">
      <c r="A38" s="318" t="str">
        <f t="shared" si="0"/>
        <v>2015edu4</v>
      </c>
      <c r="B38" s="232">
        <v>2015</v>
      </c>
      <c r="C38" s="232" t="s">
        <v>709</v>
      </c>
      <c r="D38" s="232">
        <v>0.20274929702281999</v>
      </c>
      <c r="E38" s="232">
        <v>7.65748228877783E-3</v>
      </c>
      <c r="F38" s="232">
        <v>26.477279663085898</v>
      </c>
      <c r="G38" s="232">
        <v>0</v>
      </c>
      <c r="H38" s="232">
        <v>946308</v>
      </c>
      <c r="I38" s="232">
        <v>0.39654043316841098</v>
      </c>
      <c r="J38" s="232">
        <v>2.56907306611538E-2</v>
      </c>
    </row>
    <row r="39" spans="1:10" x14ac:dyDescent="0.25">
      <c r="A39" s="318" t="str">
        <f t="shared" si="0"/>
        <v>2015edu5</v>
      </c>
      <c r="B39" s="232">
        <v>2015</v>
      </c>
      <c r="C39" s="232" t="s">
        <v>710</v>
      </c>
      <c r="D39" s="232">
        <v>0.40955752134323098</v>
      </c>
      <c r="E39" s="232">
        <v>5.7247080840170401E-3</v>
      </c>
      <c r="F39" s="232">
        <v>71.542076110839801</v>
      </c>
      <c r="G39" s="232">
        <v>0</v>
      </c>
      <c r="H39" s="232">
        <v>946308</v>
      </c>
      <c r="I39" s="232">
        <v>0.39654043316841098</v>
      </c>
      <c r="J39" s="232">
        <v>7.9424723982811002E-2</v>
      </c>
    </row>
    <row r="40" spans="1:10" x14ac:dyDescent="0.25">
      <c r="A40" s="318" t="str">
        <f t="shared" si="0"/>
        <v>2015edu6</v>
      </c>
      <c r="B40" s="232">
        <v>2015</v>
      </c>
      <c r="C40" s="232" t="s">
        <v>711</v>
      </c>
      <c r="D40" s="232">
        <v>0.461817055940628</v>
      </c>
      <c r="E40" s="232">
        <v>6.2947263941168802E-3</v>
      </c>
      <c r="F40" s="232">
        <v>73.365707397460895</v>
      </c>
      <c r="G40" s="232">
        <v>0</v>
      </c>
      <c r="H40" s="232">
        <v>946308</v>
      </c>
      <c r="I40" s="232">
        <v>0.39654043316841098</v>
      </c>
      <c r="J40" s="232">
        <v>4.3050620704889297E-2</v>
      </c>
    </row>
    <row r="41" spans="1:10" x14ac:dyDescent="0.25">
      <c r="A41" s="318" t="str">
        <f t="shared" si="0"/>
        <v>2015edu7</v>
      </c>
      <c r="B41" s="232">
        <v>2015</v>
      </c>
      <c r="C41" s="232" t="s">
        <v>712</v>
      </c>
      <c r="D41" s="232">
        <v>0.52523052692413297</v>
      </c>
      <c r="E41" s="232">
        <v>7.0664128288626697E-3</v>
      </c>
      <c r="F41" s="232">
        <v>74.327743530273395</v>
      </c>
      <c r="G41" s="232">
        <v>0</v>
      </c>
      <c r="H41" s="232">
        <v>946308</v>
      </c>
      <c r="I41" s="232">
        <v>0.39654043316841098</v>
      </c>
      <c r="J41" s="232">
        <v>2.7742652222514201E-2</v>
      </c>
    </row>
    <row r="42" spans="1:10" x14ac:dyDescent="0.25">
      <c r="A42" s="318" t="str">
        <f t="shared" si="0"/>
        <v>2015edu8</v>
      </c>
      <c r="B42" s="232">
        <v>2015</v>
      </c>
      <c r="C42" s="232" t="s">
        <v>713</v>
      </c>
      <c r="D42" s="232">
        <v>0.58245086669921897</v>
      </c>
      <c r="E42" s="232">
        <v>6.9445101544260996E-3</v>
      </c>
      <c r="F42" s="232">
        <v>83.872131347656307</v>
      </c>
      <c r="G42" s="232">
        <v>0</v>
      </c>
      <c r="H42" s="232">
        <v>946308</v>
      </c>
      <c r="I42" s="232">
        <v>0.39654043316841098</v>
      </c>
      <c r="J42" s="232">
        <v>3.3612523227930097E-2</v>
      </c>
    </row>
    <row r="43" spans="1:10" x14ac:dyDescent="0.25">
      <c r="A43" s="318" t="str">
        <f t="shared" si="0"/>
        <v>2015edu9</v>
      </c>
      <c r="B43" s="232">
        <v>2015</v>
      </c>
      <c r="C43" s="232" t="s">
        <v>714</v>
      </c>
      <c r="D43" s="232">
        <v>0.70032513141632102</v>
      </c>
      <c r="E43" s="232">
        <v>5.43208047747612E-3</v>
      </c>
      <c r="F43" s="232">
        <v>128.92391967773401</v>
      </c>
      <c r="G43" s="232">
        <v>0</v>
      </c>
      <c r="H43" s="232">
        <v>946308</v>
      </c>
      <c r="I43" s="232">
        <v>0.39654043316841098</v>
      </c>
      <c r="J43" s="232">
        <v>0.103205174207687</v>
      </c>
    </row>
    <row r="44" spans="1:10" x14ac:dyDescent="0.25">
      <c r="A44" s="318" t="str">
        <f t="shared" si="0"/>
        <v>2015hom</v>
      </c>
      <c r="B44" s="232">
        <v>2015</v>
      </c>
      <c r="C44" s="232" t="s">
        <v>715</v>
      </c>
      <c r="D44" s="232">
        <v>0.43920496106147799</v>
      </c>
      <c r="E44" s="232">
        <v>2.0280533935874701E-3</v>
      </c>
      <c r="F44" s="232">
        <v>216.56478881835901</v>
      </c>
      <c r="G44" s="232">
        <v>0</v>
      </c>
      <c r="H44" s="232">
        <v>946308</v>
      </c>
      <c r="I44" s="232">
        <v>0.39654043316841098</v>
      </c>
      <c r="J44" s="232">
        <v>0.57674252986908003</v>
      </c>
    </row>
    <row r="45" spans="1:10" x14ac:dyDescent="0.25">
      <c r="A45" s="318" t="str">
        <f t="shared" si="0"/>
        <v>2015idade</v>
      </c>
      <c r="B45" s="232">
        <v>2015</v>
      </c>
      <c r="C45" s="232" t="s">
        <v>716</v>
      </c>
      <c r="D45" s="232">
        <v>6.6047772765159607E-2</v>
      </c>
      <c r="E45" s="232">
        <v>4.8235408030450301E-4</v>
      </c>
      <c r="F45" s="232">
        <v>136.927978515625</v>
      </c>
      <c r="G45" s="232">
        <v>0</v>
      </c>
      <c r="H45" s="232">
        <v>946308</v>
      </c>
      <c r="I45" s="232">
        <v>0.39654043316841098</v>
      </c>
      <c r="J45" s="232">
        <v>39.008697509765597</v>
      </c>
    </row>
    <row r="46" spans="1:10" x14ac:dyDescent="0.25">
      <c r="A46" s="318" t="str">
        <f t="shared" si="0"/>
        <v>2015idade2</v>
      </c>
      <c r="B46" s="232">
        <v>2015</v>
      </c>
      <c r="C46" s="232" t="s">
        <v>717</v>
      </c>
      <c r="D46" s="232">
        <v>-6.3109659822657704E-4</v>
      </c>
      <c r="E46" s="232">
        <v>6.0153652157168802E-6</v>
      </c>
      <c r="F46" s="232">
        <v>-104.914093017578</v>
      </c>
      <c r="G46" s="232">
        <v>0</v>
      </c>
      <c r="H46" s="232">
        <v>946308</v>
      </c>
      <c r="I46" s="232">
        <v>0.39654043316841098</v>
      </c>
      <c r="J46" s="232">
        <v>1692.76135253906</v>
      </c>
    </row>
    <row r="47" spans="1:10" x14ac:dyDescent="0.25">
      <c r="A47" s="318" t="str">
        <f t="shared" si="0"/>
        <v>2015lnrtrabp</v>
      </c>
      <c r="B47" s="232">
        <v>2015</v>
      </c>
      <c r="C47" s="232" t="s">
        <v>718</v>
      </c>
      <c r="J47" s="232">
        <v>7.1734457015991202</v>
      </c>
    </row>
    <row r="48" spans="1:10" x14ac:dyDescent="0.25">
      <c r="A48" s="318" t="str">
        <f t="shared" si="0"/>
        <v>2014_cons</v>
      </c>
      <c r="B48" s="232">
        <v>2014</v>
      </c>
      <c r="C48" s="232" t="s">
        <v>696</v>
      </c>
      <c r="D48" s="232">
        <v>4.5239129066467303</v>
      </c>
      <c r="E48" s="232">
        <v>1.04808527976274E-2</v>
      </c>
      <c r="F48" s="232">
        <v>431.63595581054699</v>
      </c>
      <c r="G48" s="232">
        <v>0</v>
      </c>
      <c r="H48" s="232">
        <v>957430</v>
      </c>
      <c r="I48" s="232">
        <v>0.35223302245140098</v>
      </c>
    </row>
    <row r="49" spans="1:10" x14ac:dyDescent="0.25">
      <c r="A49" s="318" t="str">
        <f t="shared" si="0"/>
        <v>2014edu1</v>
      </c>
      <c r="B49" s="232">
        <v>2014</v>
      </c>
      <c r="C49" s="232" t="s">
        <v>697</v>
      </c>
      <c r="D49" s="232">
        <v>7.5696721673011794E-2</v>
      </c>
      <c r="E49" s="232">
        <v>5.4060008376836798E-2</v>
      </c>
      <c r="F49" s="232">
        <v>1.40023505687714</v>
      </c>
      <c r="G49" s="232">
        <v>0.16144326329231301</v>
      </c>
      <c r="H49" s="232">
        <v>957430</v>
      </c>
      <c r="I49" s="232">
        <v>0.35223302245140098</v>
      </c>
      <c r="J49" s="232">
        <v>5.9988984139636202E-4</v>
      </c>
    </row>
    <row r="50" spans="1:10" x14ac:dyDescent="0.25">
      <c r="A50" s="318" t="str">
        <f t="shared" si="0"/>
        <v>2014edu10</v>
      </c>
      <c r="B50" s="232">
        <v>2014</v>
      </c>
      <c r="C50" s="232" t="s">
        <v>698</v>
      </c>
      <c r="D50" s="232">
        <v>0.76872962713241599</v>
      </c>
      <c r="E50" s="232">
        <v>7.28903245180845E-3</v>
      </c>
      <c r="F50" s="232">
        <v>105.463874816895</v>
      </c>
      <c r="G50" s="232">
        <v>0</v>
      </c>
      <c r="H50" s="232">
        <v>957430</v>
      </c>
      <c r="I50" s="232">
        <v>0.35223302245140098</v>
      </c>
      <c r="J50" s="232">
        <v>2.8807394206523899E-2</v>
      </c>
    </row>
    <row r="51" spans="1:10" x14ac:dyDescent="0.25">
      <c r="A51" s="318" t="str">
        <f t="shared" si="0"/>
        <v>2014edu11</v>
      </c>
      <c r="B51" s="232">
        <v>2014</v>
      </c>
      <c r="C51" s="232" t="s">
        <v>699</v>
      </c>
      <c r="D51" s="232">
        <v>0.84448206424713101</v>
      </c>
      <c r="E51" s="232">
        <v>7.3542189784348002E-3</v>
      </c>
      <c r="F51" s="232">
        <v>114.82960510253901</v>
      </c>
      <c r="G51" s="232">
        <v>0</v>
      </c>
      <c r="H51" s="232">
        <v>957430</v>
      </c>
      <c r="I51" s="232">
        <v>0.35223302245140098</v>
      </c>
      <c r="J51" s="232">
        <v>3.1456977128982502E-2</v>
      </c>
    </row>
    <row r="52" spans="1:10" x14ac:dyDescent="0.25">
      <c r="A52" s="318" t="str">
        <f t="shared" si="0"/>
        <v>2014edu12</v>
      </c>
      <c r="B52" s="232">
        <v>2014</v>
      </c>
      <c r="C52" s="232" t="s">
        <v>700</v>
      </c>
      <c r="D52" s="232">
        <v>1.02336990833282</v>
      </c>
      <c r="E52" s="232">
        <v>5.5166995152831104E-3</v>
      </c>
      <c r="F52" s="232">
        <v>185.50401306152301</v>
      </c>
      <c r="G52" s="232">
        <v>0</v>
      </c>
      <c r="H52" s="232">
        <v>957430</v>
      </c>
      <c r="I52" s="232">
        <v>0.35223302245140098</v>
      </c>
      <c r="J52" s="232">
        <v>0.31992250680923501</v>
      </c>
    </row>
    <row r="53" spans="1:10" x14ac:dyDescent="0.25">
      <c r="A53" s="318" t="str">
        <f t="shared" si="0"/>
        <v>2014edu13</v>
      </c>
      <c r="B53" s="232">
        <v>2014</v>
      </c>
      <c r="C53" s="232" t="s">
        <v>701</v>
      </c>
      <c r="D53" s="232">
        <v>1.2337291240692101</v>
      </c>
      <c r="E53" s="232">
        <v>8.9080622419714893E-3</v>
      </c>
      <c r="F53" s="232">
        <v>138.49578857421901</v>
      </c>
      <c r="G53" s="232">
        <v>0</v>
      </c>
      <c r="H53" s="232">
        <v>957430</v>
      </c>
      <c r="I53" s="232">
        <v>0.35223302245140098</v>
      </c>
      <c r="J53" s="232">
        <v>1.8473695963621101E-2</v>
      </c>
    </row>
    <row r="54" spans="1:10" x14ac:dyDescent="0.25">
      <c r="A54" s="318" t="str">
        <f t="shared" si="0"/>
        <v>2014edu14</v>
      </c>
      <c r="B54" s="232">
        <v>2014</v>
      </c>
      <c r="C54" s="232" t="s">
        <v>702</v>
      </c>
      <c r="D54" s="232">
        <v>1.3503057956695601</v>
      </c>
      <c r="E54" s="232">
        <v>8.8922772556543402E-3</v>
      </c>
      <c r="F54" s="232">
        <v>151.85151672363301</v>
      </c>
      <c r="G54" s="232">
        <v>0</v>
      </c>
      <c r="H54" s="232">
        <v>957430</v>
      </c>
      <c r="I54" s="232">
        <v>0.35223302245140098</v>
      </c>
      <c r="J54" s="232">
        <v>2.2036097943782799E-2</v>
      </c>
    </row>
    <row r="55" spans="1:10" x14ac:dyDescent="0.25">
      <c r="A55" s="318" t="str">
        <f t="shared" si="0"/>
        <v>2014edu15</v>
      </c>
      <c r="B55" s="232">
        <v>2014</v>
      </c>
      <c r="C55" s="232" t="s">
        <v>703</v>
      </c>
      <c r="D55" s="232">
        <v>1.4204956293106099</v>
      </c>
      <c r="E55" s="232">
        <v>8.6393272504210507E-3</v>
      </c>
      <c r="F55" s="232">
        <v>164.42201232910199</v>
      </c>
      <c r="G55" s="232">
        <v>0</v>
      </c>
      <c r="H55" s="232">
        <v>957430</v>
      </c>
      <c r="I55" s="232">
        <v>0.35223302245140098</v>
      </c>
      <c r="J55" s="232">
        <v>2.7578601613640799E-2</v>
      </c>
    </row>
    <row r="56" spans="1:10" x14ac:dyDescent="0.25">
      <c r="A56" s="318" t="str">
        <f t="shared" si="0"/>
        <v>2014edu16</v>
      </c>
      <c r="B56" s="232">
        <v>2014</v>
      </c>
      <c r="C56" s="232" t="s">
        <v>704</v>
      </c>
      <c r="D56" s="232">
        <v>1.8765959739685101</v>
      </c>
      <c r="E56" s="232">
        <v>6.4295758493244596E-3</v>
      </c>
      <c r="F56" s="232">
        <v>291.86932373046898</v>
      </c>
      <c r="G56" s="232">
        <v>0</v>
      </c>
      <c r="H56" s="232">
        <v>957430</v>
      </c>
      <c r="I56" s="232">
        <v>0.35223302245140098</v>
      </c>
      <c r="J56" s="232">
        <v>0.13868673145770999</v>
      </c>
    </row>
    <row r="57" spans="1:10" x14ac:dyDescent="0.25">
      <c r="A57" s="318" t="str">
        <f t="shared" si="0"/>
        <v>2014edu18</v>
      </c>
      <c r="B57" s="232">
        <v>2014</v>
      </c>
      <c r="C57" s="232" t="s">
        <v>705</v>
      </c>
      <c r="D57" s="232">
        <v>2.4041557312011701</v>
      </c>
      <c r="E57" s="232">
        <v>2.01558582484722E-2</v>
      </c>
      <c r="F57" s="232">
        <v>119.27825927734401</v>
      </c>
      <c r="G57" s="232">
        <v>0</v>
      </c>
      <c r="H57" s="232">
        <v>957430</v>
      </c>
      <c r="I57" s="232">
        <v>0.35223302245140098</v>
      </c>
      <c r="J57" s="232">
        <v>5.7813222520053404E-3</v>
      </c>
    </row>
    <row r="58" spans="1:10" x14ac:dyDescent="0.25">
      <c r="A58" s="318" t="str">
        <f t="shared" si="0"/>
        <v>2014edu2</v>
      </c>
      <c r="B58" s="232">
        <v>2014</v>
      </c>
      <c r="C58" s="232" t="s">
        <v>706</v>
      </c>
      <c r="D58" s="232">
        <v>2.58431099355221E-2</v>
      </c>
      <c r="E58" s="232">
        <v>1.16285094991326E-2</v>
      </c>
      <c r="F58" s="232">
        <v>2.2223923206329301</v>
      </c>
      <c r="G58" s="232">
        <v>2.6257036253809901E-2</v>
      </c>
      <c r="H58" s="232">
        <v>957430</v>
      </c>
      <c r="I58" s="232">
        <v>0.35223302245140098</v>
      </c>
      <c r="J58" s="232">
        <v>1.1391921900212799E-2</v>
      </c>
    </row>
    <row r="59" spans="1:10" x14ac:dyDescent="0.25">
      <c r="A59" s="318" t="str">
        <f t="shared" si="0"/>
        <v>2014edu22</v>
      </c>
      <c r="B59" s="232">
        <v>2014</v>
      </c>
      <c r="C59" s="232" t="s">
        <v>707</v>
      </c>
      <c r="D59" s="232">
        <v>2.6762530803680402</v>
      </c>
      <c r="E59" s="232">
        <v>3.9802175015211098E-2</v>
      </c>
      <c r="F59" s="232">
        <v>67.238868713378906</v>
      </c>
      <c r="G59" s="232">
        <v>0</v>
      </c>
      <c r="H59" s="232">
        <v>957430</v>
      </c>
      <c r="I59" s="232">
        <v>0.35223302245140098</v>
      </c>
      <c r="J59" s="232">
        <v>2.2446447983384102E-3</v>
      </c>
    </row>
    <row r="60" spans="1:10" x14ac:dyDescent="0.25">
      <c r="A60" s="318" t="str">
        <f t="shared" si="0"/>
        <v>2014edu3</v>
      </c>
      <c r="B60" s="232">
        <v>2014</v>
      </c>
      <c r="C60" s="232" t="s">
        <v>708</v>
      </c>
      <c r="D60" s="232">
        <v>0.12904876470565799</v>
      </c>
      <c r="E60" s="232">
        <v>8.6773866787552799E-3</v>
      </c>
      <c r="F60" s="232">
        <v>14.87184715271</v>
      </c>
      <c r="G60" s="232">
        <v>0</v>
      </c>
      <c r="H60" s="232">
        <v>957430</v>
      </c>
      <c r="I60" s="232">
        <v>0.35223302245140098</v>
      </c>
      <c r="J60" s="232">
        <v>1.9094346091151199E-2</v>
      </c>
    </row>
    <row r="61" spans="1:10" x14ac:dyDescent="0.25">
      <c r="A61" s="318" t="str">
        <f t="shared" si="0"/>
        <v>2014edu4</v>
      </c>
      <c r="B61" s="232">
        <v>2014</v>
      </c>
      <c r="C61" s="232" t="s">
        <v>709</v>
      </c>
      <c r="D61" s="232">
        <v>0.27082842588424699</v>
      </c>
      <c r="E61" s="232">
        <v>8.0361356958746893E-3</v>
      </c>
      <c r="F61" s="232">
        <v>33.701324462890597</v>
      </c>
      <c r="G61" s="232">
        <v>0</v>
      </c>
      <c r="H61" s="232">
        <v>957430</v>
      </c>
      <c r="I61" s="232">
        <v>0.35223302245140098</v>
      </c>
      <c r="J61" s="232">
        <v>2.66676153987646E-2</v>
      </c>
    </row>
    <row r="62" spans="1:10" x14ac:dyDescent="0.25">
      <c r="A62" s="318" t="str">
        <f t="shared" si="0"/>
        <v>2014edu5</v>
      </c>
      <c r="B62" s="232">
        <v>2014</v>
      </c>
      <c r="C62" s="232" t="s">
        <v>710</v>
      </c>
      <c r="D62" s="232">
        <v>0.47763821482658397</v>
      </c>
      <c r="E62" s="232">
        <v>6.0357297770678997E-3</v>
      </c>
      <c r="F62" s="232">
        <v>79.135124206542997</v>
      </c>
      <c r="G62" s="232">
        <v>0</v>
      </c>
      <c r="H62" s="232">
        <v>957430</v>
      </c>
      <c r="I62" s="232">
        <v>0.35223302245140098</v>
      </c>
      <c r="J62" s="232">
        <v>8.4581159055233002E-2</v>
      </c>
    </row>
    <row r="63" spans="1:10" x14ac:dyDescent="0.25">
      <c r="A63" s="318" t="str">
        <f t="shared" si="0"/>
        <v>2014edu6</v>
      </c>
      <c r="B63" s="232">
        <v>2014</v>
      </c>
      <c r="C63" s="232" t="s">
        <v>711</v>
      </c>
      <c r="D63" s="232">
        <v>0.53998321294784501</v>
      </c>
      <c r="E63" s="232">
        <v>6.6739111207425603E-3</v>
      </c>
      <c r="F63" s="232">
        <v>80.909561157226605</v>
      </c>
      <c r="G63" s="232">
        <v>0</v>
      </c>
      <c r="H63" s="232">
        <v>957430</v>
      </c>
      <c r="I63" s="232">
        <v>0.35223302245140098</v>
      </c>
      <c r="J63" s="232">
        <v>4.4540494680404698E-2</v>
      </c>
    </row>
    <row r="64" spans="1:10" x14ac:dyDescent="0.25">
      <c r="A64" s="318" t="str">
        <f t="shared" si="0"/>
        <v>2014edu7</v>
      </c>
      <c r="B64" s="232">
        <v>2014</v>
      </c>
      <c r="C64" s="232" t="s">
        <v>712</v>
      </c>
      <c r="D64" s="232">
        <v>0.60206854343414296</v>
      </c>
      <c r="E64" s="232">
        <v>7.4832616373896599E-3</v>
      </c>
      <c r="F64" s="232">
        <v>80.455368041992202</v>
      </c>
      <c r="G64" s="232">
        <v>0</v>
      </c>
      <c r="H64" s="232">
        <v>957430</v>
      </c>
      <c r="I64" s="232">
        <v>0.35223302245140098</v>
      </c>
      <c r="J64" s="232">
        <v>2.9147947207093201E-2</v>
      </c>
    </row>
    <row r="65" spans="1:10" x14ac:dyDescent="0.25">
      <c r="A65" s="318" t="str">
        <f t="shared" si="0"/>
        <v>2014edu8</v>
      </c>
      <c r="B65" s="232">
        <v>2014</v>
      </c>
      <c r="C65" s="232" t="s">
        <v>713</v>
      </c>
      <c r="D65" s="232">
        <v>0.66529524326324496</v>
      </c>
      <c r="E65" s="232">
        <v>6.9546559825539598E-3</v>
      </c>
      <c r="F65" s="232">
        <v>95.661849975585895</v>
      </c>
      <c r="G65" s="232">
        <v>0</v>
      </c>
      <c r="H65" s="232">
        <v>957430</v>
      </c>
      <c r="I65" s="232">
        <v>0.35223302245140098</v>
      </c>
      <c r="J65" s="232">
        <v>3.5223547369241701E-2</v>
      </c>
    </row>
    <row r="66" spans="1:10" x14ac:dyDescent="0.25">
      <c r="A66" s="318" t="str">
        <f t="shared" si="0"/>
        <v>2014edu9</v>
      </c>
      <c r="B66" s="232">
        <v>2014</v>
      </c>
      <c r="C66" s="232" t="s">
        <v>714</v>
      </c>
      <c r="D66" s="232">
        <v>0.76074260473251298</v>
      </c>
      <c r="E66" s="232">
        <v>5.7888817973434899E-3</v>
      </c>
      <c r="F66" s="232">
        <v>131.41442871093801</v>
      </c>
      <c r="G66" s="232">
        <v>0</v>
      </c>
      <c r="H66" s="232">
        <v>957430</v>
      </c>
      <c r="I66" s="232">
        <v>0.35223302245140098</v>
      </c>
      <c r="J66" s="232">
        <v>0.106388337910175</v>
      </c>
    </row>
    <row r="67" spans="1:10" x14ac:dyDescent="0.25">
      <c r="A67" s="318" t="str">
        <f t="shared" ref="A67:A130" si="1">B67&amp;C67</f>
        <v>2014hom</v>
      </c>
      <c r="B67" s="232">
        <v>2014</v>
      </c>
      <c r="C67" s="232" t="s">
        <v>715</v>
      </c>
      <c r="D67" s="232">
        <v>0.43823218345642101</v>
      </c>
      <c r="E67" s="232">
        <v>2.14416650123894E-3</v>
      </c>
      <c r="F67" s="232">
        <v>204.38346862793</v>
      </c>
      <c r="G67" s="232">
        <v>0</v>
      </c>
      <c r="H67" s="232">
        <v>957430</v>
      </c>
      <c r="I67" s="232">
        <v>0.35223302245140098</v>
      </c>
      <c r="J67" s="232">
        <v>0.578371822834015</v>
      </c>
    </row>
    <row r="68" spans="1:10" x14ac:dyDescent="0.25">
      <c r="A68" s="318" t="str">
        <f t="shared" si="1"/>
        <v>2014idade</v>
      </c>
      <c r="B68" s="232">
        <v>2014</v>
      </c>
      <c r="C68" s="232" t="s">
        <v>716</v>
      </c>
      <c r="D68" s="232">
        <v>6.3639134168624906E-2</v>
      </c>
      <c r="E68" s="232">
        <v>4.8253455315716603E-4</v>
      </c>
      <c r="F68" s="232">
        <v>131.88513183593801</v>
      </c>
      <c r="G68" s="232">
        <v>0</v>
      </c>
      <c r="H68" s="232">
        <v>957430</v>
      </c>
      <c r="I68" s="232">
        <v>0.35223302245140098</v>
      </c>
      <c r="J68" s="232">
        <v>38.546150207519503</v>
      </c>
    </row>
    <row r="69" spans="1:10" x14ac:dyDescent="0.25">
      <c r="A69" s="318" t="str">
        <f t="shared" si="1"/>
        <v>2014idade2</v>
      </c>
      <c r="B69" s="232">
        <v>2014</v>
      </c>
      <c r="C69" s="232" t="s">
        <v>717</v>
      </c>
      <c r="D69" s="232">
        <v>-6.1010115314275005E-4</v>
      </c>
      <c r="E69" s="232">
        <v>6.0857250900880899E-6</v>
      </c>
      <c r="F69" s="232">
        <v>-100.251182556152</v>
      </c>
      <c r="G69" s="232">
        <v>0</v>
      </c>
      <c r="H69" s="232">
        <v>957430</v>
      </c>
      <c r="I69" s="232">
        <v>0.35223302245140098</v>
      </c>
      <c r="J69" s="232">
        <v>1656.75769042969</v>
      </c>
    </row>
    <row r="70" spans="1:10" x14ac:dyDescent="0.25">
      <c r="A70" s="318" t="str">
        <f t="shared" si="1"/>
        <v>2014lnrtrabp</v>
      </c>
      <c r="B70" s="232">
        <v>2014</v>
      </c>
      <c r="C70" s="232" t="s">
        <v>718</v>
      </c>
      <c r="J70" s="232">
        <v>7.1640186309814498</v>
      </c>
    </row>
    <row r="71" spans="1:10" x14ac:dyDescent="0.25">
      <c r="A71" s="318" t="str">
        <f t="shared" si="1"/>
        <v>2013_cons</v>
      </c>
      <c r="B71" s="232">
        <v>2013</v>
      </c>
      <c r="C71" s="232" t="s">
        <v>696</v>
      </c>
      <c r="D71" s="232">
        <v>4.4530186653137198</v>
      </c>
      <c r="E71" s="232">
        <v>1.00885583087802E-2</v>
      </c>
      <c r="F71" s="232">
        <v>441.39297485351602</v>
      </c>
      <c r="G71" s="232">
        <v>0</v>
      </c>
      <c r="H71" s="232">
        <v>940795</v>
      </c>
      <c r="I71" s="232">
        <v>0.39389517903327897</v>
      </c>
    </row>
    <row r="72" spans="1:10" x14ac:dyDescent="0.25">
      <c r="A72" s="318" t="str">
        <f t="shared" si="1"/>
        <v>2013edu1</v>
      </c>
      <c r="B72" s="232">
        <v>2013</v>
      </c>
      <c r="C72" s="232" t="s">
        <v>697</v>
      </c>
      <c r="D72" s="232">
        <v>0.127362355589867</v>
      </c>
      <c r="E72" s="232">
        <v>4.8459034413099303E-2</v>
      </c>
      <c r="F72" s="232">
        <v>2.6282479763031001</v>
      </c>
      <c r="G72" s="232">
        <v>8.5827317088842392E-3</v>
      </c>
      <c r="H72" s="232">
        <v>940795</v>
      </c>
      <c r="I72" s="232">
        <v>0.39389517903327897</v>
      </c>
      <c r="J72" s="232">
        <v>5.9716275427490505E-4</v>
      </c>
    </row>
    <row r="73" spans="1:10" x14ac:dyDescent="0.25">
      <c r="A73" s="318" t="str">
        <f t="shared" si="1"/>
        <v>2013edu10</v>
      </c>
      <c r="B73" s="232">
        <v>2013</v>
      </c>
      <c r="C73" s="232" t="s">
        <v>698</v>
      </c>
      <c r="D73" s="232">
        <v>0.80429166555404696</v>
      </c>
      <c r="E73" s="232">
        <v>7.2121624834835503E-3</v>
      </c>
      <c r="F73" s="232">
        <v>111.51879119873</v>
      </c>
      <c r="G73" s="232">
        <v>0</v>
      </c>
      <c r="H73" s="232">
        <v>940795</v>
      </c>
      <c r="I73" s="232">
        <v>0.39389517903327897</v>
      </c>
      <c r="J73" s="232">
        <v>2.8744641691446301E-2</v>
      </c>
    </row>
    <row r="74" spans="1:10" x14ac:dyDescent="0.25">
      <c r="A74" s="318" t="str">
        <f t="shared" si="1"/>
        <v>2013edu11</v>
      </c>
      <c r="B74" s="232">
        <v>2013</v>
      </c>
      <c r="C74" s="232" t="s">
        <v>699</v>
      </c>
      <c r="D74" s="232">
        <v>0.88690376281738303</v>
      </c>
      <c r="E74" s="232">
        <v>7.0300106890499601E-3</v>
      </c>
      <c r="F74" s="232">
        <v>126.159660339355</v>
      </c>
      <c r="G74" s="232">
        <v>0</v>
      </c>
      <c r="H74" s="232">
        <v>940795</v>
      </c>
      <c r="I74" s="232">
        <v>0.39389517903327897</v>
      </c>
      <c r="J74" s="232">
        <v>3.0839642509818101E-2</v>
      </c>
    </row>
    <row r="75" spans="1:10" x14ac:dyDescent="0.25">
      <c r="A75" s="318" t="str">
        <f t="shared" si="1"/>
        <v>2013edu12</v>
      </c>
      <c r="B75" s="232">
        <v>2013</v>
      </c>
      <c r="C75" s="232" t="s">
        <v>700</v>
      </c>
      <c r="D75" s="232">
        <v>1.08348536491394</v>
      </c>
      <c r="E75" s="232">
        <v>5.2782944403588798E-3</v>
      </c>
      <c r="F75" s="232">
        <v>205.27186584472699</v>
      </c>
      <c r="G75" s="232">
        <v>0</v>
      </c>
      <c r="H75" s="232">
        <v>940795</v>
      </c>
      <c r="I75" s="232">
        <v>0.39389517903327897</v>
      </c>
      <c r="J75" s="232">
        <v>0.31445485353469799</v>
      </c>
    </row>
    <row r="76" spans="1:10" x14ac:dyDescent="0.25">
      <c r="A76" s="318" t="str">
        <f t="shared" si="1"/>
        <v>2013edu13</v>
      </c>
      <c r="B76" s="232">
        <v>2013</v>
      </c>
      <c r="C76" s="232" t="s">
        <v>701</v>
      </c>
      <c r="D76" s="232">
        <v>1.30945956707001</v>
      </c>
      <c r="E76" s="232">
        <v>7.9825753346085496E-3</v>
      </c>
      <c r="F76" s="232">
        <v>164.03973388671901</v>
      </c>
      <c r="G76" s="232">
        <v>0</v>
      </c>
      <c r="H76" s="232">
        <v>940795</v>
      </c>
      <c r="I76" s="232">
        <v>0.39389517903327897</v>
      </c>
      <c r="J76" s="232">
        <v>1.81360021233559E-2</v>
      </c>
    </row>
    <row r="77" spans="1:10" x14ac:dyDescent="0.25">
      <c r="A77" s="318" t="str">
        <f t="shared" si="1"/>
        <v>2013edu14</v>
      </c>
      <c r="B77" s="232">
        <v>2013</v>
      </c>
      <c r="C77" s="232" t="s">
        <v>702</v>
      </c>
      <c r="D77" s="232">
        <v>1.4399768114089999</v>
      </c>
      <c r="E77" s="232">
        <v>8.3007309585809708E-3</v>
      </c>
      <c r="F77" s="232">
        <v>173.47590637207</v>
      </c>
      <c r="G77" s="232">
        <v>0</v>
      </c>
      <c r="H77" s="232">
        <v>940795</v>
      </c>
      <c r="I77" s="232">
        <v>0.39389517903327897</v>
      </c>
      <c r="J77" s="232">
        <v>2.1695230156183201E-2</v>
      </c>
    </row>
    <row r="78" spans="1:10" x14ac:dyDescent="0.25">
      <c r="A78" s="318" t="str">
        <f t="shared" si="1"/>
        <v>2013edu15</v>
      </c>
      <c r="B78" s="232">
        <v>2013</v>
      </c>
      <c r="C78" s="232" t="s">
        <v>703</v>
      </c>
      <c r="D78" s="232">
        <v>1.5063943862914999</v>
      </c>
      <c r="E78" s="232">
        <v>7.8586507588625006E-3</v>
      </c>
      <c r="F78" s="232">
        <v>191.68614196777301</v>
      </c>
      <c r="G78" s="232">
        <v>0</v>
      </c>
      <c r="H78" s="232">
        <v>940795</v>
      </c>
      <c r="I78" s="232">
        <v>0.39389517903327897</v>
      </c>
      <c r="J78" s="232">
        <v>2.68668066710234E-2</v>
      </c>
    </row>
    <row r="79" spans="1:10" x14ac:dyDescent="0.25">
      <c r="A79" s="318" t="str">
        <f t="shared" si="1"/>
        <v>2013edu16</v>
      </c>
      <c r="B79" s="232">
        <v>2013</v>
      </c>
      <c r="C79" s="232" t="s">
        <v>704</v>
      </c>
      <c r="D79" s="232">
        <v>1.95277535915375</v>
      </c>
      <c r="E79" s="232">
        <v>5.94795029610395E-3</v>
      </c>
      <c r="F79" s="232">
        <v>328.31063842773398</v>
      </c>
      <c r="G79" s="232">
        <v>0</v>
      </c>
      <c r="H79" s="232">
        <v>940795</v>
      </c>
      <c r="I79" s="232">
        <v>0.39389517903327897</v>
      </c>
      <c r="J79" s="232">
        <v>0.13176502287387801</v>
      </c>
    </row>
    <row r="80" spans="1:10" x14ac:dyDescent="0.25">
      <c r="A80" s="318" t="str">
        <f t="shared" si="1"/>
        <v>2013edu18</v>
      </c>
      <c r="B80" s="232">
        <v>2013</v>
      </c>
      <c r="C80" s="232" t="s">
        <v>705</v>
      </c>
      <c r="D80" s="232">
        <v>2.4744687080383301</v>
      </c>
      <c r="E80" s="232">
        <v>1.6451871022582099E-2</v>
      </c>
      <c r="F80" s="232">
        <v>150.40652465820301</v>
      </c>
      <c r="G80" s="232">
        <v>0</v>
      </c>
      <c r="H80" s="232">
        <v>940795</v>
      </c>
      <c r="I80" s="232">
        <v>0.39389517903327897</v>
      </c>
      <c r="J80" s="232">
        <v>5.9173931367695297E-3</v>
      </c>
    </row>
    <row r="81" spans="1:10" x14ac:dyDescent="0.25">
      <c r="A81" s="318" t="str">
        <f t="shared" si="1"/>
        <v>2013edu2</v>
      </c>
      <c r="B81" s="232">
        <v>2013</v>
      </c>
      <c r="C81" s="232" t="s">
        <v>706</v>
      </c>
      <c r="D81" s="232">
        <v>6.7588299512863201E-2</v>
      </c>
      <c r="E81" s="232">
        <v>1.0699433274567099E-2</v>
      </c>
      <c r="F81" s="232">
        <v>6.3169980049133301</v>
      </c>
      <c r="G81" s="232">
        <v>2.6681148956875203E-10</v>
      </c>
      <c r="H81" s="232">
        <v>940795</v>
      </c>
      <c r="I81" s="232">
        <v>0.39389517903327897</v>
      </c>
      <c r="J81" s="232">
        <v>1.17800766602159E-2</v>
      </c>
    </row>
    <row r="82" spans="1:10" x14ac:dyDescent="0.25">
      <c r="A82" s="318" t="str">
        <f t="shared" si="1"/>
        <v>2013edu22</v>
      </c>
      <c r="B82" s="232">
        <v>2013</v>
      </c>
      <c r="C82" s="232" t="s">
        <v>707</v>
      </c>
      <c r="D82" s="232">
        <v>2.8112049102783199</v>
      </c>
      <c r="E82" s="232">
        <v>2.6361791417002699E-2</v>
      </c>
      <c r="F82" s="232">
        <v>106.639373779297</v>
      </c>
      <c r="G82" s="232">
        <v>0</v>
      </c>
      <c r="H82" s="232">
        <v>940795</v>
      </c>
      <c r="I82" s="232">
        <v>0.39389517903327897</v>
      </c>
      <c r="J82" s="232">
        <v>1.9909902475774301E-3</v>
      </c>
    </row>
    <row r="83" spans="1:10" x14ac:dyDescent="0.25">
      <c r="A83" s="318" t="str">
        <f t="shared" si="1"/>
        <v>2013edu3</v>
      </c>
      <c r="B83" s="232">
        <v>2013</v>
      </c>
      <c r="C83" s="232" t="s">
        <v>708</v>
      </c>
      <c r="D83" s="232">
        <v>0.15069305896759</v>
      </c>
      <c r="E83" s="232">
        <v>8.5055194795131701E-3</v>
      </c>
      <c r="F83" s="232">
        <v>17.717090606689499</v>
      </c>
      <c r="G83" s="232">
        <v>0</v>
      </c>
      <c r="H83" s="232">
        <v>940795</v>
      </c>
      <c r="I83" s="232">
        <v>0.39389517903327897</v>
      </c>
      <c r="J83" s="232">
        <v>2.0080953836440998E-2</v>
      </c>
    </row>
    <row r="84" spans="1:10" x14ac:dyDescent="0.25">
      <c r="A84" s="318" t="str">
        <f t="shared" si="1"/>
        <v>2013edu4</v>
      </c>
      <c r="B84" s="232">
        <v>2013</v>
      </c>
      <c r="C84" s="232" t="s">
        <v>709</v>
      </c>
      <c r="D84" s="232">
        <v>0.29197636246681202</v>
      </c>
      <c r="E84" s="232">
        <v>7.4430913664400604E-3</v>
      </c>
      <c r="F84" s="232">
        <v>39.227836608886697</v>
      </c>
      <c r="G84" s="232">
        <v>0</v>
      </c>
      <c r="H84" s="232">
        <v>940795</v>
      </c>
      <c r="I84" s="232">
        <v>0.39389517903327897</v>
      </c>
      <c r="J84" s="232">
        <v>2.9327141121029899E-2</v>
      </c>
    </row>
    <row r="85" spans="1:10" x14ac:dyDescent="0.25">
      <c r="A85" s="318" t="str">
        <f t="shared" si="1"/>
        <v>2013edu5</v>
      </c>
      <c r="B85" s="232">
        <v>2013</v>
      </c>
      <c r="C85" s="232" t="s">
        <v>710</v>
      </c>
      <c r="D85" s="232">
        <v>0.48962780833244302</v>
      </c>
      <c r="E85" s="232">
        <v>5.8069732040166898E-3</v>
      </c>
      <c r="F85" s="232">
        <v>84.317214965820298</v>
      </c>
      <c r="G85" s="232">
        <v>0</v>
      </c>
      <c r="H85" s="232">
        <v>940795</v>
      </c>
      <c r="I85" s="232">
        <v>0.39389517903327897</v>
      </c>
      <c r="J85" s="232">
        <v>8.8494732975959806E-2</v>
      </c>
    </row>
    <row r="86" spans="1:10" x14ac:dyDescent="0.25">
      <c r="A86" s="318" t="str">
        <f t="shared" si="1"/>
        <v>2013edu6</v>
      </c>
      <c r="B86" s="232">
        <v>2013</v>
      </c>
      <c r="C86" s="232" t="s">
        <v>711</v>
      </c>
      <c r="D86" s="232">
        <v>0.56765878200530995</v>
      </c>
      <c r="E86" s="232">
        <v>6.3946098089218096E-3</v>
      </c>
      <c r="F86" s="232">
        <v>88.771446228027301</v>
      </c>
      <c r="G86" s="232">
        <v>0</v>
      </c>
      <c r="H86" s="232">
        <v>940795</v>
      </c>
      <c r="I86" s="232">
        <v>0.39389517903327897</v>
      </c>
      <c r="J86" s="232">
        <v>4.6072155237197897E-2</v>
      </c>
    </row>
    <row r="87" spans="1:10" x14ac:dyDescent="0.25">
      <c r="A87" s="318" t="str">
        <f t="shared" si="1"/>
        <v>2013edu7</v>
      </c>
      <c r="B87" s="232">
        <v>2013</v>
      </c>
      <c r="C87" s="232" t="s">
        <v>712</v>
      </c>
      <c r="D87" s="232">
        <v>0.629916131496429</v>
      </c>
      <c r="E87" s="232">
        <v>7.0765982381999501E-3</v>
      </c>
      <c r="F87" s="232">
        <v>89.013977050781307</v>
      </c>
      <c r="G87" s="232">
        <v>0</v>
      </c>
      <c r="H87" s="232">
        <v>940795</v>
      </c>
      <c r="I87" s="232">
        <v>0.39389517903327897</v>
      </c>
      <c r="J87" s="232">
        <v>2.9676012694835701E-2</v>
      </c>
    </row>
    <row r="88" spans="1:10" x14ac:dyDescent="0.25">
      <c r="A88" s="318" t="str">
        <f t="shared" si="1"/>
        <v>2013edu8</v>
      </c>
      <c r="B88" s="232">
        <v>2013</v>
      </c>
      <c r="C88" s="232" t="s">
        <v>713</v>
      </c>
      <c r="D88" s="232">
        <v>0.69365680217742898</v>
      </c>
      <c r="E88" s="232">
        <v>6.75584468990564E-3</v>
      </c>
      <c r="F88" s="232">
        <v>102.67506408691401</v>
      </c>
      <c r="G88" s="232">
        <v>0</v>
      </c>
      <c r="H88" s="232">
        <v>940795</v>
      </c>
      <c r="I88" s="232">
        <v>0.39389517903327897</v>
      </c>
      <c r="J88" s="232">
        <v>3.6507286131382002E-2</v>
      </c>
    </row>
    <row r="89" spans="1:10" x14ac:dyDescent="0.25">
      <c r="A89" s="318" t="str">
        <f t="shared" si="1"/>
        <v>2013edu9</v>
      </c>
      <c r="B89" s="232">
        <v>2013</v>
      </c>
      <c r="C89" s="232" t="s">
        <v>714</v>
      </c>
      <c r="D89" s="232">
        <v>0.79098010063171398</v>
      </c>
      <c r="E89" s="232">
        <v>5.58176590129733E-3</v>
      </c>
      <c r="F89" s="232">
        <v>141.70785522460901</v>
      </c>
      <c r="G89" s="232">
        <v>0</v>
      </c>
      <c r="H89" s="232">
        <v>940795</v>
      </c>
      <c r="I89" s="232">
        <v>0.39389517903327897</v>
      </c>
      <c r="J89" s="232">
        <v>0.106010816991329</v>
      </c>
    </row>
    <row r="90" spans="1:10" x14ac:dyDescent="0.25">
      <c r="A90" s="318" t="str">
        <f t="shared" si="1"/>
        <v>2013hom</v>
      </c>
      <c r="B90" s="232">
        <v>2013</v>
      </c>
      <c r="C90" s="232" t="s">
        <v>715</v>
      </c>
      <c r="D90" s="232">
        <v>0.45179384946823098</v>
      </c>
      <c r="E90" s="232">
        <v>1.9643176347017301E-3</v>
      </c>
      <c r="F90" s="232">
        <v>230.00039672851599</v>
      </c>
      <c r="G90" s="232">
        <v>0</v>
      </c>
      <c r="H90" s="232">
        <v>940795</v>
      </c>
      <c r="I90" s="232">
        <v>0.39389517903327897</v>
      </c>
      <c r="J90" s="232">
        <v>0.58114206790924094</v>
      </c>
    </row>
    <row r="91" spans="1:10" x14ac:dyDescent="0.25">
      <c r="A91" s="318" t="str">
        <f t="shared" si="1"/>
        <v>2013idade</v>
      </c>
      <c r="B91" s="232">
        <v>2013</v>
      </c>
      <c r="C91" s="232" t="s">
        <v>716</v>
      </c>
      <c r="D91" s="232">
        <v>6.4635500311851501E-2</v>
      </c>
      <c r="E91" s="232">
        <v>4.7353317495435498E-4</v>
      </c>
      <c r="F91" s="232">
        <v>136.49624633789099</v>
      </c>
      <c r="G91" s="232">
        <v>0</v>
      </c>
      <c r="H91" s="232">
        <v>940795</v>
      </c>
      <c r="I91" s="232">
        <v>0.39389517903327897</v>
      </c>
      <c r="J91" s="232">
        <v>38.321941375732401</v>
      </c>
    </row>
    <row r="92" spans="1:10" x14ac:dyDescent="0.25">
      <c r="A92" s="318" t="str">
        <f t="shared" si="1"/>
        <v>2013idade2</v>
      </c>
      <c r="B92" s="232">
        <v>2013</v>
      </c>
      <c r="C92" s="232" t="s">
        <v>717</v>
      </c>
      <c r="D92" s="232">
        <v>-6.1344529967755101E-4</v>
      </c>
      <c r="E92" s="232">
        <v>6.0022011894034196E-6</v>
      </c>
      <c r="F92" s="232">
        <v>-102.20339202880901</v>
      </c>
      <c r="G92" s="232">
        <v>0</v>
      </c>
      <c r="H92" s="232">
        <v>940795</v>
      </c>
      <c r="I92" s="232">
        <v>0.39389517903327897</v>
      </c>
      <c r="J92" s="232">
        <v>1641.01550292969</v>
      </c>
    </row>
    <row r="93" spans="1:10" x14ac:dyDescent="0.25">
      <c r="A93" s="318" t="str">
        <f t="shared" si="1"/>
        <v>2013lnrtrabp</v>
      </c>
      <c r="B93" s="232">
        <v>2013</v>
      </c>
      <c r="C93" s="232" t="s">
        <v>718</v>
      </c>
      <c r="J93" s="232">
        <v>7.1598587036132804</v>
      </c>
    </row>
    <row r="94" spans="1:10" x14ac:dyDescent="0.25">
      <c r="A94" s="318" t="str">
        <f t="shared" si="1"/>
        <v>2012_cons</v>
      </c>
      <c r="B94" s="232">
        <v>2012</v>
      </c>
      <c r="C94" s="232" t="s">
        <v>696</v>
      </c>
      <c r="D94" s="232">
        <v>4.3803558349609402</v>
      </c>
      <c r="E94" s="232">
        <v>1.01704904809594E-2</v>
      </c>
      <c r="F94" s="232">
        <v>430.69268798828102</v>
      </c>
      <c r="G94" s="232">
        <v>0</v>
      </c>
      <c r="H94" s="232">
        <v>926916</v>
      </c>
      <c r="I94" s="232">
        <v>0.39457771182060197</v>
      </c>
    </row>
    <row r="95" spans="1:10" x14ac:dyDescent="0.25">
      <c r="A95" s="318" t="str">
        <f t="shared" si="1"/>
        <v>2012edu1</v>
      </c>
      <c r="B95" s="232">
        <v>2012</v>
      </c>
      <c r="C95" s="232" t="s">
        <v>697</v>
      </c>
      <c r="D95" s="232">
        <v>0.19302964210510301</v>
      </c>
      <c r="E95" s="232">
        <v>3.7682898342609399E-2</v>
      </c>
      <c r="F95" s="232">
        <v>5.1224732398986799</v>
      </c>
      <c r="G95" s="232">
        <v>3.0161410791151898E-7</v>
      </c>
      <c r="H95" s="232">
        <v>926916</v>
      </c>
      <c r="I95" s="232">
        <v>0.39457771182060197</v>
      </c>
      <c r="J95" s="232">
        <v>6.2596943462267496E-4</v>
      </c>
    </row>
    <row r="96" spans="1:10" x14ac:dyDescent="0.25">
      <c r="A96" s="318" t="str">
        <f t="shared" si="1"/>
        <v>2012edu10</v>
      </c>
      <c r="B96" s="232">
        <v>2012</v>
      </c>
      <c r="C96" s="232" t="s">
        <v>698</v>
      </c>
      <c r="D96" s="232">
        <v>0.81304132938384999</v>
      </c>
      <c r="E96" s="232">
        <v>7.1062748320400698E-3</v>
      </c>
      <c r="F96" s="232">
        <v>114.411750793457</v>
      </c>
      <c r="G96" s="232">
        <v>0</v>
      </c>
      <c r="H96" s="232">
        <v>926916</v>
      </c>
      <c r="I96" s="232">
        <v>0.39457771182060197</v>
      </c>
      <c r="J96" s="232">
        <v>2.8793107718229301E-2</v>
      </c>
    </row>
    <row r="97" spans="1:10" x14ac:dyDescent="0.25">
      <c r="A97" s="318" t="str">
        <f t="shared" si="1"/>
        <v>2012edu11</v>
      </c>
      <c r="B97" s="232">
        <v>2012</v>
      </c>
      <c r="C97" s="232" t="s">
        <v>699</v>
      </c>
      <c r="D97" s="232">
        <v>0.89243799448013295</v>
      </c>
      <c r="E97" s="232">
        <v>6.8894345313310597E-3</v>
      </c>
      <c r="F97" s="232">
        <v>129.537185668945</v>
      </c>
      <c r="G97" s="232">
        <v>0</v>
      </c>
      <c r="H97" s="232">
        <v>926916</v>
      </c>
      <c r="I97" s="232">
        <v>0.39457771182060197</v>
      </c>
      <c r="J97" s="232">
        <v>3.2338194549083703E-2</v>
      </c>
    </row>
    <row r="98" spans="1:10" x14ac:dyDescent="0.25">
      <c r="A98" s="318" t="str">
        <f t="shared" si="1"/>
        <v>2012edu12</v>
      </c>
      <c r="B98" s="232">
        <v>2012</v>
      </c>
      <c r="C98" s="232" t="s">
        <v>700</v>
      </c>
      <c r="D98" s="232">
        <v>1.0953985452652</v>
      </c>
      <c r="E98" s="232">
        <v>5.1617482677102098E-3</v>
      </c>
      <c r="F98" s="232">
        <v>212.21464538574199</v>
      </c>
      <c r="G98" s="232">
        <v>0</v>
      </c>
      <c r="H98" s="232">
        <v>926916</v>
      </c>
      <c r="I98" s="232">
        <v>0.39457771182060197</v>
      </c>
      <c r="J98" s="232">
        <v>0.30524334311485302</v>
      </c>
    </row>
    <row r="99" spans="1:10" x14ac:dyDescent="0.25">
      <c r="A99" s="318" t="str">
        <f t="shared" si="1"/>
        <v>2012edu13</v>
      </c>
      <c r="B99" s="232">
        <v>2012</v>
      </c>
      <c r="C99" s="232" t="s">
        <v>701</v>
      </c>
      <c r="D99" s="232">
        <v>1.34016990661621</v>
      </c>
      <c r="E99" s="232">
        <v>8.6602885276079195E-3</v>
      </c>
      <c r="F99" s="232">
        <v>154.74887084960901</v>
      </c>
      <c r="G99" s="232">
        <v>0</v>
      </c>
      <c r="H99" s="232">
        <v>926916</v>
      </c>
      <c r="I99" s="232">
        <v>0.39457771182060197</v>
      </c>
      <c r="J99" s="232">
        <v>1.8059704452753102E-2</v>
      </c>
    </row>
    <row r="100" spans="1:10" x14ac:dyDescent="0.25">
      <c r="A100" s="318" t="str">
        <f t="shared" si="1"/>
        <v>2012edu14</v>
      </c>
      <c r="B100" s="232">
        <v>2012</v>
      </c>
      <c r="C100" s="232" t="s">
        <v>702</v>
      </c>
      <c r="D100" s="232">
        <v>1.4588423967361499</v>
      </c>
      <c r="E100" s="232">
        <v>8.2769403234124201E-3</v>
      </c>
      <c r="F100" s="232">
        <v>176.253829956055</v>
      </c>
      <c r="G100" s="232">
        <v>0</v>
      </c>
      <c r="H100" s="232">
        <v>926916</v>
      </c>
      <c r="I100" s="232">
        <v>0.39457771182060197</v>
      </c>
      <c r="J100" s="232">
        <v>2.0824002102017399E-2</v>
      </c>
    </row>
    <row r="101" spans="1:10" x14ac:dyDescent="0.25">
      <c r="A101" s="318" t="str">
        <f t="shared" si="1"/>
        <v>2012edu15</v>
      </c>
      <c r="B101" s="232">
        <v>2012</v>
      </c>
      <c r="C101" s="232" t="s">
        <v>703</v>
      </c>
      <c r="D101" s="232">
        <v>1.52390480041504</v>
      </c>
      <c r="E101" s="232">
        <v>8.2643041387200408E-3</v>
      </c>
      <c r="F101" s="232">
        <v>184.39602661132801</v>
      </c>
      <c r="G101" s="232">
        <v>0</v>
      </c>
      <c r="H101" s="232">
        <v>926916</v>
      </c>
      <c r="I101" s="232">
        <v>0.39457771182060197</v>
      </c>
      <c r="J101" s="232">
        <v>2.6131935417652099E-2</v>
      </c>
    </row>
    <row r="102" spans="1:10" x14ac:dyDescent="0.25">
      <c r="A102" s="318" t="str">
        <f t="shared" si="1"/>
        <v>2012edu16</v>
      </c>
      <c r="B102" s="232">
        <v>2012</v>
      </c>
      <c r="C102" s="232" t="s">
        <v>704</v>
      </c>
      <c r="D102" s="232">
        <v>1.98709952831268</v>
      </c>
      <c r="E102" s="232">
        <v>5.9647755697369602E-3</v>
      </c>
      <c r="F102" s="232">
        <v>333.13903808593801</v>
      </c>
      <c r="G102" s="232">
        <v>0</v>
      </c>
      <c r="H102" s="232">
        <v>926916</v>
      </c>
      <c r="I102" s="232">
        <v>0.39457771182060197</v>
      </c>
      <c r="J102" s="232">
        <v>0.12810964882373799</v>
      </c>
    </row>
    <row r="103" spans="1:10" x14ac:dyDescent="0.25">
      <c r="A103" s="318" t="str">
        <f t="shared" si="1"/>
        <v>2012edu18</v>
      </c>
      <c r="B103" s="232">
        <v>2012</v>
      </c>
      <c r="C103" s="232" t="s">
        <v>705</v>
      </c>
      <c r="D103" s="232">
        <v>2.4101107120513898</v>
      </c>
      <c r="E103" s="232">
        <v>1.7704147845506699E-2</v>
      </c>
      <c r="F103" s="232">
        <v>136.13255310058599</v>
      </c>
      <c r="G103" s="232">
        <v>0</v>
      </c>
      <c r="H103" s="232">
        <v>926916</v>
      </c>
      <c r="I103" s="232">
        <v>0.39457771182060197</v>
      </c>
      <c r="J103" s="232">
        <v>5.7844943366944799E-3</v>
      </c>
    </row>
    <row r="104" spans="1:10" x14ac:dyDescent="0.25">
      <c r="A104" s="318" t="str">
        <f t="shared" si="1"/>
        <v>2012edu2</v>
      </c>
      <c r="B104" s="232">
        <v>2012</v>
      </c>
      <c r="C104" s="232" t="s">
        <v>706</v>
      </c>
      <c r="D104" s="232">
        <v>6.9399729371070903E-2</v>
      </c>
      <c r="E104" s="232">
        <v>1.0652922093868301E-2</v>
      </c>
      <c r="F104" s="232">
        <v>6.5146188735961896</v>
      </c>
      <c r="G104" s="232">
        <v>7.2911517101648103E-11</v>
      </c>
      <c r="H104" s="232">
        <v>926916</v>
      </c>
      <c r="I104" s="232">
        <v>0.39457771182060197</v>
      </c>
      <c r="J104" s="232">
        <v>1.20768062770367E-2</v>
      </c>
    </row>
    <row r="105" spans="1:10" x14ac:dyDescent="0.25">
      <c r="A105" s="318" t="str">
        <f t="shared" si="1"/>
        <v>2012edu22</v>
      </c>
      <c r="B105" s="232">
        <v>2012</v>
      </c>
      <c r="C105" s="232" t="s">
        <v>707</v>
      </c>
      <c r="D105" s="232">
        <v>2.7619323730468799</v>
      </c>
      <c r="E105" s="232">
        <v>3.2519541680812801E-2</v>
      </c>
      <c r="F105" s="232">
        <v>84.931465148925795</v>
      </c>
      <c r="G105" s="232">
        <v>0</v>
      </c>
      <c r="H105" s="232">
        <v>926916</v>
      </c>
      <c r="I105" s="232">
        <v>0.39457771182060197</v>
      </c>
      <c r="J105" s="232">
        <v>2.0317479502409701E-3</v>
      </c>
    </row>
    <row r="106" spans="1:10" x14ac:dyDescent="0.25">
      <c r="A106" s="318" t="str">
        <f t="shared" si="1"/>
        <v>2012edu3</v>
      </c>
      <c r="B106" s="232">
        <v>2012</v>
      </c>
      <c r="C106" s="232" t="s">
        <v>708</v>
      </c>
      <c r="D106" s="232">
        <v>0.180544808506966</v>
      </c>
      <c r="E106" s="232">
        <v>8.2904119044542295E-3</v>
      </c>
      <c r="F106" s="232">
        <v>21.777544021606399</v>
      </c>
      <c r="G106" s="232">
        <v>0</v>
      </c>
      <c r="H106" s="232">
        <v>926916</v>
      </c>
      <c r="I106" s="232">
        <v>0.39457771182060197</v>
      </c>
      <c r="J106" s="232">
        <v>2.1245155483484299E-2</v>
      </c>
    </row>
    <row r="107" spans="1:10" x14ac:dyDescent="0.25">
      <c r="A107" s="318" t="str">
        <f t="shared" si="1"/>
        <v>2012edu4</v>
      </c>
      <c r="B107" s="232">
        <v>2012</v>
      </c>
      <c r="C107" s="232" t="s">
        <v>709</v>
      </c>
      <c r="D107" s="232">
        <v>0.32084915041923501</v>
      </c>
      <c r="E107" s="232">
        <v>7.4022170156240498E-3</v>
      </c>
      <c r="F107" s="232">
        <v>43.345008850097699</v>
      </c>
      <c r="G107" s="232">
        <v>0</v>
      </c>
      <c r="H107" s="232">
        <v>926916</v>
      </c>
      <c r="I107" s="232">
        <v>0.39457771182060197</v>
      </c>
      <c r="J107" s="232">
        <v>3.0159393325448001E-2</v>
      </c>
    </row>
    <row r="108" spans="1:10" x14ac:dyDescent="0.25">
      <c r="A108" s="318" t="str">
        <f t="shared" si="1"/>
        <v>2012edu5</v>
      </c>
      <c r="B108" s="232">
        <v>2012</v>
      </c>
      <c r="C108" s="232" t="s">
        <v>710</v>
      </c>
      <c r="D108" s="232">
        <v>0.50075328350067105</v>
      </c>
      <c r="E108" s="232">
        <v>5.6674750521779104E-3</v>
      </c>
      <c r="F108" s="232">
        <v>88.355621337890597</v>
      </c>
      <c r="G108" s="232">
        <v>0</v>
      </c>
      <c r="H108" s="232">
        <v>926916</v>
      </c>
      <c r="I108" s="232">
        <v>0.39457771182060197</v>
      </c>
      <c r="J108" s="232">
        <v>9.1574974358081804E-2</v>
      </c>
    </row>
    <row r="109" spans="1:10" x14ac:dyDescent="0.25">
      <c r="A109" s="318" t="str">
        <f t="shared" si="1"/>
        <v>2012edu6</v>
      </c>
      <c r="B109" s="232">
        <v>2012</v>
      </c>
      <c r="C109" s="232" t="s">
        <v>711</v>
      </c>
      <c r="D109" s="232">
        <v>0.576429843902588</v>
      </c>
      <c r="E109" s="232">
        <v>6.3883480615913903E-3</v>
      </c>
      <c r="F109" s="232">
        <v>90.231437683105497</v>
      </c>
      <c r="G109" s="232">
        <v>0</v>
      </c>
      <c r="H109" s="232">
        <v>926916</v>
      </c>
      <c r="I109" s="232">
        <v>0.39457771182060197</v>
      </c>
      <c r="J109" s="232">
        <v>4.68938909471035E-2</v>
      </c>
    </row>
    <row r="110" spans="1:10" x14ac:dyDescent="0.25">
      <c r="A110" s="318" t="str">
        <f t="shared" si="1"/>
        <v>2012edu7</v>
      </c>
      <c r="B110" s="232">
        <v>2012</v>
      </c>
      <c r="C110" s="232" t="s">
        <v>712</v>
      </c>
      <c r="D110" s="232">
        <v>0.64154559373855602</v>
      </c>
      <c r="E110" s="232">
        <v>6.9247605279088003E-3</v>
      </c>
      <c r="F110" s="232">
        <v>92.645164489746094</v>
      </c>
      <c r="G110" s="232">
        <v>0</v>
      </c>
      <c r="H110" s="232">
        <v>926916</v>
      </c>
      <c r="I110" s="232">
        <v>0.39457771182060197</v>
      </c>
      <c r="J110" s="232">
        <v>3.0319165438413599E-2</v>
      </c>
    </row>
    <row r="111" spans="1:10" x14ac:dyDescent="0.25">
      <c r="A111" s="318" t="str">
        <f t="shared" si="1"/>
        <v>2012edu8</v>
      </c>
      <c r="B111" s="232">
        <v>2012</v>
      </c>
      <c r="C111" s="232" t="s">
        <v>713</v>
      </c>
      <c r="D111" s="232">
        <v>0.70063239336013805</v>
      </c>
      <c r="E111" s="232">
        <v>6.6422522068023699E-3</v>
      </c>
      <c r="F111" s="232">
        <v>105.481147766113</v>
      </c>
      <c r="G111" s="232">
        <v>0</v>
      </c>
      <c r="H111" s="232">
        <v>926916</v>
      </c>
      <c r="I111" s="232">
        <v>0.39457771182060197</v>
      </c>
      <c r="J111" s="232">
        <v>3.70339825749397E-2</v>
      </c>
    </row>
    <row r="112" spans="1:10" x14ac:dyDescent="0.25">
      <c r="A112" s="318" t="str">
        <f t="shared" si="1"/>
        <v>2012edu9</v>
      </c>
      <c r="B112" s="232">
        <v>2012</v>
      </c>
      <c r="C112" s="232" t="s">
        <v>714</v>
      </c>
      <c r="D112" s="232">
        <v>0.79391825199127197</v>
      </c>
      <c r="E112" s="232">
        <v>5.5092987604439302E-3</v>
      </c>
      <c r="F112" s="232">
        <v>144.10513305664099</v>
      </c>
      <c r="G112" s="232">
        <v>0</v>
      </c>
      <c r="H112" s="232">
        <v>926916</v>
      </c>
      <c r="I112" s="232">
        <v>0.39457771182060197</v>
      </c>
      <c r="J112" s="232">
        <v>0.106165565550327</v>
      </c>
    </row>
    <row r="113" spans="1:10" x14ac:dyDescent="0.25">
      <c r="A113" s="318" t="str">
        <f t="shared" si="1"/>
        <v>2012hom</v>
      </c>
      <c r="B113" s="232">
        <v>2012</v>
      </c>
      <c r="C113" s="232" t="s">
        <v>715</v>
      </c>
      <c r="D113" s="232">
        <v>0.462278813123703</v>
      </c>
      <c r="E113" s="232">
        <v>2.0291034597903499E-3</v>
      </c>
      <c r="F113" s="232">
        <v>227.82417297363301</v>
      </c>
      <c r="G113" s="232">
        <v>0</v>
      </c>
      <c r="H113" s="232">
        <v>926916</v>
      </c>
      <c r="I113" s="232">
        <v>0.39457771182060197</v>
      </c>
      <c r="J113" s="232">
        <v>0.58143681287765503</v>
      </c>
    </row>
    <row r="114" spans="1:10" x14ac:dyDescent="0.25">
      <c r="A114" s="318" t="str">
        <f t="shared" si="1"/>
        <v>2012idade</v>
      </c>
      <c r="B114" s="232">
        <v>2012</v>
      </c>
      <c r="C114" s="232" t="s">
        <v>716</v>
      </c>
      <c r="D114" s="232">
        <v>6.6547334194183405E-2</v>
      </c>
      <c r="E114" s="232">
        <v>4.8822356620803502E-4</v>
      </c>
      <c r="F114" s="232">
        <v>136.30503845214801</v>
      </c>
      <c r="G114" s="232">
        <v>0</v>
      </c>
      <c r="H114" s="232">
        <v>926916</v>
      </c>
      <c r="I114" s="232">
        <v>0.39457771182060197</v>
      </c>
      <c r="J114" s="232">
        <v>38.055004119872997</v>
      </c>
    </row>
    <row r="115" spans="1:10" x14ac:dyDescent="0.25">
      <c r="A115" s="318" t="str">
        <f t="shared" si="1"/>
        <v>2012idade2</v>
      </c>
      <c r="B115" s="232">
        <v>2012</v>
      </c>
      <c r="C115" s="232" t="s">
        <v>717</v>
      </c>
      <c r="D115" s="232">
        <v>-6.4087589271366596E-4</v>
      </c>
      <c r="E115" s="232">
        <v>6.2422245719062596E-6</v>
      </c>
      <c r="F115" s="232">
        <v>-102.66786956787099</v>
      </c>
      <c r="G115" s="232">
        <v>0</v>
      </c>
      <c r="H115" s="232">
        <v>926916</v>
      </c>
      <c r="I115" s="232">
        <v>0.39457771182060197</v>
      </c>
      <c r="J115" s="232">
        <v>1621.43054199219</v>
      </c>
    </row>
    <row r="116" spans="1:10" x14ac:dyDescent="0.25">
      <c r="A116" s="318" t="str">
        <f t="shared" si="1"/>
        <v>2012lnrtrabp</v>
      </c>
      <c r="B116" s="232">
        <v>2012</v>
      </c>
      <c r="C116" s="232" t="s">
        <v>718</v>
      </c>
      <c r="J116" s="232">
        <v>7.1146655082702601</v>
      </c>
    </row>
    <row r="117" spans="1:10" x14ac:dyDescent="0.25">
      <c r="A117" s="318" t="str">
        <f t="shared" si="1"/>
        <v>22016_cons</v>
      </c>
      <c r="B117" s="232">
        <v>22016</v>
      </c>
      <c r="C117" s="232" t="s">
        <v>696</v>
      </c>
      <c r="D117" s="232">
        <v>4.6630082130432102</v>
      </c>
      <c r="E117" s="232">
        <v>2.0645795390009901E-2</v>
      </c>
      <c r="F117" s="232">
        <v>225.85752868652301</v>
      </c>
      <c r="G117" s="232">
        <v>0</v>
      </c>
      <c r="H117" s="232">
        <v>232783</v>
      </c>
      <c r="I117" s="232">
        <v>0.38380429148674</v>
      </c>
    </row>
    <row r="118" spans="1:10" x14ac:dyDescent="0.25">
      <c r="A118" s="318" t="str">
        <f t="shared" si="1"/>
        <v>22016edu1</v>
      </c>
      <c r="B118" s="232">
        <v>22016</v>
      </c>
      <c r="C118" s="232" t="s">
        <v>697</v>
      </c>
      <c r="D118" s="232">
        <v>0.14012588560581199</v>
      </c>
      <c r="E118" s="232">
        <v>0.12567023932933799</v>
      </c>
      <c r="F118" s="232">
        <v>1.11502838134766</v>
      </c>
      <c r="G118" s="232">
        <v>0.26483941078186002</v>
      </c>
      <c r="H118" s="232">
        <v>232783</v>
      </c>
      <c r="I118" s="232">
        <v>0.38380429148674</v>
      </c>
      <c r="J118" s="232">
        <v>3.2685065525583901E-4</v>
      </c>
    </row>
    <row r="119" spans="1:10" x14ac:dyDescent="0.25">
      <c r="A119" s="318" t="str">
        <f t="shared" si="1"/>
        <v>22016edu10</v>
      </c>
      <c r="B119" s="232">
        <v>22016</v>
      </c>
      <c r="C119" s="232" t="s">
        <v>698</v>
      </c>
      <c r="D119" s="232">
        <v>0.53725963830947898</v>
      </c>
      <c r="E119" s="232">
        <v>1.46416230127215E-2</v>
      </c>
      <c r="F119" s="232">
        <v>36.693996429443402</v>
      </c>
      <c r="G119" s="232">
        <v>0</v>
      </c>
      <c r="H119" s="232">
        <v>232783</v>
      </c>
      <c r="I119" s="232">
        <v>0.38380429148674</v>
      </c>
      <c r="J119" s="232">
        <v>2.5211287662386901E-2</v>
      </c>
    </row>
    <row r="120" spans="1:10" x14ac:dyDescent="0.25">
      <c r="A120" s="318" t="str">
        <f t="shared" si="1"/>
        <v>22016edu11</v>
      </c>
      <c r="B120" s="232">
        <v>22016</v>
      </c>
      <c r="C120" s="232" t="s">
        <v>699</v>
      </c>
      <c r="D120" s="232">
        <v>0.601751089096069</v>
      </c>
      <c r="E120" s="232">
        <v>1.35669056326151E-2</v>
      </c>
      <c r="F120" s="232">
        <v>44.354335784912102</v>
      </c>
      <c r="G120" s="232">
        <v>0</v>
      </c>
      <c r="H120" s="232">
        <v>232783</v>
      </c>
      <c r="I120" s="232">
        <v>0.38380429148674</v>
      </c>
      <c r="J120" s="232">
        <v>2.74372398853302E-2</v>
      </c>
    </row>
    <row r="121" spans="1:10" x14ac:dyDescent="0.25">
      <c r="A121" s="318" t="str">
        <f t="shared" si="1"/>
        <v>22016edu12</v>
      </c>
      <c r="B121" s="232">
        <v>22016</v>
      </c>
      <c r="C121" s="232" t="s">
        <v>700</v>
      </c>
      <c r="D121" s="232">
        <v>0.82806557416915905</v>
      </c>
      <c r="E121" s="232">
        <v>8.8321827352047001E-3</v>
      </c>
      <c r="F121" s="232">
        <v>93.755485534667997</v>
      </c>
      <c r="G121" s="232">
        <v>0</v>
      </c>
      <c r="H121" s="232">
        <v>232783</v>
      </c>
      <c r="I121" s="232">
        <v>0.38380429148674</v>
      </c>
      <c r="J121" s="232">
        <v>0.32413312792777998</v>
      </c>
    </row>
    <row r="122" spans="1:10" x14ac:dyDescent="0.25">
      <c r="A122" s="318" t="str">
        <f t="shared" si="1"/>
        <v>22016edu13</v>
      </c>
      <c r="B122" s="232">
        <v>22016</v>
      </c>
      <c r="C122" s="232" t="s">
        <v>701</v>
      </c>
      <c r="D122" s="232">
        <v>1.0095677375793499</v>
      </c>
      <c r="E122" s="232">
        <v>1.9156631082296399E-2</v>
      </c>
      <c r="F122" s="232">
        <v>52.700695037841797</v>
      </c>
      <c r="G122" s="232">
        <v>0</v>
      </c>
      <c r="H122" s="232">
        <v>232783</v>
      </c>
      <c r="I122" s="232">
        <v>0.38380429148674</v>
      </c>
      <c r="J122" s="232">
        <v>1.9502839073538801E-2</v>
      </c>
    </row>
    <row r="123" spans="1:10" x14ac:dyDescent="0.25">
      <c r="A123" s="318" t="str">
        <f t="shared" si="1"/>
        <v>22016edu14</v>
      </c>
      <c r="B123" s="232">
        <v>22016</v>
      </c>
      <c r="C123" s="232" t="s">
        <v>702</v>
      </c>
      <c r="D123" s="232">
        <v>1.1163401603698699</v>
      </c>
      <c r="E123" s="232">
        <v>1.5064015053212599E-2</v>
      </c>
      <c r="F123" s="232">
        <v>74.106414794921903</v>
      </c>
      <c r="G123" s="232">
        <v>0</v>
      </c>
      <c r="H123" s="232">
        <v>232783</v>
      </c>
      <c r="I123" s="232">
        <v>0.38380429148674</v>
      </c>
      <c r="J123" s="232">
        <v>2.2214505821466401E-2</v>
      </c>
    </row>
    <row r="124" spans="1:10" x14ac:dyDescent="0.25">
      <c r="A124" s="318" t="str">
        <f t="shared" si="1"/>
        <v>22016edu15</v>
      </c>
      <c r="B124" s="232">
        <v>22016</v>
      </c>
      <c r="C124" s="232" t="s">
        <v>703</v>
      </c>
      <c r="D124" s="232">
        <v>1.3037072420120199</v>
      </c>
      <c r="E124" s="232">
        <v>1.4449549838900601E-2</v>
      </c>
      <c r="F124" s="232">
        <v>90.224761962890597</v>
      </c>
      <c r="G124" s="232">
        <v>0</v>
      </c>
      <c r="H124" s="232">
        <v>232783</v>
      </c>
      <c r="I124" s="232">
        <v>0.38380429148674</v>
      </c>
      <c r="J124" s="232">
        <v>3.5083964467048603E-2</v>
      </c>
    </row>
    <row r="125" spans="1:10" x14ac:dyDescent="0.25">
      <c r="A125" s="318" t="str">
        <f t="shared" si="1"/>
        <v>22016edu16</v>
      </c>
      <c r="B125" s="232">
        <v>22016</v>
      </c>
      <c r="C125" s="232" t="s">
        <v>704</v>
      </c>
      <c r="D125" s="232">
        <v>1.69311451911926</v>
      </c>
      <c r="E125" s="232">
        <v>1.07473144307733E-2</v>
      </c>
      <c r="F125" s="232">
        <v>157.53837585449199</v>
      </c>
      <c r="G125" s="232">
        <v>0</v>
      </c>
      <c r="H125" s="232">
        <v>232783</v>
      </c>
      <c r="I125" s="232">
        <v>0.38380429148674</v>
      </c>
      <c r="J125" s="232">
        <v>0.15083205699920699</v>
      </c>
    </row>
    <row r="126" spans="1:10" x14ac:dyDescent="0.25">
      <c r="A126" s="318" t="str">
        <f t="shared" si="1"/>
        <v>22016edu18</v>
      </c>
      <c r="B126" s="232">
        <v>22016</v>
      </c>
      <c r="C126" s="232" t="s">
        <v>705</v>
      </c>
      <c r="D126" s="232">
        <v>2.25609230995178</v>
      </c>
      <c r="E126" s="232">
        <v>3.3451698720455197E-2</v>
      </c>
      <c r="F126" s="232">
        <v>67.443283081054702</v>
      </c>
      <c r="G126" s="232">
        <v>0</v>
      </c>
      <c r="H126" s="232">
        <v>232783</v>
      </c>
      <c r="I126" s="232">
        <v>0.38380429148674</v>
      </c>
      <c r="J126" s="232">
        <v>6.8416786380112197E-3</v>
      </c>
    </row>
    <row r="127" spans="1:10" x14ac:dyDescent="0.25">
      <c r="A127" s="318" t="str">
        <f t="shared" si="1"/>
        <v>22016edu2</v>
      </c>
      <c r="B127" s="232">
        <v>22016</v>
      </c>
      <c r="C127" s="232" t="s">
        <v>706</v>
      </c>
      <c r="D127" s="232">
        <v>-0.191374272108078</v>
      </c>
      <c r="E127" s="232">
        <v>2.30361986905336E-2</v>
      </c>
      <c r="F127" s="232">
        <v>-8.3075456619262695</v>
      </c>
      <c r="G127" s="232">
        <v>9.8217268647509005E-17</v>
      </c>
      <c r="H127" s="232">
        <v>232783</v>
      </c>
      <c r="I127" s="232">
        <v>0.38380429148674</v>
      </c>
      <c r="J127" s="232">
        <v>9.4270221889018995E-3</v>
      </c>
    </row>
    <row r="128" spans="1:10" x14ac:dyDescent="0.25">
      <c r="A128" s="318" t="str">
        <f t="shared" si="1"/>
        <v>22016edu22</v>
      </c>
      <c r="B128" s="232">
        <v>22016</v>
      </c>
      <c r="C128" s="232" t="s">
        <v>707</v>
      </c>
      <c r="D128" s="232">
        <v>2.62341332435608</v>
      </c>
      <c r="E128" s="232">
        <v>3.8624323904514299E-2</v>
      </c>
      <c r="F128" s="232">
        <v>67.921272277832003</v>
      </c>
      <c r="G128" s="232">
        <v>0</v>
      </c>
      <c r="H128" s="232">
        <v>232783</v>
      </c>
      <c r="I128" s="232">
        <v>0.38380429148674</v>
      </c>
      <c r="J128" s="232">
        <v>2.5634525809437002E-3</v>
      </c>
    </row>
    <row r="129" spans="1:10" x14ac:dyDescent="0.25">
      <c r="A129" s="318" t="str">
        <f t="shared" si="1"/>
        <v>22016edu3</v>
      </c>
      <c r="B129" s="232">
        <v>22016</v>
      </c>
      <c r="C129" s="232" t="s">
        <v>708</v>
      </c>
      <c r="D129" s="232">
        <v>-0.15846653282642401</v>
      </c>
      <c r="E129" s="232">
        <v>1.8483703956007999E-2</v>
      </c>
      <c r="F129" s="232">
        <v>-8.5733108520507795</v>
      </c>
      <c r="G129" s="232">
        <v>1.0115251739679201E-17</v>
      </c>
      <c r="H129" s="232">
        <v>232783</v>
      </c>
      <c r="I129" s="232">
        <v>0.38380429148674</v>
      </c>
      <c r="J129" s="232">
        <v>1.5221219509839999E-2</v>
      </c>
    </row>
    <row r="130" spans="1:10" x14ac:dyDescent="0.25">
      <c r="A130" s="318" t="str">
        <f t="shared" si="1"/>
        <v>22016edu4</v>
      </c>
      <c r="B130" s="232">
        <v>22016</v>
      </c>
      <c r="C130" s="232" t="s">
        <v>709</v>
      </c>
      <c r="D130" s="232">
        <v>5.6998498737812001E-2</v>
      </c>
      <c r="E130" s="232">
        <v>1.6351936385035501E-2</v>
      </c>
      <c r="F130" s="232">
        <v>3.4857339859008798</v>
      </c>
      <c r="G130" s="232">
        <v>4.9087911611422896E-4</v>
      </c>
      <c r="H130" s="232">
        <v>232783</v>
      </c>
      <c r="I130" s="232">
        <v>0.38380429148674</v>
      </c>
      <c r="J130" s="232">
        <v>2.3006048053502998E-2</v>
      </c>
    </row>
    <row r="131" spans="1:10" x14ac:dyDescent="0.25">
      <c r="A131" s="318" t="str">
        <f t="shared" ref="A131:A194" si="2">B131&amp;C131</f>
        <v>22016edu5</v>
      </c>
      <c r="B131" s="232">
        <v>22016</v>
      </c>
      <c r="C131" s="232" t="s">
        <v>710</v>
      </c>
      <c r="D131" s="232">
        <v>0.26197865605354298</v>
      </c>
      <c r="E131" s="232">
        <v>1.07936561107636E-2</v>
      </c>
      <c r="F131" s="232">
        <v>24.271539688110401</v>
      </c>
      <c r="G131" s="232">
        <v>0</v>
      </c>
      <c r="H131" s="232">
        <v>232783</v>
      </c>
      <c r="I131" s="232">
        <v>0.38380429148674</v>
      </c>
      <c r="J131" s="232">
        <v>7.4822641909122495E-2</v>
      </c>
    </row>
    <row r="132" spans="1:10" x14ac:dyDescent="0.25">
      <c r="A132" s="318" t="str">
        <f t="shared" si="2"/>
        <v>22016edu6</v>
      </c>
      <c r="B132" s="232">
        <v>22016</v>
      </c>
      <c r="C132" s="232" t="s">
        <v>711</v>
      </c>
      <c r="D132" s="232">
        <v>0.29813280701637301</v>
      </c>
      <c r="E132" s="232">
        <v>1.2794028036296401E-2</v>
      </c>
      <c r="F132" s="232">
        <v>23.302497863769499</v>
      </c>
      <c r="G132" s="232">
        <v>0</v>
      </c>
      <c r="H132" s="232">
        <v>232783</v>
      </c>
      <c r="I132" s="232">
        <v>0.38380429148674</v>
      </c>
      <c r="J132" s="232">
        <v>3.7442341446876498E-2</v>
      </c>
    </row>
    <row r="133" spans="1:10" x14ac:dyDescent="0.25">
      <c r="A133" s="318" t="str">
        <f t="shared" si="2"/>
        <v>22016edu7</v>
      </c>
      <c r="B133" s="232">
        <v>22016</v>
      </c>
      <c r="C133" s="232" t="s">
        <v>712</v>
      </c>
      <c r="D133" s="232">
        <v>0.36221227049827598</v>
      </c>
      <c r="E133" s="232">
        <v>1.36575242504478E-2</v>
      </c>
      <c r="F133" s="232">
        <v>26.5210781097412</v>
      </c>
      <c r="G133" s="232">
        <v>0</v>
      </c>
      <c r="H133" s="232">
        <v>232783</v>
      </c>
      <c r="I133" s="232">
        <v>0.38380429148674</v>
      </c>
      <c r="J133" s="232">
        <v>2.58422289043665E-2</v>
      </c>
    </row>
    <row r="134" spans="1:10" x14ac:dyDescent="0.25">
      <c r="A134" s="318" t="str">
        <f t="shared" si="2"/>
        <v>22016edu8</v>
      </c>
      <c r="B134" s="232">
        <v>22016</v>
      </c>
      <c r="C134" s="232" t="s">
        <v>713</v>
      </c>
      <c r="D134" s="232">
        <v>0.42838945984840399</v>
      </c>
      <c r="E134" s="232">
        <v>1.39103438705206E-2</v>
      </c>
      <c r="F134" s="232">
        <v>30.7964687347412</v>
      </c>
      <c r="G134" s="232">
        <v>0</v>
      </c>
      <c r="H134" s="232">
        <v>232783</v>
      </c>
      <c r="I134" s="232">
        <v>0.38380429148674</v>
      </c>
      <c r="J134" s="232">
        <v>2.9582092538476001E-2</v>
      </c>
    </row>
    <row r="135" spans="1:10" x14ac:dyDescent="0.25">
      <c r="A135" s="318" t="str">
        <f t="shared" si="2"/>
        <v>22016edu9</v>
      </c>
      <c r="B135" s="232">
        <v>22016</v>
      </c>
      <c r="C135" s="232" t="s">
        <v>714</v>
      </c>
      <c r="D135" s="232">
        <v>0.57337021827697798</v>
      </c>
      <c r="E135" s="232">
        <v>9.7054215148091299E-3</v>
      </c>
      <c r="F135" s="232">
        <v>59.077312469482401</v>
      </c>
      <c r="G135" s="232">
        <v>0</v>
      </c>
      <c r="H135" s="232">
        <v>232783</v>
      </c>
      <c r="I135" s="232">
        <v>0.38380429148674</v>
      </c>
      <c r="J135" s="232">
        <v>9.8645135760307298E-2</v>
      </c>
    </row>
    <row r="136" spans="1:10" x14ac:dyDescent="0.25">
      <c r="A136" s="318" t="str">
        <f t="shared" si="2"/>
        <v>22016hom</v>
      </c>
      <c r="B136" s="232">
        <v>22016</v>
      </c>
      <c r="C136" s="232" t="s">
        <v>715</v>
      </c>
      <c r="D136" s="232">
        <v>0.408065855503082</v>
      </c>
      <c r="E136" s="232">
        <v>4.3164663948118704E-3</v>
      </c>
      <c r="F136" s="232">
        <v>94.537017822265597</v>
      </c>
      <c r="G136" s="232">
        <v>0</v>
      </c>
      <c r="H136" s="232">
        <v>232783</v>
      </c>
      <c r="I136" s="232">
        <v>0.38380429148674</v>
      </c>
      <c r="J136" s="232">
        <v>0.57705116271972701</v>
      </c>
    </row>
    <row r="137" spans="1:10" x14ac:dyDescent="0.25">
      <c r="A137" s="318" t="str">
        <f t="shared" si="2"/>
        <v>22016idade</v>
      </c>
      <c r="B137" s="232">
        <v>22016</v>
      </c>
      <c r="C137" s="232" t="s">
        <v>716</v>
      </c>
      <c r="D137" s="232">
        <v>6.3746437430381803E-2</v>
      </c>
      <c r="E137" s="232">
        <v>9.5898320432752403E-4</v>
      </c>
      <c r="F137" s="232">
        <v>66.472946166992202</v>
      </c>
      <c r="G137" s="232">
        <v>0</v>
      </c>
      <c r="H137" s="232">
        <v>232783</v>
      </c>
      <c r="I137" s="232">
        <v>0.38380429148674</v>
      </c>
      <c r="J137" s="232">
        <v>39.316799163818402</v>
      </c>
    </row>
    <row r="138" spans="1:10" x14ac:dyDescent="0.25">
      <c r="A138" s="318" t="str">
        <f t="shared" si="2"/>
        <v>22016idade2</v>
      </c>
      <c r="B138" s="232">
        <v>22016</v>
      </c>
      <c r="C138" s="232" t="s">
        <v>717</v>
      </c>
      <c r="D138" s="232">
        <v>-6.00393686909229E-4</v>
      </c>
      <c r="E138" s="232">
        <v>1.17456993393716E-5</v>
      </c>
      <c r="F138" s="232">
        <v>-51.116043090820298</v>
      </c>
      <c r="G138" s="232">
        <v>0</v>
      </c>
      <c r="H138" s="232">
        <v>232783</v>
      </c>
      <c r="I138" s="232">
        <v>0.38380429148674</v>
      </c>
      <c r="J138" s="232">
        <v>1715.51965332031</v>
      </c>
    </row>
    <row r="139" spans="1:10" x14ac:dyDescent="0.25">
      <c r="A139" s="318" t="str">
        <f t="shared" si="2"/>
        <v>22016lnrtrabp</v>
      </c>
      <c r="B139" s="232">
        <v>22016</v>
      </c>
      <c r="C139" s="232" t="s">
        <v>718</v>
      </c>
      <c r="J139" s="232">
        <v>7.1475234031677202</v>
      </c>
    </row>
    <row r="140" spans="1:10" x14ac:dyDescent="0.25">
      <c r="A140" s="318" t="str">
        <f t="shared" si="2"/>
        <v>12016_cons</v>
      </c>
      <c r="B140" s="232">
        <v>12016</v>
      </c>
      <c r="C140" s="232" t="s">
        <v>696</v>
      </c>
      <c r="D140" s="232">
        <v>4.6218576431274396</v>
      </c>
      <c r="E140" s="232">
        <v>2.0940709859132801E-2</v>
      </c>
      <c r="F140" s="232">
        <v>220.71160888671901</v>
      </c>
      <c r="G140" s="232">
        <v>0</v>
      </c>
      <c r="H140" s="232">
        <v>231407</v>
      </c>
      <c r="I140" s="232">
        <v>0.38900521397590598</v>
      </c>
    </row>
    <row r="141" spans="1:10" x14ac:dyDescent="0.25">
      <c r="A141" s="318" t="str">
        <f t="shared" si="2"/>
        <v>12016edu1</v>
      </c>
      <c r="B141" s="232">
        <v>12016</v>
      </c>
      <c r="C141" s="232" t="s">
        <v>697</v>
      </c>
      <c r="D141" s="232">
        <v>-0.247550204396248</v>
      </c>
      <c r="E141" s="232">
        <v>9.4274364411830902E-2</v>
      </c>
      <c r="F141" s="232">
        <v>-2.6258485317230198</v>
      </c>
      <c r="G141" s="232">
        <v>8.6438953876495396E-3</v>
      </c>
      <c r="H141" s="232">
        <v>231407</v>
      </c>
      <c r="I141" s="232">
        <v>0.38900521397590598</v>
      </c>
      <c r="J141" s="232">
        <v>3.3638312015682502E-4</v>
      </c>
    </row>
    <row r="142" spans="1:10" x14ac:dyDescent="0.25">
      <c r="A142" s="318" t="str">
        <f t="shared" si="2"/>
        <v>12016edu10</v>
      </c>
      <c r="B142" s="232">
        <v>12016</v>
      </c>
      <c r="C142" s="232" t="s">
        <v>698</v>
      </c>
      <c r="D142" s="232">
        <v>0.54708534479141202</v>
      </c>
      <c r="E142" s="232">
        <v>1.4010136015713199E-2</v>
      </c>
      <c r="F142" s="232">
        <v>39.049251556396499</v>
      </c>
      <c r="G142" s="232">
        <v>0</v>
      </c>
      <c r="H142" s="232">
        <v>231407</v>
      </c>
      <c r="I142" s="232">
        <v>0.38900521397590598</v>
      </c>
      <c r="J142" s="232">
        <v>2.4467960000038098E-2</v>
      </c>
    </row>
    <row r="143" spans="1:10" x14ac:dyDescent="0.25">
      <c r="A143" s="318" t="str">
        <f t="shared" si="2"/>
        <v>12016edu11</v>
      </c>
      <c r="B143" s="232">
        <v>12016</v>
      </c>
      <c r="C143" s="232" t="s">
        <v>699</v>
      </c>
      <c r="D143" s="232">
        <v>0.57008379697799705</v>
      </c>
      <c r="E143" s="232">
        <v>1.49060385301709E-2</v>
      </c>
      <c r="F143" s="232">
        <v>38.245159149169901</v>
      </c>
      <c r="G143" s="232">
        <v>0</v>
      </c>
      <c r="H143" s="232">
        <v>231407</v>
      </c>
      <c r="I143" s="232">
        <v>0.38900521397590598</v>
      </c>
      <c r="J143" s="232">
        <v>2.8104357421398201E-2</v>
      </c>
    </row>
    <row r="144" spans="1:10" x14ac:dyDescent="0.25">
      <c r="A144" s="318" t="str">
        <f t="shared" si="2"/>
        <v>12016edu12</v>
      </c>
      <c r="B144" s="232">
        <v>12016</v>
      </c>
      <c r="C144" s="232" t="s">
        <v>700</v>
      </c>
      <c r="D144" s="232">
        <v>0.83141553401946999</v>
      </c>
      <c r="E144" s="232">
        <v>9.2403832823038101E-3</v>
      </c>
      <c r="F144" s="232">
        <v>89.976303100585895</v>
      </c>
      <c r="G144" s="232">
        <v>0</v>
      </c>
      <c r="H144" s="232">
        <v>231407</v>
      </c>
      <c r="I144" s="232">
        <v>0.38900521397590598</v>
      </c>
      <c r="J144" s="232">
        <v>0.32312256097793601</v>
      </c>
    </row>
    <row r="145" spans="1:10" x14ac:dyDescent="0.25">
      <c r="A145" s="318" t="str">
        <f t="shared" si="2"/>
        <v>12016edu13</v>
      </c>
      <c r="B145" s="232">
        <v>12016</v>
      </c>
      <c r="C145" s="232" t="s">
        <v>701</v>
      </c>
      <c r="D145" s="232">
        <v>1.0345157384872401</v>
      </c>
      <c r="E145" s="232">
        <v>2.4435847997665398E-2</v>
      </c>
      <c r="F145" s="232">
        <v>42.335987091064503</v>
      </c>
      <c r="G145" s="232">
        <v>0</v>
      </c>
      <c r="H145" s="232">
        <v>231407</v>
      </c>
      <c r="I145" s="232">
        <v>0.38900521397590598</v>
      </c>
      <c r="J145" s="232">
        <v>1.9208500161766999E-2</v>
      </c>
    </row>
    <row r="146" spans="1:10" x14ac:dyDescent="0.25">
      <c r="A146" s="318" t="str">
        <f t="shared" si="2"/>
        <v>12016edu14</v>
      </c>
      <c r="B146" s="232">
        <v>12016</v>
      </c>
      <c r="C146" s="232" t="s">
        <v>702</v>
      </c>
      <c r="D146" s="232">
        <v>1.16095066070557</v>
      </c>
      <c r="E146" s="232">
        <v>1.52815701439977E-2</v>
      </c>
      <c r="F146" s="232">
        <v>75.970642089843807</v>
      </c>
      <c r="G146" s="232">
        <v>0</v>
      </c>
      <c r="H146" s="232">
        <v>231407</v>
      </c>
      <c r="I146" s="232">
        <v>0.38900521397590598</v>
      </c>
      <c r="J146" s="232">
        <v>2.4189516901969899E-2</v>
      </c>
    </row>
    <row r="147" spans="1:10" x14ac:dyDescent="0.25">
      <c r="A147" s="318" t="str">
        <f t="shared" si="2"/>
        <v>12016edu15</v>
      </c>
      <c r="B147" s="232">
        <v>12016</v>
      </c>
      <c r="C147" s="232" t="s">
        <v>703</v>
      </c>
      <c r="D147" s="232">
        <v>1.3099615573883101</v>
      </c>
      <c r="E147" s="232">
        <v>1.4469369314611E-2</v>
      </c>
      <c r="F147" s="232">
        <v>90.533424377441406</v>
      </c>
      <c r="G147" s="232">
        <v>0</v>
      </c>
      <c r="H147" s="232">
        <v>231407</v>
      </c>
      <c r="I147" s="232">
        <v>0.38900521397590598</v>
      </c>
      <c r="J147" s="232">
        <v>3.3753011375665699E-2</v>
      </c>
    </row>
    <row r="148" spans="1:10" x14ac:dyDescent="0.25">
      <c r="A148" s="318" t="str">
        <f t="shared" si="2"/>
        <v>12016edu16</v>
      </c>
      <c r="B148" s="232">
        <v>12016</v>
      </c>
      <c r="C148" s="232" t="s">
        <v>704</v>
      </c>
      <c r="D148" s="232">
        <v>1.7015727758407599</v>
      </c>
      <c r="E148" s="232">
        <v>1.15531291812658E-2</v>
      </c>
      <c r="F148" s="232">
        <v>147.28240966796901</v>
      </c>
      <c r="G148" s="232">
        <v>0</v>
      </c>
      <c r="H148" s="232">
        <v>231407</v>
      </c>
      <c r="I148" s="232">
        <v>0.38900521397590598</v>
      </c>
      <c r="J148" s="232">
        <v>0.151208385825157</v>
      </c>
    </row>
    <row r="149" spans="1:10" x14ac:dyDescent="0.25">
      <c r="A149" s="318" t="str">
        <f t="shared" si="2"/>
        <v>12016edu18</v>
      </c>
      <c r="B149" s="232">
        <v>12016</v>
      </c>
      <c r="C149" s="232" t="s">
        <v>705</v>
      </c>
      <c r="D149" s="232">
        <v>2.2781324386596702</v>
      </c>
      <c r="E149" s="232">
        <v>3.5313960164785399E-2</v>
      </c>
      <c r="F149" s="232">
        <v>64.510818481445298</v>
      </c>
      <c r="G149" s="232">
        <v>0</v>
      </c>
      <c r="H149" s="232">
        <v>231407</v>
      </c>
      <c r="I149" s="232">
        <v>0.38900521397590598</v>
      </c>
      <c r="J149" s="232">
        <v>6.3307397067546801E-3</v>
      </c>
    </row>
    <row r="150" spans="1:10" x14ac:dyDescent="0.25">
      <c r="A150" s="318" t="str">
        <f t="shared" si="2"/>
        <v>12016edu2</v>
      </c>
      <c r="B150" s="232">
        <v>12016</v>
      </c>
      <c r="C150" s="232" t="s">
        <v>706</v>
      </c>
      <c r="D150" s="232">
        <v>-0.233990132808685</v>
      </c>
      <c r="E150" s="232">
        <v>2.28505451232195E-2</v>
      </c>
      <c r="F150" s="232">
        <v>-10.2400245666504</v>
      </c>
      <c r="G150" s="232">
        <v>1.3280048340583E-24</v>
      </c>
      <c r="H150" s="232">
        <v>231407</v>
      </c>
      <c r="I150" s="232">
        <v>0.38900521397590598</v>
      </c>
      <c r="J150" s="232">
        <v>9.3522062525153195E-3</v>
      </c>
    </row>
    <row r="151" spans="1:10" x14ac:dyDescent="0.25">
      <c r="A151" s="318" t="str">
        <f t="shared" si="2"/>
        <v>12016edu22</v>
      </c>
      <c r="B151" s="232">
        <v>12016</v>
      </c>
      <c r="C151" s="232" t="s">
        <v>707</v>
      </c>
      <c r="D151" s="232">
        <v>2.6148936748504599</v>
      </c>
      <c r="E151" s="232">
        <v>4.9195673316717099E-2</v>
      </c>
      <c r="F151" s="232">
        <v>53.152919769287102</v>
      </c>
      <c r="G151" s="232">
        <v>0</v>
      </c>
      <c r="H151" s="232">
        <v>231407</v>
      </c>
      <c r="I151" s="232">
        <v>0.38900521397590598</v>
      </c>
      <c r="J151" s="232">
        <v>2.26710666902363E-3</v>
      </c>
    </row>
    <row r="152" spans="1:10" x14ac:dyDescent="0.25">
      <c r="A152" s="318" t="str">
        <f t="shared" si="2"/>
        <v>12016edu3</v>
      </c>
      <c r="B152" s="232">
        <v>12016</v>
      </c>
      <c r="C152" s="232" t="s">
        <v>708</v>
      </c>
      <c r="D152" s="232">
        <v>-0.129442274570465</v>
      </c>
      <c r="E152" s="232">
        <v>1.7882352694869E-2</v>
      </c>
      <c r="F152" s="232">
        <v>-7.2385482788085902</v>
      </c>
      <c r="G152" s="232">
        <v>4.5491090278418396E-13</v>
      </c>
      <c r="H152" s="232">
        <v>231407</v>
      </c>
      <c r="I152" s="232">
        <v>0.38900521397590598</v>
      </c>
      <c r="J152" s="232">
        <v>1.65602043271065E-2</v>
      </c>
    </row>
    <row r="153" spans="1:10" x14ac:dyDescent="0.25">
      <c r="A153" s="318" t="str">
        <f t="shared" si="2"/>
        <v>12016edu4</v>
      </c>
      <c r="B153" s="232">
        <v>12016</v>
      </c>
      <c r="C153" s="232" t="s">
        <v>709</v>
      </c>
      <c r="D153" s="232">
        <v>4.1733648627996403E-2</v>
      </c>
      <c r="E153" s="232">
        <v>1.6386220231652301E-2</v>
      </c>
      <c r="F153" s="232">
        <v>2.54687452316284</v>
      </c>
      <c r="G153" s="232">
        <v>1.0869892314076399E-2</v>
      </c>
      <c r="H153" s="232">
        <v>231407</v>
      </c>
      <c r="I153" s="232">
        <v>0.38900521397590598</v>
      </c>
      <c r="J153" s="232">
        <v>2.3018810898065602E-2</v>
      </c>
    </row>
    <row r="154" spans="1:10" x14ac:dyDescent="0.25">
      <c r="A154" s="318" t="str">
        <f t="shared" si="2"/>
        <v>12016edu5</v>
      </c>
      <c r="B154" s="232">
        <v>12016</v>
      </c>
      <c r="C154" s="232" t="s">
        <v>710</v>
      </c>
      <c r="D154" s="232">
        <v>0.260144382715225</v>
      </c>
      <c r="E154" s="232">
        <v>1.0845301672816301E-2</v>
      </c>
      <c r="F154" s="232">
        <v>23.9868278503418</v>
      </c>
      <c r="G154" s="232">
        <v>0</v>
      </c>
      <c r="H154" s="232">
        <v>231407</v>
      </c>
      <c r="I154" s="232">
        <v>0.38900521397590598</v>
      </c>
      <c r="J154" s="232">
        <v>7.4128612875938402E-2</v>
      </c>
    </row>
    <row r="155" spans="1:10" x14ac:dyDescent="0.25">
      <c r="A155" s="318" t="str">
        <f t="shared" si="2"/>
        <v>12016edu6</v>
      </c>
      <c r="B155" s="232">
        <v>12016</v>
      </c>
      <c r="C155" s="232" t="s">
        <v>711</v>
      </c>
      <c r="D155" s="232">
        <v>0.29398912191391002</v>
      </c>
      <c r="E155" s="232">
        <v>1.2225378304719901E-2</v>
      </c>
      <c r="F155" s="232">
        <v>24.0474452972412</v>
      </c>
      <c r="G155" s="232">
        <v>0</v>
      </c>
      <c r="H155" s="232">
        <v>231407</v>
      </c>
      <c r="I155" s="232">
        <v>0.38900521397590598</v>
      </c>
      <c r="J155" s="232">
        <v>3.8247030228376402E-2</v>
      </c>
    </row>
    <row r="156" spans="1:10" x14ac:dyDescent="0.25">
      <c r="A156" s="318" t="str">
        <f t="shared" si="2"/>
        <v>12016edu7</v>
      </c>
      <c r="B156" s="232">
        <v>12016</v>
      </c>
      <c r="C156" s="232" t="s">
        <v>712</v>
      </c>
      <c r="D156" s="232">
        <v>0.38196453452110302</v>
      </c>
      <c r="E156" s="232">
        <v>1.39253465458751E-2</v>
      </c>
      <c r="F156" s="232">
        <v>27.429445266723601</v>
      </c>
      <c r="G156" s="232">
        <v>0</v>
      </c>
      <c r="H156" s="232">
        <v>231407</v>
      </c>
      <c r="I156" s="232">
        <v>0.38900521397590598</v>
      </c>
      <c r="J156" s="232">
        <v>2.56347246468067E-2</v>
      </c>
    </row>
    <row r="157" spans="1:10" x14ac:dyDescent="0.25">
      <c r="A157" s="318" t="str">
        <f t="shared" si="2"/>
        <v>12016edu8</v>
      </c>
      <c r="B157" s="232">
        <v>12016</v>
      </c>
      <c r="C157" s="232" t="s">
        <v>713</v>
      </c>
      <c r="D157" s="232">
        <v>0.43363413214683499</v>
      </c>
      <c r="E157" s="232">
        <v>1.36250769719481E-2</v>
      </c>
      <c r="F157" s="232">
        <v>31.826177597045898</v>
      </c>
      <c r="G157" s="232">
        <v>0</v>
      </c>
      <c r="H157" s="232">
        <v>231407</v>
      </c>
      <c r="I157" s="232">
        <v>0.38900521397590598</v>
      </c>
      <c r="J157" s="232">
        <v>2.8247240930795701E-2</v>
      </c>
    </row>
    <row r="158" spans="1:10" x14ac:dyDescent="0.25">
      <c r="A158" s="318" t="str">
        <f t="shared" si="2"/>
        <v>12016edu9</v>
      </c>
      <c r="B158" s="232">
        <v>12016</v>
      </c>
      <c r="C158" s="232" t="s">
        <v>714</v>
      </c>
      <c r="D158" s="232">
        <v>0.57649672031402599</v>
      </c>
      <c r="E158" s="232">
        <v>1.0042614303529301E-2</v>
      </c>
      <c r="F158" s="232">
        <v>57.405044555664098</v>
      </c>
      <c r="G158" s="232">
        <v>0</v>
      </c>
      <c r="H158" s="232">
        <v>231407</v>
      </c>
      <c r="I158" s="232">
        <v>0.38900521397590598</v>
      </c>
      <c r="J158" s="232">
        <v>0.100898005068302</v>
      </c>
    </row>
    <row r="159" spans="1:10" x14ac:dyDescent="0.25">
      <c r="A159" s="318" t="str">
        <f t="shared" si="2"/>
        <v>12016hom</v>
      </c>
      <c r="B159" s="232">
        <v>12016</v>
      </c>
      <c r="C159" s="232" t="s">
        <v>715</v>
      </c>
      <c r="D159" s="232">
        <v>0.41140404343605003</v>
      </c>
      <c r="E159" s="232">
        <v>4.4822506606578801E-3</v>
      </c>
      <c r="F159" s="232">
        <v>91.785148620605497</v>
      </c>
      <c r="G159" s="232">
        <v>0</v>
      </c>
      <c r="H159" s="232">
        <v>231407</v>
      </c>
      <c r="I159" s="232">
        <v>0.38900521397590598</v>
      </c>
      <c r="J159" s="232">
        <v>0.57967323064804099</v>
      </c>
    </row>
    <row r="160" spans="1:10" x14ac:dyDescent="0.25">
      <c r="A160" s="318" t="str">
        <f t="shared" si="2"/>
        <v>12016idade</v>
      </c>
      <c r="B160" s="232">
        <v>12016</v>
      </c>
      <c r="C160" s="232" t="s">
        <v>716</v>
      </c>
      <c r="D160" s="232">
        <v>6.6165953874587999E-2</v>
      </c>
      <c r="E160" s="232">
        <v>9.7079458646476301E-4</v>
      </c>
      <c r="F160" s="232">
        <v>68.156494140625</v>
      </c>
      <c r="G160" s="232">
        <v>0</v>
      </c>
      <c r="H160" s="232">
        <v>231407</v>
      </c>
      <c r="I160" s="232">
        <v>0.38900521397590598</v>
      </c>
      <c r="J160" s="232">
        <v>39.283599853515597</v>
      </c>
    </row>
    <row r="161" spans="1:10" x14ac:dyDescent="0.25">
      <c r="A161" s="318" t="str">
        <f t="shared" si="2"/>
        <v>12016idade2</v>
      </c>
      <c r="B161" s="232">
        <v>12016</v>
      </c>
      <c r="C161" s="232" t="s">
        <v>717</v>
      </c>
      <c r="D161" s="232">
        <v>-6.3047214644029704E-4</v>
      </c>
      <c r="E161" s="232">
        <v>1.19053047455964E-5</v>
      </c>
      <c r="F161" s="232">
        <v>-52.957244873046903</v>
      </c>
      <c r="G161" s="232">
        <v>0</v>
      </c>
      <c r="H161" s="232">
        <v>231407</v>
      </c>
      <c r="I161" s="232">
        <v>0.38900521397590598</v>
      </c>
      <c r="J161" s="232">
        <v>1712.64477539063</v>
      </c>
    </row>
    <row r="162" spans="1:10" x14ac:dyDescent="0.25">
      <c r="A162" s="318" t="str">
        <f t="shared" si="2"/>
        <v>12016lnrtrabp</v>
      </c>
      <c r="B162" s="232">
        <v>12016</v>
      </c>
      <c r="C162" s="232" t="s">
        <v>718</v>
      </c>
      <c r="J162" s="232">
        <v>7.1549506187439</v>
      </c>
    </row>
    <row r="163" spans="1:10" x14ac:dyDescent="0.25">
      <c r="A163" s="318" t="str">
        <f t="shared" si="2"/>
        <v>42015_cons</v>
      </c>
      <c r="B163" s="232">
        <v>42015</v>
      </c>
      <c r="C163" s="232" t="s">
        <v>696</v>
      </c>
      <c r="D163" s="232">
        <v>4.6836457252502397</v>
      </c>
      <c r="E163" s="232">
        <v>1.9706431776285199E-2</v>
      </c>
      <c r="F163" s="232">
        <v>237.67091369628901</v>
      </c>
      <c r="G163" s="232">
        <v>0</v>
      </c>
      <c r="H163" s="232">
        <v>233729</v>
      </c>
      <c r="I163" s="232">
        <v>0.38520842790603599</v>
      </c>
    </row>
    <row r="164" spans="1:10" x14ac:dyDescent="0.25">
      <c r="A164" s="318" t="str">
        <f t="shared" si="2"/>
        <v>42015edu1</v>
      </c>
      <c r="B164" s="232">
        <v>42015</v>
      </c>
      <c r="C164" s="232" t="s">
        <v>697</v>
      </c>
      <c r="D164" s="232">
        <v>-0.219733387231827</v>
      </c>
      <c r="E164" s="232">
        <v>0.13290640711784399</v>
      </c>
      <c r="F164" s="232">
        <v>-1.6532942056655899</v>
      </c>
      <c r="G164" s="232">
        <v>9.8272345960140201E-2</v>
      </c>
      <c r="H164" s="232">
        <v>233729</v>
      </c>
      <c r="I164" s="232">
        <v>0.38520842790603599</v>
      </c>
      <c r="J164" s="232">
        <v>2.9760025790892498E-4</v>
      </c>
    </row>
    <row r="165" spans="1:10" x14ac:dyDescent="0.25">
      <c r="A165" s="318" t="str">
        <f t="shared" si="2"/>
        <v>42015edu10</v>
      </c>
      <c r="B165" s="232">
        <v>42015</v>
      </c>
      <c r="C165" s="232" t="s">
        <v>698</v>
      </c>
      <c r="D165" s="232">
        <v>0.52195739746093806</v>
      </c>
      <c r="E165" s="232">
        <v>1.31557378917933E-2</v>
      </c>
      <c r="F165" s="232">
        <v>39.675266265869098</v>
      </c>
      <c r="G165" s="232">
        <v>0</v>
      </c>
      <c r="H165" s="232">
        <v>233729</v>
      </c>
      <c r="I165" s="232">
        <v>0.38520842790603599</v>
      </c>
      <c r="J165" s="232">
        <v>2.5751814246177701E-2</v>
      </c>
    </row>
    <row r="166" spans="1:10" x14ac:dyDescent="0.25">
      <c r="A166" s="318" t="str">
        <f t="shared" si="2"/>
        <v>42015edu11</v>
      </c>
      <c r="B166" s="232">
        <v>42015</v>
      </c>
      <c r="C166" s="232" t="s">
        <v>699</v>
      </c>
      <c r="D166" s="232">
        <v>0.55919265747070301</v>
      </c>
      <c r="E166" s="232">
        <v>1.28908017650247E-2</v>
      </c>
      <c r="F166" s="232">
        <v>43.379199981689503</v>
      </c>
      <c r="G166" s="232">
        <v>0</v>
      </c>
      <c r="H166" s="232">
        <v>233729</v>
      </c>
      <c r="I166" s="232">
        <v>0.38520842790603599</v>
      </c>
      <c r="J166" s="232">
        <v>2.75447573512793E-2</v>
      </c>
    </row>
    <row r="167" spans="1:10" x14ac:dyDescent="0.25">
      <c r="A167" s="318" t="str">
        <f t="shared" si="2"/>
        <v>42015edu12</v>
      </c>
      <c r="B167" s="232">
        <v>42015</v>
      </c>
      <c r="C167" s="232" t="s">
        <v>700</v>
      </c>
      <c r="D167" s="232">
        <v>0.80187922716140703</v>
      </c>
      <c r="E167" s="232">
        <v>8.1509063020348497E-3</v>
      </c>
      <c r="F167" s="232">
        <v>98.379150390625</v>
      </c>
      <c r="G167" s="232">
        <v>0</v>
      </c>
      <c r="H167" s="232">
        <v>233729</v>
      </c>
      <c r="I167" s="232">
        <v>0.38520842790603599</v>
      </c>
      <c r="J167" s="232">
        <v>0.323042452335358</v>
      </c>
    </row>
    <row r="168" spans="1:10" x14ac:dyDescent="0.25">
      <c r="A168" s="318" t="str">
        <f t="shared" si="2"/>
        <v>42015edu13</v>
      </c>
      <c r="B168" s="232">
        <v>42015</v>
      </c>
      <c r="C168" s="232" t="s">
        <v>701</v>
      </c>
      <c r="D168" s="232">
        <v>1.01191413402557</v>
      </c>
      <c r="E168" s="232">
        <v>1.42107885330915E-2</v>
      </c>
      <c r="F168" s="232">
        <v>71.207458496093807</v>
      </c>
      <c r="G168" s="232">
        <v>0</v>
      </c>
      <c r="H168" s="232">
        <v>233729</v>
      </c>
      <c r="I168" s="232">
        <v>0.38520842790603599</v>
      </c>
      <c r="J168" s="232">
        <v>1.90502051264048E-2</v>
      </c>
    </row>
    <row r="169" spans="1:10" x14ac:dyDescent="0.25">
      <c r="A169" s="318" t="str">
        <f t="shared" si="2"/>
        <v>42015edu14</v>
      </c>
      <c r="B169" s="232">
        <v>42015</v>
      </c>
      <c r="C169" s="232" t="s">
        <v>702</v>
      </c>
      <c r="D169" s="232">
        <v>1.1781803369522099</v>
      </c>
      <c r="E169" s="232">
        <v>1.42676196992397E-2</v>
      </c>
      <c r="F169" s="232">
        <v>82.577217102050795</v>
      </c>
      <c r="G169" s="232">
        <v>0</v>
      </c>
      <c r="H169" s="232">
        <v>233729</v>
      </c>
      <c r="I169" s="232">
        <v>0.38520842790603599</v>
      </c>
      <c r="J169" s="232">
        <v>2.6188530027866402E-2</v>
      </c>
    </row>
    <row r="170" spans="1:10" x14ac:dyDescent="0.25">
      <c r="A170" s="318" t="str">
        <f t="shared" si="2"/>
        <v>42015edu15</v>
      </c>
      <c r="B170" s="232">
        <v>42015</v>
      </c>
      <c r="C170" s="232" t="s">
        <v>703</v>
      </c>
      <c r="D170" s="232">
        <v>1.2812417745590201</v>
      </c>
      <c r="E170" s="232">
        <v>1.4000725001096699E-2</v>
      </c>
      <c r="F170" s="232">
        <v>91.512527465820298</v>
      </c>
      <c r="G170" s="232">
        <v>0</v>
      </c>
      <c r="H170" s="232">
        <v>233729</v>
      </c>
      <c r="I170" s="232">
        <v>0.38520842790603599</v>
      </c>
      <c r="J170" s="232">
        <v>3.3852238208055503E-2</v>
      </c>
    </row>
    <row r="171" spans="1:10" x14ac:dyDescent="0.25">
      <c r="A171" s="318" t="str">
        <f t="shared" si="2"/>
        <v>42015edu16</v>
      </c>
      <c r="B171" s="232">
        <v>42015</v>
      </c>
      <c r="C171" s="232" t="s">
        <v>704</v>
      </c>
      <c r="D171" s="232">
        <v>1.66421830654144</v>
      </c>
      <c r="E171" s="232">
        <v>1.00787784904242E-2</v>
      </c>
      <c r="F171" s="232">
        <v>165.12103271484401</v>
      </c>
      <c r="G171" s="232">
        <v>0</v>
      </c>
      <c r="H171" s="232">
        <v>233729</v>
      </c>
      <c r="I171" s="232">
        <v>0.38520842790603599</v>
      </c>
      <c r="J171" s="232">
        <v>0.14008294045925099</v>
      </c>
    </row>
    <row r="172" spans="1:10" x14ac:dyDescent="0.25">
      <c r="A172" s="318" t="str">
        <f t="shared" si="2"/>
        <v>42015edu18</v>
      </c>
      <c r="B172" s="232">
        <v>42015</v>
      </c>
      <c r="C172" s="232" t="s">
        <v>705</v>
      </c>
      <c r="D172" s="232">
        <v>2.2699143886566202</v>
      </c>
      <c r="E172" s="232">
        <v>3.6213945597410202E-2</v>
      </c>
      <c r="F172" s="232">
        <v>62.680671691894503</v>
      </c>
      <c r="G172" s="232">
        <v>0</v>
      </c>
      <c r="H172" s="232">
        <v>233729</v>
      </c>
      <c r="I172" s="232">
        <v>0.38520842790603599</v>
      </c>
      <c r="J172" s="232">
        <v>6.3460147939622402E-3</v>
      </c>
    </row>
    <row r="173" spans="1:10" x14ac:dyDescent="0.25">
      <c r="A173" s="318" t="str">
        <f t="shared" si="2"/>
        <v>42015edu2</v>
      </c>
      <c r="B173" s="232">
        <v>42015</v>
      </c>
      <c r="C173" s="232" t="s">
        <v>706</v>
      </c>
      <c r="D173" s="232">
        <v>-0.19308839738368999</v>
      </c>
      <c r="E173" s="232">
        <v>2.3318156599998498E-2</v>
      </c>
      <c r="F173" s="232">
        <v>-8.2806034088134801</v>
      </c>
      <c r="G173" s="232">
        <v>1.2318844844216601E-16</v>
      </c>
      <c r="H173" s="232">
        <v>233729</v>
      </c>
      <c r="I173" s="232">
        <v>0.38520842790603599</v>
      </c>
      <c r="J173" s="232">
        <v>9.0400315821170807E-3</v>
      </c>
    </row>
    <row r="174" spans="1:10" x14ac:dyDescent="0.25">
      <c r="A174" s="318" t="str">
        <f t="shared" si="2"/>
        <v>42015edu22</v>
      </c>
      <c r="B174" s="232">
        <v>42015</v>
      </c>
      <c r="C174" s="232" t="s">
        <v>707</v>
      </c>
      <c r="D174" s="232">
        <v>2.6456968784332302</v>
      </c>
      <c r="E174" s="232">
        <v>4.3428469449281699E-2</v>
      </c>
      <c r="F174" s="232">
        <v>60.9207954406738</v>
      </c>
      <c r="G174" s="232">
        <v>0</v>
      </c>
      <c r="H174" s="232">
        <v>233729</v>
      </c>
      <c r="I174" s="232">
        <v>0.38520842790603599</v>
      </c>
      <c r="J174" s="232">
        <v>2.2651879116892802E-3</v>
      </c>
    </row>
    <row r="175" spans="1:10" x14ac:dyDescent="0.25">
      <c r="A175" s="318" t="str">
        <f t="shared" si="2"/>
        <v>42015edu3</v>
      </c>
      <c r="B175" s="232">
        <v>42015</v>
      </c>
      <c r="C175" s="232" t="s">
        <v>708</v>
      </c>
      <c r="D175" s="232">
        <v>-0.16851790249347701</v>
      </c>
      <c r="E175" s="232">
        <v>1.78119372576475E-2</v>
      </c>
      <c r="F175" s="232">
        <v>-9.4609527587890607</v>
      </c>
      <c r="G175" s="232">
        <v>3.0783443697320302E-21</v>
      </c>
      <c r="H175" s="232">
        <v>233729</v>
      </c>
      <c r="I175" s="232">
        <v>0.38520842790603599</v>
      </c>
      <c r="J175" s="232">
        <v>1.6659317538142201E-2</v>
      </c>
    </row>
    <row r="176" spans="1:10" x14ac:dyDescent="0.25">
      <c r="A176" s="318" t="str">
        <f t="shared" si="2"/>
        <v>42015edu4</v>
      </c>
      <c r="B176" s="232">
        <v>42015</v>
      </c>
      <c r="C176" s="232" t="s">
        <v>709</v>
      </c>
      <c r="D176" s="232">
        <v>2.7190048713236999E-3</v>
      </c>
      <c r="E176" s="232">
        <v>1.5681006014347101E-2</v>
      </c>
      <c r="F176" s="232">
        <v>0.17339479923248299</v>
      </c>
      <c r="G176" s="232">
        <v>0.86234128475189198</v>
      </c>
      <c r="H176" s="232">
        <v>233729</v>
      </c>
      <c r="I176" s="232">
        <v>0.38520842790603599</v>
      </c>
      <c r="J176" s="232">
        <v>2.10380163043737E-2</v>
      </c>
    </row>
    <row r="177" spans="1:10" x14ac:dyDescent="0.25">
      <c r="A177" s="318" t="str">
        <f t="shared" si="2"/>
        <v>42015edu5</v>
      </c>
      <c r="B177" s="232">
        <v>42015</v>
      </c>
      <c r="C177" s="232" t="s">
        <v>710</v>
      </c>
      <c r="D177" s="232">
        <v>0.23785179853439301</v>
      </c>
      <c r="E177" s="232">
        <v>1.02180689573288E-2</v>
      </c>
      <c r="F177" s="232">
        <v>23.2775688171387</v>
      </c>
      <c r="G177" s="232">
        <v>0</v>
      </c>
      <c r="H177" s="232">
        <v>233729</v>
      </c>
      <c r="I177" s="232">
        <v>0.38520842790603599</v>
      </c>
      <c r="J177" s="232">
        <v>7.2465404868125902E-2</v>
      </c>
    </row>
    <row r="178" spans="1:10" x14ac:dyDescent="0.25">
      <c r="A178" s="318" t="str">
        <f t="shared" si="2"/>
        <v>42015edu6</v>
      </c>
      <c r="B178" s="232">
        <v>42015</v>
      </c>
      <c r="C178" s="232" t="s">
        <v>711</v>
      </c>
      <c r="D178" s="232">
        <v>0.275980085134506</v>
      </c>
      <c r="E178" s="232">
        <v>1.1708081699907801E-2</v>
      </c>
      <c r="F178" s="232">
        <v>23.571760177612301</v>
      </c>
      <c r="G178" s="232">
        <v>0</v>
      </c>
      <c r="H178" s="232">
        <v>233729</v>
      </c>
      <c r="I178" s="232">
        <v>0.38520842790603599</v>
      </c>
      <c r="J178" s="232">
        <v>3.70806939899921E-2</v>
      </c>
    </row>
    <row r="179" spans="1:10" x14ac:dyDescent="0.25">
      <c r="A179" s="318" t="str">
        <f t="shared" si="2"/>
        <v>42015edu7</v>
      </c>
      <c r="B179" s="232">
        <v>42015</v>
      </c>
      <c r="C179" s="232" t="s">
        <v>712</v>
      </c>
      <c r="D179" s="232">
        <v>0.34308019280433699</v>
      </c>
      <c r="E179" s="232">
        <v>1.30633600056171E-2</v>
      </c>
      <c r="F179" s="232">
        <v>26.262783050537099</v>
      </c>
      <c r="G179" s="232">
        <v>0</v>
      </c>
      <c r="H179" s="232">
        <v>233729</v>
      </c>
      <c r="I179" s="232">
        <v>0.38520842790603599</v>
      </c>
      <c r="J179" s="232">
        <v>2.4953013285994498E-2</v>
      </c>
    </row>
    <row r="180" spans="1:10" x14ac:dyDescent="0.25">
      <c r="A180" s="318" t="str">
        <f t="shared" si="2"/>
        <v>42015edu8</v>
      </c>
      <c r="B180" s="232">
        <v>42015</v>
      </c>
      <c r="C180" s="232" t="s">
        <v>713</v>
      </c>
      <c r="D180" s="232">
        <v>0.377026587724686</v>
      </c>
      <c r="E180" s="232">
        <v>1.39215979725122E-2</v>
      </c>
      <c r="F180" s="232">
        <v>27.0821342468262</v>
      </c>
      <c r="G180" s="232">
        <v>0</v>
      </c>
      <c r="H180" s="232">
        <v>233729</v>
      </c>
      <c r="I180" s="232">
        <v>0.38520842790603599</v>
      </c>
      <c r="J180" s="232">
        <v>2.9635339975357101E-2</v>
      </c>
    </row>
    <row r="181" spans="1:10" x14ac:dyDescent="0.25">
      <c r="A181" s="318" t="str">
        <f t="shared" si="2"/>
        <v>42015edu9</v>
      </c>
      <c r="B181" s="232">
        <v>42015</v>
      </c>
      <c r="C181" s="232" t="s">
        <v>714</v>
      </c>
      <c r="D181" s="232">
        <v>0.54409205913543701</v>
      </c>
      <c r="E181" s="232">
        <v>9.0887127444148098E-3</v>
      </c>
      <c r="F181" s="232">
        <v>59.864589691162102</v>
      </c>
      <c r="G181" s="232">
        <v>0</v>
      </c>
      <c r="H181" s="232">
        <v>233729</v>
      </c>
      <c r="I181" s="232">
        <v>0.38520842790603599</v>
      </c>
      <c r="J181" s="232">
        <v>0.10124459862709</v>
      </c>
    </row>
    <row r="182" spans="1:10" x14ac:dyDescent="0.25">
      <c r="A182" s="318" t="str">
        <f t="shared" si="2"/>
        <v>42015hom</v>
      </c>
      <c r="B182" s="232">
        <v>42015</v>
      </c>
      <c r="C182" s="232" t="s">
        <v>715</v>
      </c>
      <c r="D182" s="232">
        <v>0.42440736293792702</v>
      </c>
      <c r="E182" s="232">
        <v>4.1310228407383E-3</v>
      </c>
      <c r="F182" s="232">
        <v>102.736625671387</v>
      </c>
      <c r="G182" s="232">
        <v>0</v>
      </c>
      <c r="H182" s="232">
        <v>233729</v>
      </c>
      <c r="I182" s="232">
        <v>0.38520842790603599</v>
      </c>
      <c r="J182" s="232">
        <v>0.57749700546264604</v>
      </c>
    </row>
    <row r="183" spans="1:10" x14ac:dyDescent="0.25">
      <c r="A183" s="318" t="str">
        <f t="shared" si="2"/>
        <v>42015idade</v>
      </c>
      <c r="B183" s="232">
        <v>42015</v>
      </c>
      <c r="C183" s="232" t="s">
        <v>716</v>
      </c>
      <c r="D183" s="232">
        <v>6.4814664423465701E-2</v>
      </c>
      <c r="E183" s="232">
        <v>9.5096894074231397E-4</v>
      </c>
      <c r="F183" s="232">
        <v>68.156448364257798</v>
      </c>
      <c r="G183" s="232">
        <v>0</v>
      </c>
      <c r="H183" s="232">
        <v>233729</v>
      </c>
      <c r="I183" s="232">
        <v>0.38520842790603599</v>
      </c>
      <c r="J183" s="232">
        <v>39.061801910400398</v>
      </c>
    </row>
    <row r="184" spans="1:10" x14ac:dyDescent="0.25">
      <c r="A184" s="318" t="str">
        <f t="shared" si="2"/>
        <v>42015idade2</v>
      </c>
      <c r="B184" s="232">
        <v>42015</v>
      </c>
      <c r="C184" s="232" t="s">
        <v>717</v>
      </c>
      <c r="D184" s="232">
        <v>-6.1279948567971598E-4</v>
      </c>
      <c r="E184" s="232">
        <v>1.18337366075139E-5</v>
      </c>
      <c r="F184" s="232">
        <v>-51.784107208252003</v>
      </c>
      <c r="G184" s="232">
        <v>0</v>
      </c>
      <c r="H184" s="232">
        <v>233729</v>
      </c>
      <c r="I184" s="232">
        <v>0.38520842790603599</v>
      </c>
      <c r="J184" s="232">
        <v>1696.23901367188</v>
      </c>
    </row>
    <row r="185" spans="1:10" x14ac:dyDescent="0.25">
      <c r="A185" s="318" t="str">
        <f t="shared" si="2"/>
        <v>42015lnrtrabp</v>
      </c>
      <c r="B185" s="232">
        <v>42015</v>
      </c>
      <c r="C185" s="232" t="s">
        <v>718</v>
      </c>
      <c r="J185" s="232">
        <v>7.15370798110962</v>
      </c>
    </row>
    <row r="186" spans="1:10" x14ac:dyDescent="0.25">
      <c r="A186" s="318" t="str">
        <f t="shared" si="2"/>
        <v>32015_cons</v>
      </c>
      <c r="B186" s="232">
        <v>32015</v>
      </c>
      <c r="C186" s="232" t="s">
        <v>696</v>
      </c>
      <c r="D186" s="232">
        <v>4.3666863441467303</v>
      </c>
      <c r="E186" s="232">
        <v>2.17534732073545E-2</v>
      </c>
      <c r="F186" s="232">
        <v>200.73513793945301</v>
      </c>
      <c r="G186" s="232">
        <v>0</v>
      </c>
      <c r="H186" s="232">
        <v>237415</v>
      </c>
      <c r="I186" s="232">
        <v>0.40571013092994701</v>
      </c>
    </row>
    <row r="187" spans="1:10" x14ac:dyDescent="0.25">
      <c r="A187" s="318" t="str">
        <f t="shared" si="2"/>
        <v>32015edu1</v>
      </c>
      <c r="B187" s="232">
        <v>32015</v>
      </c>
      <c r="C187" s="232" t="s">
        <v>697</v>
      </c>
      <c r="D187" s="232">
        <v>0.28306820988655101</v>
      </c>
      <c r="E187" s="232">
        <v>0.13192982971668199</v>
      </c>
      <c r="F187" s="232">
        <v>2.14559674263</v>
      </c>
      <c r="G187" s="232">
        <v>3.1906176358461401E-2</v>
      </c>
      <c r="H187" s="232">
        <v>237415</v>
      </c>
      <c r="I187" s="232">
        <v>0.40571013092994701</v>
      </c>
      <c r="J187" s="232">
        <v>4.8977357801049904E-4</v>
      </c>
    </row>
    <row r="188" spans="1:10" x14ac:dyDescent="0.25">
      <c r="A188" s="318" t="str">
        <f t="shared" si="2"/>
        <v>32015edu10</v>
      </c>
      <c r="B188" s="232">
        <v>32015</v>
      </c>
      <c r="C188" s="232" t="s">
        <v>698</v>
      </c>
      <c r="D188" s="232">
        <v>0.83189982175827004</v>
      </c>
      <c r="E188" s="232">
        <v>1.4635995030403101E-2</v>
      </c>
      <c r="F188" s="232">
        <v>56.839305877685497</v>
      </c>
      <c r="G188" s="232">
        <v>0</v>
      </c>
      <c r="H188" s="232">
        <v>237415</v>
      </c>
      <c r="I188" s="232">
        <v>0.40571013092994701</v>
      </c>
      <c r="J188" s="232">
        <v>2.8226505964994399E-2</v>
      </c>
    </row>
    <row r="189" spans="1:10" x14ac:dyDescent="0.25">
      <c r="A189" s="318" t="str">
        <f t="shared" si="2"/>
        <v>32015edu11</v>
      </c>
      <c r="B189" s="232">
        <v>32015</v>
      </c>
      <c r="C189" s="232" t="s">
        <v>699</v>
      </c>
      <c r="D189" s="232">
        <v>0.87881499528884899</v>
      </c>
      <c r="E189" s="232">
        <v>1.43912369385362E-2</v>
      </c>
      <c r="F189" s="232">
        <v>61.0659790039063</v>
      </c>
      <c r="G189" s="232">
        <v>0</v>
      </c>
      <c r="H189" s="232">
        <v>237415</v>
      </c>
      <c r="I189" s="232">
        <v>0.40571013092994701</v>
      </c>
      <c r="J189" s="232">
        <v>3.0724002048373202E-2</v>
      </c>
    </row>
    <row r="190" spans="1:10" x14ac:dyDescent="0.25">
      <c r="A190" s="318" t="str">
        <f t="shared" si="2"/>
        <v>32015edu12</v>
      </c>
      <c r="B190" s="232">
        <v>32015</v>
      </c>
      <c r="C190" s="232" t="s">
        <v>700</v>
      </c>
      <c r="D190" s="232">
        <v>1.08842825889587</v>
      </c>
      <c r="E190" s="232">
        <v>1.10602360218763E-2</v>
      </c>
      <c r="F190" s="232">
        <v>98.409133911132798</v>
      </c>
      <c r="G190" s="232">
        <v>0</v>
      </c>
      <c r="H190" s="232">
        <v>237415</v>
      </c>
      <c r="I190" s="232">
        <v>0.40571013092994701</v>
      </c>
      <c r="J190" s="232">
        <v>0.316615611314774</v>
      </c>
    </row>
    <row r="191" spans="1:10" x14ac:dyDescent="0.25">
      <c r="A191" s="318" t="str">
        <f t="shared" si="2"/>
        <v>32015edu13</v>
      </c>
      <c r="B191" s="232">
        <v>32015</v>
      </c>
      <c r="C191" s="232" t="s">
        <v>701</v>
      </c>
      <c r="D191" s="232">
        <v>1.29557752609253</v>
      </c>
      <c r="E191" s="232">
        <v>1.5870338305831001E-2</v>
      </c>
      <c r="F191" s="232">
        <v>81.635154724121094</v>
      </c>
      <c r="G191" s="232">
        <v>0</v>
      </c>
      <c r="H191" s="232">
        <v>237415</v>
      </c>
      <c r="I191" s="232">
        <v>0.40571013092994701</v>
      </c>
      <c r="J191" s="232">
        <v>1.93234588950872E-2</v>
      </c>
    </row>
    <row r="192" spans="1:10" x14ac:dyDescent="0.25">
      <c r="A192" s="318" t="str">
        <f t="shared" si="2"/>
        <v>32015edu14</v>
      </c>
      <c r="B192" s="232">
        <v>32015</v>
      </c>
      <c r="C192" s="232" t="s">
        <v>702</v>
      </c>
      <c r="D192" s="232">
        <v>1.4158560037612899</v>
      </c>
      <c r="E192" s="232">
        <v>1.6197871416807199E-2</v>
      </c>
      <c r="F192" s="232">
        <v>87.410003662109403</v>
      </c>
      <c r="G192" s="232">
        <v>0</v>
      </c>
      <c r="H192" s="232">
        <v>237415</v>
      </c>
      <c r="I192" s="232">
        <v>0.40571013092994701</v>
      </c>
      <c r="J192" s="232">
        <v>2.3830084130167999E-2</v>
      </c>
    </row>
    <row r="193" spans="1:10" x14ac:dyDescent="0.25">
      <c r="A193" s="318" t="str">
        <f t="shared" si="2"/>
        <v>32015edu15</v>
      </c>
      <c r="B193" s="232">
        <v>32015</v>
      </c>
      <c r="C193" s="232" t="s">
        <v>703</v>
      </c>
      <c r="D193" s="232">
        <v>1.4935153722763099</v>
      </c>
      <c r="E193" s="232">
        <v>1.5783414244651801E-2</v>
      </c>
      <c r="F193" s="232">
        <v>94.625617980957003</v>
      </c>
      <c r="G193" s="232">
        <v>0</v>
      </c>
      <c r="H193" s="232">
        <v>237415</v>
      </c>
      <c r="I193" s="232">
        <v>0.40571013092994701</v>
      </c>
      <c r="J193" s="232">
        <v>2.9310142621398E-2</v>
      </c>
    </row>
    <row r="194" spans="1:10" x14ac:dyDescent="0.25">
      <c r="A194" s="318" t="str">
        <f t="shared" si="2"/>
        <v>32015edu16</v>
      </c>
      <c r="B194" s="232">
        <v>32015</v>
      </c>
      <c r="C194" s="232" t="s">
        <v>704</v>
      </c>
      <c r="D194" s="232">
        <v>1.9739906787872299</v>
      </c>
      <c r="E194" s="232">
        <v>1.23376455157995E-2</v>
      </c>
      <c r="F194" s="232">
        <v>159.99736022949199</v>
      </c>
      <c r="G194" s="232">
        <v>0</v>
      </c>
      <c r="H194" s="232">
        <v>237415</v>
      </c>
      <c r="I194" s="232">
        <v>0.40571013092994701</v>
      </c>
      <c r="J194" s="232">
        <v>0.15057875216007199</v>
      </c>
    </row>
    <row r="195" spans="1:10" x14ac:dyDescent="0.25">
      <c r="A195" s="318" t="str">
        <f t="shared" ref="A195:A258" si="3">B195&amp;C195</f>
        <v>32015edu18</v>
      </c>
      <c r="B195" s="232">
        <v>32015</v>
      </c>
      <c r="C195" s="232" t="s">
        <v>705</v>
      </c>
      <c r="D195" s="232">
        <v>2.47879886627197</v>
      </c>
      <c r="E195" s="232">
        <v>3.4076552838087103E-2</v>
      </c>
      <c r="F195" s="232">
        <v>72.7420654296875</v>
      </c>
      <c r="G195" s="232">
        <v>0</v>
      </c>
      <c r="H195" s="232">
        <v>237415</v>
      </c>
      <c r="I195" s="232">
        <v>0.40571013092994701</v>
      </c>
      <c r="J195" s="232">
        <v>6.56311586499214E-3</v>
      </c>
    </row>
    <row r="196" spans="1:10" x14ac:dyDescent="0.25">
      <c r="A196" s="318" t="str">
        <f t="shared" si="3"/>
        <v>32015edu2</v>
      </c>
      <c r="B196" s="232">
        <v>32015</v>
      </c>
      <c r="C196" s="232" t="s">
        <v>706</v>
      </c>
      <c r="D196" s="232">
        <v>0.11727300286293001</v>
      </c>
      <c r="E196" s="232">
        <v>2.16340851038694E-2</v>
      </c>
      <c r="F196" s="232">
        <v>5.4207515716552699</v>
      </c>
      <c r="G196" s="232">
        <v>5.9406602304079603E-8</v>
      </c>
      <c r="H196" s="232">
        <v>237415</v>
      </c>
      <c r="I196" s="232">
        <v>0.40571013092994701</v>
      </c>
      <c r="J196" s="232">
        <v>1.1447386816144E-2</v>
      </c>
    </row>
    <row r="197" spans="1:10" x14ac:dyDescent="0.25">
      <c r="A197" s="318" t="str">
        <f t="shared" si="3"/>
        <v>32015edu22</v>
      </c>
      <c r="B197" s="232">
        <v>32015</v>
      </c>
      <c r="C197" s="232" t="s">
        <v>707</v>
      </c>
      <c r="D197" s="232">
        <v>2.86990094184875</v>
      </c>
      <c r="E197" s="232">
        <v>4.2668554931879002E-2</v>
      </c>
      <c r="F197" s="232">
        <v>67.260330200195298</v>
      </c>
      <c r="G197" s="232">
        <v>0</v>
      </c>
      <c r="H197" s="232">
        <v>237415</v>
      </c>
      <c r="I197" s="232">
        <v>0.40571013092994701</v>
      </c>
      <c r="J197" s="232">
        <v>2.32935533858836E-3</v>
      </c>
    </row>
    <row r="198" spans="1:10" x14ac:dyDescent="0.25">
      <c r="A198" s="318" t="str">
        <f t="shared" si="3"/>
        <v>32015edu3</v>
      </c>
      <c r="B198" s="232">
        <v>32015</v>
      </c>
      <c r="C198" s="232" t="s">
        <v>708</v>
      </c>
      <c r="D198" s="232">
        <v>0.16548044979572299</v>
      </c>
      <c r="E198" s="232">
        <v>1.7564306035637901E-2</v>
      </c>
      <c r="F198" s="232">
        <v>9.4214057922363299</v>
      </c>
      <c r="G198" s="232">
        <v>4.4887933370406097E-21</v>
      </c>
      <c r="H198" s="232">
        <v>237415</v>
      </c>
      <c r="I198" s="232">
        <v>0.40571013092994701</v>
      </c>
      <c r="J198" s="232">
        <v>1.8281405791640299E-2</v>
      </c>
    </row>
    <row r="199" spans="1:10" x14ac:dyDescent="0.25">
      <c r="A199" s="318" t="str">
        <f t="shared" si="3"/>
        <v>32015edu4</v>
      </c>
      <c r="B199" s="232">
        <v>32015</v>
      </c>
      <c r="C199" s="232" t="s">
        <v>709</v>
      </c>
      <c r="D199" s="232">
        <v>0.33024626970291099</v>
      </c>
      <c r="E199" s="232">
        <v>1.5588465146720401E-2</v>
      </c>
      <c r="F199" s="232">
        <v>21.185297012329102</v>
      </c>
      <c r="G199" s="232">
        <v>0</v>
      </c>
      <c r="H199" s="232">
        <v>237415</v>
      </c>
      <c r="I199" s="232">
        <v>0.40571013092994701</v>
      </c>
      <c r="J199" s="232">
        <v>2.75688115507364E-2</v>
      </c>
    </row>
    <row r="200" spans="1:10" x14ac:dyDescent="0.25">
      <c r="A200" s="318" t="str">
        <f t="shared" si="3"/>
        <v>32015edu5</v>
      </c>
      <c r="B200" s="232">
        <v>32015</v>
      </c>
      <c r="C200" s="232" t="s">
        <v>710</v>
      </c>
      <c r="D200" s="232">
        <v>0.51709055900573697</v>
      </c>
      <c r="E200" s="232">
        <v>1.20910136029124E-2</v>
      </c>
      <c r="F200" s="232">
        <v>42.766517639160199</v>
      </c>
      <c r="G200" s="232">
        <v>0</v>
      </c>
      <c r="H200" s="232">
        <v>237415</v>
      </c>
      <c r="I200" s="232">
        <v>0.40571013092994701</v>
      </c>
      <c r="J200" s="232">
        <v>8.0487884581089006E-2</v>
      </c>
    </row>
    <row r="201" spans="1:10" x14ac:dyDescent="0.25">
      <c r="A201" s="318" t="str">
        <f t="shared" si="3"/>
        <v>32015edu6</v>
      </c>
      <c r="B201" s="232">
        <v>32015</v>
      </c>
      <c r="C201" s="232" t="s">
        <v>711</v>
      </c>
      <c r="D201" s="232">
        <v>0.57125449180603005</v>
      </c>
      <c r="E201" s="232">
        <v>1.33932800963521E-2</v>
      </c>
      <c r="F201" s="232">
        <v>42.652320861816399</v>
      </c>
      <c r="G201" s="232">
        <v>0</v>
      </c>
      <c r="H201" s="232">
        <v>237415</v>
      </c>
      <c r="I201" s="232">
        <v>0.40571013092994701</v>
      </c>
      <c r="J201" s="232">
        <v>4.43448461592197E-2</v>
      </c>
    </row>
    <row r="202" spans="1:10" x14ac:dyDescent="0.25">
      <c r="A202" s="318" t="str">
        <f t="shared" si="3"/>
        <v>32015edu7</v>
      </c>
      <c r="B202" s="232">
        <v>32015</v>
      </c>
      <c r="C202" s="232" t="s">
        <v>712</v>
      </c>
      <c r="D202" s="232">
        <v>0.63623058795928999</v>
      </c>
      <c r="E202" s="232">
        <v>1.46381855010986E-2</v>
      </c>
      <c r="F202" s="232">
        <v>43.463760375976598</v>
      </c>
      <c r="G202" s="232">
        <v>0</v>
      </c>
      <c r="H202" s="232">
        <v>237415</v>
      </c>
      <c r="I202" s="232">
        <v>0.40571013092994701</v>
      </c>
      <c r="J202" s="232">
        <v>2.79204975813627E-2</v>
      </c>
    </row>
    <row r="203" spans="1:10" x14ac:dyDescent="0.25">
      <c r="A203" s="318" t="str">
        <f t="shared" si="3"/>
        <v>32015edu8</v>
      </c>
      <c r="B203" s="232">
        <v>32015</v>
      </c>
      <c r="C203" s="232" t="s">
        <v>713</v>
      </c>
      <c r="D203" s="232">
        <v>0.69922804832458496</v>
      </c>
      <c r="E203" s="232">
        <v>1.45055437460542E-2</v>
      </c>
      <c r="F203" s="232">
        <v>48.204193115234403</v>
      </c>
      <c r="G203" s="232">
        <v>0</v>
      </c>
      <c r="H203" s="232">
        <v>237415</v>
      </c>
      <c r="I203" s="232">
        <v>0.40571013092994701</v>
      </c>
      <c r="J203" s="232">
        <v>3.5538725554943099E-2</v>
      </c>
    </row>
    <row r="204" spans="1:10" x14ac:dyDescent="0.25">
      <c r="A204" s="318" t="str">
        <f t="shared" si="3"/>
        <v>32015edu9</v>
      </c>
      <c r="B204" s="232">
        <v>32015</v>
      </c>
      <c r="C204" s="232" t="s">
        <v>714</v>
      </c>
      <c r="D204" s="232">
        <v>0.80848646163940396</v>
      </c>
      <c r="E204" s="232">
        <v>1.1748166754841799E-2</v>
      </c>
      <c r="F204" s="232">
        <v>68.818092346191406</v>
      </c>
      <c r="G204" s="232">
        <v>0</v>
      </c>
      <c r="H204" s="232">
        <v>237415</v>
      </c>
      <c r="I204" s="232">
        <v>0.40571013092994701</v>
      </c>
      <c r="J204" s="232">
        <v>0.102576740086079</v>
      </c>
    </row>
    <row r="205" spans="1:10" x14ac:dyDescent="0.25">
      <c r="A205" s="318" t="str">
        <f t="shared" si="3"/>
        <v>32015hom</v>
      </c>
      <c r="B205" s="232">
        <v>32015</v>
      </c>
      <c r="C205" s="232" t="s">
        <v>715</v>
      </c>
      <c r="D205" s="232">
        <v>0.44457247853279103</v>
      </c>
      <c r="E205" s="232">
        <v>4.0098233148455602E-3</v>
      </c>
      <c r="F205" s="232">
        <v>110.87084197998</v>
      </c>
      <c r="G205" s="232">
        <v>0</v>
      </c>
      <c r="H205" s="232">
        <v>237415</v>
      </c>
      <c r="I205" s="232">
        <v>0.40571013092994701</v>
      </c>
      <c r="J205" s="232">
        <v>0.57555472850799605</v>
      </c>
    </row>
    <row r="206" spans="1:10" x14ac:dyDescent="0.25">
      <c r="A206" s="318" t="str">
        <f t="shared" si="3"/>
        <v>32015idade</v>
      </c>
      <c r="B206" s="232">
        <v>32015</v>
      </c>
      <c r="C206" s="232" t="s">
        <v>716</v>
      </c>
      <c r="D206" s="232">
        <v>6.6508255898952498E-2</v>
      </c>
      <c r="E206" s="232">
        <v>1.02367647923529E-3</v>
      </c>
      <c r="F206" s="232">
        <v>64.969993591308594</v>
      </c>
      <c r="G206" s="232">
        <v>0</v>
      </c>
      <c r="H206" s="232">
        <v>237415</v>
      </c>
      <c r="I206" s="232">
        <v>0.40571013092994701</v>
      </c>
      <c r="J206" s="232">
        <v>39.099922180175803</v>
      </c>
    </row>
    <row r="207" spans="1:10" x14ac:dyDescent="0.25">
      <c r="A207" s="318" t="str">
        <f t="shared" si="3"/>
        <v>32015idade2</v>
      </c>
      <c r="B207" s="232">
        <v>32015</v>
      </c>
      <c r="C207" s="232" t="s">
        <v>717</v>
      </c>
      <c r="D207" s="232">
        <v>-6.3464359845966101E-4</v>
      </c>
      <c r="E207" s="232">
        <v>1.27384910229011E-5</v>
      </c>
      <c r="F207" s="232">
        <v>-49.8209419250488</v>
      </c>
      <c r="G207" s="232">
        <v>0</v>
      </c>
      <c r="H207" s="232">
        <v>237415</v>
      </c>
      <c r="I207" s="232">
        <v>0.40571013092994701</v>
      </c>
      <c r="J207" s="232">
        <v>1700.01159667969</v>
      </c>
    </row>
    <row r="208" spans="1:10" x14ac:dyDescent="0.25">
      <c r="A208" s="318" t="str">
        <f t="shared" si="3"/>
        <v>32015lnrtrabp</v>
      </c>
      <c r="B208" s="232">
        <v>32015</v>
      </c>
      <c r="C208" s="232" t="s">
        <v>718</v>
      </c>
      <c r="J208" s="232">
        <v>7.1680765151977504</v>
      </c>
    </row>
    <row r="209" spans="1:10" x14ac:dyDescent="0.25">
      <c r="A209" s="318" t="str">
        <f t="shared" si="3"/>
        <v>22015_cons</v>
      </c>
      <c r="B209" s="232">
        <v>22015</v>
      </c>
      <c r="C209" s="232" t="s">
        <v>696</v>
      </c>
      <c r="D209" s="232">
        <v>4.4083375930786097</v>
      </c>
      <c r="E209" s="232">
        <v>2.1076232194900499E-2</v>
      </c>
      <c r="F209" s="232">
        <v>209.16156005859401</v>
      </c>
      <c r="G209" s="232">
        <v>0</v>
      </c>
      <c r="H209" s="232">
        <v>237943</v>
      </c>
      <c r="I209" s="232">
        <v>0.40217295289039601</v>
      </c>
    </row>
    <row r="210" spans="1:10" x14ac:dyDescent="0.25">
      <c r="A210" s="318" t="str">
        <f t="shared" si="3"/>
        <v>22015edu1</v>
      </c>
      <c r="B210" s="232">
        <v>22015</v>
      </c>
      <c r="C210" s="232" t="s">
        <v>697</v>
      </c>
      <c r="D210" s="232">
        <v>0.15375480055808999</v>
      </c>
      <c r="E210" s="232">
        <v>8.0630891025066403E-2</v>
      </c>
      <c r="F210" s="232">
        <v>1.9068969488143901</v>
      </c>
      <c r="G210" s="232">
        <v>5.6535135954618503E-2</v>
      </c>
      <c r="H210" s="232">
        <v>237943</v>
      </c>
      <c r="I210" s="232">
        <v>0.40217295289039601</v>
      </c>
      <c r="J210" s="232">
        <v>4.9842707812786102E-4</v>
      </c>
    </row>
    <row r="211" spans="1:10" x14ac:dyDescent="0.25">
      <c r="A211" s="318" t="str">
        <f t="shared" si="3"/>
        <v>22015edu10</v>
      </c>
      <c r="B211" s="232">
        <v>22015</v>
      </c>
      <c r="C211" s="232" t="s">
        <v>698</v>
      </c>
      <c r="D211" s="232">
        <v>0.80627310276031505</v>
      </c>
      <c r="E211" s="232">
        <v>1.4571049250662301E-2</v>
      </c>
      <c r="F211" s="232">
        <v>55.333908081054702</v>
      </c>
      <c r="G211" s="232">
        <v>0</v>
      </c>
      <c r="H211" s="232">
        <v>237943</v>
      </c>
      <c r="I211" s="232">
        <v>0.40217295289039601</v>
      </c>
      <c r="J211" s="232">
        <v>2.8891200199723199E-2</v>
      </c>
    </row>
    <row r="212" spans="1:10" x14ac:dyDescent="0.25">
      <c r="A212" s="318" t="str">
        <f t="shared" si="3"/>
        <v>22015edu11</v>
      </c>
      <c r="B212" s="232">
        <v>22015</v>
      </c>
      <c r="C212" s="232" t="s">
        <v>699</v>
      </c>
      <c r="D212" s="232">
        <v>0.88090527057647705</v>
      </c>
      <c r="E212" s="232">
        <v>1.4355986379087001E-2</v>
      </c>
      <c r="F212" s="232">
        <v>61.361530303955099</v>
      </c>
      <c r="G212" s="232">
        <v>0</v>
      </c>
      <c r="H212" s="232">
        <v>237943</v>
      </c>
      <c r="I212" s="232">
        <v>0.40217295289039601</v>
      </c>
      <c r="J212" s="232">
        <v>3.1424906104803099E-2</v>
      </c>
    </row>
    <row r="213" spans="1:10" x14ac:dyDescent="0.25">
      <c r="A213" s="318" t="str">
        <f t="shared" si="3"/>
        <v>22015edu12</v>
      </c>
      <c r="B213" s="232">
        <v>22015</v>
      </c>
      <c r="C213" s="232" t="s">
        <v>700</v>
      </c>
      <c r="D213" s="232">
        <v>1.0743664503097501</v>
      </c>
      <c r="E213" s="232">
        <v>1.11374016851187E-2</v>
      </c>
      <c r="F213" s="232">
        <v>96.464729309082003</v>
      </c>
      <c r="G213" s="232">
        <v>0</v>
      </c>
      <c r="H213" s="232">
        <v>237943</v>
      </c>
      <c r="I213" s="232">
        <v>0.40217295289039601</v>
      </c>
      <c r="J213" s="232">
        <v>0.31578913331031799</v>
      </c>
    </row>
    <row r="214" spans="1:10" x14ac:dyDescent="0.25">
      <c r="A214" s="318" t="str">
        <f t="shared" si="3"/>
        <v>22015edu13</v>
      </c>
      <c r="B214" s="232">
        <v>22015</v>
      </c>
      <c r="C214" s="232" t="s">
        <v>701</v>
      </c>
      <c r="D214" s="232">
        <v>1.27492415904999</v>
      </c>
      <c r="E214" s="232">
        <v>1.61047596484423E-2</v>
      </c>
      <c r="F214" s="232">
        <v>79.164436340332003</v>
      </c>
      <c r="G214" s="232">
        <v>0</v>
      </c>
      <c r="H214" s="232">
        <v>237943</v>
      </c>
      <c r="I214" s="232">
        <v>0.40217295289039601</v>
      </c>
      <c r="J214" s="232">
        <v>1.9560325890779499E-2</v>
      </c>
    </row>
    <row r="215" spans="1:10" x14ac:dyDescent="0.25">
      <c r="A215" s="318" t="str">
        <f t="shared" si="3"/>
        <v>22015edu14</v>
      </c>
      <c r="B215" s="232">
        <v>22015</v>
      </c>
      <c r="C215" s="232" t="s">
        <v>702</v>
      </c>
      <c r="D215" s="232">
        <v>1.4102576971054099</v>
      </c>
      <c r="E215" s="232">
        <v>1.6419427469372701E-2</v>
      </c>
      <c r="F215" s="232">
        <v>85.889579772949205</v>
      </c>
      <c r="G215" s="232">
        <v>0</v>
      </c>
      <c r="H215" s="232">
        <v>237943</v>
      </c>
      <c r="I215" s="232">
        <v>0.40217295289039601</v>
      </c>
      <c r="J215" s="232">
        <v>2.3441644385457001E-2</v>
      </c>
    </row>
    <row r="216" spans="1:10" x14ac:dyDescent="0.25">
      <c r="A216" s="318" t="str">
        <f t="shared" si="3"/>
        <v>22015edu15</v>
      </c>
      <c r="B216" s="232">
        <v>22015</v>
      </c>
      <c r="C216" s="232" t="s">
        <v>703</v>
      </c>
      <c r="D216" s="232">
        <v>1.48917436599731</v>
      </c>
      <c r="E216" s="232">
        <v>1.6503440216183701E-2</v>
      </c>
      <c r="F216" s="232">
        <v>90.234176635742202</v>
      </c>
      <c r="G216" s="232">
        <v>0</v>
      </c>
      <c r="H216" s="232">
        <v>237943</v>
      </c>
      <c r="I216" s="232">
        <v>0.40217295289039601</v>
      </c>
      <c r="J216" s="232">
        <v>2.87798251956701E-2</v>
      </c>
    </row>
    <row r="217" spans="1:10" x14ac:dyDescent="0.25">
      <c r="A217" s="318" t="str">
        <f t="shared" si="3"/>
        <v>22015edu16</v>
      </c>
      <c r="B217" s="232">
        <v>22015</v>
      </c>
      <c r="C217" s="232" t="s">
        <v>704</v>
      </c>
      <c r="D217" s="232">
        <v>1.95865750312805</v>
      </c>
      <c r="E217" s="232">
        <v>1.2395531870424701E-2</v>
      </c>
      <c r="F217" s="232">
        <v>158.01318359375</v>
      </c>
      <c r="G217" s="232">
        <v>0</v>
      </c>
      <c r="H217" s="232">
        <v>237943</v>
      </c>
      <c r="I217" s="232">
        <v>0.40217295289039601</v>
      </c>
      <c r="J217" s="232">
        <v>0.14783513545990001</v>
      </c>
    </row>
    <row r="218" spans="1:10" x14ac:dyDescent="0.25">
      <c r="A218" s="318" t="str">
        <f t="shared" si="3"/>
        <v>22015edu18</v>
      </c>
      <c r="B218" s="232">
        <v>22015</v>
      </c>
      <c r="C218" s="232" t="s">
        <v>705</v>
      </c>
      <c r="D218" s="232">
        <v>2.4961340427398699</v>
      </c>
      <c r="E218" s="232">
        <v>3.62428240478039E-2</v>
      </c>
      <c r="F218" s="232">
        <v>68.872505187988295</v>
      </c>
      <c r="G218" s="232">
        <v>0</v>
      </c>
      <c r="H218" s="232">
        <v>237943</v>
      </c>
      <c r="I218" s="232">
        <v>0.40217295289039601</v>
      </c>
      <c r="J218" s="232">
        <v>6.7298654466867404E-3</v>
      </c>
    </row>
    <row r="219" spans="1:10" x14ac:dyDescent="0.25">
      <c r="A219" s="318" t="str">
        <f t="shared" si="3"/>
        <v>22015edu2</v>
      </c>
      <c r="B219" s="232">
        <v>22015</v>
      </c>
      <c r="C219" s="232" t="s">
        <v>706</v>
      </c>
      <c r="D219" s="232">
        <v>7.6404884457588196E-2</v>
      </c>
      <c r="E219" s="232">
        <v>2.4562498554587399E-2</v>
      </c>
      <c r="F219" s="232">
        <v>3.1106317043304399</v>
      </c>
      <c r="G219" s="232">
        <v>1.8670968711376201E-3</v>
      </c>
      <c r="H219" s="232">
        <v>237943</v>
      </c>
      <c r="I219" s="232">
        <v>0.40217295289039601</v>
      </c>
      <c r="J219" s="232">
        <v>1.1630957946181301E-2</v>
      </c>
    </row>
    <row r="220" spans="1:10" x14ac:dyDescent="0.25">
      <c r="A220" s="318" t="str">
        <f t="shared" si="3"/>
        <v>22015edu22</v>
      </c>
      <c r="B220" s="232">
        <v>22015</v>
      </c>
      <c r="C220" s="232" t="s">
        <v>707</v>
      </c>
      <c r="D220" s="232">
        <v>2.8587307929992698</v>
      </c>
      <c r="E220" s="232">
        <v>5.5150561034679399E-2</v>
      </c>
      <c r="F220" s="232">
        <v>51.835025787353501</v>
      </c>
      <c r="G220" s="232">
        <v>0</v>
      </c>
      <c r="H220" s="232">
        <v>237943</v>
      </c>
      <c r="I220" s="232">
        <v>0.40217295289039601</v>
      </c>
      <c r="J220" s="232">
        <v>2.2366978228092198E-3</v>
      </c>
    </row>
    <row r="221" spans="1:10" x14ac:dyDescent="0.25">
      <c r="A221" s="318" t="str">
        <f t="shared" si="3"/>
        <v>22015edu3</v>
      </c>
      <c r="B221" s="232">
        <v>22015</v>
      </c>
      <c r="C221" s="232" t="s">
        <v>708</v>
      </c>
      <c r="D221" s="232">
        <v>0.15985780954361001</v>
      </c>
      <c r="E221" s="232">
        <v>1.7696615308523199E-2</v>
      </c>
      <c r="F221" s="232">
        <v>9.0332422256469709</v>
      </c>
      <c r="G221" s="232">
        <v>1.67857719603249E-19</v>
      </c>
      <c r="H221" s="232">
        <v>237943</v>
      </c>
      <c r="I221" s="232">
        <v>0.40217295289039601</v>
      </c>
      <c r="J221" s="232">
        <v>1.9186981022357899E-2</v>
      </c>
    </row>
    <row r="222" spans="1:10" x14ac:dyDescent="0.25">
      <c r="A222" s="318" t="str">
        <f t="shared" si="3"/>
        <v>22015edu4</v>
      </c>
      <c r="B222" s="232">
        <v>22015</v>
      </c>
      <c r="C222" s="232" t="s">
        <v>709</v>
      </c>
      <c r="D222" s="232">
        <v>0.31353721022605902</v>
      </c>
      <c r="E222" s="232">
        <v>1.5555233694613001E-2</v>
      </c>
      <c r="F222" s="232">
        <v>20.156379699706999</v>
      </c>
      <c r="G222" s="232">
        <v>0</v>
      </c>
      <c r="H222" s="232">
        <v>237943</v>
      </c>
      <c r="I222" s="232">
        <v>0.40217295289039601</v>
      </c>
      <c r="J222" s="232">
        <v>2.6802048087120101E-2</v>
      </c>
    </row>
    <row r="223" spans="1:10" x14ac:dyDescent="0.25">
      <c r="A223" s="318" t="str">
        <f t="shared" si="3"/>
        <v>22015edu5</v>
      </c>
      <c r="B223" s="232">
        <v>22015</v>
      </c>
      <c r="C223" s="232" t="s">
        <v>710</v>
      </c>
      <c r="D223" s="232">
        <v>0.51068174839019798</v>
      </c>
      <c r="E223" s="232">
        <v>1.23250540345907E-2</v>
      </c>
      <c r="F223" s="232">
        <v>41.434444427490199</v>
      </c>
      <c r="G223" s="232">
        <v>0</v>
      </c>
      <c r="H223" s="232">
        <v>237943</v>
      </c>
      <c r="I223" s="232">
        <v>0.40217295289039601</v>
      </c>
      <c r="J223" s="232">
        <v>8.1732429563999204E-2</v>
      </c>
    </row>
    <row r="224" spans="1:10" x14ac:dyDescent="0.25">
      <c r="A224" s="318" t="str">
        <f t="shared" si="3"/>
        <v>22015edu6</v>
      </c>
      <c r="B224" s="232">
        <v>22015</v>
      </c>
      <c r="C224" s="232" t="s">
        <v>711</v>
      </c>
      <c r="D224" s="232">
        <v>0.57561355829238903</v>
      </c>
      <c r="E224" s="232">
        <v>1.3260460458695901E-2</v>
      </c>
      <c r="F224" s="232">
        <v>43.4082641601563</v>
      </c>
      <c r="G224" s="232">
        <v>0</v>
      </c>
      <c r="H224" s="232">
        <v>237943</v>
      </c>
      <c r="I224" s="232">
        <v>0.40217295289039601</v>
      </c>
      <c r="J224" s="232">
        <v>4.5145522803068203E-2</v>
      </c>
    </row>
    <row r="225" spans="1:10" x14ac:dyDescent="0.25">
      <c r="A225" s="318" t="str">
        <f t="shared" si="3"/>
        <v>22015edu7</v>
      </c>
      <c r="B225" s="232">
        <v>22015</v>
      </c>
      <c r="C225" s="232" t="s">
        <v>712</v>
      </c>
      <c r="D225" s="232">
        <v>0.63115942478179898</v>
      </c>
      <c r="E225" s="232">
        <v>1.5033406205475301E-2</v>
      </c>
      <c r="F225" s="232">
        <v>41.983795166015597</v>
      </c>
      <c r="G225" s="232">
        <v>0</v>
      </c>
      <c r="H225" s="232">
        <v>237943</v>
      </c>
      <c r="I225" s="232">
        <v>0.40217295289039601</v>
      </c>
      <c r="J225" s="232">
        <v>2.8844555839896199E-2</v>
      </c>
    </row>
    <row r="226" spans="1:10" x14ac:dyDescent="0.25">
      <c r="A226" s="318" t="str">
        <f t="shared" si="3"/>
        <v>22015edu8</v>
      </c>
      <c r="B226" s="232">
        <v>22015</v>
      </c>
      <c r="C226" s="232" t="s">
        <v>713</v>
      </c>
      <c r="D226" s="232">
        <v>0.69821661710739102</v>
      </c>
      <c r="E226" s="232">
        <v>1.4370176009833801E-2</v>
      </c>
      <c r="F226" s="232">
        <v>48.587894439697301</v>
      </c>
      <c r="G226" s="232">
        <v>0</v>
      </c>
      <c r="H226" s="232">
        <v>237943</v>
      </c>
      <c r="I226" s="232">
        <v>0.40217295289039601</v>
      </c>
      <c r="J226" s="232">
        <v>3.4745119512081098E-2</v>
      </c>
    </row>
    <row r="227" spans="1:10" x14ac:dyDescent="0.25">
      <c r="A227" s="318" t="str">
        <f t="shared" si="3"/>
        <v>22015edu9</v>
      </c>
      <c r="B227" s="232">
        <v>22015</v>
      </c>
      <c r="C227" s="232" t="s">
        <v>714</v>
      </c>
      <c r="D227" s="232">
        <v>0.80125266313552901</v>
      </c>
      <c r="E227" s="232">
        <v>1.19892684742808E-2</v>
      </c>
      <c r="F227" s="232">
        <v>66.830818176269503</v>
      </c>
      <c r="G227" s="232">
        <v>0</v>
      </c>
      <c r="H227" s="232">
        <v>237943</v>
      </c>
      <c r="I227" s="232">
        <v>0.40217295289039601</v>
      </c>
      <c r="J227" s="232">
        <v>0.103890590369701</v>
      </c>
    </row>
    <row r="228" spans="1:10" x14ac:dyDescent="0.25">
      <c r="A228" s="318" t="str">
        <f t="shared" si="3"/>
        <v>22015hom</v>
      </c>
      <c r="B228" s="232">
        <v>22015</v>
      </c>
      <c r="C228" s="232" t="s">
        <v>715</v>
      </c>
      <c r="D228" s="232">
        <v>0.44570904970169101</v>
      </c>
      <c r="E228" s="232">
        <v>4.0649534203112099E-3</v>
      </c>
      <c r="F228" s="232">
        <v>109.646781921387</v>
      </c>
      <c r="G228" s="232">
        <v>0</v>
      </c>
      <c r="H228" s="232">
        <v>237943</v>
      </c>
      <c r="I228" s="232">
        <v>0.40217295289039601</v>
      </c>
      <c r="J228" s="232">
        <v>0.57542294263839699</v>
      </c>
    </row>
    <row r="229" spans="1:10" x14ac:dyDescent="0.25">
      <c r="A229" s="318" t="str">
        <f t="shared" si="3"/>
        <v>22015idade</v>
      </c>
      <c r="B229" s="232">
        <v>22015</v>
      </c>
      <c r="C229" s="232" t="s">
        <v>716</v>
      </c>
      <c r="D229" s="232">
        <v>6.5804615616798401E-2</v>
      </c>
      <c r="E229" s="232">
        <v>9.3744928017258601E-4</v>
      </c>
      <c r="F229" s="232">
        <v>70.195388793945298</v>
      </c>
      <c r="G229" s="232">
        <v>0</v>
      </c>
      <c r="H229" s="232">
        <v>237943</v>
      </c>
      <c r="I229" s="232">
        <v>0.40217295289039601</v>
      </c>
      <c r="J229" s="232">
        <v>38.974063873291001</v>
      </c>
    </row>
    <row r="230" spans="1:10" x14ac:dyDescent="0.25">
      <c r="A230" s="318" t="str">
        <f t="shared" si="3"/>
        <v>22015idade2</v>
      </c>
      <c r="B230" s="232">
        <v>22015</v>
      </c>
      <c r="C230" s="232" t="s">
        <v>717</v>
      </c>
      <c r="D230" s="232">
        <v>-6.2712671933695696E-4</v>
      </c>
      <c r="E230" s="232">
        <v>1.1639803233265399E-5</v>
      </c>
      <c r="F230" s="232">
        <v>-53.877777099609403</v>
      </c>
      <c r="G230" s="232">
        <v>0</v>
      </c>
      <c r="H230" s="232">
        <v>237943</v>
      </c>
      <c r="I230" s="232">
        <v>0.40217295289039601</v>
      </c>
      <c r="J230" s="232">
        <v>1690.36633300781</v>
      </c>
    </row>
    <row r="231" spans="1:10" x14ac:dyDescent="0.25">
      <c r="A231" s="318" t="str">
        <f t="shared" si="3"/>
        <v>22015lnrtrabp</v>
      </c>
      <c r="B231" s="232">
        <v>22015</v>
      </c>
      <c r="C231" s="232" t="s">
        <v>718</v>
      </c>
      <c r="J231" s="232">
        <v>7.1791334152221697</v>
      </c>
    </row>
    <row r="232" spans="1:10" x14ac:dyDescent="0.25">
      <c r="A232" s="318" t="str">
        <f t="shared" si="3"/>
        <v>12015_cons</v>
      </c>
      <c r="B232" s="232">
        <v>12015</v>
      </c>
      <c r="C232" s="232" t="s">
        <v>696</v>
      </c>
      <c r="D232" s="232">
        <v>4.4456915855407697</v>
      </c>
      <c r="E232" s="232">
        <v>2.0530499517917598E-2</v>
      </c>
      <c r="F232" s="232">
        <v>216.54083251953099</v>
      </c>
      <c r="G232" s="232">
        <v>0</v>
      </c>
      <c r="H232" s="232">
        <v>237221</v>
      </c>
      <c r="I232" s="232">
        <v>0.39847540855407698</v>
      </c>
    </row>
    <row r="233" spans="1:10" x14ac:dyDescent="0.25">
      <c r="A233" s="318" t="str">
        <f t="shared" si="3"/>
        <v>12015edu1</v>
      </c>
      <c r="B233" s="232">
        <v>12015</v>
      </c>
      <c r="C233" s="232" t="s">
        <v>697</v>
      </c>
      <c r="D233" s="232">
        <v>0.13831767439842199</v>
      </c>
      <c r="E233" s="232">
        <v>0.140218585729599</v>
      </c>
      <c r="F233" s="232">
        <v>0.98644322156906095</v>
      </c>
      <c r="G233" s="232">
        <v>0.32391667366027799</v>
      </c>
      <c r="H233" s="232">
        <v>237221</v>
      </c>
      <c r="I233" s="232">
        <v>0.39847540855407698</v>
      </c>
      <c r="J233" s="232">
        <v>4.8587901983410098E-4</v>
      </c>
    </row>
    <row r="234" spans="1:10" x14ac:dyDescent="0.25">
      <c r="A234" s="318" t="str">
        <f t="shared" si="3"/>
        <v>12015edu10</v>
      </c>
      <c r="B234" s="232">
        <v>12015</v>
      </c>
      <c r="C234" s="232" t="s">
        <v>698</v>
      </c>
      <c r="D234" s="232">
        <v>0.79724282026290905</v>
      </c>
      <c r="E234" s="232">
        <v>1.45613737404346E-2</v>
      </c>
      <c r="F234" s="232">
        <v>54.750522613525398</v>
      </c>
      <c r="G234" s="232">
        <v>0</v>
      </c>
      <c r="H234" s="232">
        <v>237221</v>
      </c>
      <c r="I234" s="232">
        <v>0.39847540855407698</v>
      </c>
      <c r="J234" s="232">
        <v>2.7752872556448E-2</v>
      </c>
    </row>
    <row r="235" spans="1:10" x14ac:dyDescent="0.25">
      <c r="A235" s="318" t="str">
        <f t="shared" si="3"/>
        <v>12015edu11</v>
      </c>
      <c r="B235" s="232">
        <v>12015</v>
      </c>
      <c r="C235" s="232" t="s">
        <v>699</v>
      </c>
      <c r="D235" s="232">
        <v>0.86097544431686401</v>
      </c>
      <c r="E235" s="232">
        <v>1.4712942764163E-2</v>
      </c>
      <c r="F235" s="232">
        <v>58.518234252929702</v>
      </c>
      <c r="G235" s="232">
        <v>0</v>
      </c>
      <c r="H235" s="232">
        <v>237221</v>
      </c>
      <c r="I235" s="232">
        <v>0.39847540855407698</v>
      </c>
      <c r="J235" s="232">
        <v>3.0218074098229401E-2</v>
      </c>
    </row>
    <row r="236" spans="1:10" x14ac:dyDescent="0.25">
      <c r="A236" s="318" t="str">
        <f t="shared" si="3"/>
        <v>12015edu12</v>
      </c>
      <c r="B236" s="232">
        <v>12015</v>
      </c>
      <c r="C236" s="232" t="s">
        <v>700</v>
      </c>
      <c r="D236" s="232">
        <v>1.0641338825225799</v>
      </c>
      <c r="E236" s="232">
        <v>1.112518645823E-2</v>
      </c>
      <c r="F236" s="232">
        <v>95.65087890625</v>
      </c>
      <c r="G236" s="232">
        <v>0</v>
      </c>
      <c r="H236" s="232">
        <v>237221</v>
      </c>
      <c r="I236" s="232">
        <v>0.39847540855407698</v>
      </c>
      <c r="J236" s="232">
        <v>0.31654655933380099</v>
      </c>
    </row>
    <row r="237" spans="1:10" x14ac:dyDescent="0.25">
      <c r="A237" s="318" t="str">
        <f t="shared" si="3"/>
        <v>12015edu13</v>
      </c>
      <c r="B237" s="232">
        <v>12015</v>
      </c>
      <c r="C237" s="232" t="s">
        <v>701</v>
      </c>
      <c r="D237" s="232">
        <v>1.2638694047927901</v>
      </c>
      <c r="E237" s="232">
        <v>1.6107300296425799E-2</v>
      </c>
      <c r="F237" s="232">
        <v>78.465629577636705</v>
      </c>
      <c r="G237" s="232">
        <v>0</v>
      </c>
      <c r="H237" s="232">
        <v>237221</v>
      </c>
      <c r="I237" s="232">
        <v>0.39847540855407698</v>
      </c>
      <c r="J237" s="232">
        <v>1.8905064091086402E-2</v>
      </c>
    </row>
    <row r="238" spans="1:10" x14ac:dyDescent="0.25">
      <c r="A238" s="318" t="str">
        <f t="shared" si="3"/>
        <v>12015edu14</v>
      </c>
      <c r="B238" s="232">
        <v>12015</v>
      </c>
      <c r="C238" s="232" t="s">
        <v>702</v>
      </c>
      <c r="D238" s="232">
        <v>1.3749030828476001</v>
      </c>
      <c r="E238" s="232">
        <v>1.6321476548910099E-2</v>
      </c>
      <c r="F238" s="232">
        <v>84.2388916015625</v>
      </c>
      <c r="G238" s="232">
        <v>0</v>
      </c>
      <c r="H238" s="232">
        <v>237221</v>
      </c>
      <c r="I238" s="232">
        <v>0.39847540855407698</v>
      </c>
      <c r="J238" s="232">
        <v>2.3623222485184701E-2</v>
      </c>
    </row>
    <row r="239" spans="1:10" x14ac:dyDescent="0.25">
      <c r="A239" s="318" t="str">
        <f t="shared" si="3"/>
        <v>12015edu15</v>
      </c>
      <c r="B239" s="232">
        <v>12015</v>
      </c>
      <c r="C239" s="232" t="s">
        <v>703</v>
      </c>
      <c r="D239" s="232">
        <v>1.4611052274703999</v>
      </c>
      <c r="E239" s="232">
        <v>1.5940768644213701E-2</v>
      </c>
      <c r="F239" s="232">
        <v>91.658393859863295</v>
      </c>
      <c r="G239" s="232">
        <v>0</v>
      </c>
      <c r="H239" s="232">
        <v>237221</v>
      </c>
      <c r="I239" s="232">
        <v>0.39847540855407698</v>
      </c>
      <c r="J239" s="232">
        <v>2.8639379888772999E-2</v>
      </c>
    </row>
    <row r="240" spans="1:10" x14ac:dyDescent="0.25">
      <c r="A240" s="318" t="str">
        <f t="shared" si="3"/>
        <v>12015edu16</v>
      </c>
      <c r="B240" s="232">
        <v>12015</v>
      </c>
      <c r="C240" s="232" t="s">
        <v>704</v>
      </c>
      <c r="D240" s="232">
        <v>1.93062615394592</v>
      </c>
      <c r="E240" s="232">
        <v>1.2344899587333201E-2</v>
      </c>
      <c r="F240" s="232">
        <v>156.39059448242199</v>
      </c>
      <c r="G240" s="232">
        <v>0</v>
      </c>
      <c r="H240" s="232">
        <v>237221</v>
      </c>
      <c r="I240" s="232">
        <v>0.39847540855407698</v>
      </c>
      <c r="J240" s="232">
        <v>0.14590358734130901</v>
      </c>
    </row>
    <row r="241" spans="1:10" x14ac:dyDescent="0.25">
      <c r="A241" s="318" t="str">
        <f t="shared" si="3"/>
        <v>12015edu18</v>
      </c>
      <c r="B241" s="232">
        <v>12015</v>
      </c>
      <c r="C241" s="232" t="s">
        <v>705</v>
      </c>
      <c r="D241" s="232">
        <v>2.46551442146301</v>
      </c>
      <c r="E241" s="232">
        <v>3.4002605825662599E-2</v>
      </c>
      <c r="F241" s="232">
        <v>72.509574890136705</v>
      </c>
      <c r="G241" s="232">
        <v>0</v>
      </c>
      <c r="H241" s="232">
        <v>237221</v>
      </c>
      <c r="I241" s="232">
        <v>0.39847540855407698</v>
      </c>
      <c r="J241" s="232">
        <v>6.0856533236801598E-3</v>
      </c>
    </row>
    <row r="242" spans="1:10" x14ac:dyDescent="0.25">
      <c r="A242" s="318" t="str">
        <f t="shared" si="3"/>
        <v>12015edu2</v>
      </c>
      <c r="B242" s="232">
        <v>12015</v>
      </c>
      <c r="C242" s="232" t="s">
        <v>706</v>
      </c>
      <c r="D242" s="232">
        <v>3.6660891026258503E-2</v>
      </c>
      <c r="E242" s="232">
        <v>2.2299209609627699E-2</v>
      </c>
      <c r="F242" s="232">
        <v>1.6440443992614699</v>
      </c>
      <c r="G242" s="232">
        <v>0.100168354809284</v>
      </c>
      <c r="H242" s="232">
        <v>237221</v>
      </c>
      <c r="I242" s="232">
        <v>0.39847540855407698</v>
      </c>
      <c r="J242" s="232">
        <v>1.1519697494804901E-2</v>
      </c>
    </row>
    <row r="243" spans="1:10" x14ac:dyDescent="0.25">
      <c r="A243" s="318" t="str">
        <f t="shared" si="3"/>
        <v>12015edu22</v>
      </c>
      <c r="B243" s="232">
        <v>12015</v>
      </c>
      <c r="C243" s="232" t="s">
        <v>707</v>
      </c>
      <c r="D243" s="232">
        <v>2.7461078166961701</v>
      </c>
      <c r="E243" s="232">
        <v>5.7473246008157702E-2</v>
      </c>
      <c r="F243" s="232">
        <v>47.780628204345703</v>
      </c>
      <c r="G243" s="232">
        <v>0</v>
      </c>
      <c r="H243" s="232">
        <v>237221</v>
      </c>
      <c r="I243" s="232">
        <v>0.39847540855407698</v>
      </c>
      <c r="J243" s="232">
        <v>2.3692063987255101E-3</v>
      </c>
    </row>
    <row r="244" spans="1:10" x14ac:dyDescent="0.25">
      <c r="A244" s="318" t="str">
        <f t="shared" si="3"/>
        <v>12015edu3</v>
      </c>
      <c r="B244" s="232">
        <v>12015</v>
      </c>
      <c r="C244" s="232" t="s">
        <v>708</v>
      </c>
      <c r="D244" s="232">
        <v>0.12851125001907299</v>
      </c>
      <c r="E244" s="232">
        <v>1.8807310611009601E-2</v>
      </c>
      <c r="F244" s="232">
        <v>6.83304786682129</v>
      </c>
      <c r="G244" s="232">
        <v>8.3328526370718398E-12</v>
      </c>
      <c r="H244" s="232">
        <v>237221</v>
      </c>
      <c r="I244" s="232">
        <v>0.39847540855407698</v>
      </c>
      <c r="J244" s="232">
        <v>1.8645461648702601E-2</v>
      </c>
    </row>
    <row r="245" spans="1:10" x14ac:dyDescent="0.25">
      <c r="A245" s="318" t="str">
        <f t="shared" si="3"/>
        <v>12015edu4</v>
      </c>
      <c r="B245" s="232">
        <v>12015</v>
      </c>
      <c r="C245" s="232" t="s">
        <v>709</v>
      </c>
      <c r="D245" s="232">
        <v>0.29213559627532998</v>
      </c>
      <c r="E245" s="232">
        <v>1.5747239813208601E-2</v>
      </c>
      <c r="F245" s="232">
        <v>18.551542282104499</v>
      </c>
      <c r="G245" s="232">
        <v>0</v>
      </c>
      <c r="H245" s="232">
        <v>237221</v>
      </c>
      <c r="I245" s="232">
        <v>0.39847540855407698</v>
      </c>
      <c r="J245" s="232">
        <v>2.73785311728716E-2</v>
      </c>
    </row>
    <row r="246" spans="1:10" x14ac:dyDescent="0.25">
      <c r="A246" s="318" t="str">
        <f t="shared" si="3"/>
        <v>12015edu5</v>
      </c>
      <c r="B246" s="232">
        <v>12015</v>
      </c>
      <c r="C246" s="232" t="s">
        <v>710</v>
      </c>
      <c r="D246" s="232">
        <v>0.50722032785415605</v>
      </c>
      <c r="E246" s="232">
        <v>1.2230072170496001E-2</v>
      </c>
      <c r="F246" s="232">
        <v>41.473209381103501</v>
      </c>
      <c r="G246" s="232">
        <v>0</v>
      </c>
      <c r="H246" s="232">
        <v>237221</v>
      </c>
      <c r="I246" s="232">
        <v>0.39847540855407698</v>
      </c>
      <c r="J246" s="232">
        <v>8.3052307367324801E-2</v>
      </c>
    </row>
    <row r="247" spans="1:10" x14ac:dyDescent="0.25">
      <c r="A247" s="318" t="str">
        <f t="shared" si="3"/>
        <v>12015edu6</v>
      </c>
      <c r="B247" s="232">
        <v>12015</v>
      </c>
      <c r="C247" s="232" t="s">
        <v>711</v>
      </c>
      <c r="D247" s="232">
        <v>0.55867916345596302</v>
      </c>
      <c r="E247" s="232">
        <v>1.31299933418632E-2</v>
      </c>
      <c r="F247" s="232">
        <v>42.549842834472699</v>
      </c>
      <c r="G247" s="232">
        <v>0</v>
      </c>
      <c r="H247" s="232">
        <v>237221</v>
      </c>
      <c r="I247" s="232">
        <v>0.39847540855407698</v>
      </c>
      <c r="J247" s="232">
        <v>4.56639342010021E-2</v>
      </c>
    </row>
    <row r="248" spans="1:10" x14ac:dyDescent="0.25">
      <c r="A248" s="318" t="str">
        <f t="shared" si="3"/>
        <v>12015edu7</v>
      </c>
      <c r="B248" s="232">
        <v>12015</v>
      </c>
      <c r="C248" s="232" t="s">
        <v>712</v>
      </c>
      <c r="D248" s="232">
        <v>0.62665820121765103</v>
      </c>
      <c r="E248" s="232">
        <v>1.4674110338091901E-2</v>
      </c>
      <c r="F248" s="232">
        <v>42.705020904541001</v>
      </c>
      <c r="G248" s="232">
        <v>0</v>
      </c>
      <c r="H248" s="232">
        <v>237221</v>
      </c>
      <c r="I248" s="232">
        <v>0.39847540855407698</v>
      </c>
      <c r="J248" s="232">
        <v>2.92684156447649E-2</v>
      </c>
    </row>
    <row r="249" spans="1:10" x14ac:dyDescent="0.25">
      <c r="A249" s="318" t="str">
        <f t="shared" si="3"/>
        <v>12015edu8</v>
      </c>
      <c r="B249" s="232">
        <v>12015</v>
      </c>
      <c r="C249" s="232" t="s">
        <v>713</v>
      </c>
      <c r="D249" s="232">
        <v>0.68925720453262296</v>
      </c>
      <c r="E249" s="232">
        <v>1.4002624899148899E-2</v>
      </c>
      <c r="F249" s="232">
        <v>49.223426818847699</v>
      </c>
      <c r="G249" s="232">
        <v>0</v>
      </c>
      <c r="H249" s="232">
        <v>237221</v>
      </c>
      <c r="I249" s="232">
        <v>0.39847540855407698</v>
      </c>
      <c r="J249" s="232">
        <v>3.4550767391920097E-2</v>
      </c>
    </row>
    <row r="250" spans="1:10" x14ac:dyDescent="0.25">
      <c r="A250" s="318" t="str">
        <f t="shared" si="3"/>
        <v>12015edu9</v>
      </c>
      <c r="B250" s="232">
        <v>12015</v>
      </c>
      <c r="C250" s="232" t="s">
        <v>714</v>
      </c>
      <c r="D250" s="232">
        <v>0.78798645734786998</v>
      </c>
      <c r="E250" s="232">
        <v>1.16220256313682E-2</v>
      </c>
      <c r="F250" s="232">
        <v>67.801132202148395</v>
      </c>
      <c r="G250" s="232">
        <v>0</v>
      </c>
      <c r="H250" s="232">
        <v>237221</v>
      </c>
      <c r="I250" s="232">
        <v>0.39847540855407698</v>
      </c>
      <c r="J250" s="232">
        <v>0.10512174665927899</v>
      </c>
    </row>
    <row r="251" spans="1:10" x14ac:dyDescent="0.25">
      <c r="A251" s="318" t="str">
        <f t="shared" si="3"/>
        <v>12015hom</v>
      </c>
      <c r="B251" s="232">
        <v>12015</v>
      </c>
      <c r="C251" s="232" t="s">
        <v>715</v>
      </c>
      <c r="D251" s="232">
        <v>0.44306474924087502</v>
      </c>
      <c r="E251" s="232">
        <v>4.0019783191382902E-3</v>
      </c>
      <c r="F251" s="232">
        <v>110.711433410645</v>
      </c>
      <c r="G251" s="232">
        <v>0</v>
      </c>
      <c r="H251" s="232">
        <v>237221</v>
      </c>
      <c r="I251" s="232">
        <v>0.39847540855407698</v>
      </c>
      <c r="J251" s="232">
        <v>0.57849574089050304</v>
      </c>
    </row>
    <row r="252" spans="1:10" x14ac:dyDescent="0.25">
      <c r="A252" s="318" t="str">
        <f t="shared" si="3"/>
        <v>12015idade</v>
      </c>
      <c r="B252" s="232">
        <v>12015</v>
      </c>
      <c r="C252" s="232" t="s">
        <v>716</v>
      </c>
      <c r="D252" s="232">
        <v>6.6054083406925201E-2</v>
      </c>
      <c r="E252" s="232">
        <v>9.38150566071272E-4</v>
      </c>
      <c r="F252" s="232">
        <v>70.408828735351605</v>
      </c>
      <c r="G252" s="232">
        <v>0</v>
      </c>
      <c r="H252" s="232">
        <v>237221</v>
      </c>
      <c r="I252" s="232">
        <v>0.39847540855407698</v>
      </c>
      <c r="J252" s="232">
        <v>38.898525238037102</v>
      </c>
    </row>
    <row r="253" spans="1:10" x14ac:dyDescent="0.25">
      <c r="A253" s="318" t="str">
        <f t="shared" si="3"/>
        <v>12015idade2</v>
      </c>
      <c r="B253" s="232">
        <v>12015</v>
      </c>
      <c r="C253" s="232" t="s">
        <v>717</v>
      </c>
      <c r="D253" s="232">
        <v>-6.3425186090171305E-4</v>
      </c>
      <c r="E253" s="232">
        <v>1.1796180842793499E-5</v>
      </c>
      <c r="F253" s="232">
        <v>-53.7675590515137</v>
      </c>
      <c r="G253" s="232">
        <v>0</v>
      </c>
      <c r="H253" s="232">
        <v>237221</v>
      </c>
      <c r="I253" s="232">
        <v>0.39847540855407698</v>
      </c>
      <c r="J253" s="232">
        <v>1684.39453125</v>
      </c>
    </row>
    <row r="254" spans="1:10" x14ac:dyDescent="0.25">
      <c r="A254" s="318" t="str">
        <f t="shared" si="3"/>
        <v>12015lnrtrabp</v>
      </c>
      <c r="B254" s="232">
        <v>12015</v>
      </c>
      <c r="C254" s="232" t="s">
        <v>718</v>
      </c>
      <c r="J254" s="232">
        <v>7.1929950714111301</v>
      </c>
    </row>
    <row r="255" spans="1:10" x14ac:dyDescent="0.25">
      <c r="A255" s="318" t="str">
        <f t="shared" si="3"/>
        <v>42014_cons</v>
      </c>
      <c r="B255" s="232">
        <v>42014</v>
      </c>
      <c r="C255" s="232" t="s">
        <v>696</v>
      </c>
      <c r="D255" s="232">
        <v>4.4860777854919398</v>
      </c>
      <c r="E255" s="232">
        <v>2.0837619900703399E-2</v>
      </c>
      <c r="F255" s="232">
        <v>215.28742980957</v>
      </c>
      <c r="G255" s="232">
        <v>0</v>
      </c>
      <c r="H255" s="232">
        <v>241014</v>
      </c>
      <c r="I255" s="232">
        <v>0.36561322212219199</v>
      </c>
    </row>
    <row r="256" spans="1:10" x14ac:dyDescent="0.25">
      <c r="A256" s="318" t="str">
        <f t="shared" si="3"/>
        <v>42014edu1</v>
      </c>
      <c r="B256" s="232">
        <v>42014</v>
      </c>
      <c r="C256" s="232" t="s">
        <v>697</v>
      </c>
      <c r="D256" s="232">
        <v>8.6165100336074801E-2</v>
      </c>
      <c r="E256" s="232">
        <v>8.2967706024646801E-2</v>
      </c>
      <c r="F256" s="232">
        <v>1.0385378599166899</v>
      </c>
      <c r="G256" s="232">
        <v>0.29902076721191401</v>
      </c>
      <c r="H256" s="232">
        <v>241014</v>
      </c>
      <c r="I256" s="232">
        <v>0.36561322212219199</v>
      </c>
      <c r="J256" s="232">
        <v>6.3124852022156098E-4</v>
      </c>
    </row>
    <row r="257" spans="1:10" x14ac:dyDescent="0.25">
      <c r="A257" s="318" t="str">
        <f t="shared" si="3"/>
        <v>42014edu10</v>
      </c>
      <c r="B257" s="232">
        <v>42014</v>
      </c>
      <c r="C257" s="232" t="s">
        <v>698</v>
      </c>
      <c r="D257" s="232">
        <v>0.78673744201660201</v>
      </c>
      <c r="E257" s="232">
        <v>1.45325036719441E-2</v>
      </c>
      <c r="F257" s="232">
        <v>54.136402130127003</v>
      </c>
      <c r="G257" s="232">
        <v>0</v>
      </c>
      <c r="H257" s="232">
        <v>241014</v>
      </c>
      <c r="I257" s="232">
        <v>0.36561322212219199</v>
      </c>
      <c r="J257" s="232">
        <v>2.8970343992114098E-2</v>
      </c>
    </row>
    <row r="258" spans="1:10" x14ac:dyDescent="0.25">
      <c r="A258" s="318" t="str">
        <f t="shared" si="3"/>
        <v>42014edu11</v>
      </c>
      <c r="B258" s="232">
        <v>42014</v>
      </c>
      <c r="C258" s="232" t="s">
        <v>699</v>
      </c>
      <c r="D258" s="232">
        <v>0.86110091209411599</v>
      </c>
      <c r="E258" s="232">
        <v>1.4471490867435899E-2</v>
      </c>
      <c r="F258" s="232">
        <v>59.503261566162102</v>
      </c>
      <c r="G258" s="232">
        <v>0</v>
      </c>
      <c r="H258" s="232">
        <v>241014</v>
      </c>
      <c r="I258" s="232">
        <v>0.36561322212219199</v>
      </c>
      <c r="J258" s="232">
        <v>3.11483275145292E-2</v>
      </c>
    </row>
    <row r="259" spans="1:10" x14ac:dyDescent="0.25">
      <c r="A259" s="318" t="str">
        <f t="shared" ref="A259:A322" si="4">B259&amp;C259</f>
        <v>42014edu12</v>
      </c>
      <c r="B259" s="232">
        <v>42014</v>
      </c>
      <c r="C259" s="232" t="s">
        <v>700</v>
      </c>
      <c r="D259" s="232">
        <v>1.0309385061264</v>
      </c>
      <c r="E259" s="232">
        <v>1.1106625199317899E-2</v>
      </c>
      <c r="F259" s="232">
        <v>92.821937561035199</v>
      </c>
      <c r="G259" s="232">
        <v>0</v>
      </c>
      <c r="H259" s="232">
        <v>241014</v>
      </c>
      <c r="I259" s="232">
        <v>0.36561322212219199</v>
      </c>
      <c r="J259" s="232">
        <v>0.31763288378715498</v>
      </c>
    </row>
    <row r="260" spans="1:10" x14ac:dyDescent="0.25">
      <c r="A260" s="318" t="str">
        <f t="shared" si="4"/>
        <v>42014edu13</v>
      </c>
      <c r="B260" s="232">
        <v>42014</v>
      </c>
      <c r="C260" s="232" t="s">
        <v>701</v>
      </c>
      <c r="D260" s="232">
        <v>1.22972631454468</v>
      </c>
      <c r="E260" s="232">
        <v>1.8157534301281E-2</v>
      </c>
      <c r="F260" s="232">
        <v>67.725402832031307</v>
      </c>
      <c r="G260" s="232">
        <v>0</v>
      </c>
      <c r="H260" s="232">
        <v>241014</v>
      </c>
      <c r="I260" s="232">
        <v>0.36561322212219199</v>
      </c>
      <c r="J260" s="232">
        <v>1.90733037889004E-2</v>
      </c>
    </row>
    <row r="261" spans="1:10" x14ac:dyDescent="0.25">
      <c r="A261" s="318" t="str">
        <f t="shared" si="4"/>
        <v>42014edu14</v>
      </c>
      <c r="B261" s="232">
        <v>42014</v>
      </c>
      <c r="C261" s="232" t="s">
        <v>702</v>
      </c>
      <c r="D261" s="232">
        <v>1.3642503023147601</v>
      </c>
      <c r="E261" s="232">
        <v>1.7538256943225899E-2</v>
      </c>
      <c r="F261" s="232">
        <v>77.787109375</v>
      </c>
      <c r="G261" s="232">
        <v>0</v>
      </c>
      <c r="H261" s="232">
        <v>241014</v>
      </c>
      <c r="I261" s="232">
        <v>0.36561322212219199</v>
      </c>
      <c r="J261" s="232">
        <v>2.2414203733205799E-2</v>
      </c>
    </row>
    <row r="262" spans="1:10" x14ac:dyDescent="0.25">
      <c r="A262" s="318" t="str">
        <f t="shared" si="4"/>
        <v>42014edu15</v>
      </c>
      <c r="B262" s="232">
        <v>42014</v>
      </c>
      <c r="C262" s="232" t="s">
        <v>703</v>
      </c>
      <c r="D262" s="232">
        <v>1.4258341789245601</v>
      </c>
      <c r="E262" s="232">
        <v>1.7592910677194599E-2</v>
      </c>
      <c r="F262" s="232">
        <v>81.045951843261705</v>
      </c>
      <c r="G262" s="232">
        <v>0</v>
      </c>
      <c r="H262" s="232">
        <v>241014</v>
      </c>
      <c r="I262" s="232">
        <v>0.36561322212219199</v>
      </c>
      <c r="J262" s="232">
        <v>2.78870407491922E-2</v>
      </c>
    </row>
    <row r="263" spans="1:10" x14ac:dyDescent="0.25">
      <c r="A263" s="318" t="str">
        <f t="shared" si="4"/>
        <v>42014edu16</v>
      </c>
      <c r="B263" s="232">
        <v>42014</v>
      </c>
      <c r="C263" s="232" t="s">
        <v>704</v>
      </c>
      <c r="D263" s="232">
        <v>1.8854886293411299</v>
      </c>
      <c r="E263" s="232">
        <v>1.2765810824930701E-2</v>
      </c>
      <c r="F263" s="232">
        <v>147.69830322265599</v>
      </c>
      <c r="G263" s="232">
        <v>0</v>
      </c>
      <c r="H263" s="232">
        <v>241014</v>
      </c>
      <c r="I263" s="232">
        <v>0.36561322212219199</v>
      </c>
      <c r="J263" s="232">
        <v>0.14071278274059301</v>
      </c>
    </row>
    <row r="264" spans="1:10" x14ac:dyDescent="0.25">
      <c r="A264" s="318" t="str">
        <f t="shared" si="4"/>
        <v>42014edu18</v>
      </c>
      <c r="B264" s="232">
        <v>42014</v>
      </c>
      <c r="C264" s="232" t="s">
        <v>705</v>
      </c>
      <c r="D264" s="232">
        <v>2.4491913318634002</v>
      </c>
      <c r="E264" s="232">
        <v>3.6030825227499001E-2</v>
      </c>
      <c r="F264" s="232">
        <v>67.974891662597699</v>
      </c>
      <c r="G264" s="232">
        <v>0</v>
      </c>
      <c r="H264" s="232">
        <v>241014</v>
      </c>
      <c r="I264" s="232">
        <v>0.36561322212219199</v>
      </c>
      <c r="J264" s="232">
        <v>5.79783087596297E-3</v>
      </c>
    </row>
    <row r="265" spans="1:10" x14ac:dyDescent="0.25">
      <c r="A265" s="318" t="str">
        <f t="shared" si="4"/>
        <v>42014edu2</v>
      </c>
      <c r="B265" s="232">
        <v>42014</v>
      </c>
      <c r="C265" s="232" t="s">
        <v>706</v>
      </c>
      <c r="D265" s="232">
        <v>5.7280603796243702E-2</v>
      </c>
      <c r="E265" s="232">
        <v>2.1768203005194699E-2</v>
      </c>
      <c r="F265" s="232">
        <v>2.6313886642456099</v>
      </c>
      <c r="G265" s="232">
        <v>8.5042137652635592E-3</v>
      </c>
      <c r="H265" s="232">
        <v>241014</v>
      </c>
      <c r="I265" s="232">
        <v>0.36561322212219199</v>
      </c>
      <c r="J265" s="232">
        <v>1.15030994638801E-2</v>
      </c>
    </row>
    <row r="266" spans="1:10" x14ac:dyDescent="0.25">
      <c r="A266" s="318" t="str">
        <f t="shared" si="4"/>
        <v>42014edu22</v>
      </c>
      <c r="B266" s="232">
        <v>42014</v>
      </c>
      <c r="C266" s="232" t="s">
        <v>707</v>
      </c>
      <c r="D266" s="232">
        <v>2.7466053962707502</v>
      </c>
      <c r="E266" s="232">
        <v>6.1418861150741598E-2</v>
      </c>
      <c r="F266" s="232">
        <v>44.719249725341797</v>
      </c>
      <c r="G266" s="232">
        <v>0</v>
      </c>
      <c r="H266" s="232">
        <v>241014</v>
      </c>
      <c r="I266" s="232">
        <v>0.36561322212219199</v>
      </c>
      <c r="J266" s="232">
        <v>2.1839507389813701E-3</v>
      </c>
    </row>
    <row r="267" spans="1:10" x14ac:dyDescent="0.25">
      <c r="A267" s="318" t="str">
        <f t="shared" si="4"/>
        <v>42014edu3</v>
      </c>
      <c r="B267" s="232">
        <v>42014</v>
      </c>
      <c r="C267" s="232" t="s">
        <v>708</v>
      </c>
      <c r="D267" s="232">
        <v>0.13210491836071001</v>
      </c>
      <c r="E267" s="232">
        <v>1.74609236419201E-2</v>
      </c>
      <c r="F267" s="232">
        <v>7.5657463073730504</v>
      </c>
      <c r="G267" s="232">
        <v>3.8700244181163998E-14</v>
      </c>
      <c r="H267" s="232">
        <v>241014</v>
      </c>
      <c r="I267" s="232">
        <v>0.36561322212219199</v>
      </c>
      <c r="J267" s="232">
        <v>1.86521653085947E-2</v>
      </c>
    </row>
    <row r="268" spans="1:10" x14ac:dyDescent="0.25">
      <c r="A268" s="318" t="str">
        <f t="shared" si="4"/>
        <v>42014edu4</v>
      </c>
      <c r="B268" s="232">
        <v>42014</v>
      </c>
      <c r="C268" s="232" t="s">
        <v>709</v>
      </c>
      <c r="D268" s="232">
        <v>0.26400265097618097</v>
      </c>
      <c r="E268" s="232">
        <v>1.6192024573683701E-2</v>
      </c>
      <c r="F268" s="232">
        <v>16.304487228393601</v>
      </c>
      <c r="G268" s="232">
        <v>0</v>
      </c>
      <c r="H268" s="232">
        <v>241014</v>
      </c>
      <c r="I268" s="232">
        <v>0.36561322212219199</v>
      </c>
      <c r="J268" s="232">
        <v>2.6261985301971401E-2</v>
      </c>
    </row>
    <row r="269" spans="1:10" x14ac:dyDescent="0.25">
      <c r="A269" s="318" t="str">
        <f t="shared" si="4"/>
        <v>42014edu5</v>
      </c>
      <c r="B269" s="232">
        <v>42014</v>
      </c>
      <c r="C269" s="232" t="s">
        <v>710</v>
      </c>
      <c r="D269" s="232">
        <v>0.48357614874839799</v>
      </c>
      <c r="E269" s="232">
        <v>1.2275142595171901E-2</v>
      </c>
      <c r="F269" s="232">
        <v>39.394748687744098</v>
      </c>
      <c r="G269" s="232">
        <v>0</v>
      </c>
      <c r="H269" s="232">
        <v>241014</v>
      </c>
      <c r="I269" s="232">
        <v>0.36561322212219199</v>
      </c>
      <c r="J269" s="232">
        <v>8.5257180035114302E-2</v>
      </c>
    </row>
    <row r="270" spans="1:10" x14ac:dyDescent="0.25">
      <c r="A270" s="318" t="str">
        <f t="shared" si="4"/>
        <v>42014edu6</v>
      </c>
      <c r="B270" s="232">
        <v>42014</v>
      </c>
      <c r="C270" s="232" t="s">
        <v>711</v>
      </c>
      <c r="D270" s="232">
        <v>0.54618632793426503</v>
      </c>
      <c r="E270" s="232">
        <v>1.32962195202708E-2</v>
      </c>
      <c r="F270" s="232">
        <v>41.078315734863303</v>
      </c>
      <c r="G270" s="232">
        <v>0</v>
      </c>
      <c r="H270" s="232">
        <v>241014</v>
      </c>
      <c r="I270" s="232">
        <v>0.36561322212219199</v>
      </c>
      <c r="J270" s="232">
        <v>4.4729758054018E-2</v>
      </c>
    </row>
    <row r="271" spans="1:10" x14ac:dyDescent="0.25">
      <c r="A271" s="318" t="str">
        <f t="shared" si="4"/>
        <v>42014edu7</v>
      </c>
      <c r="B271" s="232">
        <v>42014</v>
      </c>
      <c r="C271" s="232" t="s">
        <v>712</v>
      </c>
      <c r="D271" s="232">
        <v>0.58273059129714999</v>
      </c>
      <c r="E271" s="232">
        <v>1.5273162163794001E-2</v>
      </c>
      <c r="F271" s="232">
        <v>38.153892517089801</v>
      </c>
      <c r="G271" s="232">
        <v>0</v>
      </c>
      <c r="H271" s="232">
        <v>241014</v>
      </c>
      <c r="I271" s="232">
        <v>0.36561322212219199</v>
      </c>
      <c r="J271" s="232">
        <v>2.9301129281520798E-2</v>
      </c>
    </row>
    <row r="272" spans="1:10" x14ac:dyDescent="0.25">
      <c r="A272" s="318" t="str">
        <f t="shared" si="4"/>
        <v>42014edu8</v>
      </c>
      <c r="B272" s="232">
        <v>42014</v>
      </c>
      <c r="C272" s="232" t="s">
        <v>713</v>
      </c>
      <c r="D272" s="232">
        <v>0.65586572885513295</v>
      </c>
      <c r="E272" s="232">
        <v>1.4304002746939701E-2</v>
      </c>
      <c r="F272" s="232">
        <v>45.851902008056598</v>
      </c>
      <c r="G272" s="232">
        <v>0</v>
      </c>
      <c r="H272" s="232">
        <v>241014</v>
      </c>
      <c r="I272" s="232">
        <v>0.36561322212219199</v>
      </c>
      <c r="J272" s="232">
        <v>3.5786848515272099E-2</v>
      </c>
    </row>
    <row r="273" spans="1:10" x14ac:dyDescent="0.25">
      <c r="A273" s="318" t="str">
        <f t="shared" si="4"/>
        <v>42014edu9</v>
      </c>
      <c r="B273" s="232">
        <v>42014</v>
      </c>
      <c r="C273" s="232" t="s">
        <v>714</v>
      </c>
      <c r="D273" s="232">
        <v>0.77030640840530396</v>
      </c>
      <c r="E273" s="232">
        <v>1.16533953696489E-2</v>
      </c>
      <c r="F273" s="232">
        <v>66.101455688476605</v>
      </c>
      <c r="G273" s="232">
        <v>0</v>
      </c>
      <c r="H273" s="232">
        <v>241014</v>
      </c>
      <c r="I273" s="232">
        <v>0.36561322212219199</v>
      </c>
      <c r="J273" s="232">
        <v>0.106320917606354</v>
      </c>
    </row>
    <row r="274" spans="1:10" x14ac:dyDescent="0.25">
      <c r="A274" s="318" t="str">
        <f t="shared" si="4"/>
        <v>42014hom</v>
      </c>
      <c r="B274" s="232">
        <v>42014</v>
      </c>
      <c r="C274" s="232" t="s">
        <v>715</v>
      </c>
      <c r="D274" s="232">
        <v>0.441476970911026</v>
      </c>
      <c r="E274" s="232">
        <v>4.2057624086737598E-3</v>
      </c>
      <c r="F274" s="232">
        <v>104.96954345703099</v>
      </c>
      <c r="G274" s="232">
        <v>0</v>
      </c>
      <c r="H274" s="232">
        <v>241014</v>
      </c>
      <c r="I274" s="232">
        <v>0.36561322212219199</v>
      </c>
      <c r="J274" s="232">
        <v>0.57620465755462602</v>
      </c>
    </row>
    <row r="275" spans="1:10" x14ac:dyDescent="0.25">
      <c r="A275" s="318" t="str">
        <f t="shared" si="4"/>
        <v>42014idade</v>
      </c>
      <c r="B275" s="232">
        <v>42014</v>
      </c>
      <c r="C275" s="232" t="s">
        <v>716</v>
      </c>
      <c r="D275" s="232">
        <v>6.5321512520313305E-2</v>
      </c>
      <c r="E275" s="232">
        <v>9.3603215645998695E-4</v>
      </c>
      <c r="F275" s="232">
        <v>69.785545349121094</v>
      </c>
      <c r="G275" s="232">
        <v>0</v>
      </c>
      <c r="H275" s="232">
        <v>241014</v>
      </c>
      <c r="I275" s="232">
        <v>0.36561322212219199</v>
      </c>
      <c r="J275" s="232">
        <v>38.7048530578613</v>
      </c>
    </row>
    <row r="276" spans="1:10" x14ac:dyDescent="0.25">
      <c r="A276" s="318" t="str">
        <f t="shared" si="4"/>
        <v>42014idade2</v>
      </c>
      <c r="B276" s="232">
        <v>42014</v>
      </c>
      <c r="C276" s="232" t="s">
        <v>717</v>
      </c>
      <c r="D276" s="232">
        <v>-6.2778580468148004E-4</v>
      </c>
      <c r="E276" s="232">
        <v>1.1750967132684301E-5</v>
      </c>
      <c r="F276" s="232">
        <v>-53.424182891845703</v>
      </c>
      <c r="G276" s="232">
        <v>0</v>
      </c>
      <c r="H276" s="232">
        <v>241014</v>
      </c>
      <c r="I276" s="232">
        <v>0.36561322212219199</v>
      </c>
      <c r="J276" s="232">
        <v>1669.52600097656</v>
      </c>
    </row>
    <row r="277" spans="1:10" x14ac:dyDescent="0.25">
      <c r="A277" s="318" t="str">
        <f t="shared" si="4"/>
        <v>42014lnrtrabp</v>
      </c>
      <c r="B277" s="232">
        <v>42014</v>
      </c>
      <c r="C277" s="232" t="s">
        <v>718</v>
      </c>
      <c r="J277" s="232">
        <v>7.17520952224731</v>
      </c>
    </row>
    <row r="278" spans="1:10" x14ac:dyDescent="0.25">
      <c r="A278" s="318" t="str">
        <f t="shared" si="4"/>
        <v>32014_cons</v>
      </c>
      <c r="B278" s="232">
        <v>32014</v>
      </c>
      <c r="C278" s="232" t="s">
        <v>696</v>
      </c>
      <c r="D278" s="232">
        <v>4.5244116783142099</v>
      </c>
      <c r="E278" s="232">
        <v>2.1778820082545301E-2</v>
      </c>
      <c r="F278" s="232">
        <v>207.74365234375</v>
      </c>
      <c r="G278" s="232">
        <v>0</v>
      </c>
      <c r="H278" s="232">
        <v>240816</v>
      </c>
      <c r="I278" s="232">
        <v>0.31657737493514998</v>
      </c>
    </row>
    <row r="279" spans="1:10" x14ac:dyDescent="0.25">
      <c r="A279" s="318" t="str">
        <f t="shared" si="4"/>
        <v>32014edu1</v>
      </c>
      <c r="B279" s="232">
        <v>32014</v>
      </c>
      <c r="C279" s="232" t="s">
        <v>697</v>
      </c>
      <c r="D279" s="232">
        <v>0.18296754360199</v>
      </c>
      <c r="E279" s="232">
        <v>8.6245425045490307E-2</v>
      </c>
      <c r="F279" s="232">
        <v>2.1214754581451398</v>
      </c>
      <c r="G279" s="232">
        <v>3.38828302919865E-2</v>
      </c>
      <c r="H279" s="232">
        <v>240816</v>
      </c>
      <c r="I279" s="232">
        <v>0.31657737493514998</v>
      </c>
      <c r="J279" s="232">
        <v>5.6985247647389802E-4</v>
      </c>
    </row>
    <row r="280" spans="1:10" x14ac:dyDescent="0.25">
      <c r="A280" s="318" t="str">
        <f t="shared" si="4"/>
        <v>32014edu10</v>
      </c>
      <c r="B280" s="232">
        <v>32014</v>
      </c>
      <c r="C280" s="232" t="s">
        <v>698</v>
      </c>
      <c r="D280" s="232">
        <v>0.765760958194733</v>
      </c>
      <c r="E280" s="232">
        <v>1.4482586644589899E-2</v>
      </c>
      <c r="F280" s="232">
        <v>52.874599456787102</v>
      </c>
      <c r="G280" s="232">
        <v>0</v>
      </c>
      <c r="H280" s="232">
        <v>240816</v>
      </c>
      <c r="I280" s="232">
        <v>0.31657737493514998</v>
      </c>
      <c r="J280" s="232">
        <v>2.90680471807718E-2</v>
      </c>
    </row>
    <row r="281" spans="1:10" x14ac:dyDescent="0.25">
      <c r="A281" s="318" t="str">
        <f t="shared" si="4"/>
        <v>32014edu11</v>
      </c>
      <c r="B281" s="232">
        <v>32014</v>
      </c>
      <c r="C281" s="232" t="s">
        <v>699</v>
      </c>
      <c r="D281" s="232">
        <v>0.825861036777496</v>
      </c>
      <c r="E281" s="232">
        <v>1.48720601573586E-2</v>
      </c>
      <c r="F281" s="232">
        <v>55.531044006347699</v>
      </c>
      <c r="G281" s="232">
        <v>0</v>
      </c>
      <c r="H281" s="232">
        <v>240816</v>
      </c>
      <c r="I281" s="232">
        <v>0.31657737493514998</v>
      </c>
      <c r="J281" s="232">
        <v>3.18728797137737E-2</v>
      </c>
    </row>
    <row r="282" spans="1:10" x14ac:dyDescent="0.25">
      <c r="A282" s="318" t="str">
        <f t="shared" si="4"/>
        <v>32014edu12</v>
      </c>
      <c r="B282" s="232">
        <v>32014</v>
      </c>
      <c r="C282" s="232" t="s">
        <v>700</v>
      </c>
      <c r="D282" s="232">
        <v>1.0062229633331301</v>
      </c>
      <c r="E282" s="232">
        <v>1.1112734675407399E-2</v>
      </c>
      <c r="F282" s="232">
        <v>90.546836853027301</v>
      </c>
      <c r="G282" s="232">
        <v>0</v>
      </c>
      <c r="H282" s="232">
        <v>240816</v>
      </c>
      <c r="I282" s="232">
        <v>0.31657737493514998</v>
      </c>
      <c r="J282" s="232">
        <v>0.318953007459641</v>
      </c>
    </row>
    <row r="283" spans="1:10" x14ac:dyDescent="0.25">
      <c r="A283" s="318" t="str">
        <f t="shared" si="4"/>
        <v>32014edu13</v>
      </c>
      <c r="B283" s="232">
        <v>32014</v>
      </c>
      <c r="C283" s="232" t="s">
        <v>701</v>
      </c>
      <c r="D283" s="232">
        <v>1.2232978343963601</v>
      </c>
      <c r="E283" s="232">
        <v>1.8835311755538001E-2</v>
      </c>
      <c r="F283" s="232">
        <v>64.947044372558594</v>
      </c>
      <c r="G283" s="232">
        <v>0</v>
      </c>
      <c r="H283" s="232">
        <v>240816</v>
      </c>
      <c r="I283" s="232">
        <v>0.31657737493514998</v>
      </c>
      <c r="J283" s="232">
        <v>1.834955252707E-2</v>
      </c>
    </row>
    <row r="284" spans="1:10" x14ac:dyDescent="0.25">
      <c r="A284" s="318" t="str">
        <f t="shared" si="4"/>
        <v>32014edu14</v>
      </c>
      <c r="B284" s="232">
        <v>32014</v>
      </c>
      <c r="C284" s="232" t="s">
        <v>702</v>
      </c>
      <c r="D284" s="232">
        <v>1.3336805105209399</v>
      </c>
      <c r="E284" s="232">
        <v>1.8481085076928101E-2</v>
      </c>
      <c r="F284" s="232">
        <v>72.164619445800795</v>
      </c>
      <c r="G284" s="232">
        <v>0</v>
      </c>
      <c r="H284" s="232">
        <v>240816</v>
      </c>
      <c r="I284" s="232">
        <v>0.31657737493514998</v>
      </c>
      <c r="J284" s="232">
        <v>2.2689875215292001E-2</v>
      </c>
    </row>
    <row r="285" spans="1:10" x14ac:dyDescent="0.25">
      <c r="A285" s="318" t="str">
        <f t="shared" si="4"/>
        <v>32014edu15</v>
      </c>
      <c r="B285" s="232">
        <v>32014</v>
      </c>
      <c r="C285" s="232" t="s">
        <v>703</v>
      </c>
      <c r="D285" s="232">
        <v>1.3978899717330899</v>
      </c>
      <c r="E285" s="232">
        <v>1.8391711637377701E-2</v>
      </c>
      <c r="F285" s="232">
        <v>76.006515502929702</v>
      </c>
      <c r="G285" s="232">
        <v>0</v>
      </c>
      <c r="H285" s="232">
        <v>240816</v>
      </c>
      <c r="I285" s="232">
        <v>0.31657737493514998</v>
      </c>
      <c r="J285" s="232">
        <v>2.7939772233367001E-2</v>
      </c>
    </row>
    <row r="286" spans="1:10" x14ac:dyDescent="0.25">
      <c r="A286" s="318" t="str">
        <f t="shared" si="4"/>
        <v>32014edu16</v>
      </c>
      <c r="B286" s="232">
        <v>32014</v>
      </c>
      <c r="C286" s="232" t="s">
        <v>704</v>
      </c>
      <c r="D286" s="232">
        <v>1.8439956903457599</v>
      </c>
      <c r="E286" s="232">
        <v>1.3225996866822199E-2</v>
      </c>
      <c r="F286" s="232">
        <v>139.42205810546901</v>
      </c>
      <c r="G286" s="232">
        <v>0</v>
      </c>
      <c r="H286" s="232">
        <v>240816</v>
      </c>
      <c r="I286" s="232">
        <v>0.31657737493514998</v>
      </c>
      <c r="J286" s="232">
        <v>0.138034492731094</v>
      </c>
    </row>
    <row r="287" spans="1:10" x14ac:dyDescent="0.25">
      <c r="A287" s="318" t="str">
        <f t="shared" si="4"/>
        <v>32014edu18</v>
      </c>
      <c r="B287" s="232">
        <v>32014</v>
      </c>
      <c r="C287" s="232" t="s">
        <v>705</v>
      </c>
      <c r="D287" s="232">
        <v>2.3648297786712602</v>
      </c>
      <c r="E287" s="232">
        <v>4.4776815921068198E-2</v>
      </c>
      <c r="F287" s="232">
        <v>52.813709259033203</v>
      </c>
      <c r="G287" s="232">
        <v>0</v>
      </c>
      <c r="H287" s="232">
        <v>240816</v>
      </c>
      <c r="I287" s="232">
        <v>0.31657737493514998</v>
      </c>
      <c r="J287" s="232">
        <v>5.8942232280969602E-3</v>
      </c>
    </row>
    <row r="288" spans="1:10" x14ac:dyDescent="0.25">
      <c r="A288" s="318" t="str">
        <f t="shared" si="4"/>
        <v>32014edu2</v>
      </c>
      <c r="B288" s="232">
        <v>32014</v>
      </c>
      <c r="C288" s="232" t="s">
        <v>706</v>
      </c>
      <c r="D288" s="232">
        <v>2.5718392804265001E-2</v>
      </c>
      <c r="E288" s="232">
        <v>2.5665655732154801E-2</v>
      </c>
      <c r="F288" s="232">
        <v>1.0020548105239899</v>
      </c>
      <c r="G288" s="232">
        <v>0.31631812453269997</v>
      </c>
      <c r="H288" s="232">
        <v>240816</v>
      </c>
      <c r="I288" s="232">
        <v>0.31657737493514998</v>
      </c>
      <c r="J288" s="232">
        <v>1.1561010032892199E-2</v>
      </c>
    </row>
    <row r="289" spans="1:10" x14ac:dyDescent="0.25">
      <c r="A289" s="318" t="str">
        <f t="shared" si="4"/>
        <v>32014edu22</v>
      </c>
      <c r="B289" s="232">
        <v>32014</v>
      </c>
      <c r="C289" s="232" t="s">
        <v>707</v>
      </c>
      <c r="D289" s="232">
        <v>2.6112151145935099</v>
      </c>
      <c r="E289" s="232">
        <v>9.5041774213314098E-2</v>
      </c>
      <c r="F289" s="232">
        <v>27.474393844604499</v>
      </c>
      <c r="G289" s="232">
        <v>0</v>
      </c>
      <c r="H289" s="232">
        <v>240816</v>
      </c>
      <c r="I289" s="232">
        <v>0.31657737493514998</v>
      </c>
      <c r="J289" s="232">
        <v>2.3241206072270901E-3</v>
      </c>
    </row>
    <row r="290" spans="1:10" x14ac:dyDescent="0.25">
      <c r="A290" s="318" t="str">
        <f t="shared" si="4"/>
        <v>32014edu3</v>
      </c>
      <c r="B290" s="232">
        <v>32014</v>
      </c>
      <c r="C290" s="232" t="s">
        <v>708</v>
      </c>
      <c r="D290" s="232">
        <v>0.13372559845447499</v>
      </c>
      <c r="E290" s="232">
        <v>1.7006693407893202E-2</v>
      </c>
      <c r="F290" s="232">
        <v>7.8631157875061</v>
      </c>
      <c r="G290" s="232">
        <v>3.7623212989609997E-15</v>
      </c>
      <c r="H290" s="232">
        <v>240816</v>
      </c>
      <c r="I290" s="232">
        <v>0.31657737493514998</v>
      </c>
      <c r="J290" s="232">
        <v>1.9200779497623399E-2</v>
      </c>
    </row>
    <row r="291" spans="1:10" x14ac:dyDescent="0.25">
      <c r="A291" s="318" t="str">
        <f t="shared" si="4"/>
        <v>32014edu4</v>
      </c>
      <c r="B291" s="232">
        <v>32014</v>
      </c>
      <c r="C291" s="232" t="s">
        <v>709</v>
      </c>
      <c r="D291" s="232">
        <v>0.28008940815925598</v>
      </c>
      <c r="E291" s="232">
        <v>1.64157412946224E-2</v>
      </c>
      <c r="F291" s="232">
        <v>17.0622463226318</v>
      </c>
      <c r="G291" s="232">
        <v>0</v>
      </c>
      <c r="H291" s="232">
        <v>240816</v>
      </c>
      <c r="I291" s="232">
        <v>0.31657737493514998</v>
      </c>
      <c r="J291" s="232">
        <v>2.6709333062171901E-2</v>
      </c>
    </row>
    <row r="292" spans="1:10" x14ac:dyDescent="0.25">
      <c r="A292" s="318" t="str">
        <f t="shared" si="4"/>
        <v>32014edu5</v>
      </c>
      <c r="B292" s="232">
        <v>32014</v>
      </c>
      <c r="C292" s="232" t="s">
        <v>710</v>
      </c>
      <c r="D292" s="232">
        <v>0.48968917131424</v>
      </c>
      <c r="E292" s="232">
        <v>1.20951654389501E-2</v>
      </c>
      <c r="F292" s="232">
        <v>40.486354827880902</v>
      </c>
      <c r="G292" s="232">
        <v>0</v>
      </c>
      <c r="H292" s="232">
        <v>240816</v>
      </c>
      <c r="I292" s="232">
        <v>0.31657737493514998</v>
      </c>
      <c r="J292" s="232">
        <v>8.4602989256382002E-2</v>
      </c>
    </row>
    <row r="293" spans="1:10" x14ac:dyDescent="0.25">
      <c r="A293" s="318" t="str">
        <f t="shared" si="4"/>
        <v>32014edu6</v>
      </c>
      <c r="B293" s="232">
        <v>32014</v>
      </c>
      <c r="C293" s="232" t="s">
        <v>711</v>
      </c>
      <c r="D293" s="232">
        <v>0.53757750988006603</v>
      </c>
      <c r="E293" s="232">
        <v>1.33885517716408E-2</v>
      </c>
      <c r="F293" s="232">
        <v>40.152027130127003</v>
      </c>
      <c r="G293" s="232">
        <v>0</v>
      </c>
      <c r="H293" s="232">
        <v>240816</v>
      </c>
      <c r="I293" s="232">
        <v>0.31657737493514998</v>
      </c>
      <c r="J293" s="232">
        <v>4.48790900409222E-2</v>
      </c>
    </row>
    <row r="294" spans="1:10" x14ac:dyDescent="0.25">
      <c r="A294" s="318" t="str">
        <f t="shared" si="4"/>
        <v>32014edu7</v>
      </c>
      <c r="B294" s="232">
        <v>32014</v>
      </c>
      <c r="C294" s="232" t="s">
        <v>712</v>
      </c>
      <c r="D294" s="232">
        <v>0.58804917335510298</v>
      </c>
      <c r="E294" s="232">
        <v>1.53925009071827E-2</v>
      </c>
      <c r="F294" s="232">
        <v>38.20361328125</v>
      </c>
      <c r="G294" s="232">
        <v>0</v>
      </c>
      <c r="H294" s="232">
        <v>240816</v>
      </c>
      <c r="I294" s="232">
        <v>0.31657737493514998</v>
      </c>
      <c r="J294" s="232">
        <v>2.9179353266954401E-2</v>
      </c>
    </row>
    <row r="295" spans="1:10" x14ac:dyDescent="0.25">
      <c r="A295" s="318" t="str">
        <f t="shared" si="4"/>
        <v>32014edu8</v>
      </c>
      <c r="B295" s="232">
        <v>32014</v>
      </c>
      <c r="C295" s="232" t="s">
        <v>713</v>
      </c>
      <c r="D295" s="232">
        <v>0.66677600145339999</v>
      </c>
      <c r="E295" s="232">
        <v>1.38892605900764E-2</v>
      </c>
      <c r="F295" s="232">
        <v>48.006587982177699</v>
      </c>
      <c r="G295" s="232">
        <v>0</v>
      </c>
      <c r="H295" s="232">
        <v>240816</v>
      </c>
      <c r="I295" s="232">
        <v>0.31657737493514998</v>
      </c>
      <c r="J295" s="232">
        <v>3.5023823380470297E-2</v>
      </c>
    </row>
    <row r="296" spans="1:10" x14ac:dyDescent="0.25">
      <c r="A296" s="318" t="str">
        <f t="shared" si="4"/>
        <v>32014edu9</v>
      </c>
      <c r="B296" s="232">
        <v>32014</v>
      </c>
      <c r="C296" s="232" t="s">
        <v>714</v>
      </c>
      <c r="D296" s="232">
        <v>0.75969141721725497</v>
      </c>
      <c r="E296" s="232">
        <v>1.1618913151323801E-2</v>
      </c>
      <c r="F296" s="232">
        <v>65.384033203125</v>
      </c>
      <c r="G296" s="232">
        <v>0</v>
      </c>
      <c r="H296" s="232">
        <v>240816</v>
      </c>
      <c r="I296" s="232">
        <v>0.31657737493514998</v>
      </c>
      <c r="J296" s="232">
        <v>0.106318615376949</v>
      </c>
    </row>
    <row r="297" spans="1:10" x14ac:dyDescent="0.25">
      <c r="A297" s="318" t="str">
        <f t="shared" si="4"/>
        <v>32014hom</v>
      </c>
      <c r="B297" s="232">
        <v>32014</v>
      </c>
      <c r="C297" s="232" t="s">
        <v>715</v>
      </c>
      <c r="D297" s="232">
        <v>0.43447759747505199</v>
      </c>
      <c r="E297" s="232">
        <v>4.49327751994133E-3</v>
      </c>
      <c r="F297" s="232">
        <v>96.695030212402301</v>
      </c>
      <c r="G297" s="232">
        <v>0</v>
      </c>
      <c r="H297" s="232">
        <v>240816</v>
      </c>
      <c r="I297" s="232">
        <v>0.31657737493514998</v>
      </c>
      <c r="J297" s="232">
        <v>0.579611957073212</v>
      </c>
    </row>
    <row r="298" spans="1:10" x14ac:dyDescent="0.25">
      <c r="A298" s="318" t="str">
        <f t="shared" si="4"/>
        <v>32014idade</v>
      </c>
      <c r="B298" s="232">
        <v>32014</v>
      </c>
      <c r="C298" s="232" t="s">
        <v>716</v>
      </c>
      <c r="D298" s="232">
        <v>6.3170984387397794E-2</v>
      </c>
      <c r="E298" s="232">
        <v>1.0282646398991301E-3</v>
      </c>
      <c r="F298" s="232">
        <v>61.434558868408203</v>
      </c>
      <c r="G298" s="232">
        <v>0</v>
      </c>
      <c r="H298" s="232">
        <v>240816</v>
      </c>
      <c r="I298" s="232">
        <v>0.31657737493514998</v>
      </c>
      <c r="J298" s="232">
        <v>38.590091705322301</v>
      </c>
    </row>
    <row r="299" spans="1:10" x14ac:dyDescent="0.25">
      <c r="A299" s="318" t="str">
        <f t="shared" si="4"/>
        <v>32014idade2</v>
      </c>
      <c r="B299" s="232">
        <v>32014</v>
      </c>
      <c r="C299" s="232" t="s">
        <v>717</v>
      </c>
      <c r="D299" s="232">
        <v>-6.0790451243519805E-4</v>
      </c>
      <c r="E299" s="232">
        <v>1.3013462194066999E-5</v>
      </c>
      <c r="F299" s="232">
        <v>-46.713512420654297</v>
      </c>
      <c r="G299" s="232">
        <v>0</v>
      </c>
      <c r="H299" s="232">
        <v>240816</v>
      </c>
      <c r="I299" s="232">
        <v>0.31657737493514998</v>
      </c>
      <c r="J299" s="232">
        <v>1660.20727539063</v>
      </c>
    </row>
    <row r="300" spans="1:10" x14ac:dyDescent="0.25">
      <c r="A300" s="318" t="str">
        <f t="shared" si="4"/>
        <v>32014lnrtrabp</v>
      </c>
      <c r="B300" s="232">
        <v>32014</v>
      </c>
      <c r="C300" s="232" t="s">
        <v>718</v>
      </c>
      <c r="J300" s="232">
        <v>7.1378803253173801</v>
      </c>
    </row>
    <row r="301" spans="1:10" x14ac:dyDescent="0.25">
      <c r="A301" s="318" t="str">
        <f t="shared" si="4"/>
        <v>22014_cons</v>
      </c>
      <c r="B301" s="232">
        <v>22014</v>
      </c>
      <c r="C301" s="232" t="s">
        <v>696</v>
      </c>
      <c r="D301" s="232">
        <v>4.54038429260254</v>
      </c>
      <c r="E301" s="232">
        <v>2.1027985960245101E-2</v>
      </c>
      <c r="F301" s="232">
        <v>215.92102050781301</v>
      </c>
      <c r="G301" s="232">
        <v>0</v>
      </c>
      <c r="H301" s="232">
        <v>238305</v>
      </c>
      <c r="I301" s="232">
        <v>0.34084090590477001</v>
      </c>
    </row>
    <row r="302" spans="1:10" x14ac:dyDescent="0.25">
      <c r="A302" s="318" t="str">
        <f t="shared" si="4"/>
        <v>22014edu1</v>
      </c>
      <c r="B302" s="232">
        <v>22014</v>
      </c>
      <c r="C302" s="232" t="s">
        <v>697</v>
      </c>
      <c r="D302" s="232">
        <v>-8.1257782876491505E-2</v>
      </c>
      <c r="E302" s="232">
        <v>0.136098653078079</v>
      </c>
      <c r="F302" s="232">
        <v>-0.59705060720443703</v>
      </c>
      <c r="G302" s="232">
        <v>0.55047416687011697</v>
      </c>
      <c r="H302" s="232">
        <v>238305</v>
      </c>
      <c r="I302" s="232">
        <v>0.34084090590477001</v>
      </c>
      <c r="J302" s="232">
        <v>6.4554798882454601E-4</v>
      </c>
    </row>
    <row r="303" spans="1:10" x14ac:dyDescent="0.25">
      <c r="A303" s="318" t="str">
        <f t="shared" si="4"/>
        <v>22014edu10</v>
      </c>
      <c r="B303" s="232">
        <v>22014</v>
      </c>
      <c r="C303" s="232" t="s">
        <v>698</v>
      </c>
      <c r="D303" s="232">
        <v>0.75910711288452104</v>
      </c>
      <c r="E303" s="232">
        <v>1.47081250324845E-2</v>
      </c>
      <c r="F303" s="232">
        <v>51.611412048339801</v>
      </c>
      <c r="G303" s="232">
        <v>0</v>
      </c>
      <c r="H303" s="232">
        <v>238305</v>
      </c>
      <c r="I303" s="232">
        <v>0.34084090590477001</v>
      </c>
      <c r="J303" s="232">
        <v>2.8975699096918099E-2</v>
      </c>
    </row>
    <row r="304" spans="1:10" x14ac:dyDescent="0.25">
      <c r="A304" s="318" t="str">
        <f t="shared" si="4"/>
        <v>22014edu11</v>
      </c>
      <c r="B304" s="232">
        <v>22014</v>
      </c>
      <c r="C304" s="232" t="s">
        <v>699</v>
      </c>
      <c r="D304" s="232">
        <v>0.84347635507583596</v>
      </c>
      <c r="E304" s="232">
        <v>1.52643034234643E-2</v>
      </c>
      <c r="F304" s="232">
        <v>55.258098602294901</v>
      </c>
      <c r="G304" s="232">
        <v>0</v>
      </c>
      <c r="H304" s="232">
        <v>238305</v>
      </c>
      <c r="I304" s="232">
        <v>0.34084090590477001</v>
      </c>
      <c r="J304" s="232">
        <v>3.07112019509077E-2</v>
      </c>
    </row>
    <row r="305" spans="1:10" x14ac:dyDescent="0.25">
      <c r="A305" s="318" t="str">
        <f t="shared" si="4"/>
        <v>22014edu12</v>
      </c>
      <c r="B305" s="232">
        <v>22014</v>
      </c>
      <c r="C305" s="232" t="s">
        <v>700</v>
      </c>
      <c r="D305" s="232">
        <v>1.02644991874695</v>
      </c>
      <c r="E305" s="232">
        <v>1.09566710889339E-2</v>
      </c>
      <c r="F305" s="232">
        <v>93.682647705078097</v>
      </c>
      <c r="G305" s="232">
        <v>0</v>
      </c>
      <c r="H305" s="232">
        <v>238305</v>
      </c>
      <c r="I305" s="232">
        <v>0.34084090590477001</v>
      </c>
      <c r="J305" s="232">
        <v>0.322742819786072</v>
      </c>
    </row>
    <row r="306" spans="1:10" x14ac:dyDescent="0.25">
      <c r="A306" s="318" t="str">
        <f t="shared" si="4"/>
        <v>22014edu13</v>
      </c>
      <c r="B306" s="232">
        <v>22014</v>
      </c>
      <c r="C306" s="232" t="s">
        <v>701</v>
      </c>
      <c r="D306" s="232">
        <v>1.2402759790420499</v>
      </c>
      <c r="E306" s="232">
        <v>1.79680604487658E-2</v>
      </c>
      <c r="F306" s="232">
        <v>69.026702880859403</v>
      </c>
      <c r="G306" s="232">
        <v>0</v>
      </c>
      <c r="H306" s="232">
        <v>238305</v>
      </c>
      <c r="I306" s="232">
        <v>0.34084090590477001</v>
      </c>
      <c r="J306" s="232">
        <v>1.7907852306961999E-2</v>
      </c>
    </row>
    <row r="307" spans="1:10" x14ac:dyDescent="0.25">
      <c r="A307" s="318" t="str">
        <f t="shared" si="4"/>
        <v>22014edu14</v>
      </c>
      <c r="B307" s="232">
        <v>22014</v>
      </c>
      <c r="C307" s="232" t="s">
        <v>702</v>
      </c>
      <c r="D307" s="232">
        <v>1.3543847799301101</v>
      </c>
      <c r="E307" s="232">
        <v>1.8616149201989202E-2</v>
      </c>
      <c r="F307" s="232">
        <v>72.753219604492202</v>
      </c>
      <c r="G307" s="232">
        <v>0</v>
      </c>
      <c r="H307" s="232">
        <v>238305</v>
      </c>
      <c r="I307" s="232">
        <v>0.34084090590477001</v>
      </c>
      <c r="J307" s="232">
        <v>2.16529071331024E-2</v>
      </c>
    </row>
    <row r="308" spans="1:10" x14ac:dyDescent="0.25">
      <c r="A308" s="318" t="str">
        <f t="shared" si="4"/>
        <v>22014edu15</v>
      </c>
      <c r="B308" s="232">
        <v>22014</v>
      </c>
      <c r="C308" s="232" t="s">
        <v>703</v>
      </c>
      <c r="D308" s="232">
        <v>1.42811751365662</v>
      </c>
      <c r="E308" s="232">
        <v>1.6874395310878799E-2</v>
      </c>
      <c r="F308" s="232">
        <v>84.632217407226605</v>
      </c>
      <c r="G308" s="232">
        <v>0</v>
      </c>
      <c r="H308" s="232">
        <v>238305</v>
      </c>
      <c r="I308" s="232">
        <v>0.34084090590477001</v>
      </c>
      <c r="J308" s="232">
        <v>2.7258161455392799E-2</v>
      </c>
    </row>
    <row r="309" spans="1:10" x14ac:dyDescent="0.25">
      <c r="A309" s="318" t="str">
        <f t="shared" si="4"/>
        <v>22014edu16</v>
      </c>
      <c r="B309" s="232">
        <v>22014</v>
      </c>
      <c r="C309" s="232" t="s">
        <v>704</v>
      </c>
      <c r="D309" s="232">
        <v>1.8708536624908401</v>
      </c>
      <c r="E309" s="232">
        <v>1.3078408315777799E-2</v>
      </c>
      <c r="F309" s="232">
        <v>143.04902648925801</v>
      </c>
      <c r="G309" s="232">
        <v>0</v>
      </c>
      <c r="H309" s="232">
        <v>238305</v>
      </c>
      <c r="I309" s="232">
        <v>0.34084090590477001</v>
      </c>
      <c r="J309" s="232">
        <v>0.13883037865161901</v>
      </c>
    </row>
    <row r="310" spans="1:10" x14ac:dyDescent="0.25">
      <c r="A310" s="318" t="str">
        <f t="shared" si="4"/>
        <v>22014edu18</v>
      </c>
      <c r="B310" s="232">
        <v>22014</v>
      </c>
      <c r="C310" s="232" t="s">
        <v>705</v>
      </c>
      <c r="D310" s="232">
        <v>2.4047055244445801</v>
      </c>
      <c r="E310" s="232">
        <v>4.3237414211034803E-2</v>
      </c>
      <c r="F310" s="232">
        <v>55.6163139343262</v>
      </c>
      <c r="G310" s="232">
        <v>0</v>
      </c>
      <c r="H310" s="232">
        <v>238305</v>
      </c>
      <c r="I310" s="232">
        <v>0.34084090590477001</v>
      </c>
      <c r="J310" s="232">
        <v>5.8476985432207602E-3</v>
      </c>
    </row>
    <row r="311" spans="1:10" x14ac:dyDescent="0.25">
      <c r="A311" s="318" t="str">
        <f t="shared" si="4"/>
        <v>22014edu2</v>
      </c>
      <c r="B311" s="232">
        <v>22014</v>
      </c>
      <c r="C311" s="232" t="s">
        <v>706</v>
      </c>
      <c r="D311" s="232">
        <v>2.1131031680852201E-3</v>
      </c>
      <c r="E311" s="232">
        <v>2.3013049736618999E-2</v>
      </c>
      <c r="F311" s="232">
        <v>9.1821953654289204E-2</v>
      </c>
      <c r="G311" s="232">
        <v>0.92683959007263195</v>
      </c>
      <c r="H311" s="232">
        <v>238305</v>
      </c>
      <c r="I311" s="232">
        <v>0.34084090590477001</v>
      </c>
      <c r="J311" s="232">
        <v>1.10045010223985E-2</v>
      </c>
    </row>
    <row r="312" spans="1:10" x14ac:dyDescent="0.25">
      <c r="A312" s="318" t="str">
        <f t="shared" si="4"/>
        <v>22014edu22</v>
      </c>
      <c r="B312" s="232">
        <v>22014</v>
      </c>
      <c r="C312" s="232" t="s">
        <v>707</v>
      </c>
      <c r="D312" s="232">
        <v>2.5869381427764901</v>
      </c>
      <c r="E312" s="232">
        <v>9.3378581106662806E-2</v>
      </c>
      <c r="F312" s="232">
        <v>27.703763961791999</v>
      </c>
      <c r="G312" s="232">
        <v>0</v>
      </c>
      <c r="H312" s="232">
        <v>238305</v>
      </c>
      <c r="I312" s="232">
        <v>0.34084090590477001</v>
      </c>
      <c r="J312" s="232">
        <v>2.2229889873415201E-3</v>
      </c>
    </row>
    <row r="313" spans="1:10" x14ac:dyDescent="0.25">
      <c r="A313" s="318" t="str">
        <f t="shared" si="4"/>
        <v>22014edu3</v>
      </c>
      <c r="B313" s="232">
        <v>22014</v>
      </c>
      <c r="C313" s="232" t="s">
        <v>708</v>
      </c>
      <c r="D313" s="232">
        <v>0.14857251942157701</v>
      </c>
      <c r="E313" s="232">
        <v>1.7380712553858799E-2</v>
      </c>
      <c r="F313" s="232">
        <v>8.5481262207031303</v>
      </c>
      <c r="G313" s="232">
        <v>1.2582465981948301E-17</v>
      </c>
      <c r="H313" s="232">
        <v>238305</v>
      </c>
      <c r="I313" s="232">
        <v>0.34084090590477001</v>
      </c>
      <c r="J313" s="232">
        <v>1.9014593213796602E-2</v>
      </c>
    </row>
    <row r="314" spans="1:10" x14ac:dyDescent="0.25">
      <c r="A314" s="318" t="str">
        <f t="shared" si="4"/>
        <v>22014edu4</v>
      </c>
      <c r="B314" s="232">
        <v>22014</v>
      </c>
      <c r="C314" s="232" t="s">
        <v>709</v>
      </c>
      <c r="D314" s="232">
        <v>0.27620854973793002</v>
      </c>
      <c r="E314" s="232">
        <v>1.63543280214071E-2</v>
      </c>
      <c r="F314" s="232">
        <v>16.8890190124512</v>
      </c>
      <c r="G314" s="232">
        <v>0</v>
      </c>
      <c r="H314" s="232">
        <v>238305</v>
      </c>
      <c r="I314" s="232">
        <v>0.34084090590477001</v>
      </c>
      <c r="J314" s="232">
        <v>2.6671467348933199E-2</v>
      </c>
    </row>
    <row r="315" spans="1:10" x14ac:dyDescent="0.25">
      <c r="A315" s="318" t="str">
        <f t="shared" si="4"/>
        <v>22014edu5</v>
      </c>
      <c r="B315" s="232">
        <v>22014</v>
      </c>
      <c r="C315" s="232" t="s">
        <v>710</v>
      </c>
      <c r="D315" s="232">
        <v>0.48159328103065502</v>
      </c>
      <c r="E315" s="232">
        <v>1.1966179125011E-2</v>
      </c>
      <c r="F315" s="232">
        <v>40.246204376220703</v>
      </c>
      <c r="G315" s="232">
        <v>0</v>
      </c>
      <c r="H315" s="232">
        <v>238305</v>
      </c>
      <c r="I315" s="232">
        <v>0.34084090590477001</v>
      </c>
      <c r="J315" s="232">
        <v>8.3372235298156697E-2</v>
      </c>
    </row>
    <row r="316" spans="1:10" x14ac:dyDescent="0.25">
      <c r="A316" s="318" t="str">
        <f t="shared" si="4"/>
        <v>22014edu6</v>
      </c>
      <c r="B316" s="232">
        <v>22014</v>
      </c>
      <c r="C316" s="232" t="s">
        <v>711</v>
      </c>
      <c r="D316" s="232">
        <v>0.55432188510894798</v>
      </c>
      <c r="E316" s="232">
        <v>1.37081518769264E-2</v>
      </c>
      <c r="F316" s="232">
        <v>40.437389373779297</v>
      </c>
      <c r="G316" s="232">
        <v>0</v>
      </c>
      <c r="H316" s="232">
        <v>238305</v>
      </c>
      <c r="I316" s="232">
        <v>0.34084090590477001</v>
      </c>
      <c r="J316" s="232">
        <v>4.4562377035617801E-2</v>
      </c>
    </row>
    <row r="317" spans="1:10" x14ac:dyDescent="0.25">
      <c r="A317" s="318" t="str">
        <f t="shared" si="4"/>
        <v>22014edu7</v>
      </c>
      <c r="B317" s="232">
        <v>22014</v>
      </c>
      <c r="C317" s="232" t="s">
        <v>712</v>
      </c>
      <c r="D317" s="232">
        <v>0.62196940183639504</v>
      </c>
      <c r="E317" s="232">
        <v>1.48012517020106E-2</v>
      </c>
      <c r="F317" s="232">
        <v>42.021404266357401</v>
      </c>
      <c r="G317" s="232">
        <v>0</v>
      </c>
      <c r="H317" s="232">
        <v>238305</v>
      </c>
      <c r="I317" s="232">
        <v>0.34084090590477001</v>
      </c>
      <c r="J317" s="232">
        <v>2.8993768617510799E-2</v>
      </c>
    </row>
    <row r="318" spans="1:10" x14ac:dyDescent="0.25">
      <c r="A318" s="318" t="str">
        <f t="shared" si="4"/>
        <v>22014edu8</v>
      </c>
      <c r="B318" s="232">
        <v>22014</v>
      </c>
      <c r="C318" s="232" t="s">
        <v>713</v>
      </c>
      <c r="D318" s="232">
        <v>0.65938198566436801</v>
      </c>
      <c r="E318" s="232">
        <v>1.3748389668762699E-2</v>
      </c>
      <c r="F318" s="232">
        <v>47.960670471191399</v>
      </c>
      <c r="G318" s="232">
        <v>0</v>
      </c>
      <c r="H318" s="232">
        <v>238305</v>
      </c>
      <c r="I318" s="232">
        <v>0.34084090590477001</v>
      </c>
      <c r="J318" s="232">
        <v>3.5080078989267301E-2</v>
      </c>
    </row>
    <row r="319" spans="1:10" x14ac:dyDescent="0.25">
      <c r="A319" s="318" t="str">
        <f t="shared" si="4"/>
        <v>22014edu9</v>
      </c>
      <c r="B319" s="232">
        <v>22014</v>
      </c>
      <c r="C319" s="232" t="s">
        <v>714</v>
      </c>
      <c r="D319" s="232">
        <v>0.75873821973800704</v>
      </c>
      <c r="E319" s="232">
        <v>1.1559294536709799E-2</v>
      </c>
      <c r="F319" s="232">
        <v>65.638801574707003</v>
      </c>
      <c r="G319" s="232">
        <v>0</v>
      </c>
      <c r="H319" s="232">
        <v>238305</v>
      </c>
      <c r="I319" s="232">
        <v>0.34084090590477001</v>
      </c>
      <c r="J319" s="232">
        <v>0.10649199783802001</v>
      </c>
    </row>
    <row r="320" spans="1:10" x14ac:dyDescent="0.25">
      <c r="A320" s="318" t="str">
        <f t="shared" si="4"/>
        <v>22014hom</v>
      </c>
      <c r="B320" s="232">
        <v>22014</v>
      </c>
      <c r="C320" s="232" t="s">
        <v>715</v>
      </c>
      <c r="D320" s="232">
        <v>0.43334481120109603</v>
      </c>
      <c r="E320" s="232">
        <v>4.44945832714438E-3</v>
      </c>
      <c r="F320" s="232">
        <v>97.392707824707003</v>
      </c>
      <c r="G320" s="232">
        <v>0</v>
      </c>
      <c r="H320" s="232">
        <v>238305</v>
      </c>
      <c r="I320" s="232">
        <v>0.34084090590477001</v>
      </c>
      <c r="J320" s="232">
        <v>0.57922047376632702</v>
      </c>
    </row>
    <row r="321" spans="1:10" x14ac:dyDescent="0.25">
      <c r="A321" s="318" t="str">
        <f t="shared" si="4"/>
        <v>22014idade</v>
      </c>
      <c r="B321" s="232">
        <v>22014</v>
      </c>
      <c r="C321" s="232" t="s">
        <v>716</v>
      </c>
      <c r="D321" s="232">
        <v>6.23984672129154E-2</v>
      </c>
      <c r="E321" s="232">
        <v>9.7285321680828896E-4</v>
      </c>
      <c r="F321" s="232">
        <v>64.139656066894503</v>
      </c>
      <c r="G321" s="232">
        <v>0</v>
      </c>
      <c r="H321" s="232">
        <v>238305</v>
      </c>
      <c r="I321" s="232">
        <v>0.34084090590477001</v>
      </c>
      <c r="J321" s="232">
        <v>38.482505798339801</v>
      </c>
    </row>
    <row r="322" spans="1:10" x14ac:dyDescent="0.25">
      <c r="A322" s="318" t="str">
        <f t="shared" si="4"/>
        <v>22014idade2</v>
      </c>
      <c r="B322" s="232">
        <v>22014</v>
      </c>
      <c r="C322" s="232" t="s">
        <v>717</v>
      </c>
      <c r="D322" s="232">
        <v>-5.9798703296110001E-4</v>
      </c>
      <c r="E322" s="232">
        <v>1.22689652926056E-5</v>
      </c>
      <c r="F322" s="232">
        <v>-48.739810943603501</v>
      </c>
      <c r="G322" s="232">
        <v>0</v>
      </c>
      <c r="H322" s="232">
        <v>238305</v>
      </c>
      <c r="I322" s="232">
        <v>0.34084090590477001</v>
      </c>
      <c r="J322" s="232">
        <v>1651.85766601563</v>
      </c>
    </row>
    <row r="323" spans="1:10" x14ac:dyDescent="0.25">
      <c r="A323" s="318" t="str">
        <f t="shared" ref="A323:A386" si="5">B323&amp;C323</f>
        <v>22014lnrtrabp</v>
      </c>
      <c r="B323" s="232">
        <v>22014</v>
      </c>
      <c r="C323" s="232" t="s">
        <v>718</v>
      </c>
      <c r="J323" s="232">
        <v>7.1510148048400897</v>
      </c>
    </row>
    <row r="324" spans="1:10" x14ac:dyDescent="0.25">
      <c r="A324" s="318" t="str">
        <f t="shared" si="5"/>
        <v>12014_cons</v>
      </c>
      <c r="B324" s="232">
        <v>12014</v>
      </c>
      <c r="C324" s="232" t="s">
        <v>696</v>
      </c>
      <c r="D324" s="232">
        <v>4.5416898727417001</v>
      </c>
      <c r="E324" s="232">
        <v>2.0121328532695801E-2</v>
      </c>
      <c r="F324" s="232">
        <v>225.71520996093801</v>
      </c>
      <c r="G324" s="232">
        <v>0</v>
      </c>
      <c r="H324" s="232">
        <v>237295</v>
      </c>
      <c r="I324" s="232">
        <v>0.393850088119507</v>
      </c>
    </row>
    <row r="325" spans="1:10" x14ac:dyDescent="0.25">
      <c r="A325" s="318" t="str">
        <f t="shared" si="5"/>
        <v>12014edu1</v>
      </c>
      <c r="B325" s="232">
        <v>12014</v>
      </c>
      <c r="C325" s="232" t="s">
        <v>697</v>
      </c>
      <c r="D325" s="232">
        <v>0.13997417688369801</v>
      </c>
      <c r="E325" s="232">
        <v>8.7656877934932695E-2</v>
      </c>
      <c r="F325" s="232">
        <v>1.5968419313430799</v>
      </c>
      <c r="G325" s="232">
        <v>0.110302276909351</v>
      </c>
      <c r="H325" s="232">
        <v>237295</v>
      </c>
      <c r="I325" s="232">
        <v>0.393850088119507</v>
      </c>
      <c r="J325" s="232">
        <v>5.5224419338628704E-4</v>
      </c>
    </row>
    <row r="326" spans="1:10" x14ac:dyDescent="0.25">
      <c r="A326" s="318" t="str">
        <f t="shared" si="5"/>
        <v>12014edu10</v>
      </c>
      <c r="B326" s="232">
        <v>12014</v>
      </c>
      <c r="C326" s="232" t="s">
        <v>698</v>
      </c>
      <c r="D326" s="232">
        <v>0.76554346084594704</v>
      </c>
      <c r="E326" s="232">
        <v>1.45295010879636E-2</v>
      </c>
      <c r="F326" s="232">
        <v>52.6889038085938</v>
      </c>
      <c r="G326" s="232">
        <v>0</v>
      </c>
      <c r="H326" s="232">
        <v>237295</v>
      </c>
      <c r="I326" s="232">
        <v>0.393850088119507</v>
      </c>
      <c r="J326" s="232">
        <v>2.82074566930532E-2</v>
      </c>
    </row>
    <row r="327" spans="1:10" x14ac:dyDescent="0.25">
      <c r="A327" s="318" t="str">
        <f t="shared" si="5"/>
        <v>12014edu11</v>
      </c>
      <c r="B327" s="232">
        <v>12014</v>
      </c>
      <c r="C327" s="232" t="s">
        <v>699</v>
      </c>
      <c r="D327" s="232">
        <v>0.84832161664962802</v>
      </c>
      <c r="E327" s="232">
        <v>1.42024112865329E-2</v>
      </c>
      <c r="F327" s="232">
        <v>59.7308158874512</v>
      </c>
      <c r="G327" s="232">
        <v>0</v>
      </c>
      <c r="H327" s="232">
        <v>237295</v>
      </c>
      <c r="I327" s="232">
        <v>0.393850088119507</v>
      </c>
      <c r="J327" s="232">
        <v>3.2103296369314201E-2</v>
      </c>
    </row>
    <row r="328" spans="1:10" x14ac:dyDescent="0.25">
      <c r="A328" s="318" t="str">
        <f t="shared" si="5"/>
        <v>12014edu12</v>
      </c>
      <c r="B328" s="232">
        <v>12014</v>
      </c>
      <c r="C328" s="232" t="s">
        <v>700</v>
      </c>
      <c r="D328" s="232">
        <v>1.0311979055404701</v>
      </c>
      <c r="E328" s="232">
        <v>1.09153604134917E-2</v>
      </c>
      <c r="F328" s="232">
        <v>94.472183227539105</v>
      </c>
      <c r="G328" s="232">
        <v>0</v>
      </c>
      <c r="H328" s="232">
        <v>237295</v>
      </c>
      <c r="I328" s="232">
        <v>0.393850088119507</v>
      </c>
      <c r="J328" s="232">
        <v>0.32039245963096602</v>
      </c>
    </row>
    <row r="329" spans="1:10" x14ac:dyDescent="0.25">
      <c r="A329" s="318" t="str">
        <f t="shared" si="5"/>
        <v>12014edu13</v>
      </c>
      <c r="B329" s="232">
        <v>12014</v>
      </c>
      <c r="C329" s="232" t="s">
        <v>701</v>
      </c>
      <c r="D329" s="232">
        <v>1.2431323528289799</v>
      </c>
      <c r="E329" s="232">
        <v>1.6136564314365401E-2</v>
      </c>
      <c r="F329" s="232">
        <v>77.038230895996094</v>
      </c>
      <c r="G329" s="232">
        <v>0</v>
      </c>
      <c r="H329" s="232">
        <v>237295</v>
      </c>
      <c r="I329" s="232">
        <v>0.393850088119507</v>
      </c>
      <c r="J329" s="232">
        <v>1.85590442270041E-2</v>
      </c>
    </row>
    <row r="330" spans="1:10" x14ac:dyDescent="0.25">
      <c r="A330" s="318" t="str">
        <f t="shared" si="5"/>
        <v>12014edu14</v>
      </c>
      <c r="B330" s="232">
        <v>12014</v>
      </c>
      <c r="C330" s="232" t="s">
        <v>702</v>
      </c>
      <c r="D330" s="232">
        <v>1.35156786441803</v>
      </c>
      <c r="E330" s="232">
        <v>1.6250070184469199E-2</v>
      </c>
      <c r="F330" s="232">
        <v>83.173049926757798</v>
      </c>
      <c r="G330" s="232">
        <v>0</v>
      </c>
      <c r="H330" s="232">
        <v>237295</v>
      </c>
      <c r="I330" s="232">
        <v>0.393850088119507</v>
      </c>
      <c r="J330" s="232">
        <v>2.13753301650286E-2</v>
      </c>
    </row>
    <row r="331" spans="1:10" x14ac:dyDescent="0.25">
      <c r="A331" s="318" t="str">
        <f t="shared" si="5"/>
        <v>12014edu15</v>
      </c>
      <c r="B331" s="232">
        <v>12014</v>
      </c>
      <c r="C331" s="232" t="s">
        <v>703</v>
      </c>
      <c r="D331" s="232">
        <v>1.4326823949813801</v>
      </c>
      <c r="E331" s="232">
        <v>1.6010163351893401E-2</v>
      </c>
      <c r="F331" s="232">
        <v>89.485809326171903</v>
      </c>
      <c r="G331" s="232">
        <v>0</v>
      </c>
      <c r="H331" s="232">
        <v>237295</v>
      </c>
      <c r="I331" s="232">
        <v>0.393850088119507</v>
      </c>
      <c r="J331" s="232">
        <v>2.7221806347370099E-2</v>
      </c>
    </row>
    <row r="332" spans="1:10" x14ac:dyDescent="0.25">
      <c r="A332" s="318" t="str">
        <f t="shared" si="5"/>
        <v>12014edu16</v>
      </c>
      <c r="B332" s="232">
        <v>12014</v>
      </c>
      <c r="C332" s="232" t="s">
        <v>704</v>
      </c>
      <c r="D332" s="232">
        <v>1.9078851938247701</v>
      </c>
      <c r="E332" s="232">
        <v>1.2281281873583801E-2</v>
      </c>
      <c r="F332" s="232">
        <v>155.34902954101599</v>
      </c>
      <c r="G332" s="232">
        <v>0</v>
      </c>
      <c r="H332" s="232">
        <v>237295</v>
      </c>
      <c r="I332" s="232">
        <v>0.393850088119507</v>
      </c>
      <c r="J332" s="232">
        <v>0.13713614642620101</v>
      </c>
    </row>
    <row r="333" spans="1:10" x14ac:dyDescent="0.25">
      <c r="A333" s="318" t="str">
        <f t="shared" si="5"/>
        <v>12014edu18</v>
      </c>
      <c r="B333" s="232">
        <v>12014</v>
      </c>
      <c r="C333" s="232" t="s">
        <v>705</v>
      </c>
      <c r="D333" s="232">
        <v>2.4008808135986301</v>
      </c>
      <c r="E333" s="232">
        <v>3.57918925583363E-2</v>
      </c>
      <c r="F333" s="232">
        <v>67.078903198242202</v>
      </c>
      <c r="G333" s="232">
        <v>0</v>
      </c>
      <c r="H333" s="232">
        <v>237295</v>
      </c>
      <c r="I333" s="232">
        <v>0.393850088119507</v>
      </c>
      <c r="J333" s="232">
        <v>5.5831861682236203E-3</v>
      </c>
    </row>
    <row r="334" spans="1:10" x14ac:dyDescent="0.25">
      <c r="A334" s="318" t="str">
        <f t="shared" si="5"/>
        <v>12014edu2</v>
      </c>
      <c r="B334" s="232">
        <v>12014</v>
      </c>
      <c r="C334" s="232" t="s">
        <v>706</v>
      </c>
      <c r="D334" s="232">
        <v>1.7397331073880199E-2</v>
      </c>
      <c r="E334" s="232">
        <v>2.2131577134132399E-2</v>
      </c>
      <c r="F334" s="232">
        <v>0.78608638048171997</v>
      </c>
      <c r="G334" s="232">
        <v>0.43181768059730502</v>
      </c>
      <c r="H334" s="232">
        <v>237295</v>
      </c>
      <c r="I334" s="232">
        <v>0.393850088119507</v>
      </c>
      <c r="J334" s="232">
        <v>1.1498359963297801E-2</v>
      </c>
    </row>
    <row r="335" spans="1:10" x14ac:dyDescent="0.25">
      <c r="A335" s="318" t="str">
        <f t="shared" si="5"/>
        <v>12014edu22</v>
      </c>
      <c r="B335" s="232">
        <v>12014</v>
      </c>
      <c r="C335" s="232" t="s">
        <v>707</v>
      </c>
      <c r="D335" s="232">
        <v>2.7648842334747301</v>
      </c>
      <c r="E335" s="232">
        <v>5.5455487221479402E-2</v>
      </c>
      <c r="F335" s="232">
        <v>49.857723236083999</v>
      </c>
      <c r="G335" s="232">
        <v>0</v>
      </c>
      <c r="H335" s="232">
        <v>237295</v>
      </c>
      <c r="I335" s="232">
        <v>0.393850088119507</v>
      </c>
      <c r="J335" s="232">
        <v>2.24792398512363E-3</v>
      </c>
    </row>
    <row r="336" spans="1:10" x14ac:dyDescent="0.25">
      <c r="A336" s="318" t="str">
        <f t="shared" si="5"/>
        <v>12014edu3</v>
      </c>
      <c r="B336" s="232">
        <v>12014</v>
      </c>
      <c r="C336" s="232" t="s">
        <v>708</v>
      </c>
      <c r="D336" s="232">
        <v>0.102659150958061</v>
      </c>
      <c r="E336" s="232">
        <v>1.75522547215223E-2</v>
      </c>
      <c r="F336" s="232">
        <v>5.8487730026245099</v>
      </c>
      <c r="G336" s="232">
        <v>4.9585855421696603E-9</v>
      </c>
      <c r="H336" s="232">
        <v>237295</v>
      </c>
      <c r="I336" s="232">
        <v>0.393850088119507</v>
      </c>
      <c r="J336" s="232">
        <v>1.9517978653311702E-2</v>
      </c>
    </row>
    <row r="337" spans="1:10" x14ac:dyDescent="0.25">
      <c r="A337" s="318" t="str">
        <f t="shared" si="5"/>
        <v>12014edu4</v>
      </c>
      <c r="B337" s="232">
        <v>12014</v>
      </c>
      <c r="C337" s="232" t="s">
        <v>709</v>
      </c>
      <c r="D337" s="232">
        <v>0.26359072327613797</v>
      </c>
      <c r="E337" s="232">
        <v>1.5266521833836999E-2</v>
      </c>
      <c r="F337" s="232">
        <v>17.265932083129901</v>
      </c>
      <c r="G337" s="232">
        <v>0</v>
      </c>
      <c r="H337" s="232">
        <v>237295</v>
      </c>
      <c r="I337" s="232">
        <v>0.393850088119507</v>
      </c>
      <c r="J337" s="232">
        <v>2.7035117149353E-2</v>
      </c>
    </row>
    <row r="338" spans="1:10" x14ac:dyDescent="0.25">
      <c r="A338" s="318" t="str">
        <f t="shared" si="5"/>
        <v>12014edu5</v>
      </c>
      <c r="B338" s="232">
        <v>12014</v>
      </c>
      <c r="C338" s="232" t="s">
        <v>710</v>
      </c>
      <c r="D338" s="232">
        <v>0.45615503191947898</v>
      </c>
      <c r="E338" s="232">
        <v>1.1909725144505501E-2</v>
      </c>
      <c r="F338" s="232">
        <v>38.301055908203097</v>
      </c>
      <c r="G338" s="232">
        <v>0</v>
      </c>
      <c r="H338" s="232">
        <v>237295</v>
      </c>
      <c r="I338" s="232">
        <v>0.393850088119507</v>
      </c>
      <c r="J338" s="232">
        <v>8.5089810192585005E-2</v>
      </c>
    </row>
    <row r="339" spans="1:10" x14ac:dyDescent="0.25">
      <c r="A339" s="318" t="str">
        <f t="shared" si="5"/>
        <v>12014edu6</v>
      </c>
      <c r="B339" s="232">
        <v>12014</v>
      </c>
      <c r="C339" s="232" t="s">
        <v>711</v>
      </c>
      <c r="D339" s="232">
        <v>0.52312636375427202</v>
      </c>
      <c r="E339" s="232">
        <v>1.2946371920406799E-2</v>
      </c>
      <c r="F339" s="232">
        <v>40.407176971435497</v>
      </c>
      <c r="G339" s="232">
        <v>0</v>
      </c>
      <c r="H339" s="232">
        <v>237295</v>
      </c>
      <c r="I339" s="232">
        <v>0.393850088119507</v>
      </c>
      <c r="J339" s="232">
        <v>4.3982587754726403E-2</v>
      </c>
    </row>
    <row r="340" spans="1:10" x14ac:dyDescent="0.25">
      <c r="A340" s="318" t="str">
        <f t="shared" si="5"/>
        <v>12014edu7</v>
      </c>
      <c r="B340" s="232">
        <v>12014</v>
      </c>
      <c r="C340" s="232" t="s">
        <v>712</v>
      </c>
      <c r="D340" s="232">
        <v>0.61753535270690896</v>
      </c>
      <c r="E340" s="232">
        <v>1.4281669631600401E-2</v>
      </c>
      <c r="F340" s="232">
        <v>43.239715576171903</v>
      </c>
      <c r="G340" s="232">
        <v>0</v>
      </c>
      <c r="H340" s="232">
        <v>237295</v>
      </c>
      <c r="I340" s="232">
        <v>0.393850088119507</v>
      </c>
      <c r="J340" s="232">
        <v>2.9115555807948099E-2</v>
      </c>
    </row>
    <row r="341" spans="1:10" x14ac:dyDescent="0.25">
      <c r="A341" s="318" t="str">
        <f t="shared" si="5"/>
        <v>12014edu8</v>
      </c>
      <c r="B341" s="232">
        <v>12014</v>
      </c>
      <c r="C341" s="232" t="s">
        <v>713</v>
      </c>
      <c r="D341" s="232">
        <v>0.68095445632934604</v>
      </c>
      <c r="E341" s="232">
        <v>1.3615132309496399E-2</v>
      </c>
      <c r="F341" s="232">
        <v>50.014530181884801</v>
      </c>
      <c r="G341" s="232">
        <v>0</v>
      </c>
      <c r="H341" s="232">
        <v>237295</v>
      </c>
      <c r="I341" s="232">
        <v>0.393850088119507</v>
      </c>
      <c r="J341" s="232">
        <v>3.4996159374713898E-2</v>
      </c>
    </row>
    <row r="342" spans="1:10" x14ac:dyDescent="0.25">
      <c r="A342" s="318" t="str">
        <f t="shared" si="5"/>
        <v>12014edu9</v>
      </c>
      <c r="B342" s="232">
        <v>12014</v>
      </c>
      <c r="C342" s="232" t="s">
        <v>714</v>
      </c>
      <c r="D342" s="232">
        <v>0.755451619625092</v>
      </c>
      <c r="E342" s="232">
        <v>1.1442866176366801E-2</v>
      </c>
      <c r="F342" s="232">
        <v>66.019439697265597</v>
      </c>
      <c r="G342" s="232">
        <v>0</v>
      </c>
      <c r="H342" s="232">
        <v>237295</v>
      </c>
      <c r="I342" s="232">
        <v>0.393850088119507</v>
      </c>
      <c r="J342" s="232">
        <v>0.106423050165176</v>
      </c>
    </row>
    <row r="343" spans="1:10" x14ac:dyDescent="0.25">
      <c r="A343" s="318" t="str">
        <f t="shared" si="5"/>
        <v>12014hom</v>
      </c>
      <c r="B343" s="232">
        <v>12014</v>
      </c>
      <c r="C343" s="232" t="s">
        <v>715</v>
      </c>
      <c r="D343" s="232">
        <v>0.44400402903556802</v>
      </c>
      <c r="E343" s="232">
        <v>3.9610262028873001E-3</v>
      </c>
      <c r="F343" s="232">
        <v>112.09317779541</v>
      </c>
      <c r="G343" s="232">
        <v>0</v>
      </c>
      <c r="H343" s="232">
        <v>237295</v>
      </c>
      <c r="I343" s="232">
        <v>0.393850088119507</v>
      </c>
      <c r="J343" s="232">
        <v>0.57846945524215698</v>
      </c>
    </row>
    <row r="344" spans="1:10" x14ac:dyDescent="0.25">
      <c r="A344" s="318" t="str">
        <f t="shared" si="5"/>
        <v>12014idade</v>
      </c>
      <c r="B344" s="232">
        <v>12014</v>
      </c>
      <c r="C344" s="232" t="s">
        <v>716</v>
      </c>
      <c r="D344" s="232">
        <v>6.3733488321304294E-2</v>
      </c>
      <c r="E344" s="232">
        <v>9.1615528799593405E-4</v>
      </c>
      <c r="F344" s="232">
        <v>69.566253662109403</v>
      </c>
      <c r="G344" s="232">
        <v>0</v>
      </c>
      <c r="H344" s="232">
        <v>237295</v>
      </c>
      <c r="I344" s="232">
        <v>0.393850088119507</v>
      </c>
      <c r="J344" s="232">
        <v>38.404056549072301</v>
      </c>
    </row>
    <row r="345" spans="1:10" x14ac:dyDescent="0.25">
      <c r="A345" s="318" t="str">
        <f t="shared" si="5"/>
        <v>12014idade2</v>
      </c>
      <c r="B345" s="232">
        <v>12014</v>
      </c>
      <c r="C345" s="232" t="s">
        <v>717</v>
      </c>
      <c r="D345" s="232">
        <v>-6.0712563572451505E-4</v>
      </c>
      <c r="E345" s="232">
        <v>1.1553052900126201E-5</v>
      </c>
      <c r="F345" s="232">
        <v>-52.551101684570298</v>
      </c>
      <c r="G345" s="232">
        <v>0</v>
      </c>
      <c r="H345" s="232">
        <v>237295</v>
      </c>
      <c r="I345" s="232">
        <v>0.393850088119507</v>
      </c>
      <c r="J345" s="232">
        <v>1645.19018554688</v>
      </c>
    </row>
    <row r="346" spans="1:10" x14ac:dyDescent="0.25">
      <c r="A346" s="318" t="str">
        <f t="shared" si="5"/>
        <v>12014lnrtrabp</v>
      </c>
      <c r="B346" s="232">
        <v>12014</v>
      </c>
      <c r="C346" s="232" t="s">
        <v>718</v>
      </c>
      <c r="J346" s="232">
        <v>7.1921949386596697</v>
      </c>
    </row>
    <row r="347" spans="1:10" x14ac:dyDescent="0.25">
      <c r="A347" s="318" t="str">
        <f t="shared" si="5"/>
        <v>42013_cons</v>
      </c>
      <c r="B347" s="232">
        <v>42013</v>
      </c>
      <c r="C347" s="232" t="s">
        <v>696</v>
      </c>
      <c r="D347" s="232">
        <v>4.4800610542297399</v>
      </c>
      <c r="E347" s="232">
        <v>2.0028373226523399E-2</v>
      </c>
      <c r="F347" s="232">
        <v>223.68571472168</v>
      </c>
      <c r="G347" s="232">
        <v>0</v>
      </c>
      <c r="H347" s="232">
        <v>237320</v>
      </c>
      <c r="I347" s="232">
        <v>0.39605337381362898</v>
      </c>
    </row>
    <row r="348" spans="1:10" x14ac:dyDescent="0.25">
      <c r="A348" s="318" t="str">
        <f t="shared" si="5"/>
        <v>42013edu1</v>
      </c>
      <c r="B348" s="232">
        <v>42013</v>
      </c>
      <c r="C348" s="232" t="s">
        <v>697</v>
      </c>
      <c r="D348" s="232">
        <v>0.10025729984045</v>
      </c>
      <c r="E348" s="232">
        <v>7.7726431190967601E-2</v>
      </c>
      <c r="F348" s="232">
        <v>1.2898739576339699</v>
      </c>
      <c r="G348" s="232">
        <v>0.197095677256584</v>
      </c>
      <c r="H348" s="232">
        <v>237320</v>
      </c>
      <c r="I348" s="232">
        <v>0.39605337381362898</v>
      </c>
      <c r="J348" s="232">
        <v>6.1493145767599301E-4</v>
      </c>
    </row>
    <row r="349" spans="1:10" x14ac:dyDescent="0.25">
      <c r="A349" s="318" t="str">
        <f t="shared" si="5"/>
        <v>42013edu10</v>
      </c>
      <c r="B349" s="232">
        <v>42013</v>
      </c>
      <c r="C349" s="232" t="s">
        <v>698</v>
      </c>
      <c r="D349" s="232">
        <v>0.782343149185181</v>
      </c>
      <c r="E349" s="232">
        <v>1.43016343936324E-2</v>
      </c>
      <c r="F349" s="232">
        <v>54.703060150146499</v>
      </c>
      <c r="G349" s="232">
        <v>0</v>
      </c>
      <c r="H349" s="232">
        <v>237320</v>
      </c>
      <c r="I349" s="232">
        <v>0.39605337381362898</v>
      </c>
      <c r="J349" s="232">
        <v>2.95444596558809E-2</v>
      </c>
    </row>
    <row r="350" spans="1:10" x14ac:dyDescent="0.25">
      <c r="A350" s="318" t="str">
        <f t="shared" si="5"/>
        <v>42013edu11</v>
      </c>
      <c r="B350" s="232">
        <v>42013</v>
      </c>
      <c r="C350" s="232" t="s">
        <v>699</v>
      </c>
      <c r="D350" s="232">
        <v>0.876201152801514</v>
      </c>
      <c r="E350" s="232">
        <v>1.41392247751355E-2</v>
      </c>
      <c r="F350" s="232">
        <v>61.969532012939503</v>
      </c>
      <c r="G350" s="232">
        <v>0</v>
      </c>
      <c r="H350" s="232">
        <v>237320</v>
      </c>
      <c r="I350" s="232">
        <v>0.39605337381362898</v>
      </c>
      <c r="J350" s="232">
        <v>3.0506903305649799E-2</v>
      </c>
    </row>
    <row r="351" spans="1:10" x14ac:dyDescent="0.25">
      <c r="A351" s="318" t="str">
        <f t="shared" si="5"/>
        <v>42013edu12</v>
      </c>
      <c r="B351" s="232">
        <v>42013</v>
      </c>
      <c r="C351" s="232" t="s">
        <v>700</v>
      </c>
      <c r="D351" s="232">
        <v>1.06010961532593</v>
      </c>
      <c r="E351" s="232">
        <v>1.04642361402512E-2</v>
      </c>
      <c r="F351" s="232">
        <v>101.30788421630901</v>
      </c>
      <c r="G351" s="232">
        <v>0</v>
      </c>
      <c r="H351" s="232">
        <v>237320</v>
      </c>
      <c r="I351" s="232">
        <v>0.39605337381362898</v>
      </c>
      <c r="J351" s="232">
        <v>0.31597784161567699</v>
      </c>
    </row>
    <row r="352" spans="1:10" x14ac:dyDescent="0.25">
      <c r="A352" s="318" t="str">
        <f t="shared" si="5"/>
        <v>42013edu13</v>
      </c>
      <c r="B352" s="232">
        <v>42013</v>
      </c>
      <c r="C352" s="232" t="s">
        <v>701</v>
      </c>
      <c r="D352" s="232">
        <v>1.2722477912902801</v>
      </c>
      <c r="E352" s="232">
        <v>1.54933342710137E-2</v>
      </c>
      <c r="F352" s="232">
        <v>82.115814208984403</v>
      </c>
      <c r="G352" s="232">
        <v>0</v>
      </c>
      <c r="H352" s="232">
        <v>237320</v>
      </c>
      <c r="I352" s="232">
        <v>0.39605337381362898</v>
      </c>
      <c r="J352" s="232">
        <v>1.7906516790390001E-2</v>
      </c>
    </row>
    <row r="353" spans="1:10" x14ac:dyDescent="0.25">
      <c r="A353" s="318" t="str">
        <f t="shared" si="5"/>
        <v>42013edu14</v>
      </c>
      <c r="B353" s="232">
        <v>42013</v>
      </c>
      <c r="C353" s="232" t="s">
        <v>702</v>
      </c>
      <c r="D353" s="232">
        <v>1.4037435054779099</v>
      </c>
      <c r="E353" s="232">
        <v>1.6235502436757102E-2</v>
      </c>
      <c r="F353" s="232">
        <v>86.461349487304702</v>
      </c>
      <c r="G353" s="232">
        <v>0</v>
      </c>
      <c r="H353" s="232">
        <v>237320</v>
      </c>
      <c r="I353" s="232">
        <v>0.39605337381362898</v>
      </c>
      <c r="J353" s="232">
        <v>2.12894938886166E-2</v>
      </c>
    </row>
    <row r="354" spans="1:10" x14ac:dyDescent="0.25">
      <c r="A354" s="318" t="str">
        <f t="shared" si="5"/>
        <v>42013edu15</v>
      </c>
      <c r="B354" s="232">
        <v>42013</v>
      </c>
      <c r="C354" s="232" t="s">
        <v>703</v>
      </c>
      <c r="D354" s="232">
        <v>1.47215139865875</v>
      </c>
      <c r="E354" s="232">
        <v>1.55400196090341E-2</v>
      </c>
      <c r="F354" s="232">
        <v>94.732917785644503</v>
      </c>
      <c r="G354" s="232">
        <v>0</v>
      </c>
      <c r="H354" s="232">
        <v>237320</v>
      </c>
      <c r="I354" s="232">
        <v>0.39605337381362898</v>
      </c>
      <c r="J354" s="232">
        <v>2.6946950703859301E-2</v>
      </c>
    </row>
    <row r="355" spans="1:10" x14ac:dyDescent="0.25">
      <c r="A355" s="318" t="str">
        <f t="shared" si="5"/>
        <v>42013edu16</v>
      </c>
      <c r="B355" s="232">
        <v>42013</v>
      </c>
      <c r="C355" s="232" t="s">
        <v>704</v>
      </c>
      <c r="D355" s="232">
        <v>1.92077124118805</v>
      </c>
      <c r="E355" s="232">
        <v>1.17440233007073E-2</v>
      </c>
      <c r="F355" s="232">
        <v>163.55308532714801</v>
      </c>
      <c r="G355" s="232">
        <v>0</v>
      </c>
      <c r="H355" s="232">
        <v>237320</v>
      </c>
      <c r="I355" s="232">
        <v>0.39605337381362898</v>
      </c>
      <c r="J355" s="232">
        <v>0.13204221427440599</v>
      </c>
    </row>
    <row r="356" spans="1:10" x14ac:dyDescent="0.25">
      <c r="A356" s="318" t="str">
        <f t="shared" si="5"/>
        <v>42013edu18</v>
      </c>
      <c r="B356" s="232">
        <v>42013</v>
      </c>
      <c r="C356" s="232" t="s">
        <v>705</v>
      </c>
      <c r="D356" s="232">
        <v>2.4676980972289999</v>
      </c>
      <c r="E356" s="232">
        <v>3.1800631433725399E-2</v>
      </c>
      <c r="F356" s="232">
        <v>77.599029541015597</v>
      </c>
      <c r="G356" s="232">
        <v>0</v>
      </c>
      <c r="H356" s="232">
        <v>237320</v>
      </c>
      <c r="I356" s="232">
        <v>0.39605337381362898</v>
      </c>
      <c r="J356" s="232">
        <v>5.6456644088029896E-3</v>
      </c>
    </row>
    <row r="357" spans="1:10" x14ac:dyDescent="0.25">
      <c r="A357" s="318" t="str">
        <f t="shared" si="5"/>
        <v>42013edu2</v>
      </c>
      <c r="B357" s="232">
        <v>42013</v>
      </c>
      <c r="C357" s="232" t="s">
        <v>706</v>
      </c>
      <c r="D357" s="232">
        <v>2.2158125415444398E-2</v>
      </c>
      <c r="E357" s="232">
        <v>2.1979648619890199E-2</v>
      </c>
      <c r="F357" s="232">
        <v>1.0081200599670399</v>
      </c>
      <c r="G357" s="232">
        <v>0.31339785456657399</v>
      </c>
      <c r="H357" s="232">
        <v>237320</v>
      </c>
      <c r="I357" s="232">
        <v>0.39605337381362898</v>
      </c>
      <c r="J357" s="232">
        <v>1.16388853639364E-2</v>
      </c>
    </row>
    <row r="358" spans="1:10" x14ac:dyDescent="0.25">
      <c r="A358" s="318" t="str">
        <f t="shared" si="5"/>
        <v>42013edu22</v>
      </c>
      <c r="B358" s="232">
        <v>42013</v>
      </c>
      <c r="C358" s="232" t="s">
        <v>707</v>
      </c>
      <c r="D358" s="232">
        <v>2.8326828479766801</v>
      </c>
      <c r="E358" s="232">
        <v>4.0194649249315297E-2</v>
      </c>
      <c r="F358" s="232">
        <v>70.474128723144503</v>
      </c>
      <c r="G358" s="232">
        <v>0</v>
      </c>
      <c r="H358" s="232">
        <v>237320</v>
      </c>
      <c r="I358" s="232">
        <v>0.39605337381362898</v>
      </c>
      <c r="J358" s="232">
        <v>2.2033804561942798E-3</v>
      </c>
    </row>
    <row r="359" spans="1:10" x14ac:dyDescent="0.25">
      <c r="A359" s="318" t="str">
        <f t="shared" si="5"/>
        <v>42013edu3</v>
      </c>
      <c r="B359" s="232">
        <v>42013</v>
      </c>
      <c r="C359" s="232" t="s">
        <v>708</v>
      </c>
      <c r="D359" s="232">
        <v>0.11998900026082999</v>
      </c>
      <c r="E359" s="232">
        <v>1.6994044184684799E-2</v>
      </c>
      <c r="F359" s="232">
        <v>7.0606503486633301</v>
      </c>
      <c r="G359" s="232">
        <v>1.66176859599243E-12</v>
      </c>
      <c r="H359" s="232">
        <v>237320</v>
      </c>
      <c r="I359" s="232">
        <v>0.39605337381362898</v>
      </c>
      <c r="J359" s="232">
        <v>1.9725419580936401E-2</v>
      </c>
    </row>
    <row r="360" spans="1:10" x14ac:dyDescent="0.25">
      <c r="A360" s="318" t="str">
        <f t="shared" si="5"/>
        <v>42013edu4</v>
      </c>
      <c r="B360" s="232">
        <v>42013</v>
      </c>
      <c r="C360" s="232" t="s">
        <v>709</v>
      </c>
      <c r="D360" s="232">
        <v>0.26178652048111001</v>
      </c>
      <c r="E360" s="232">
        <v>1.5221009962260701E-2</v>
      </c>
      <c r="F360" s="232">
        <v>17.199024200439499</v>
      </c>
      <c r="G360" s="232">
        <v>0</v>
      </c>
      <c r="H360" s="232">
        <v>237320</v>
      </c>
      <c r="I360" s="232">
        <v>0.39605337381362898</v>
      </c>
      <c r="J360" s="232">
        <v>2.85097528249025E-2</v>
      </c>
    </row>
    <row r="361" spans="1:10" x14ac:dyDescent="0.25">
      <c r="A361" s="318" t="str">
        <f t="shared" si="5"/>
        <v>42013edu5</v>
      </c>
      <c r="B361" s="232">
        <v>42013</v>
      </c>
      <c r="C361" s="232" t="s">
        <v>710</v>
      </c>
      <c r="D361" s="232">
        <v>0.46599423885345498</v>
      </c>
      <c r="E361" s="232">
        <v>1.16557041183114E-2</v>
      </c>
      <c r="F361" s="232">
        <v>39.979930877685497</v>
      </c>
      <c r="G361" s="232">
        <v>0</v>
      </c>
      <c r="H361" s="232">
        <v>237320</v>
      </c>
      <c r="I361" s="232">
        <v>0.39605337381362898</v>
      </c>
      <c r="J361" s="232">
        <v>8.7155744433403001E-2</v>
      </c>
    </row>
    <row r="362" spans="1:10" x14ac:dyDescent="0.25">
      <c r="A362" s="318" t="str">
        <f t="shared" si="5"/>
        <v>42013edu6</v>
      </c>
      <c r="B362" s="232">
        <v>42013</v>
      </c>
      <c r="C362" s="232" t="s">
        <v>711</v>
      </c>
      <c r="D362" s="232">
        <v>0.54246991872787498</v>
      </c>
      <c r="E362" s="232">
        <v>1.27023039385676E-2</v>
      </c>
      <c r="F362" s="232">
        <v>42.7064208984375</v>
      </c>
      <c r="G362" s="232">
        <v>0</v>
      </c>
      <c r="H362" s="232">
        <v>237320</v>
      </c>
      <c r="I362" s="232">
        <v>0.39605337381362898</v>
      </c>
      <c r="J362" s="232">
        <v>4.4867392629385001E-2</v>
      </c>
    </row>
    <row r="363" spans="1:10" x14ac:dyDescent="0.25">
      <c r="A363" s="318" t="str">
        <f t="shared" si="5"/>
        <v>42013edu7</v>
      </c>
      <c r="B363" s="232">
        <v>42013</v>
      </c>
      <c r="C363" s="232" t="s">
        <v>712</v>
      </c>
      <c r="D363" s="232">
        <v>0.60830831527710005</v>
      </c>
      <c r="E363" s="232">
        <v>1.39509253203869E-2</v>
      </c>
      <c r="F363" s="232">
        <v>43.603439331054702</v>
      </c>
      <c r="G363" s="232">
        <v>0</v>
      </c>
      <c r="H363" s="232">
        <v>237320</v>
      </c>
      <c r="I363" s="232">
        <v>0.39605337381362898</v>
      </c>
      <c r="J363" s="232">
        <v>2.9496325179934502E-2</v>
      </c>
    </row>
    <row r="364" spans="1:10" x14ac:dyDescent="0.25">
      <c r="A364" s="318" t="str">
        <f t="shared" si="5"/>
        <v>42013edu8</v>
      </c>
      <c r="B364" s="232">
        <v>42013</v>
      </c>
      <c r="C364" s="232" t="s">
        <v>713</v>
      </c>
      <c r="D364" s="232">
        <v>0.67013305425643899</v>
      </c>
      <c r="E364" s="232">
        <v>1.34916976094246E-2</v>
      </c>
      <c r="F364" s="232">
        <v>49.670032501220703</v>
      </c>
      <c r="G364" s="232">
        <v>0</v>
      </c>
      <c r="H364" s="232">
        <v>237320</v>
      </c>
      <c r="I364" s="232">
        <v>0.39605337381362898</v>
      </c>
      <c r="J364" s="232">
        <v>3.6505520343780497E-2</v>
      </c>
    </row>
    <row r="365" spans="1:10" x14ac:dyDescent="0.25">
      <c r="A365" s="318" t="str">
        <f t="shared" si="5"/>
        <v>42013edu9</v>
      </c>
      <c r="B365" s="232">
        <v>42013</v>
      </c>
      <c r="C365" s="232" t="s">
        <v>714</v>
      </c>
      <c r="D365" s="232">
        <v>0.77229750156402599</v>
      </c>
      <c r="E365" s="232">
        <v>1.0978246107697501E-2</v>
      </c>
      <c r="F365" s="232">
        <v>70.347984313964801</v>
      </c>
      <c r="G365" s="232">
        <v>0</v>
      </c>
      <c r="H365" s="232">
        <v>237320</v>
      </c>
      <c r="I365" s="232">
        <v>0.39605337381362898</v>
      </c>
      <c r="J365" s="232">
        <v>0.10832644253969199</v>
      </c>
    </row>
    <row r="366" spans="1:10" x14ac:dyDescent="0.25">
      <c r="A366" s="318" t="str">
        <f t="shared" si="5"/>
        <v>42013hom</v>
      </c>
      <c r="B366" s="232">
        <v>42013</v>
      </c>
      <c r="C366" s="232" t="s">
        <v>715</v>
      </c>
      <c r="D366" s="232">
        <v>0.45043212175369302</v>
      </c>
      <c r="E366" s="232">
        <v>3.8610992487520001E-3</v>
      </c>
      <c r="F366" s="232">
        <v>116.65903472900401</v>
      </c>
      <c r="G366" s="232">
        <v>0</v>
      </c>
      <c r="H366" s="232">
        <v>237320</v>
      </c>
      <c r="I366" s="232">
        <v>0.39605337381362898</v>
      </c>
      <c r="J366" s="232">
        <v>0.57981622219085704</v>
      </c>
    </row>
    <row r="367" spans="1:10" x14ac:dyDescent="0.25">
      <c r="A367" s="318" t="str">
        <f t="shared" si="5"/>
        <v>42013idade</v>
      </c>
      <c r="B367" s="232">
        <v>42013</v>
      </c>
      <c r="C367" s="232" t="s">
        <v>716</v>
      </c>
      <c r="D367" s="232">
        <v>6.5037429332733196E-2</v>
      </c>
      <c r="E367" s="232">
        <v>9.3588005984201995E-4</v>
      </c>
      <c r="F367" s="232">
        <v>69.493339538574205</v>
      </c>
      <c r="G367" s="232">
        <v>0</v>
      </c>
      <c r="H367" s="232">
        <v>237320</v>
      </c>
      <c r="I367" s="232">
        <v>0.39605337381362898</v>
      </c>
      <c r="J367" s="232">
        <v>38.373374938964801</v>
      </c>
    </row>
    <row r="368" spans="1:10" x14ac:dyDescent="0.25">
      <c r="A368" s="318" t="str">
        <f t="shared" si="5"/>
        <v>42013idade2</v>
      </c>
      <c r="B368" s="232">
        <v>42013</v>
      </c>
      <c r="C368" s="232" t="s">
        <v>717</v>
      </c>
      <c r="D368" s="232">
        <v>-6.1780685791745804E-4</v>
      </c>
      <c r="E368" s="232">
        <v>1.18713705887785E-5</v>
      </c>
      <c r="F368" s="232">
        <v>-52.041748046875</v>
      </c>
      <c r="G368" s="232">
        <v>0</v>
      </c>
      <c r="H368" s="232">
        <v>237320</v>
      </c>
      <c r="I368" s="232">
        <v>0.39605337381362898</v>
      </c>
      <c r="J368" s="232">
        <v>1645.21252441406</v>
      </c>
    </row>
    <row r="369" spans="1:10" x14ac:dyDescent="0.25">
      <c r="A369" s="318" t="str">
        <f t="shared" si="5"/>
        <v>42013lnrtrabp</v>
      </c>
      <c r="B369" s="232">
        <v>42013</v>
      </c>
      <c r="C369" s="232" t="s">
        <v>718</v>
      </c>
      <c r="J369" s="232">
        <v>7.17262887954712</v>
      </c>
    </row>
    <row r="370" spans="1:10" x14ac:dyDescent="0.25">
      <c r="A370" s="318" t="str">
        <f t="shared" si="5"/>
        <v>32013_cons</v>
      </c>
      <c r="B370" s="232">
        <v>32013</v>
      </c>
      <c r="C370" s="232" t="s">
        <v>696</v>
      </c>
      <c r="D370" s="232">
        <v>4.5010871887206996</v>
      </c>
      <c r="E370" s="232">
        <v>1.9659239798784301E-2</v>
      </c>
      <c r="F370" s="232">
        <v>228.95530700683599</v>
      </c>
      <c r="G370" s="232">
        <v>0</v>
      </c>
      <c r="H370" s="232">
        <v>236778</v>
      </c>
      <c r="I370" s="232">
        <v>0.39228248596191401</v>
      </c>
    </row>
    <row r="371" spans="1:10" x14ac:dyDescent="0.25">
      <c r="A371" s="318" t="str">
        <f t="shared" si="5"/>
        <v>32013edu1</v>
      </c>
      <c r="B371" s="232">
        <v>32013</v>
      </c>
      <c r="C371" s="232" t="s">
        <v>697</v>
      </c>
      <c r="D371" s="232">
        <v>0.13744314014911699</v>
      </c>
      <c r="E371" s="232">
        <v>7.86726549267769E-2</v>
      </c>
      <c r="F371" s="232">
        <v>1.74702560901642</v>
      </c>
      <c r="G371" s="232">
        <v>8.0634191632270799E-2</v>
      </c>
      <c r="H371" s="232">
        <v>236778</v>
      </c>
      <c r="I371" s="232">
        <v>0.39228248596191401</v>
      </c>
      <c r="J371" s="232">
        <v>5.7240674505010204E-4</v>
      </c>
    </row>
    <row r="372" spans="1:10" x14ac:dyDescent="0.25">
      <c r="A372" s="318" t="str">
        <f t="shared" si="5"/>
        <v>32013edu10</v>
      </c>
      <c r="B372" s="232">
        <v>32013</v>
      </c>
      <c r="C372" s="232" t="s">
        <v>698</v>
      </c>
      <c r="D372" s="232">
        <v>0.77293723821640004</v>
      </c>
      <c r="E372" s="232">
        <v>1.40865994617343E-2</v>
      </c>
      <c r="F372" s="232">
        <v>54.870391845703097</v>
      </c>
      <c r="G372" s="232">
        <v>0</v>
      </c>
      <c r="H372" s="232">
        <v>236778</v>
      </c>
      <c r="I372" s="232">
        <v>0.39228248596191401</v>
      </c>
      <c r="J372" s="232">
        <v>2.90178600698709E-2</v>
      </c>
    </row>
    <row r="373" spans="1:10" x14ac:dyDescent="0.25">
      <c r="A373" s="318" t="str">
        <f t="shared" si="5"/>
        <v>32013edu11</v>
      </c>
      <c r="B373" s="232">
        <v>32013</v>
      </c>
      <c r="C373" s="232" t="s">
        <v>699</v>
      </c>
      <c r="D373" s="232">
        <v>0.87030565738678001</v>
      </c>
      <c r="E373" s="232">
        <v>1.3741274364292601E-2</v>
      </c>
      <c r="F373" s="232">
        <v>63.335147857666001</v>
      </c>
      <c r="G373" s="232">
        <v>0</v>
      </c>
      <c r="H373" s="232">
        <v>236778</v>
      </c>
      <c r="I373" s="232">
        <v>0.39228248596191401</v>
      </c>
      <c r="J373" s="232">
        <v>3.1310599297285101E-2</v>
      </c>
    </row>
    <row r="374" spans="1:10" x14ac:dyDescent="0.25">
      <c r="A374" s="318" t="str">
        <f t="shared" si="5"/>
        <v>32013edu12</v>
      </c>
      <c r="B374" s="232">
        <v>32013</v>
      </c>
      <c r="C374" s="232" t="s">
        <v>700</v>
      </c>
      <c r="D374" s="232">
        <v>1.06999611854553</v>
      </c>
      <c r="E374" s="232">
        <v>1.0383539833128499E-2</v>
      </c>
      <c r="F374" s="232">
        <v>103.047332763672</v>
      </c>
      <c r="G374" s="232">
        <v>0</v>
      </c>
      <c r="H374" s="232">
        <v>236778</v>
      </c>
      <c r="I374" s="232">
        <v>0.39228248596191401</v>
      </c>
      <c r="J374" s="232">
        <v>0.31449973583221402</v>
      </c>
    </row>
    <row r="375" spans="1:10" x14ac:dyDescent="0.25">
      <c r="A375" s="318" t="str">
        <f t="shared" si="5"/>
        <v>32013edu13</v>
      </c>
      <c r="B375" s="232">
        <v>32013</v>
      </c>
      <c r="C375" s="232" t="s">
        <v>701</v>
      </c>
      <c r="D375" s="232">
        <v>1.3050893545150799</v>
      </c>
      <c r="E375" s="232">
        <v>1.6294203698635101E-2</v>
      </c>
      <c r="F375" s="232">
        <v>80.095314025878906</v>
      </c>
      <c r="G375" s="232">
        <v>0</v>
      </c>
      <c r="H375" s="232">
        <v>236778</v>
      </c>
      <c r="I375" s="232">
        <v>0.39228248596191401</v>
      </c>
      <c r="J375" s="232">
        <v>1.8248382955789601E-2</v>
      </c>
    </row>
    <row r="376" spans="1:10" x14ac:dyDescent="0.25">
      <c r="A376" s="318" t="str">
        <f t="shared" si="5"/>
        <v>32013edu14</v>
      </c>
      <c r="B376" s="232">
        <v>32013</v>
      </c>
      <c r="C376" s="232" t="s">
        <v>702</v>
      </c>
      <c r="D376" s="232">
        <v>1.4175223112106301</v>
      </c>
      <c r="E376" s="232">
        <v>1.6545446589589102E-2</v>
      </c>
      <c r="F376" s="232">
        <v>85.674468994140597</v>
      </c>
      <c r="G376" s="232">
        <v>0</v>
      </c>
      <c r="H376" s="232">
        <v>236778</v>
      </c>
      <c r="I376" s="232">
        <v>0.39228248596191401</v>
      </c>
      <c r="J376" s="232">
        <v>2.13622637093067E-2</v>
      </c>
    </row>
    <row r="377" spans="1:10" x14ac:dyDescent="0.25">
      <c r="A377" s="318" t="str">
        <f t="shared" si="5"/>
        <v>32013edu15</v>
      </c>
      <c r="B377" s="232">
        <v>32013</v>
      </c>
      <c r="C377" s="232" t="s">
        <v>703</v>
      </c>
      <c r="D377" s="232">
        <v>1.4876135587692301</v>
      </c>
      <c r="E377" s="232">
        <v>1.5666022896766701E-2</v>
      </c>
      <c r="F377" s="232">
        <v>94.957962036132798</v>
      </c>
      <c r="G377" s="232">
        <v>0</v>
      </c>
      <c r="H377" s="232">
        <v>236778</v>
      </c>
      <c r="I377" s="232">
        <v>0.39228248596191401</v>
      </c>
      <c r="J377" s="232">
        <v>2.7206316590309101E-2</v>
      </c>
    </row>
    <row r="378" spans="1:10" x14ac:dyDescent="0.25">
      <c r="A378" s="318" t="str">
        <f t="shared" si="5"/>
        <v>32013edu16</v>
      </c>
      <c r="B378" s="232">
        <v>32013</v>
      </c>
      <c r="C378" s="232" t="s">
        <v>704</v>
      </c>
      <c r="D378" s="232">
        <v>1.93128550052643</v>
      </c>
      <c r="E378" s="232">
        <v>1.16889011114836E-2</v>
      </c>
      <c r="F378" s="232">
        <v>165.223876953125</v>
      </c>
      <c r="G378" s="232">
        <v>0</v>
      </c>
      <c r="H378" s="232">
        <v>236778</v>
      </c>
      <c r="I378" s="232">
        <v>0.39228248596191401</v>
      </c>
      <c r="J378" s="232">
        <v>0.13122372329235099</v>
      </c>
    </row>
    <row r="379" spans="1:10" x14ac:dyDescent="0.25">
      <c r="A379" s="318" t="str">
        <f t="shared" si="5"/>
        <v>32013edu18</v>
      </c>
      <c r="B379" s="232">
        <v>32013</v>
      </c>
      <c r="C379" s="232" t="s">
        <v>705</v>
      </c>
      <c r="D379" s="232">
        <v>2.4854986667633101</v>
      </c>
      <c r="E379" s="232">
        <v>3.1701564788818401E-2</v>
      </c>
      <c r="F379" s="232">
        <v>78.403030395507798</v>
      </c>
      <c r="G379" s="232">
        <v>0</v>
      </c>
      <c r="H379" s="232">
        <v>236778</v>
      </c>
      <c r="I379" s="232">
        <v>0.39228248596191401</v>
      </c>
      <c r="J379" s="232">
        <v>6.21382333338261E-3</v>
      </c>
    </row>
    <row r="380" spans="1:10" x14ac:dyDescent="0.25">
      <c r="A380" s="318" t="str">
        <f t="shared" si="5"/>
        <v>32013edu2</v>
      </c>
      <c r="B380" s="232">
        <v>32013</v>
      </c>
      <c r="C380" s="232" t="s">
        <v>706</v>
      </c>
      <c r="D380" s="232">
        <v>7.0620827376842499E-2</v>
      </c>
      <c r="E380" s="232">
        <v>2.15808898210526E-2</v>
      </c>
      <c r="F380" s="232">
        <v>3.27237796783447</v>
      </c>
      <c r="G380" s="232">
        <v>1.06662162579596E-3</v>
      </c>
      <c r="H380" s="232">
        <v>236778</v>
      </c>
      <c r="I380" s="232">
        <v>0.39228248596191401</v>
      </c>
      <c r="J380" s="232">
        <v>1.143519859761E-2</v>
      </c>
    </row>
    <row r="381" spans="1:10" x14ac:dyDescent="0.25">
      <c r="A381" s="318" t="str">
        <f t="shared" si="5"/>
        <v>32013edu22</v>
      </c>
      <c r="B381" s="232">
        <v>32013</v>
      </c>
      <c r="C381" s="232" t="s">
        <v>707</v>
      </c>
      <c r="D381" s="232">
        <v>2.7599720954895002</v>
      </c>
      <c r="E381" s="232">
        <v>6.5163813531398801E-2</v>
      </c>
      <c r="F381" s="232">
        <v>42.354366302490199</v>
      </c>
      <c r="G381" s="232">
        <v>0</v>
      </c>
      <c r="H381" s="232">
        <v>236778</v>
      </c>
      <c r="I381" s="232">
        <v>0.39228248596191401</v>
      </c>
      <c r="J381" s="232">
        <v>2.0424022804945699E-3</v>
      </c>
    </row>
    <row r="382" spans="1:10" x14ac:dyDescent="0.25">
      <c r="A382" s="318" t="str">
        <f t="shared" si="5"/>
        <v>32013edu3</v>
      </c>
      <c r="B382" s="232">
        <v>32013</v>
      </c>
      <c r="C382" s="232" t="s">
        <v>708</v>
      </c>
      <c r="D382" s="232">
        <v>0.14245435595512401</v>
      </c>
      <c r="E382" s="232">
        <v>1.6706895083189E-2</v>
      </c>
      <c r="F382" s="232">
        <v>8.5266799926757795</v>
      </c>
      <c r="G382" s="232">
        <v>1.5147367773018001E-17</v>
      </c>
      <c r="H382" s="232">
        <v>236778</v>
      </c>
      <c r="I382" s="232">
        <v>0.39228248596191401</v>
      </c>
      <c r="J382" s="232">
        <v>2.0091395825147601E-2</v>
      </c>
    </row>
    <row r="383" spans="1:10" x14ac:dyDescent="0.25">
      <c r="A383" s="318" t="str">
        <f t="shared" si="5"/>
        <v>32013edu4</v>
      </c>
      <c r="B383" s="232">
        <v>32013</v>
      </c>
      <c r="C383" s="232" t="s">
        <v>709</v>
      </c>
      <c r="D383" s="232">
        <v>0.27384501695632901</v>
      </c>
      <c r="E383" s="232">
        <v>1.4897828921675699E-2</v>
      </c>
      <c r="F383" s="232">
        <v>18.381538391113299</v>
      </c>
      <c r="G383" s="232">
        <v>0</v>
      </c>
      <c r="H383" s="232">
        <v>236778</v>
      </c>
      <c r="I383" s="232">
        <v>0.39228248596191401</v>
      </c>
      <c r="J383" s="232">
        <v>2.88715306669474E-2</v>
      </c>
    </row>
    <row r="384" spans="1:10" x14ac:dyDescent="0.25">
      <c r="A384" s="318" t="str">
        <f t="shared" si="5"/>
        <v>32013edu5</v>
      </c>
      <c r="B384" s="232">
        <v>32013</v>
      </c>
      <c r="C384" s="232" t="s">
        <v>710</v>
      </c>
      <c r="D384" s="232">
        <v>0.47714036703109702</v>
      </c>
      <c r="E384" s="232">
        <v>1.1310962960124E-2</v>
      </c>
      <c r="F384" s="232">
        <v>42.183883666992202</v>
      </c>
      <c r="G384" s="232">
        <v>0</v>
      </c>
      <c r="H384" s="232">
        <v>236778</v>
      </c>
      <c r="I384" s="232">
        <v>0.39228248596191401</v>
      </c>
      <c r="J384" s="232">
        <v>8.8856235146522494E-2</v>
      </c>
    </row>
    <row r="385" spans="1:10" x14ac:dyDescent="0.25">
      <c r="A385" s="318" t="str">
        <f t="shared" si="5"/>
        <v>32013edu6</v>
      </c>
      <c r="B385" s="232">
        <v>32013</v>
      </c>
      <c r="C385" s="232" t="s">
        <v>711</v>
      </c>
      <c r="D385" s="232">
        <v>0.55222707986831698</v>
      </c>
      <c r="E385" s="232">
        <v>1.26126604154706E-2</v>
      </c>
      <c r="F385" s="232">
        <v>43.783554077148402</v>
      </c>
      <c r="G385" s="232">
        <v>0</v>
      </c>
      <c r="H385" s="232">
        <v>236778</v>
      </c>
      <c r="I385" s="232">
        <v>0.39228248596191401</v>
      </c>
      <c r="J385" s="232">
        <v>4.5646794140338898E-2</v>
      </c>
    </row>
    <row r="386" spans="1:10" x14ac:dyDescent="0.25">
      <c r="A386" s="318" t="str">
        <f t="shared" si="5"/>
        <v>32013edu7</v>
      </c>
      <c r="B386" s="232">
        <v>32013</v>
      </c>
      <c r="C386" s="232" t="s">
        <v>712</v>
      </c>
      <c r="D386" s="232">
        <v>0.61627262830734297</v>
      </c>
      <c r="E386" s="232">
        <v>1.40749076381326E-2</v>
      </c>
      <c r="F386" s="232">
        <v>43.785198211669901</v>
      </c>
      <c r="G386" s="232">
        <v>0</v>
      </c>
      <c r="H386" s="232">
        <v>236778</v>
      </c>
      <c r="I386" s="232">
        <v>0.39228248596191401</v>
      </c>
      <c r="J386" s="232">
        <v>2.9253493994474401E-2</v>
      </c>
    </row>
    <row r="387" spans="1:10" x14ac:dyDescent="0.25">
      <c r="A387" s="318" t="str">
        <f t="shared" ref="A387:A450" si="6">B387&amp;C387</f>
        <v>32013edu8</v>
      </c>
      <c r="B387" s="232">
        <v>32013</v>
      </c>
      <c r="C387" s="232" t="s">
        <v>713</v>
      </c>
      <c r="D387" s="232">
        <v>0.67442888021469105</v>
      </c>
      <c r="E387" s="232">
        <v>1.33532490581274E-2</v>
      </c>
      <c r="F387" s="232">
        <v>50.506725311279297</v>
      </c>
      <c r="G387" s="232">
        <v>0</v>
      </c>
      <c r="H387" s="232">
        <v>236778</v>
      </c>
      <c r="I387" s="232">
        <v>0.39228248596191401</v>
      </c>
      <c r="J387" s="232">
        <v>3.6039926111698199E-2</v>
      </c>
    </row>
    <row r="388" spans="1:10" x14ac:dyDescent="0.25">
      <c r="A388" s="318" t="str">
        <f t="shared" si="6"/>
        <v>32013edu9</v>
      </c>
      <c r="B388" s="232">
        <v>32013</v>
      </c>
      <c r="C388" s="232" t="s">
        <v>714</v>
      </c>
      <c r="D388" s="232">
        <v>0.77371186017990101</v>
      </c>
      <c r="E388" s="232">
        <v>1.10560618340969E-2</v>
      </c>
      <c r="F388" s="232">
        <v>69.980781555175795</v>
      </c>
      <c r="G388" s="232">
        <v>0</v>
      </c>
      <c r="H388" s="232">
        <v>236778</v>
      </c>
      <c r="I388" s="232">
        <v>0.39228248596191401</v>
      </c>
      <c r="J388" s="232">
        <v>0.10670255869627</v>
      </c>
    </row>
    <row r="389" spans="1:10" x14ac:dyDescent="0.25">
      <c r="A389" s="318" t="str">
        <f t="shared" si="6"/>
        <v>32013hom</v>
      </c>
      <c r="B389" s="232">
        <v>32013</v>
      </c>
      <c r="C389" s="232" t="s">
        <v>715</v>
      </c>
      <c r="D389" s="232">
        <v>0.44684711098670998</v>
      </c>
      <c r="E389" s="232">
        <v>3.8965521380305299E-3</v>
      </c>
      <c r="F389" s="232">
        <v>114.67756652832</v>
      </c>
      <c r="G389" s="232">
        <v>0</v>
      </c>
      <c r="H389" s="232">
        <v>236778</v>
      </c>
      <c r="I389" s="232">
        <v>0.39228248596191401</v>
      </c>
      <c r="J389" s="232">
        <v>0.57992213964462302</v>
      </c>
    </row>
    <row r="390" spans="1:10" x14ac:dyDescent="0.25">
      <c r="A390" s="318" t="str">
        <f t="shared" si="6"/>
        <v>32013idade</v>
      </c>
      <c r="B390" s="232">
        <v>32013</v>
      </c>
      <c r="C390" s="232" t="s">
        <v>716</v>
      </c>
      <c r="D390" s="232">
        <v>6.33674710988998E-2</v>
      </c>
      <c r="E390" s="232">
        <v>9.1056543169543104E-4</v>
      </c>
      <c r="F390" s="232">
        <v>69.591339111328097</v>
      </c>
      <c r="G390" s="232">
        <v>0</v>
      </c>
      <c r="H390" s="232">
        <v>236778</v>
      </c>
      <c r="I390" s="232">
        <v>0.39228248596191401</v>
      </c>
      <c r="J390" s="232">
        <v>38.293632507324197</v>
      </c>
    </row>
    <row r="391" spans="1:10" x14ac:dyDescent="0.25">
      <c r="A391" s="318" t="str">
        <f t="shared" si="6"/>
        <v>32013idade2</v>
      </c>
      <c r="B391" s="232">
        <v>32013</v>
      </c>
      <c r="C391" s="232" t="s">
        <v>717</v>
      </c>
      <c r="D391" s="232">
        <v>-5.9470249107107498E-4</v>
      </c>
      <c r="E391" s="232">
        <v>1.1504922440508399E-5</v>
      </c>
      <c r="F391" s="232">
        <v>-51.691135406494098</v>
      </c>
      <c r="G391" s="232">
        <v>0</v>
      </c>
      <c r="H391" s="232">
        <v>236778</v>
      </c>
      <c r="I391" s="232">
        <v>0.39228248596191401</v>
      </c>
      <c r="J391" s="232">
        <v>1638.01281738281</v>
      </c>
    </row>
    <row r="392" spans="1:10" x14ac:dyDescent="0.25">
      <c r="A392" s="318" t="str">
        <f t="shared" si="6"/>
        <v>32013lnrtrabp</v>
      </c>
      <c r="B392" s="232">
        <v>32013</v>
      </c>
      <c r="C392" s="232" t="s">
        <v>718</v>
      </c>
      <c r="J392" s="232">
        <v>7.1720886230468803</v>
      </c>
    </row>
    <row r="393" spans="1:10" x14ac:dyDescent="0.25">
      <c r="A393" s="318" t="str">
        <f t="shared" si="6"/>
        <v>22013_cons</v>
      </c>
      <c r="B393" s="232">
        <v>22013</v>
      </c>
      <c r="C393" s="232" t="s">
        <v>696</v>
      </c>
      <c r="D393" s="232">
        <v>4.4271354675293004</v>
      </c>
      <c r="E393" s="232">
        <v>2.00742576271296E-2</v>
      </c>
      <c r="F393" s="232">
        <v>220.53794860839801</v>
      </c>
      <c r="G393" s="232">
        <v>0</v>
      </c>
      <c r="H393" s="232">
        <v>235757</v>
      </c>
      <c r="I393" s="232">
        <v>0.39418470859527599</v>
      </c>
    </row>
    <row r="394" spans="1:10" x14ac:dyDescent="0.25">
      <c r="A394" s="318" t="str">
        <f t="shared" si="6"/>
        <v>22013edu1</v>
      </c>
      <c r="B394" s="232">
        <v>22013</v>
      </c>
      <c r="C394" s="232" t="s">
        <v>697</v>
      </c>
      <c r="D394" s="232">
        <v>0.21346403658390001</v>
      </c>
      <c r="E394" s="232">
        <v>7.04982355237007E-2</v>
      </c>
      <c r="F394" s="232">
        <v>3.0279345512390101</v>
      </c>
      <c r="G394" s="232">
        <v>2.46258010156453E-3</v>
      </c>
      <c r="H394" s="232">
        <v>235757</v>
      </c>
      <c r="I394" s="232">
        <v>0.39418470859527599</v>
      </c>
      <c r="J394" s="232">
        <v>6.1672582523897301E-4</v>
      </c>
    </row>
    <row r="395" spans="1:10" x14ac:dyDescent="0.25">
      <c r="A395" s="318" t="str">
        <f t="shared" si="6"/>
        <v>22013edu10</v>
      </c>
      <c r="B395" s="232">
        <v>22013</v>
      </c>
      <c r="C395" s="232" t="s">
        <v>698</v>
      </c>
      <c r="D395" s="232">
        <v>0.84338873624801602</v>
      </c>
      <c r="E395" s="232">
        <v>1.4588627964258199E-2</v>
      </c>
      <c r="F395" s="232">
        <v>57.8113822937012</v>
      </c>
      <c r="G395" s="232">
        <v>0</v>
      </c>
      <c r="H395" s="232">
        <v>235757</v>
      </c>
      <c r="I395" s="232">
        <v>0.39418470859527599</v>
      </c>
      <c r="J395" s="232">
        <v>2.8450068086385699E-2</v>
      </c>
    </row>
    <row r="396" spans="1:10" x14ac:dyDescent="0.25">
      <c r="A396" s="318" t="str">
        <f t="shared" si="6"/>
        <v>22013edu11</v>
      </c>
      <c r="B396" s="232">
        <v>22013</v>
      </c>
      <c r="C396" s="232" t="s">
        <v>699</v>
      </c>
      <c r="D396" s="232">
        <v>0.90845876932144198</v>
      </c>
      <c r="E396" s="232">
        <v>1.39739373698831E-2</v>
      </c>
      <c r="F396" s="232">
        <v>65.010940551757798</v>
      </c>
      <c r="G396" s="232">
        <v>0</v>
      </c>
      <c r="H396" s="232">
        <v>235757</v>
      </c>
      <c r="I396" s="232">
        <v>0.39418470859527599</v>
      </c>
      <c r="J396" s="232">
        <v>3.1687054783105899E-2</v>
      </c>
    </row>
    <row r="397" spans="1:10" x14ac:dyDescent="0.25">
      <c r="A397" s="318" t="str">
        <f t="shared" si="6"/>
        <v>22013edu12</v>
      </c>
      <c r="B397" s="232">
        <v>22013</v>
      </c>
      <c r="C397" s="232" t="s">
        <v>700</v>
      </c>
      <c r="D397" s="232">
        <v>1.11027443408966</v>
      </c>
      <c r="E397" s="232">
        <v>1.0645426809787801E-2</v>
      </c>
      <c r="F397" s="232">
        <v>104.295906066895</v>
      </c>
      <c r="G397" s="232">
        <v>0</v>
      </c>
      <c r="H397" s="232">
        <v>235757</v>
      </c>
      <c r="I397" s="232">
        <v>0.39418470859527599</v>
      </c>
      <c r="J397" s="232">
        <v>0.31433847546577498</v>
      </c>
    </row>
    <row r="398" spans="1:10" x14ac:dyDescent="0.25">
      <c r="A398" s="318" t="str">
        <f t="shared" si="6"/>
        <v>22013edu13</v>
      </c>
      <c r="B398" s="232">
        <v>22013</v>
      </c>
      <c r="C398" s="232" t="s">
        <v>701</v>
      </c>
      <c r="D398" s="232">
        <v>1.33466243743896</v>
      </c>
      <c r="E398" s="232">
        <v>1.6216725111007701E-2</v>
      </c>
      <c r="F398" s="232">
        <v>82.301597595214801</v>
      </c>
      <c r="G398" s="232">
        <v>0</v>
      </c>
      <c r="H398" s="232">
        <v>235757</v>
      </c>
      <c r="I398" s="232">
        <v>0.39418470859527599</v>
      </c>
      <c r="J398" s="232">
        <v>1.77449770271778E-2</v>
      </c>
    </row>
    <row r="399" spans="1:10" x14ac:dyDescent="0.25">
      <c r="A399" s="318" t="str">
        <f t="shared" si="6"/>
        <v>22013edu14</v>
      </c>
      <c r="B399" s="232">
        <v>22013</v>
      </c>
      <c r="C399" s="232" t="s">
        <v>702</v>
      </c>
      <c r="D399" s="232">
        <v>1.4847540855407699</v>
      </c>
      <c r="E399" s="232">
        <v>1.6491176560521102E-2</v>
      </c>
      <c r="F399" s="232">
        <v>90.033241271972699</v>
      </c>
      <c r="G399" s="232">
        <v>0</v>
      </c>
      <c r="H399" s="232">
        <v>235757</v>
      </c>
      <c r="I399" s="232">
        <v>0.39418470859527599</v>
      </c>
      <c r="J399" s="232">
        <v>2.2531291469931599E-2</v>
      </c>
    </row>
    <row r="400" spans="1:10" x14ac:dyDescent="0.25">
      <c r="A400" s="318" t="str">
        <f t="shared" si="6"/>
        <v>22013edu15</v>
      </c>
      <c r="B400" s="232">
        <v>22013</v>
      </c>
      <c r="C400" s="232" t="s">
        <v>703</v>
      </c>
      <c r="D400" s="232">
        <v>1.53435790538788</v>
      </c>
      <c r="E400" s="232">
        <v>1.5541517175734E-2</v>
      </c>
      <c r="F400" s="232">
        <v>98.726394653320298</v>
      </c>
      <c r="G400" s="232">
        <v>0</v>
      </c>
      <c r="H400" s="232">
        <v>235757</v>
      </c>
      <c r="I400" s="232">
        <v>0.39418470859527599</v>
      </c>
      <c r="J400" s="232">
        <v>2.6846839115023599E-2</v>
      </c>
    </row>
    <row r="401" spans="1:10" x14ac:dyDescent="0.25">
      <c r="A401" s="318" t="str">
        <f t="shared" si="6"/>
        <v>22013edu16</v>
      </c>
      <c r="B401" s="232">
        <v>22013</v>
      </c>
      <c r="C401" s="232" t="s">
        <v>704</v>
      </c>
      <c r="D401" s="232">
        <v>1.9864876270294201</v>
      </c>
      <c r="E401" s="232">
        <v>1.2017743661999701E-2</v>
      </c>
      <c r="F401" s="232">
        <v>165.29621887207</v>
      </c>
      <c r="G401" s="232">
        <v>0</v>
      </c>
      <c r="H401" s="232">
        <v>235757</v>
      </c>
      <c r="I401" s="232">
        <v>0.39418470859527599</v>
      </c>
      <c r="J401" s="232">
        <v>0.131677091121674</v>
      </c>
    </row>
    <row r="402" spans="1:10" x14ac:dyDescent="0.25">
      <c r="A402" s="318" t="str">
        <f t="shared" si="6"/>
        <v>22013edu18</v>
      </c>
      <c r="B402" s="232">
        <v>22013</v>
      </c>
      <c r="C402" s="232" t="s">
        <v>705</v>
      </c>
      <c r="D402" s="232">
        <v>2.5006954669952401</v>
      </c>
      <c r="E402" s="232">
        <v>3.5885531455278397E-2</v>
      </c>
      <c r="F402" s="232">
        <v>69.685340881347699</v>
      </c>
      <c r="G402" s="232">
        <v>0</v>
      </c>
      <c r="H402" s="232">
        <v>235757</v>
      </c>
      <c r="I402" s="232">
        <v>0.39418470859527599</v>
      </c>
      <c r="J402" s="232">
        <v>5.7583879679441504E-3</v>
      </c>
    </row>
    <row r="403" spans="1:10" x14ac:dyDescent="0.25">
      <c r="A403" s="318" t="str">
        <f t="shared" si="6"/>
        <v>22013edu2</v>
      </c>
      <c r="B403" s="232">
        <v>22013</v>
      </c>
      <c r="C403" s="232" t="s">
        <v>706</v>
      </c>
      <c r="D403" s="232">
        <v>0.100403226912022</v>
      </c>
      <c r="E403" s="232">
        <v>2.0819734781980501E-2</v>
      </c>
      <c r="F403" s="232">
        <v>4.8225026130676296</v>
      </c>
      <c r="G403" s="232">
        <v>1.4185638974595301E-6</v>
      </c>
      <c r="H403" s="232">
        <v>235757</v>
      </c>
      <c r="I403" s="232">
        <v>0.39418470859527599</v>
      </c>
      <c r="J403" s="232">
        <v>1.18103129789233E-2</v>
      </c>
    </row>
    <row r="404" spans="1:10" x14ac:dyDescent="0.25">
      <c r="A404" s="318" t="str">
        <f t="shared" si="6"/>
        <v>22013edu22</v>
      </c>
      <c r="B404" s="232">
        <v>22013</v>
      </c>
      <c r="C404" s="232" t="s">
        <v>707</v>
      </c>
      <c r="D404" s="232">
        <v>2.7965133190154998</v>
      </c>
      <c r="E404" s="232">
        <v>4.5920833945274402E-2</v>
      </c>
      <c r="F404" s="232">
        <v>60.898574829101598</v>
      </c>
      <c r="G404" s="232">
        <v>0</v>
      </c>
      <c r="H404" s="232">
        <v>235757</v>
      </c>
      <c r="I404" s="232">
        <v>0.39418470859527599</v>
      </c>
      <c r="J404" s="232">
        <v>1.95234792772681E-3</v>
      </c>
    </row>
    <row r="405" spans="1:10" x14ac:dyDescent="0.25">
      <c r="A405" s="318" t="str">
        <f t="shared" si="6"/>
        <v>22013edu3</v>
      </c>
      <c r="B405" s="232">
        <v>22013</v>
      </c>
      <c r="C405" s="232" t="s">
        <v>708</v>
      </c>
      <c r="D405" s="232">
        <v>0.18061798810958901</v>
      </c>
      <c r="E405" s="232">
        <v>1.69392786920071E-2</v>
      </c>
      <c r="F405" s="232">
        <v>10.662672996521</v>
      </c>
      <c r="G405" s="232">
        <v>1.54296817348396E-26</v>
      </c>
      <c r="H405" s="232">
        <v>235757</v>
      </c>
      <c r="I405" s="232">
        <v>0.39418470859527599</v>
      </c>
      <c r="J405" s="232">
        <v>1.9861273467540699E-2</v>
      </c>
    </row>
    <row r="406" spans="1:10" x14ac:dyDescent="0.25">
      <c r="A406" s="318" t="str">
        <f t="shared" si="6"/>
        <v>22013edu4</v>
      </c>
      <c r="B406" s="232">
        <v>22013</v>
      </c>
      <c r="C406" s="232" t="s">
        <v>709</v>
      </c>
      <c r="D406" s="232">
        <v>0.32687178254127502</v>
      </c>
      <c r="E406" s="232">
        <v>1.46610680967569E-2</v>
      </c>
      <c r="F406" s="232">
        <v>22.295223236083999</v>
      </c>
      <c r="G406" s="232">
        <v>0</v>
      </c>
      <c r="H406" s="232">
        <v>235757</v>
      </c>
      <c r="I406" s="232">
        <v>0.39418470859527599</v>
      </c>
      <c r="J406" s="232">
        <v>3.0120451003313099E-2</v>
      </c>
    </row>
    <row r="407" spans="1:10" x14ac:dyDescent="0.25">
      <c r="A407" s="318" t="str">
        <f t="shared" si="6"/>
        <v>22013edu5</v>
      </c>
      <c r="B407" s="232">
        <v>22013</v>
      </c>
      <c r="C407" s="232" t="s">
        <v>710</v>
      </c>
      <c r="D407" s="232">
        <v>0.51341634988784801</v>
      </c>
      <c r="E407" s="232">
        <v>1.16256475448608E-2</v>
      </c>
      <c r="F407" s="232">
        <v>44.162387847900398</v>
      </c>
      <c r="G407" s="232">
        <v>0</v>
      </c>
      <c r="H407" s="232">
        <v>235757</v>
      </c>
      <c r="I407" s="232">
        <v>0.39418470859527599</v>
      </c>
      <c r="J407" s="232">
        <v>8.8619038462638897E-2</v>
      </c>
    </row>
    <row r="408" spans="1:10" x14ac:dyDescent="0.25">
      <c r="A408" s="318" t="str">
        <f t="shared" si="6"/>
        <v>22013edu6</v>
      </c>
      <c r="B408" s="232">
        <v>22013</v>
      </c>
      <c r="C408" s="232" t="s">
        <v>711</v>
      </c>
      <c r="D408" s="232">
        <v>0.60106098651885997</v>
      </c>
      <c r="E408" s="232">
        <v>1.28437280654907E-2</v>
      </c>
      <c r="F408" s="232">
        <v>46.798015594482401</v>
      </c>
      <c r="G408" s="232">
        <v>0</v>
      </c>
      <c r="H408" s="232">
        <v>235757</v>
      </c>
      <c r="I408" s="232">
        <v>0.39418470859527599</v>
      </c>
      <c r="J408" s="232">
        <v>4.7337431460619001E-2</v>
      </c>
    </row>
    <row r="409" spans="1:10" x14ac:dyDescent="0.25">
      <c r="A409" s="318" t="str">
        <f t="shared" si="6"/>
        <v>22013edu7</v>
      </c>
      <c r="B409" s="232">
        <v>22013</v>
      </c>
      <c r="C409" s="232" t="s">
        <v>712</v>
      </c>
      <c r="D409" s="232">
        <v>0.63912212848663297</v>
      </c>
      <c r="E409" s="232">
        <v>1.4285406097769701E-2</v>
      </c>
      <c r="F409" s="232">
        <v>44.739513397216797</v>
      </c>
      <c r="G409" s="232">
        <v>0</v>
      </c>
      <c r="H409" s="232">
        <v>235757</v>
      </c>
      <c r="I409" s="232">
        <v>0.39418470859527599</v>
      </c>
      <c r="J409" s="232">
        <v>3.0158029869198799E-2</v>
      </c>
    </row>
    <row r="410" spans="1:10" x14ac:dyDescent="0.25">
      <c r="A410" s="318" t="str">
        <f t="shared" si="6"/>
        <v>22013edu8</v>
      </c>
      <c r="B410" s="232">
        <v>22013</v>
      </c>
      <c r="C410" s="232" t="s">
        <v>713</v>
      </c>
      <c r="D410" s="232">
        <v>0.72713929414749101</v>
      </c>
      <c r="E410" s="232">
        <v>1.3398469425737899E-2</v>
      </c>
      <c r="F410" s="232">
        <v>54.2703247070313</v>
      </c>
      <c r="G410" s="232">
        <v>0</v>
      </c>
      <c r="H410" s="232">
        <v>235757</v>
      </c>
      <c r="I410" s="232">
        <v>0.39418470859527599</v>
      </c>
      <c r="J410" s="232">
        <v>3.6475289613008499E-2</v>
      </c>
    </row>
    <row r="411" spans="1:10" x14ac:dyDescent="0.25">
      <c r="A411" s="318" t="str">
        <f t="shared" si="6"/>
        <v>22013edu9</v>
      </c>
      <c r="B411" s="232">
        <v>22013</v>
      </c>
      <c r="C411" s="232" t="s">
        <v>714</v>
      </c>
      <c r="D411" s="232">
        <v>0.81247138977050803</v>
      </c>
      <c r="E411" s="232">
        <v>1.12380096688867E-2</v>
      </c>
      <c r="F411" s="232">
        <v>72.296730041503906</v>
      </c>
      <c r="G411" s="232">
        <v>0</v>
      </c>
      <c r="H411" s="232">
        <v>235757</v>
      </c>
      <c r="I411" s="232">
        <v>0.39418470859527599</v>
      </c>
      <c r="J411" s="232">
        <v>0.103375293314457</v>
      </c>
    </row>
    <row r="412" spans="1:10" x14ac:dyDescent="0.25">
      <c r="A412" s="318" t="str">
        <f t="shared" si="6"/>
        <v>22013hom</v>
      </c>
      <c r="B412" s="232">
        <v>22013</v>
      </c>
      <c r="C412" s="232" t="s">
        <v>715</v>
      </c>
      <c r="D412" s="232">
        <v>0.45480373501777599</v>
      </c>
      <c r="E412" s="232">
        <v>3.9568198844790502E-3</v>
      </c>
      <c r="F412" s="232">
        <v>114.941734313965</v>
      </c>
      <c r="G412" s="232">
        <v>0</v>
      </c>
      <c r="H412" s="232">
        <v>235757</v>
      </c>
      <c r="I412" s="232">
        <v>0.39418470859527599</v>
      </c>
      <c r="J412" s="232">
        <v>0.582164406776428</v>
      </c>
    </row>
    <row r="413" spans="1:10" x14ac:dyDescent="0.25">
      <c r="A413" s="318" t="str">
        <f t="shared" si="6"/>
        <v>22013idade</v>
      </c>
      <c r="B413" s="232">
        <v>22013</v>
      </c>
      <c r="C413" s="232" t="s">
        <v>716</v>
      </c>
      <c r="D413" s="232">
        <v>6.4362585544586196E-2</v>
      </c>
      <c r="E413" s="232">
        <v>9.3553651822730899E-4</v>
      </c>
      <c r="F413" s="232">
        <v>68.797515869140597</v>
      </c>
      <c r="G413" s="232">
        <v>0</v>
      </c>
      <c r="H413" s="232">
        <v>235757</v>
      </c>
      <c r="I413" s="232">
        <v>0.39418470859527599</v>
      </c>
      <c r="J413" s="232">
        <v>38.313434600830099</v>
      </c>
    </row>
    <row r="414" spans="1:10" x14ac:dyDescent="0.25">
      <c r="A414" s="318" t="str">
        <f t="shared" si="6"/>
        <v>22013idade2</v>
      </c>
      <c r="B414" s="232">
        <v>22013</v>
      </c>
      <c r="C414" s="232" t="s">
        <v>717</v>
      </c>
      <c r="D414" s="232">
        <v>-6.1232782900333405E-4</v>
      </c>
      <c r="E414" s="232">
        <v>1.1853840078401799E-5</v>
      </c>
      <c r="F414" s="232">
        <v>-51.656494140625</v>
      </c>
      <c r="G414" s="232">
        <v>0</v>
      </c>
      <c r="H414" s="232">
        <v>235757</v>
      </c>
      <c r="I414" s="232">
        <v>0.39418470859527599</v>
      </c>
      <c r="J414" s="232">
        <v>1640.33911132813</v>
      </c>
    </row>
    <row r="415" spans="1:10" x14ac:dyDescent="0.25">
      <c r="A415" s="318" t="str">
        <f t="shared" si="6"/>
        <v>22013lnrtrabp</v>
      </c>
      <c r="B415" s="232">
        <v>22013</v>
      </c>
      <c r="C415" s="232" t="s">
        <v>718</v>
      </c>
      <c r="J415" s="232">
        <v>7.1534671783447301</v>
      </c>
    </row>
    <row r="416" spans="1:10" x14ac:dyDescent="0.25">
      <c r="A416" s="318" t="str">
        <f t="shared" si="6"/>
        <v>12013_cons</v>
      </c>
      <c r="B416" s="232">
        <v>12013</v>
      </c>
      <c r="C416" s="232" t="s">
        <v>696</v>
      </c>
      <c r="D416" s="232">
        <v>4.4041557312011701</v>
      </c>
      <c r="E416" s="232">
        <v>2.0904878154397E-2</v>
      </c>
      <c r="F416" s="232">
        <v>210.67597961425801</v>
      </c>
      <c r="G416" s="232">
        <v>0</v>
      </c>
      <c r="H416" s="232">
        <v>230940</v>
      </c>
      <c r="I416" s="232">
        <v>0.39363208413124101</v>
      </c>
    </row>
    <row r="417" spans="1:10" x14ac:dyDescent="0.25">
      <c r="A417" s="318" t="str">
        <f t="shared" si="6"/>
        <v>12013edu1</v>
      </c>
      <c r="B417" s="232">
        <v>12013</v>
      </c>
      <c r="C417" s="232" t="s">
        <v>697</v>
      </c>
      <c r="D417" s="232">
        <v>5.4348196834325797E-2</v>
      </c>
      <c r="E417" s="232">
        <v>0.14404967427253701</v>
      </c>
      <c r="F417" s="232">
        <v>0.37728789448738098</v>
      </c>
      <c r="G417" s="232">
        <v>0.70596003532409701</v>
      </c>
      <c r="H417" s="232">
        <v>230940</v>
      </c>
      <c r="I417" s="232">
        <v>0.39363208413124101</v>
      </c>
      <c r="J417" s="232">
        <v>5.8436958352103797E-4</v>
      </c>
    </row>
    <row r="418" spans="1:10" x14ac:dyDescent="0.25">
      <c r="A418" s="318" t="str">
        <f t="shared" si="6"/>
        <v>12013edu10</v>
      </c>
      <c r="B418" s="232">
        <v>12013</v>
      </c>
      <c r="C418" s="232" t="s">
        <v>698</v>
      </c>
      <c r="D418" s="232">
        <v>0.818781197071075</v>
      </c>
      <c r="E418" s="232">
        <v>1.47055881097913E-2</v>
      </c>
      <c r="F418" s="232">
        <v>55.678234100341797</v>
      </c>
      <c r="G418" s="232">
        <v>0</v>
      </c>
      <c r="H418" s="232">
        <v>230940</v>
      </c>
      <c r="I418" s="232">
        <v>0.39363208413124101</v>
      </c>
      <c r="J418" s="232">
        <v>2.7942107990384098E-2</v>
      </c>
    </row>
    <row r="419" spans="1:10" x14ac:dyDescent="0.25">
      <c r="A419" s="318" t="str">
        <f t="shared" si="6"/>
        <v>12013edu11</v>
      </c>
      <c r="B419" s="232">
        <v>12013</v>
      </c>
      <c r="C419" s="232" t="s">
        <v>699</v>
      </c>
      <c r="D419" s="232">
        <v>0.89272075891494795</v>
      </c>
      <c r="E419" s="232">
        <v>1.43793970346451E-2</v>
      </c>
      <c r="F419" s="232">
        <v>62.083324432372997</v>
      </c>
      <c r="G419" s="232">
        <v>0</v>
      </c>
      <c r="H419" s="232">
        <v>230940</v>
      </c>
      <c r="I419" s="232">
        <v>0.39363208413124101</v>
      </c>
      <c r="J419" s="232">
        <v>2.9843315482139601E-2</v>
      </c>
    </row>
    <row r="420" spans="1:10" x14ac:dyDescent="0.25">
      <c r="A420" s="318" t="str">
        <f t="shared" si="6"/>
        <v>12013edu12</v>
      </c>
      <c r="B420" s="232">
        <v>12013</v>
      </c>
      <c r="C420" s="232" t="s">
        <v>700</v>
      </c>
      <c r="D420" s="232">
        <v>1.09426701068878</v>
      </c>
      <c r="E420" s="232">
        <v>1.07103642076254E-2</v>
      </c>
      <c r="F420" s="232">
        <v>102.168983459473</v>
      </c>
      <c r="G420" s="232">
        <v>0</v>
      </c>
      <c r="H420" s="232">
        <v>230940</v>
      </c>
      <c r="I420" s="232">
        <v>0.39363208413124101</v>
      </c>
      <c r="J420" s="232">
        <v>0.312961935997009</v>
      </c>
    </row>
    <row r="421" spans="1:10" x14ac:dyDescent="0.25">
      <c r="A421" s="318" t="str">
        <f t="shared" si="6"/>
        <v>12013edu13</v>
      </c>
      <c r="B421" s="232">
        <v>12013</v>
      </c>
      <c r="C421" s="232" t="s">
        <v>701</v>
      </c>
      <c r="D421" s="232">
        <v>1.3268135786056501</v>
      </c>
      <c r="E421" s="232">
        <v>1.5808343887329102E-2</v>
      </c>
      <c r="F421" s="232">
        <v>83.931221008300795</v>
      </c>
      <c r="G421" s="232">
        <v>0</v>
      </c>
      <c r="H421" s="232">
        <v>230940</v>
      </c>
      <c r="I421" s="232">
        <v>0.39363208413124101</v>
      </c>
      <c r="J421" s="232">
        <v>1.8652854487299898E-2</v>
      </c>
    </row>
    <row r="422" spans="1:10" x14ac:dyDescent="0.25">
      <c r="A422" s="318" t="str">
        <f t="shared" si="6"/>
        <v>12013edu14</v>
      </c>
      <c r="B422" s="232">
        <v>12013</v>
      </c>
      <c r="C422" s="232" t="s">
        <v>702</v>
      </c>
      <c r="D422" s="232">
        <v>1.4545773267746001</v>
      </c>
      <c r="E422" s="232">
        <v>1.71256866306067E-2</v>
      </c>
      <c r="F422" s="232">
        <v>84.935417175292997</v>
      </c>
      <c r="G422" s="232">
        <v>0</v>
      </c>
      <c r="H422" s="232">
        <v>230940</v>
      </c>
      <c r="I422" s="232">
        <v>0.39363208413124101</v>
      </c>
      <c r="J422" s="232">
        <v>2.16057989746332E-2</v>
      </c>
    </row>
    <row r="423" spans="1:10" x14ac:dyDescent="0.25">
      <c r="A423" s="318" t="str">
        <f t="shared" si="6"/>
        <v>12013edu15</v>
      </c>
      <c r="B423" s="232">
        <v>12013</v>
      </c>
      <c r="C423" s="232" t="s">
        <v>703</v>
      </c>
      <c r="D423" s="232">
        <v>1.5327167510986299</v>
      </c>
      <c r="E423" s="232">
        <v>1.6112079843878701E-2</v>
      </c>
      <c r="F423" s="232">
        <v>95.128425598144503</v>
      </c>
      <c r="G423" s="232">
        <v>0</v>
      </c>
      <c r="H423" s="232">
        <v>230940</v>
      </c>
      <c r="I423" s="232">
        <v>0.39363208413124101</v>
      </c>
      <c r="J423" s="232">
        <v>2.64581963419914E-2</v>
      </c>
    </row>
    <row r="424" spans="1:10" x14ac:dyDescent="0.25">
      <c r="A424" s="318" t="str">
        <f t="shared" si="6"/>
        <v>12013edu16</v>
      </c>
      <c r="B424" s="232">
        <v>12013</v>
      </c>
      <c r="C424" s="232" t="s">
        <v>704</v>
      </c>
      <c r="D424" s="232">
        <v>1.97390568256378</v>
      </c>
      <c r="E424" s="232">
        <v>1.21178459376097E-2</v>
      </c>
      <c r="F424" s="232">
        <v>162.89245605468801</v>
      </c>
      <c r="G424" s="232">
        <v>0</v>
      </c>
      <c r="H424" s="232">
        <v>230940</v>
      </c>
      <c r="I424" s="232">
        <v>0.39363208413124101</v>
      </c>
      <c r="J424" s="232">
        <v>0.132121577858925</v>
      </c>
    </row>
    <row r="425" spans="1:10" x14ac:dyDescent="0.25">
      <c r="A425" s="318" t="str">
        <f t="shared" si="6"/>
        <v>12013edu18</v>
      </c>
      <c r="B425" s="232">
        <v>12013</v>
      </c>
      <c r="C425" s="232" t="s">
        <v>705</v>
      </c>
      <c r="D425" s="232">
        <v>2.4448885917663601</v>
      </c>
      <c r="E425" s="232">
        <v>3.1723316758871099E-2</v>
      </c>
      <c r="F425" s="232">
        <v>77.069137573242202</v>
      </c>
      <c r="G425" s="232">
        <v>0</v>
      </c>
      <c r="H425" s="232">
        <v>230940</v>
      </c>
      <c r="I425" s="232">
        <v>0.39363208413124101</v>
      </c>
      <c r="J425" s="232">
        <v>6.05501839891076E-3</v>
      </c>
    </row>
    <row r="426" spans="1:10" x14ac:dyDescent="0.25">
      <c r="A426" s="318" t="str">
        <f t="shared" si="6"/>
        <v>12013edu2</v>
      </c>
      <c r="B426" s="232">
        <v>12013</v>
      </c>
      <c r="C426" s="232" t="s">
        <v>706</v>
      </c>
      <c r="D426" s="232">
        <v>7.9985529184341403E-2</v>
      </c>
      <c r="E426" s="232">
        <v>2.1182265132665599E-2</v>
      </c>
      <c r="F426" s="232">
        <v>3.77606129646301</v>
      </c>
      <c r="G426" s="232">
        <v>1.59367686137557E-4</v>
      </c>
      <c r="H426" s="232">
        <v>230940</v>
      </c>
      <c r="I426" s="232">
        <v>0.39363208413124101</v>
      </c>
      <c r="J426" s="232">
        <v>1.22465025633574E-2</v>
      </c>
    </row>
    <row r="427" spans="1:10" x14ac:dyDescent="0.25">
      <c r="A427" s="318" t="str">
        <f t="shared" si="6"/>
        <v>12013edu22</v>
      </c>
      <c r="B427" s="232">
        <v>12013</v>
      </c>
      <c r="C427" s="232" t="s">
        <v>707</v>
      </c>
      <c r="D427" s="232">
        <v>2.8508775234222399</v>
      </c>
      <c r="E427" s="232">
        <v>5.7817924767732599E-2</v>
      </c>
      <c r="F427" s="232">
        <v>49.307849884033203</v>
      </c>
      <c r="G427" s="232">
        <v>0</v>
      </c>
      <c r="H427" s="232">
        <v>230940</v>
      </c>
      <c r="I427" s="232">
        <v>0.39363208413124101</v>
      </c>
      <c r="J427" s="232">
        <v>1.7593941884115299E-3</v>
      </c>
    </row>
    <row r="428" spans="1:10" x14ac:dyDescent="0.25">
      <c r="A428" s="318" t="str">
        <f t="shared" si="6"/>
        <v>12013edu3</v>
      </c>
      <c r="B428" s="232">
        <v>12013</v>
      </c>
      <c r="C428" s="232" t="s">
        <v>708</v>
      </c>
      <c r="D428" s="232">
        <v>0.16119402647018399</v>
      </c>
      <c r="E428" s="232">
        <v>1.7361944541335099E-2</v>
      </c>
      <c r="F428" s="232">
        <v>9.2843303680419904</v>
      </c>
      <c r="G428" s="232">
        <v>1.64071581461448E-20</v>
      </c>
      <c r="H428" s="232">
        <v>230940</v>
      </c>
      <c r="I428" s="232">
        <v>0.39363208413124101</v>
      </c>
      <c r="J428" s="232">
        <v>2.0657951012253799E-2</v>
      </c>
    </row>
    <row r="429" spans="1:10" x14ac:dyDescent="0.25">
      <c r="A429" s="318" t="str">
        <f t="shared" si="6"/>
        <v>12013edu4</v>
      </c>
      <c r="B429" s="232">
        <v>12013</v>
      </c>
      <c r="C429" s="232" t="s">
        <v>709</v>
      </c>
      <c r="D429" s="232">
        <v>0.30699774622917197</v>
      </c>
      <c r="E429" s="232">
        <v>1.47705851122737E-2</v>
      </c>
      <c r="F429" s="232">
        <v>20.784399032592798</v>
      </c>
      <c r="G429" s="232">
        <v>0</v>
      </c>
      <c r="H429" s="232">
        <v>230940</v>
      </c>
      <c r="I429" s="232">
        <v>0.39363208413124101</v>
      </c>
      <c r="J429" s="232">
        <v>2.98291184008121E-2</v>
      </c>
    </row>
    <row r="430" spans="1:10" x14ac:dyDescent="0.25">
      <c r="A430" s="318" t="str">
        <f t="shared" si="6"/>
        <v>12013edu5</v>
      </c>
      <c r="B430" s="232">
        <v>12013</v>
      </c>
      <c r="C430" s="232" t="s">
        <v>710</v>
      </c>
      <c r="D430" s="232">
        <v>0.50321358442306496</v>
      </c>
      <c r="E430" s="232">
        <v>1.1842957697808699E-2</v>
      </c>
      <c r="F430" s="232">
        <v>42.490531921386697</v>
      </c>
      <c r="G430" s="232">
        <v>0</v>
      </c>
      <c r="H430" s="232">
        <v>230940</v>
      </c>
      <c r="I430" s="232">
        <v>0.39363208413124101</v>
      </c>
      <c r="J430" s="232">
        <v>8.9375868439674405E-2</v>
      </c>
    </row>
    <row r="431" spans="1:10" x14ac:dyDescent="0.25">
      <c r="A431" s="318" t="str">
        <f t="shared" si="6"/>
        <v>12013edu6</v>
      </c>
      <c r="B431" s="232">
        <v>12013</v>
      </c>
      <c r="C431" s="232" t="s">
        <v>711</v>
      </c>
      <c r="D431" s="232">
        <v>0.57625180482864402</v>
      </c>
      <c r="E431" s="232">
        <v>1.29776885733008E-2</v>
      </c>
      <c r="F431" s="232">
        <v>44.403270721435497</v>
      </c>
      <c r="G431" s="232">
        <v>0</v>
      </c>
      <c r="H431" s="232">
        <v>230940</v>
      </c>
      <c r="I431" s="232">
        <v>0.39363208413124101</v>
      </c>
      <c r="J431" s="232">
        <v>4.6463649719953502E-2</v>
      </c>
    </row>
    <row r="432" spans="1:10" x14ac:dyDescent="0.25">
      <c r="A432" s="318" t="str">
        <f t="shared" si="6"/>
        <v>12013edu7</v>
      </c>
      <c r="B432" s="232">
        <v>12013</v>
      </c>
      <c r="C432" s="232" t="s">
        <v>712</v>
      </c>
      <c r="D432" s="232">
        <v>0.65752458572387695</v>
      </c>
      <c r="E432" s="232">
        <v>1.42793282866478E-2</v>
      </c>
      <c r="F432" s="232">
        <v>46.047306060791001</v>
      </c>
      <c r="G432" s="232">
        <v>0</v>
      </c>
      <c r="H432" s="232">
        <v>230940</v>
      </c>
      <c r="I432" s="232">
        <v>0.39363208413124101</v>
      </c>
      <c r="J432" s="232">
        <v>2.98040062189102E-2</v>
      </c>
    </row>
    <row r="433" spans="1:10" x14ac:dyDescent="0.25">
      <c r="A433" s="318" t="str">
        <f t="shared" si="6"/>
        <v>12013edu8</v>
      </c>
      <c r="B433" s="232">
        <v>12013</v>
      </c>
      <c r="C433" s="232" t="s">
        <v>713</v>
      </c>
      <c r="D433" s="232">
        <v>0.70429480075836204</v>
      </c>
      <c r="E433" s="232">
        <v>1.37870758771896E-2</v>
      </c>
      <c r="F433" s="232">
        <v>51.083698272705099</v>
      </c>
      <c r="G433" s="232">
        <v>0</v>
      </c>
      <c r="H433" s="232">
        <v>230940</v>
      </c>
      <c r="I433" s="232">
        <v>0.39363208413124101</v>
      </c>
      <c r="J433" s="232">
        <v>3.7018425762653399E-2</v>
      </c>
    </row>
    <row r="434" spans="1:10" x14ac:dyDescent="0.25">
      <c r="A434" s="318" t="str">
        <f t="shared" si="6"/>
        <v>12013edu9</v>
      </c>
      <c r="B434" s="232">
        <v>12013</v>
      </c>
      <c r="C434" s="232" t="s">
        <v>714</v>
      </c>
      <c r="D434" s="232">
        <v>0.80567497014999401</v>
      </c>
      <c r="E434" s="232">
        <v>1.13670211285353E-2</v>
      </c>
      <c r="F434" s="232">
        <v>70.878288269042997</v>
      </c>
      <c r="G434" s="232">
        <v>0</v>
      </c>
      <c r="H434" s="232">
        <v>230940</v>
      </c>
      <c r="I434" s="232">
        <v>0.39363208413124101</v>
      </c>
      <c r="J434" s="232">
        <v>0.105592787265778</v>
      </c>
    </row>
    <row r="435" spans="1:10" x14ac:dyDescent="0.25">
      <c r="A435" s="318" t="str">
        <f t="shared" si="6"/>
        <v>12013hom</v>
      </c>
      <c r="B435" s="232">
        <v>12013</v>
      </c>
      <c r="C435" s="232" t="s">
        <v>715</v>
      </c>
      <c r="D435" s="232">
        <v>0.455363839864731</v>
      </c>
      <c r="E435" s="232">
        <v>3.9976392872631602E-3</v>
      </c>
      <c r="F435" s="232">
        <v>113.90818786621099</v>
      </c>
      <c r="G435" s="232">
        <v>0</v>
      </c>
      <c r="H435" s="232">
        <v>230940</v>
      </c>
      <c r="I435" s="232">
        <v>0.39363208413124101</v>
      </c>
      <c r="J435" s="232">
        <v>0.58271473646163896</v>
      </c>
    </row>
    <row r="436" spans="1:10" x14ac:dyDescent="0.25">
      <c r="A436" s="318" t="str">
        <f t="shared" si="6"/>
        <v>12013idade</v>
      </c>
      <c r="B436" s="232">
        <v>12013</v>
      </c>
      <c r="C436" s="232" t="s">
        <v>716</v>
      </c>
      <c r="D436" s="232">
        <v>6.5674565732479095E-2</v>
      </c>
      <c r="E436" s="232">
        <v>1.0051977587863801E-3</v>
      </c>
      <c r="F436" s="232">
        <v>65.334968566894503</v>
      </c>
      <c r="G436" s="232">
        <v>0</v>
      </c>
      <c r="H436" s="232">
        <v>230940</v>
      </c>
      <c r="I436" s="232">
        <v>0.39363208413124101</v>
      </c>
      <c r="J436" s="232">
        <v>38.306587219238303</v>
      </c>
    </row>
    <row r="437" spans="1:10" x14ac:dyDescent="0.25">
      <c r="A437" s="318" t="str">
        <f t="shared" si="6"/>
        <v>12013idade2</v>
      </c>
      <c r="B437" s="232">
        <v>12013</v>
      </c>
      <c r="C437" s="232" t="s">
        <v>717</v>
      </c>
      <c r="D437" s="232">
        <v>-6.2779366271570303E-4</v>
      </c>
      <c r="E437" s="232">
        <v>1.27727125800448E-5</v>
      </c>
      <c r="F437" s="232">
        <v>-49.151161193847699</v>
      </c>
      <c r="G437" s="232">
        <v>0</v>
      </c>
      <c r="H437" s="232">
        <v>230940</v>
      </c>
      <c r="I437" s="232">
        <v>0.39363208413124101</v>
      </c>
      <c r="J437" s="232">
        <v>1640.45190429688</v>
      </c>
    </row>
    <row r="438" spans="1:10" x14ac:dyDescent="0.25">
      <c r="A438" s="318" t="str">
        <f t="shared" si="6"/>
        <v>12013lnrtrabp</v>
      </c>
      <c r="B438" s="232">
        <v>12013</v>
      </c>
      <c r="C438" s="232" t="s">
        <v>718</v>
      </c>
      <c r="J438" s="232">
        <v>7.14072561264038</v>
      </c>
    </row>
    <row r="439" spans="1:10" x14ac:dyDescent="0.25">
      <c r="A439" s="318" t="str">
        <f t="shared" si="6"/>
        <v>42012_cons</v>
      </c>
      <c r="B439" s="232">
        <v>42012</v>
      </c>
      <c r="C439" s="232" t="s">
        <v>696</v>
      </c>
      <c r="D439" s="232">
        <v>4.3983182907104501</v>
      </c>
      <c r="E439" s="232">
        <v>2.0354378968477201E-2</v>
      </c>
      <c r="F439" s="232">
        <v>216.08708190918</v>
      </c>
      <c r="G439" s="232">
        <v>0</v>
      </c>
      <c r="H439" s="232">
        <v>229904</v>
      </c>
      <c r="I439" s="232">
        <v>0.397635638713837</v>
      </c>
    </row>
    <row r="440" spans="1:10" x14ac:dyDescent="0.25">
      <c r="A440" s="318" t="str">
        <f t="shared" si="6"/>
        <v>42012edu1</v>
      </c>
      <c r="B440" s="232">
        <v>42012</v>
      </c>
      <c r="C440" s="232" t="s">
        <v>697</v>
      </c>
      <c r="D440" s="232">
        <v>0.27960079908370999</v>
      </c>
      <c r="E440" s="232">
        <v>8.3443842828273801E-2</v>
      </c>
      <c r="F440" s="232">
        <v>3.3507661819457999</v>
      </c>
      <c r="G440" s="232">
        <v>8.0601283116266099E-4</v>
      </c>
      <c r="H440" s="232">
        <v>229904</v>
      </c>
      <c r="I440" s="232">
        <v>0.397635638713837</v>
      </c>
      <c r="J440" s="232">
        <v>5.5405189050361503E-4</v>
      </c>
    </row>
    <row r="441" spans="1:10" x14ac:dyDescent="0.25">
      <c r="A441" s="318" t="str">
        <f t="shared" si="6"/>
        <v>42012edu10</v>
      </c>
      <c r="B441" s="232">
        <v>42012</v>
      </c>
      <c r="C441" s="232" t="s">
        <v>698</v>
      </c>
      <c r="D441" s="232">
        <v>0.83388000726699796</v>
      </c>
      <c r="E441" s="232">
        <v>1.4702178537845599E-2</v>
      </c>
      <c r="F441" s="232">
        <v>56.718124389648402</v>
      </c>
      <c r="G441" s="232">
        <v>0</v>
      </c>
      <c r="H441" s="232">
        <v>229904</v>
      </c>
      <c r="I441" s="232">
        <v>0.397635638713837</v>
      </c>
      <c r="J441" s="232">
        <v>2.8326706960797299E-2</v>
      </c>
    </row>
    <row r="442" spans="1:10" x14ac:dyDescent="0.25">
      <c r="A442" s="318" t="str">
        <f t="shared" si="6"/>
        <v>42012edu11</v>
      </c>
      <c r="B442" s="232">
        <v>42012</v>
      </c>
      <c r="C442" s="232" t="s">
        <v>699</v>
      </c>
      <c r="D442" s="232">
        <v>0.89481317996978804</v>
      </c>
      <c r="E442" s="232">
        <v>1.42116313800216E-2</v>
      </c>
      <c r="F442" s="232">
        <v>62.9634399414063</v>
      </c>
      <c r="G442" s="232">
        <v>0</v>
      </c>
      <c r="H442" s="232">
        <v>229904</v>
      </c>
      <c r="I442" s="232">
        <v>0.397635638713837</v>
      </c>
      <c r="J442" s="232">
        <v>3.1531967222690603E-2</v>
      </c>
    </row>
    <row r="443" spans="1:10" x14ac:dyDescent="0.25">
      <c r="A443" s="318" t="str">
        <f t="shared" si="6"/>
        <v>42012edu12</v>
      </c>
      <c r="B443" s="232">
        <v>42012</v>
      </c>
      <c r="C443" s="232" t="s">
        <v>700</v>
      </c>
      <c r="D443" s="232">
        <v>1.10283398628235</v>
      </c>
      <c r="E443" s="232">
        <v>1.07753584161401E-2</v>
      </c>
      <c r="F443" s="232">
        <v>102.347778320313</v>
      </c>
      <c r="G443" s="232">
        <v>0</v>
      </c>
      <c r="H443" s="232">
        <v>229904</v>
      </c>
      <c r="I443" s="232">
        <v>0.397635638713837</v>
      </c>
      <c r="J443" s="232">
        <v>0.308091670274735</v>
      </c>
    </row>
    <row r="444" spans="1:10" x14ac:dyDescent="0.25">
      <c r="A444" s="318" t="str">
        <f t="shared" si="6"/>
        <v>42012edu13</v>
      </c>
      <c r="B444" s="232">
        <v>42012</v>
      </c>
      <c r="C444" s="232" t="s">
        <v>701</v>
      </c>
      <c r="D444" s="232">
        <v>1.3298646211624101</v>
      </c>
      <c r="E444" s="232">
        <v>1.6802940517664001E-2</v>
      </c>
      <c r="F444" s="232">
        <v>79.144752502441406</v>
      </c>
      <c r="G444" s="232">
        <v>0</v>
      </c>
      <c r="H444" s="232">
        <v>229904</v>
      </c>
      <c r="I444" s="232">
        <v>0.397635638713837</v>
      </c>
      <c r="J444" s="232">
        <v>1.79992448538542E-2</v>
      </c>
    </row>
    <row r="445" spans="1:10" x14ac:dyDescent="0.25">
      <c r="A445" s="318" t="str">
        <f t="shared" si="6"/>
        <v>42012edu14</v>
      </c>
      <c r="B445" s="232">
        <v>42012</v>
      </c>
      <c r="C445" s="232" t="s">
        <v>702</v>
      </c>
      <c r="D445" s="232">
        <v>1.4747552871704099</v>
      </c>
      <c r="E445" s="232">
        <v>1.7716737464070299E-2</v>
      </c>
      <c r="F445" s="232">
        <v>83.240791320800795</v>
      </c>
      <c r="G445" s="232">
        <v>0</v>
      </c>
      <c r="H445" s="232">
        <v>229904</v>
      </c>
      <c r="I445" s="232">
        <v>0.397635638713837</v>
      </c>
      <c r="J445" s="232">
        <v>2.0877299830317501E-2</v>
      </c>
    </row>
    <row r="446" spans="1:10" x14ac:dyDescent="0.25">
      <c r="A446" s="318" t="str">
        <f t="shared" si="6"/>
        <v>42012edu15</v>
      </c>
      <c r="B446" s="232">
        <v>42012</v>
      </c>
      <c r="C446" s="232" t="s">
        <v>703</v>
      </c>
      <c r="D446" s="232">
        <v>1.55062627792358</v>
      </c>
      <c r="E446" s="232">
        <v>1.7547246068716001E-2</v>
      </c>
      <c r="F446" s="232">
        <v>88.368637084960895</v>
      </c>
      <c r="G446" s="232">
        <v>0</v>
      </c>
      <c r="H446" s="232">
        <v>229904</v>
      </c>
      <c r="I446" s="232">
        <v>0.397635638713837</v>
      </c>
      <c r="J446" s="232">
        <v>2.6301542297005698E-2</v>
      </c>
    </row>
    <row r="447" spans="1:10" x14ac:dyDescent="0.25">
      <c r="A447" s="318" t="str">
        <f t="shared" si="6"/>
        <v>42012edu16</v>
      </c>
      <c r="B447" s="232">
        <v>42012</v>
      </c>
      <c r="C447" s="232" t="s">
        <v>704</v>
      </c>
      <c r="D447" s="232">
        <v>1.98321032524109</v>
      </c>
      <c r="E447" s="232">
        <v>1.24116484075785E-2</v>
      </c>
      <c r="F447" s="232">
        <v>159.786209106445</v>
      </c>
      <c r="G447" s="232">
        <v>0</v>
      </c>
      <c r="H447" s="232">
        <v>229904</v>
      </c>
      <c r="I447" s="232">
        <v>0.397635638713837</v>
      </c>
      <c r="J447" s="232">
        <v>0.128924161195755</v>
      </c>
    </row>
    <row r="448" spans="1:10" x14ac:dyDescent="0.25">
      <c r="A448" s="318" t="str">
        <f t="shared" si="6"/>
        <v>42012edu18</v>
      </c>
      <c r="B448" s="232">
        <v>42012</v>
      </c>
      <c r="C448" s="232" t="s">
        <v>705</v>
      </c>
      <c r="D448" s="232">
        <v>2.4452831745147701</v>
      </c>
      <c r="E448" s="232">
        <v>3.4083783626556403E-2</v>
      </c>
      <c r="F448" s="232">
        <v>71.743301391601605</v>
      </c>
      <c r="G448" s="232">
        <v>0</v>
      </c>
      <c r="H448" s="232">
        <v>229904</v>
      </c>
      <c r="I448" s="232">
        <v>0.397635638713837</v>
      </c>
      <c r="J448" s="232">
        <v>5.9716226533055297E-3</v>
      </c>
    </row>
    <row r="449" spans="1:10" x14ac:dyDescent="0.25">
      <c r="A449" s="318" t="str">
        <f t="shared" si="6"/>
        <v>42012edu2</v>
      </c>
      <c r="B449" s="232">
        <v>42012</v>
      </c>
      <c r="C449" s="232" t="s">
        <v>706</v>
      </c>
      <c r="D449" s="232">
        <v>9.1455861926078796E-2</v>
      </c>
      <c r="E449" s="232">
        <v>2.1243626251816802E-2</v>
      </c>
      <c r="F449" s="232">
        <v>4.3050966262817401</v>
      </c>
      <c r="G449" s="232">
        <v>1.66981826623669E-5</v>
      </c>
      <c r="H449" s="232">
        <v>229904</v>
      </c>
      <c r="I449" s="232">
        <v>0.397635638713837</v>
      </c>
      <c r="J449" s="232">
        <v>1.2410131283104401E-2</v>
      </c>
    </row>
    <row r="450" spans="1:10" x14ac:dyDescent="0.25">
      <c r="A450" s="318" t="str">
        <f t="shared" si="6"/>
        <v>42012edu22</v>
      </c>
      <c r="B450" s="232">
        <v>42012</v>
      </c>
      <c r="C450" s="232" t="s">
        <v>707</v>
      </c>
      <c r="D450" s="232">
        <v>2.84063673019409</v>
      </c>
      <c r="E450" s="232">
        <v>6.8886086344718905E-2</v>
      </c>
      <c r="F450" s="232">
        <v>41.236728668212898</v>
      </c>
      <c r="G450" s="232">
        <v>0</v>
      </c>
      <c r="H450" s="232">
        <v>229904</v>
      </c>
      <c r="I450" s="232">
        <v>0.397635638713837</v>
      </c>
      <c r="J450" s="232">
        <v>2.0006946288049199E-3</v>
      </c>
    </row>
    <row r="451" spans="1:10" x14ac:dyDescent="0.25">
      <c r="A451" s="318" t="str">
        <f t="shared" ref="A451:A514" si="7">B451&amp;C451</f>
        <v>42012edu3</v>
      </c>
      <c r="B451" s="232">
        <v>42012</v>
      </c>
      <c r="C451" s="232" t="s">
        <v>708</v>
      </c>
      <c r="D451" s="232">
        <v>0.186870858073235</v>
      </c>
      <c r="E451" s="232">
        <v>1.6950938850641299E-2</v>
      </c>
      <c r="F451" s="232">
        <v>11.024218559265099</v>
      </c>
      <c r="G451" s="232">
        <v>2.9684931196998899E-28</v>
      </c>
      <c r="H451" s="232">
        <v>229904</v>
      </c>
      <c r="I451" s="232">
        <v>0.397635638713837</v>
      </c>
      <c r="J451" s="232">
        <v>2.1513419225812E-2</v>
      </c>
    </row>
    <row r="452" spans="1:10" x14ac:dyDescent="0.25">
      <c r="A452" s="318" t="str">
        <f t="shared" si="7"/>
        <v>42012edu4</v>
      </c>
      <c r="B452" s="232">
        <v>42012</v>
      </c>
      <c r="C452" s="232" t="s">
        <v>709</v>
      </c>
      <c r="D452" s="232">
        <v>0.34275102615356401</v>
      </c>
      <c r="E452" s="232">
        <v>1.51784736663103E-2</v>
      </c>
      <c r="F452" s="232">
        <v>22.5813903808594</v>
      </c>
      <c r="G452" s="232">
        <v>0</v>
      </c>
      <c r="H452" s="232">
        <v>229904</v>
      </c>
      <c r="I452" s="232">
        <v>0.397635638713837</v>
      </c>
      <c r="J452" s="232">
        <v>3.0183356255292899E-2</v>
      </c>
    </row>
    <row r="453" spans="1:10" x14ac:dyDescent="0.25">
      <c r="A453" s="318" t="str">
        <f t="shared" si="7"/>
        <v>42012edu5</v>
      </c>
      <c r="B453" s="232">
        <v>42012</v>
      </c>
      <c r="C453" s="232" t="s">
        <v>710</v>
      </c>
      <c r="D453" s="232">
        <v>0.50253909826278698</v>
      </c>
      <c r="E453" s="232">
        <v>1.17716584354639E-2</v>
      </c>
      <c r="F453" s="232">
        <v>42.690593719482401</v>
      </c>
      <c r="G453" s="232">
        <v>0</v>
      </c>
      <c r="H453" s="232">
        <v>229904</v>
      </c>
      <c r="I453" s="232">
        <v>0.397635638713837</v>
      </c>
      <c r="J453" s="232">
        <v>9.1451659798622104E-2</v>
      </c>
    </row>
    <row r="454" spans="1:10" x14ac:dyDescent="0.25">
      <c r="A454" s="318" t="str">
        <f t="shared" si="7"/>
        <v>42012edu6</v>
      </c>
      <c r="B454" s="232">
        <v>42012</v>
      </c>
      <c r="C454" s="232" t="s">
        <v>711</v>
      </c>
      <c r="D454" s="232">
        <v>0.60404163599014304</v>
      </c>
      <c r="E454" s="232">
        <v>1.31052630022168E-2</v>
      </c>
      <c r="F454" s="232">
        <v>46.091529846191399</v>
      </c>
      <c r="G454" s="232">
        <v>0</v>
      </c>
      <c r="H454" s="232">
        <v>229904</v>
      </c>
      <c r="I454" s="232">
        <v>0.397635638713837</v>
      </c>
      <c r="J454" s="232">
        <v>4.8825263977050802E-2</v>
      </c>
    </row>
    <row r="455" spans="1:10" x14ac:dyDescent="0.25">
      <c r="A455" s="318" t="str">
        <f t="shared" si="7"/>
        <v>42012edu7</v>
      </c>
      <c r="B455" s="232">
        <v>42012</v>
      </c>
      <c r="C455" s="232" t="s">
        <v>712</v>
      </c>
      <c r="D455" s="232">
        <v>0.64958345890045199</v>
      </c>
      <c r="E455" s="232">
        <v>1.42171066254377E-2</v>
      </c>
      <c r="F455" s="232">
        <v>45.690269470214801</v>
      </c>
      <c r="G455" s="232">
        <v>0</v>
      </c>
      <c r="H455" s="232">
        <v>229904</v>
      </c>
      <c r="I455" s="232">
        <v>0.397635638713837</v>
      </c>
      <c r="J455" s="232">
        <v>3.0291255563497502E-2</v>
      </c>
    </row>
    <row r="456" spans="1:10" x14ac:dyDescent="0.25">
      <c r="A456" s="318" t="str">
        <f t="shared" si="7"/>
        <v>42012edu8</v>
      </c>
      <c r="B456" s="232">
        <v>42012</v>
      </c>
      <c r="C456" s="232" t="s">
        <v>713</v>
      </c>
      <c r="D456" s="232">
        <v>0.68350845575332597</v>
      </c>
      <c r="E456" s="232">
        <v>1.37869445607066E-2</v>
      </c>
      <c r="F456" s="232">
        <v>49.576499938964801</v>
      </c>
      <c r="G456" s="232">
        <v>0</v>
      </c>
      <c r="H456" s="232">
        <v>229904</v>
      </c>
      <c r="I456" s="232">
        <v>0.397635638713837</v>
      </c>
      <c r="J456" s="232">
        <v>3.7509229034185403E-2</v>
      </c>
    </row>
    <row r="457" spans="1:10" x14ac:dyDescent="0.25">
      <c r="A457" s="318" t="str">
        <f t="shared" si="7"/>
        <v>42012edu9</v>
      </c>
      <c r="B457" s="232">
        <v>42012</v>
      </c>
      <c r="C457" s="232" t="s">
        <v>714</v>
      </c>
      <c r="D457" s="232">
        <v>0.81276863813400302</v>
      </c>
      <c r="E457" s="232">
        <v>1.1418778449297E-2</v>
      </c>
      <c r="F457" s="232">
        <v>71.178245544433594</v>
      </c>
      <c r="G457" s="232">
        <v>0</v>
      </c>
      <c r="H457" s="232">
        <v>229904</v>
      </c>
      <c r="I457" s="232">
        <v>0.397635638713837</v>
      </c>
      <c r="J457" s="232">
        <v>0.10638290643692</v>
      </c>
    </row>
    <row r="458" spans="1:10" x14ac:dyDescent="0.25">
      <c r="A458" s="318" t="str">
        <f t="shared" si="7"/>
        <v>42012hom</v>
      </c>
      <c r="B458" s="232">
        <v>42012</v>
      </c>
      <c r="C458" s="232" t="s">
        <v>715</v>
      </c>
      <c r="D458" s="232">
        <v>0.46083697676658603</v>
      </c>
      <c r="E458" s="232">
        <v>4.0686298161745097E-3</v>
      </c>
      <c r="F458" s="232">
        <v>113.26589202880901</v>
      </c>
      <c r="G458" s="232">
        <v>0</v>
      </c>
      <c r="H458" s="232">
        <v>229904</v>
      </c>
      <c r="I458" s="232">
        <v>0.397635638713837</v>
      </c>
      <c r="J458" s="232">
        <v>0.57952809333801303</v>
      </c>
    </row>
    <row r="459" spans="1:10" x14ac:dyDescent="0.25">
      <c r="A459" s="318" t="str">
        <f t="shared" si="7"/>
        <v>42012idade</v>
      </c>
      <c r="B459" s="232">
        <v>42012</v>
      </c>
      <c r="C459" s="232" t="s">
        <v>716</v>
      </c>
      <c r="D459" s="232">
        <v>6.5165422856807695E-2</v>
      </c>
      <c r="E459" s="232">
        <v>9.61518147960305E-4</v>
      </c>
      <c r="F459" s="232">
        <v>67.773468017578097</v>
      </c>
      <c r="G459" s="232">
        <v>0</v>
      </c>
      <c r="H459" s="232">
        <v>229904</v>
      </c>
      <c r="I459" s="232">
        <v>0.397635638713837</v>
      </c>
      <c r="J459" s="232">
        <v>38.172142028808601</v>
      </c>
    </row>
    <row r="460" spans="1:10" x14ac:dyDescent="0.25">
      <c r="A460" s="318" t="str">
        <f t="shared" si="7"/>
        <v>42012idade2</v>
      </c>
      <c r="B460" s="232">
        <v>42012</v>
      </c>
      <c r="C460" s="232" t="s">
        <v>717</v>
      </c>
      <c r="D460" s="232">
        <v>-6.2151520978659402E-4</v>
      </c>
      <c r="E460" s="232">
        <v>1.2285175216675301E-5</v>
      </c>
      <c r="F460" s="232">
        <v>-50.590667724609403</v>
      </c>
      <c r="G460" s="232">
        <v>0</v>
      </c>
      <c r="H460" s="232">
        <v>229904</v>
      </c>
      <c r="I460" s="232">
        <v>0.397635638713837</v>
      </c>
      <c r="J460" s="232">
        <v>1630.96215820313</v>
      </c>
    </row>
    <row r="461" spans="1:10" x14ac:dyDescent="0.25">
      <c r="A461" s="318" t="str">
        <f t="shared" si="7"/>
        <v>42012lnrtrabp</v>
      </c>
      <c r="B461" s="232">
        <v>42012</v>
      </c>
      <c r="C461" s="232" t="s">
        <v>718</v>
      </c>
      <c r="J461" s="232">
        <v>7.1251964569091797</v>
      </c>
    </row>
    <row r="462" spans="1:10" x14ac:dyDescent="0.25">
      <c r="A462" s="318" t="str">
        <f t="shared" si="7"/>
        <v>32012_cons</v>
      </c>
      <c r="B462" s="232">
        <v>32012</v>
      </c>
      <c r="C462" s="232" t="s">
        <v>696</v>
      </c>
      <c r="D462" s="232">
        <v>4.3971357345581099</v>
      </c>
      <c r="E462" s="232">
        <v>2.0353505387902301E-2</v>
      </c>
      <c r="F462" s="232">
        <v>216.03825378418</v>
      </c>
      <c r="G462" s="232">
        <v>0</v>
      </c>
      <c r="H462" s="232">
        <v>232110</v>
      </c>
      <c r="I462" s="232">
        <v>0.39903029799461398</v>
      </c>
    </row>
    <row r="463" spans="1:10" x14ac:dyDescent="0.25">
      <c r="A463" s="318" t="str">
        <f t="shared" si="7"/>
        <v>32012edu1</v>
      </c>
      <c r="B463" s="232">
        <v>32012</v>
      </c>
      <c r="C463" s="232" t="s">
        <v>697</v>
      </c>
      <c r="D463" s="232">
        <v>7.8252300620078999E-2</v>
      </c>
      <c r="E463" s="232">
        <v>7.6036378741264302E-2</v>
      </c>
      <c r="F463" s="232">
        <v>1.0291429758071899</v>
      </c>
      <c r="G463" s="232">
        <v>0.30341356992721602</v>
      </c>
      <c r="H463" s="232">
        <v>232110</v>
      </c>
      <c r="I463" s="232">
        <v>0.39903029799461398</v>
      </c>
      <c r="J463" s="232">
        <v>5.0537049537524603E-4</v>
      </c>
    </row>
    <row r="464" spans="1:10" x14ac:dyDescent="0.25">
      <c r="A464" s="318" t="str">
        <f t="shared" si="7"/>
        <v>32012edu10</v>
      </c>
      <c r="B464" s="232">
        <v>32012</v>
      </c>
      <c r="C464" s="232" t="s">
        <v>698</v>
      </c>
      <c r="D464" s="232">
        <v>0.80280476808547996</v>
      </c>
      <c r="E464" s="232">
        <v>1.4047795906662899E-2</v>
      </c>
      <c r="F464" s="232">
        <v>57.148094177246101</v>
      </c>
      <c r="G464" s="232">
        <v>0</v>
      </c>
      <c r="H464" s="232">
        <v>232110</v>
      </c>
      <c r="I464" s="232">
        <v>0.39903029799461398</v>
      </c>
      <c r="J464" s="232">
        <v>2.8752200305461901E-2</v>
      </c>
    </row>
    <row r="465" spans="1:10" x14ac:dyDescent="0.25">
      <c r="A465" s="318" t="str">
        <f t="shared" si="7"/>
        <v>32012edu11</v>
      </c>
      <c r="B465" s="232">
        <v>32012</v>
      </c>
      <c r="C465" s="232" t="s">
        <v>699</v>
      </c>
      <c r="D465" s="232">
        <v>0.88528555631637595</v>
      </c>
      <c r="E465" s="232">
        <v>1.3657202944159501E-2</v>
      </c>
      <c r="F465" s="232">
        <v>64.821876525878906</v>
      </c>
      <c r="G465" s="232">
        <v>0</v>
      </c>
      <c r="H465" s="232">
        <v>232110</v>
      </c>
      <c r="I465" s="232">
        <v>0.39903029799461398</v>
      </c>
      <c r="J465" s="232">
        <v>3.2759428024291999E-2</v>
      </c>
    </row>
    <row r="466" spans="1:10" x14ac:dyDescent="0.25">
      <c r="A466" s="318" t="str">
        <f t="shared" si="7"/>
        <v>32012edu12</v>
      </c>
      <c r="B466" s="232">
        <v>32012</v>
      </c>
      <c r="C466" s="232" t="s">
        <v>700</v>
      </c>
      <c r="D466" s="232">
        <v>1.09563541412354</v>
      </c>
      <c r="E466" s="232">
        <v>1.03178471326828E-2</v>
      </c>
      <c r="F466" s="232">
        <v>106.18837738037099</v>
      </c>
      <c r="G466" s="232">
        <v>0</v>
      </c>
      <c r="H466" s="232">
        <v>232110</v>
      </c>
      <c r="I466" s="232">
        <v>0.39903029799461398</v>
      </c>
      <c r="J466" s="232">
        <v>0.30550786852836598</v>
      </c>
    </row>
    <row r="467" spans="1:10" x14ac:dyDescent="0.25">
      <c r="A467" s="318" t="str">
        <f t="shared" si="7"/>
        <v>32012edu13</v>
      </c>
      <c r="B467" s="232">
        <v>32012</v>
      </c>
      <c r="C467" s="232" t="s">
        <v>701</v>
      </c>
      <c r="D467" s="232">
        <v>1.32864725589752</v>
      </c>
      <c r="E467" s="232">
        <v>1.89582481980324E-2</v>
      </c>
      <c r="F467" s="232">
        <v>70.082809448242202</v>
      </c>
      <c r="G467" s="232">
        <v>0</v>
      </c>
      <c r="H467" s="232">
        <v>232110</v>
      </c>
      <c r="I467" s="232">
        <v>0.39903029799461398</v>
      </c>
      <c r="J467" s="232">
        <v>1.8524119630455999E-2</v>
      </c>
    </row>
    <row r="468" spans="1:10" x14ac:dyDescent="0.25">
      <c r="A468" s="318" t="str">
        <f t="shared" si="7"/>
        <v>32012edu14</v>
      </c>
      <c r="B468" s="232">
        <v>32012</v>
      </c>
      <c r="C468" s="232" t="s">
        <v>702</v>
      </c>
      <c r="D468" s="232">
        <v>1.4506244659423799</v>
      </c>
      <c r="E468" s="232">
        <v>1.6331076622009302E-2</v>
      </c>
      <c r="F468" s="232">
        <v>88.826019287109403</v>
      </c>
      <c r="G468" s="232">
        <v>0</v>
      </c>
      <c r="H468" s="232">
        <v>232110</v>
      </c>
      <c r="I468" s="232">
        <v>0.39903029799461398</v>
      </c>
      <c r="J468" s="232">
        <v>2.0994117483496701E-2</v>
      </c>
    </row>
    <row r="469" spans="1:10" x14ac:dyDescent="0.25">
      <c r="A469" s="318" t="str">
        <f t="shared" si="7"/>
        <v>32012edu15</v>
      </c>
      <c r="B469" s="232">
        <v>32012</v>
      </c>
      <c r="C469" s="232" t="s">
        <v>703</v>
      </c>
      <c r="D469" s="232">
        <v>1.5180855989456199</v>
      </c>
      <c r="E469" s="232">
        <v>1.5878424048423798E-2</v>
      </c>
      <c r="F469" s="232">
        <v>95.606819152832003</v>
      </c>
      <c r="G469" s="232">
        <v>0</v>
      </c>
      <c r="H469" s="232">
        <v>232110</v>
      </c>
      <c r="I469" s="232">
        <v>0.39903029799461398</v>
      </c>
      <c r="J469" s="232">
        <v>2.6217993348836899E-2</v>
      </c>
    </row>
    <row r="470" spans="1:10" x14ac:dyDescent="0.25">
      <c r="A470" s="318" t="str">
        <f t="shared" si="7"/>
        <v>32012edu16</v>
      </c>
      <c r="B470" s="232">
        <v>32012</v>
      </c>
      <c r="C470" s="232" t="s">
        <v>704</v>
      </c>
      <c r="D470" s="232">
        <v>1.98640012741089</v>
      </c>
      <c r="E470" s="232">
        <v>1.1752335354685801E-2</v>
      </c>
      <c r="F470" s="232">
        <v>169.02174377441401</v>
      </c>
      <c r="G470" s="232">
        <v>0</v>
      </c>
      <c r="H470" s="232">
        <v>232110</v>
      </c>
      <c r="I470" s="232">
        <v>0.39903029799461398</v>
      </c>
      <c r="J470" s="232">
        <v>0.12896835803985601</v>
      </c>
    </row>
    <row r="471" spans="1:10" x14ac:dyDescent="0.25">
      <c r="A471" s="318" t="str">
        <f t="shared" si="7"/>
        <v>32012edu18</v>
      </c>
      <c r="B471" s="232">
        <v>32012</v>
      </c>
      <c r="C471" s="232" t="s">
        <v>705</v>
      </c>
      <c r="D471" s="232">
        <v>2.4091849327087398</v>
      </c>
      <c r="E471" s="232">
        <v>3.8315217941999401E-2</v>
      </c>
      <c r="F471" s="232">
        <v>62.878017425537102</v>
      </c>
      <c r="G471" s="232">
        <v>0</v>
      </c>
      <c r="H471" s="232">
        <v>232110</v>
      </c>
      <c r="I471" s="232">
        <v>0.39903029799461398</v>
      </c>
      <c r="J471" s="232">
        <v>5.7181022129952899E-3</v>
      </c>
    </row>
    <row r="472" spans="1:10" x14ac:dyDescent="0.25">
      <c r="A472" s="318" t="str">
        <f t="shared" si="7"/>
        <v>32012edu2</v>
      </c>
      <c r="B472" s="232">
        <v>32012</v>
      </c>
      <c r="C472" s="232" t="s">
        <v>706</v>
      </c>
      <c r="D472" s="232">
        <v>6.6126286983490004E-2</v>
      </c>
      <c r="E472" s="232">
        <v>2.1326202899217599E-2</v>
      </c>
      <c r="F472" s="232">
        <v>3.1007061004638699</v>
      </c>
      <c r="G472" s="232">
        <v>1.9308292539790301E-3</v>
      </c>
      <c r="H472" s="232">
        <v>232110</v>
      </c>
      <c r="I472" s="232">
        <v>0.39903029799461398</v>
      </c>
      <c r="J472" s="232">
        <v>1.1973020620644099E-2</v>
      </c>
    </row>
    <row r="473" spans="1:10" x14ac:dyDescent="0.25">
      <c r="A473" s="318" t="str">
        <f t="shared" si="7"/>
        <v>32012edu22</v>
      </c>
      <c r="B473" s="232">
        <v>32012</v>
      </c>
      <c r="C473" s="232" t="s">
        <v>707</v>
      </c>
      <c r="D473" s="232">
        <v>2.77398753166199</v>
      </c>
      <c r="E473" s="232">
        <v>5.7159923017025001E-2</v>
      </c>
      <c r="F473" s="232">
        <v>48.530288696289098</v>
      </c>
      <c r="G473" s="232">
        <v>0</v>
      </c>
      <c r="H473" s="232">
        <v>232110</v>
      </c>
      <c r="I473" s="232">
        <v>0.39903029799461398</v>
      </c>
      <c r="J473" s="232">
        <v>2.15854914858937E-3</v>
      </c>
    </row>
    <row r="474" spans="1:10" x14ac:dyDescent="0.25">
      <c r="A474" s="318" t="str">
        <f t="shared" si="7"/>
        <v>32012edu3</v>
      </c>
      <c r="B474" s="232">
        <v>32012</v>
      </c>
      <c r="C474" s="232" t="s">
        <v>708</v>
      </c>
      <c r="D474" s="232">
        <v>0.182851508259773</v>
      </c>
      <c r="E474" s="232">
        <v>1.61038544028997E-2</v>
      </c>
      <c r="F474" s="232">
        <v>11.3545179367065</v>
      </c>
      <c r="G474" s="232">
        <v>7.1718952882651806E-30</v>
      </c>
      <c r="H474" s="232">
        <v>232110</v>
      </c>
      <c r="I474" s="232">
        <v>0.39903029799461398</v>
      </c>
      <c r="J474" s="232">
        <v>2.1139135584235198E-2</v>
      </c>
    </row>
    <row r="475" spans="1:10" x14ac:dyDescent="0.25">
      <c r="A475" s="318" t="str">
        <f t="shared" si="7"/>
        <v>32012edu4</v>
      </c>
      <c r="B475" s="232">
        <v>32012</v>
      </c>
      <c r="C475" s="232" t="s">
        <v>709</v>
      </c>
      <c r="D475" s="232">
        <v>0.32540819048881497</v>
      </c>
      <c r="E475" s="232">
        <v>1.4820411801338199E-2</v>
      </c>
      <c r="F475" s="232">
        <v>21.956758499145501</v>
      </c>
      <c r="G475" s="232">
        <v>0</v>
      </c>
      <c r="H475" s="232">
        <v>232110</v>
      </c>
      <c r="I475" s="232">
        <v>0.39903029799461398</v>
      </c>
      <c r="J475" s="232">
        <v>2.9963100329041498E-2</v>
      </c>
    </row>
    <row r="476" spans="1:10" x14ac:dyDescent="0.25">
      <c r="A476" s="318" t="str">
        <f t="shared" si="7"/>
        <v>32012edu5</v>
      </c>
      <c r="B476" s="232">
        <v>32012</v>
      </c>
      <c r="C476" s="232" t="s">
        <v>710</v>
      </c>
      <c r="D476" s="232">
        <v>0.50563943386077903</v>
      </c>
      <c r="E476" s="232">
        <v>1.1336064897477601E-2</v>
      </c>
      <c r="F476" s="232">
        <v>44.6044921875</v>
      </c>
      <c r="G476" s="232">
        <v>0</v>
      </c>
      <c r="H476" s="232">
        <v>232110</v>
      </c>
      <c r="I476" s="232">
        <v>0.39903029799461398</v>
      </c>
      <c r="J476" s="232">
        <v>9.1558627784252195E-2</v>
      </c>
    </row>
    <row r="477" spans="1:10" x14ac:dyDescent="0.25">
      <c r="A477" s="318" t="str">
        <f t="shared" si="7"/>
        <v>32012edu6</v>
      </c>
      <c r="B477" s="232">
        <v>32012</v>
      </c>
      <c r="C477" s="232" t="s">
        <v>711</v>
      </c>
      <c r="D477" s="232">
        <v>0.56523329019546498</v>
      </c>
      <c r="E477" s="232">
        <v>1.27861965447664E-2</v>
      </c>
      <c r="F477" s="232">
        <v>44.2065238952637</v>
      </c>
      <c r="G477" s="232">
        <v>0</v>
      </c>
      <c r="H477" s="232">
        <v>232110</v>
      </c>
      <c r="I477" s="232">
        <v>0.39903029799461398</v>
      </c>
      <c r="J477" s="232">
        <v>4.7883063554763801E-2</v>
      </c>
    </row>
    <row r="478" spans="1:10" x14ac:dyDescent="0.25">
      <c r="A478" s="318" t="str">
        <f t="shared" si="7"/>
        <v>32012edu7</v>
      </c>
      <c r="B478" s="232">
        <v>32012</v>
      </c>
      <c r="C478" s="232" t="s">
        <v>712</v>
      </c>
      <c r="D478" s="232">
        <v>0.63587123155593905</v>
      </c>
      <c r="E478" s="232">
        <v>1.38648627325892E-2</v>
      </c>
      <c r="F478" s="232">
        <v>45.862064361572301</v>
      </c>
      <c r="G478" s="232">
        <v>0</v>
      </c>
      <c r="H478" s="232">
        <v>232110</v>
      </c>
      <c r="I478" s="232">
        <v>0.39903029799461398</v>
      </c>
      <c r="J478" s="232">
        <v>3.05019300431013E-2</v>
      </c>
    </row>
    <row r="479" spans="1:10" x14ac:dyDescent="0.25">
      <c r="A479" s="318" t="str">
        <f t="shared" si="7"/>
        <v>32012edu8</v>
      </c>
      <c r="B479" s="232">
        <v>32012</v>
      </c>
      <c r="C479" s="232" t="s">
        <v>713</v>
      </c>
      <c r="D479" s="232">
        <v>0.69829374551773105</v>
      </c>
      <c r="E479" s="232">
        <v>1.3408903032541299E-2</v>
      </c>
      <c r="F479" s="232">
        <v>52.076873779296903</v>
      </c>
      <c r="G479" s="232">
        <v>0</v>
      </c>
      <c r="H479" s="232">
        <v>232110</v>
      </c>
      <c r="I479" s="232">
        <v>0.39903029799461398</v>
      </c>
      <c r="J479" s="232">
        <v>3.6937233060598401E-2</v>
      </c>
    </row>
    <row r="480" spans="1:10" x14ac:dyDescent="0.25">
      <c r="A480" s="318" t="str">
        <f t="shared" si="7"/>
        <v>32012edu9</v>
      </c>
      <c r="B480" s="232">
        <v>32012</v>
      </c>
      <c r="C480" s="232" t="s">
        <v>714</v>
      </c>
      <c r="D480" s="232">
        <v>0.79423850774765004</v>
      </c>
      <c r="E480" s="232">
        <v>1.10505949705839E-2</v>
      </c>
      <c r="F480" s="232">
        <v>71.872917175292997</v>
      </c>
      <c r="G480" s="232">
        <v>0</v>
      </c>
      <c r="H480" s="232">
        <v>232110</v>
      </c>
      <c r="I480" s="232">
        <v>0.39903029799461398</v>
      </c>
      <c r="J480" s="232">
        <v>0.10629294067621201</v>
      </c>
    </row>
    <row r="481" spans="1:10" x14ac:dyDescent="0.25">
      <c r="A481" s="318" t="str">
        <f t="shared" si="7"/>
        <v>32012hom</v>
      </c>
      <c r="B481" s="232">
        <v>32012</v>
      </c>
      <c r="C481" s="232" t="s">
        <v>715</v>
      </c>
      <c r="D481" s="232">
        <v>0.46076753735542297</v>
      </c>
      <c r="E481" s="232">
        <v>3.9914259687066104E-3</v>
      </c>
      <c r="F481" s="232">
        <v>115.439331054688</v>
      </c>
      <c r="G481" s="232">
        <v>0</v>
      </c>
      <c r="H481" s="232">
        <v>232110</v>
      </c>
      <c r="I481" s="232">
        <v>0.39903029799461398</v>
      </c>
      <c r="J481" s="232">
        <v>0.57939261198043801</v>
      </c>
    </row>
    <row r="482" spans="1:10" x14ac:dyDescent="0.25">
      <c r="A482" s="318" t="str">
        <f t="shared" si="7"/>
        <v>32012idade</v>
      </c>
      <c r="B482" s="232">
        <v>32012</v>
      </c>
      <c r="C482" s="232" t="s">
        <v>716</v>
      </c>
      <c r="D482" s="232">
        <v>6.6069371998310103E-2</v>
      </c>
      <c r="E482" s="232">
        <v>9.6804613713175102E-4</v>
      </c>
      <c r="F482" s="232">
        <v>68.250228881835895</v>
      </c>
      <c r="G482" s="232">
        <v>0</v>
      </c>
      <c r="H482" s="232">
        <v>232110</v>
      </c>
      <c r="I482" s="232">
        <v>0.39903029799461398</v>
      </c>
      <c r="J482" s="232">
        <v>38.033855438232401</v>
      </c>
    </row>
    <row r="483" spans="1:10" x14ac:dyDescent="0.25">
      <c r="A483" s="318" t="str">
        <f t="shared" si="7"/>
        <v>32012idade2</v>
      </c>
      <c r="B483" s="232">
        <v>32012</v>
      </c>
      <c r="C483" s="232" t="s">
        <v>717</v>
      </c>
      <c r="D483" s="232">
        <v>-6.3454860355705001E-4</v>
      </c>
      <c r="E483" s="232">
        <v>1.23143563541817E-5</v>
      </c>
      <c r="F483" s="232">
        <v>-51.5291748046875</v>
      </c>
      <c r="G483" s="232">
        <v>0</v>
      </c>
      <c r="H483" s="232">
        <v>232110</v>
      </c>
      <c r="I483" s="232">
        <v>0.39903029799461398</v>
      </c>
      <c r="J483" s="232">
        <v>1619.59289550781</v>
      </c>
    </row>
    <row r="484" spans="1:10" x14ac:dyDescent="0.25">
      <c r="A484" s="318" t="str">
        <f t="shared" si="7"/>
        <v>32012lnrtrabp</v>
      </c>
      <c r="B484" s="232">
        <v>32012</v>
      </c>
      <c r="C484" s="232" t="s">
        <v>718</v>
      </c>
      <c r="J484" s="232">
        <v>7.1243052482604998</v>
      </c>
    </row>
    <row r="485" spans="1:10" x14ac:dyDescent="0.25">
      <c r="A485" s="318" t="str">
        <f t="shared" si="7"/>
        <v>22012_cons</v>
      </c>
      <c r="B485" s="232">
        <v>22012</v>
      </c>
      <c r="C485" s="232" t="s">
        <v>696</v>
      </c>
      <c r="D485" s="232">
        <v>4.3747634887695304</v>
      </c>
      <c r="E485" s="232">
        <v>2.0404670387506499E-2</v>
      </c>
      <c r="F485" s="232">
        <v>214.40010070800801</v>
      </c>
      <c r="G485" s="232">
        <v>0</v>
      </c>
      <c r="H485" s="232">
        <v>233265</v>
      </c>
      <c r="I485" s="232">
        <v>0.38877278566360501</v>
      </c>
    </row>
    <row r="486" spans="1:10" x14ac:dyDescent="0.25">
      <c r="A486" s="318" t="str">
        <f t="shared" si="7"/>
        <v>22012edu1</v>
      </c>
      <c r="B486" s="232">
        <v>22012</v>
      </c>
      <c r="C486" s="232" t="s">
        <v>697</v>
      </c>
      <c r="D486" s="232">
        <v>0.25785008072853099</v>
      </c>
      <c r="E486" s="232">
        <v>6.5989308059215504E-2</v>
      </c>
      <c r="F486" s="232">
        <v>3.9074523448944101</v>
      </c>
      <c r="G486" s="232">
        <v>9.3300724984146695E-5</v>
      </c>
      <c r="H486" s="232">
        <v>233265</v>
      </c>
      <c r="I486" s="232">
        <v>0.38877278566360501</v>
      </c>
      <c r="J486" s="232">
        <v>7.9956615809351195E-4</v>
      </c>
    </row>
    <row r="487" spans="1:10" x14ac:dyDescent="0.25">
      <c r="A487" s="318" t="str">
        <f t="shared" si="7"/>
        <v>22012edu10</v>
      </c>
      <c r="B487" s="232">
        <v>22012</v>
      </c>
      <c r="C487" s="232" t="s">
        <v>698</v>
      </c>
      <c r="D487" s="232">
        <v>0.82025051116943404</v>
      </c>
      <c r="E487" s="232">
        <v>1.42562780529261E-2</v>
      </c>
      <c r="F487" s="232">
        <v>57.536090850830099</v>
      </c>
      <c r="G487" s="232">
        <v>0</v>
      </c>
      <c r="H487" s="232">
        <v>233265</v>
      </c>
      <c r="I487" s="232">
        <v>0.38877278566360501</v>
      </c>
      <c r="J487" s="232">
        <v>2.9015939682722099E-2</v>
      </c>
    </row>
    <row r="488" spans="1:10" x14ac:dyDescent="0.25">
      <c r="A488" s="318" t="str">
        <f t="shared" si="7"/>
        <v>22012edu11</v>
      </c>
      <c r="B488" s="232">
        <v>22012</v>
      </c>
      <c r="C488" s="232" t="s">
        <v>699</v>
      </c>
      <c r="D488" s="232">
        <v>0.904102802276611</v>
      </c>
      <c r="E488" s="232">
        <v>1.35608408600092E-2</v>
      </c>
      <c r="F488" s="232">
        <v>66.670112609863295</v>
      </c>
      <c r="G488" s="232">
        <v>0</v>
      </c>
      <c r="H488" s="232">
        <v>233265</v>
      </c>
      <c r="I488" s="232">
        <v>0.38877278566360501</v>
      </c>
      <c r="J488" s="232">
        <v>3.2637450844049502E-2</v>
      </c>
    </row>
    <row r="489" spans="1:10" x14ac:dyDescent="0.25">
      <c r="A489" s="318" t="str">
        <f t="shared" si="7"/>
        <v>22012edu12</v>
      </c>
      <c r="B489" s="232">
        <v>22012</v>
      </c>
      <c r="C489" s="232" t="s">
        <v>700</v>
      </c>
      <c r="D489" s="232">
        <v>1.09949386119843</v>
      </c>
      <c r="E489" s="232">
        <v>1.0256338864564901E-2</v>
      </c>
      <c r="F489" s="232">
        <v>107.20140075683599</v>
      </c>
      <c r="G489" s="232">
        <v>0</v>
      </c>
      <c r="H489" s="232">
        <v>233265</v>
      </c>
      <c r="I489" s="232">
        <v>0.38877278566360501</v>
      </c>
      <c r="J489" s="232">
        <v>0.30483984947204601</v>
      </c>
    </row>
    <row r="490" spans="1:10" x14ac:dyDescent="0.25">
      <c r="A490" s="318" t="str">
        <f t="shared" si="7"/>
        <v>22012edu13</v>
      </c>
      <c r="B490" s="232">
        <v>22012</v>
      </c>
      <c r="C490" s="232" t="s">
        <v>701</v>
      </c>
      <c r="D490" s="232">
        <v>1.3549895286560101</v>
      </c>
      <c r="E490" s="232">
        <v>1.67503170669079E-2</v>
      </c>
      <c r="F490" s="232">
        <v>80.893363952636705</v>
      </c>
      <c r="G490" s="232">
        <v>0</v>
      </c>
      <c r="H490" s="232">
        <v>233265</v>
      </c>
      <c r="I490" s="232">
        <v>0.38877278566360501</v>
      </c>
      <c r="J490" s="232">
        <v>1.81009192019701E-2</v>
      </c>
    </row>
    <row r="491" spans="1:10" x14ac:dyDescent="0.25">
      <c r="A491" s="318" t="str">
        <f t="shared" si="7"/>
        <v>22012edu14</v>
      </c>
      <c r="B491" s="232">
        <v>22012</v>
      </c>
      <c r="C491" s="232" t="s">
        <v>702</v>
      </c>
      <c r="D491" s="232">
        <v>1.4519140720367401</v>
      </c>
      <c r="E491" s="232">
        <v>1.61888357251883E-2</v>
      </c>
      <c r="F491" s="232">
        <v>89.686134338378906</v>
      </c>
      <c r="G491" s="232">
        <v>0</v>
      </c>
      <c r="H491" s="232">
        <v>233265</v>
      </c>
      <c r="I491" s="232">
        <v>0.38877278566360501</v>
      </c>
      <c r="J491" s="232">
        <v>2.0266041159629801E-2</v>
      </c>
    </row>
    <row r="492" spans="1:10" x14ac:dyDescent="0.25">
      <c r="A492" s="318" t="str">
        <f t="shared" si="7"/>
        <v>22012edu15</v>
      </c>
      <c r="B492" s="232">
        <v>22012</v>
      </c>
      <c r="C492" s="232" t="s">
        <v>703</v>
      </c>
      <c r="D492" s="232">
        <v>1.51336622238159</v>
      </c>
      <c r="E492" s="232">
        <v>1.6215771436691302E-2</v>
      </c>
      <c r="F492" s="232">
        <v>93.326812744140597</v>
      </c>
      <c r="G492" s="232">
        <v>0</v>
      </c>
      <c r="H492" s="232">
        <v>233265</v>
      </c>
      <c r="I492" s="232">
        <v>0.38877278566360501</v>
      </c>
      <c r="J492" s="232">
        <v>2.59885285049677E-2</v>
      </c>
    </row>
    <row r="493" spans="1:10" x14ac:dyDescent="0.25">
      <c r="A493" s="318" t="str">
        <f t="shared" si="7"/>
        <v>22012edu16</v>
      </c>
      <c r="B493" s="232">
        <v>22012</v>
      </c>
      <c r="C493" s="232" t="s">
        <v>704</v>
      </c>
      <c r="D493" s="232">
        <v>1.99596560001373</v>
      </c>
      <c r="E493" s="232">
        <v>1.20022157207131E-2</v>
      </c>
      <c r="F493" s="232">
        <v>166.29975891113301</v>
      </c>
      <c r="G493" s="232">
        <v>0</v>
      </c>
      <c r="H493" s="232">
        <v>233265</v>
      </c>
      <c r="I493" s="232">
        <v>0.38877278566360501</v>
      </c>
      <c r="J493" s="232">
        <v>0.12801474332809401</v>
      </c>
    </row>
    <row r="494" spans="1:10" x14ac:dyDescent="0.25">
      <c r="A494" s="318" t="str">
        <f t="shared" si="7"/>
        <v>22012edu18</v>
      </c>
      <c r="B494" s="232">
        <v>22012</v>
      </c>
      <c r="C494" s="232" t="s">
        <v>705</v>
      </c>
      <c r="D494" s="232">
        <v>2.3558106422424299</v>
      </c>
      <c r="E494" s="232">
        <v>3.4285459667444201E-2</v>
      </c>
      <c r="F494" s="232">
        <v>68.711654663085895</v>
      </c>
      <c r="G494" s="232">
        <v>0</v>
      </c>
      <c r="H494" s="232">
        <v>233265</v>
      </c>
      <c r="I494" s="232">
        <v>0.38877278566360501</v>
      </c>
      <c r="J494" s="232">
        <v>5.8978567831218199E-3</v>
      </c>
    </row>
    <row r="495" spans="1:10" x14ac:dyDescent="0.25">
      <c r="A495" s="318" t="str">
        <f t="shared" si="7"/>
        <v>22012edu2</v>
      </c>
      <c r="B495" s="232">
        <v>22012</v>
      </c>
      <c r="C495" s="232" t="s">
        <v>706</v>
      </c>
      <c r="D495" s="232">
        <v>5.3337942808866501E-2</v>
      </c>
      <c r="E495" s="232">
        <v>2.1382857114076601E-2</v>
      </c>
      <c r="F495" s="232">
        <v>2.4944255352020299</v>
      </c>
      <c r="G495" s="232">
        <v>1.26168057322502E-2</v>
      </c>
      <c r="H495" s="232">
        <v>233265</v>
      </c>
      <c r="I495" s="232">
        <v>0.38877278566360501</v>
      </c>
      <c r="J495" s="232">
        <v>1.19359232485294E-2</v>
      </c>
    </row>
    <row r="496" spans="1:10" x14ac:dyDescent="0.25">
      <c r="A496" s="318" t="str">
        <f t="shared" si="7"/>
        <v>22012edu22</v>
      </c>
      <c r="B496" s="232">
        <v>22012</v>
      </c>
      <c r="C496" s="232" t="s">
        <v>707</v>
      </c>
      <c r="D496" s="232">
        <v>2.6754713058471702</v>
      </c>
      <c r="E496" s="232">
        <v>6.5094083547592205E-2</v>
      </c>
      <c r="F496" s="232">
        <v>41.101604461669901</v>
      </c>
      <c r="G496" s="232">
        <v>0</v>
      </c>
      <c r="H496" s="232">
        <v>233265</v>
      </c>
      <c r="I496" s="232">
        <v>0.38877278566360501</v>
      </c>
      <c r="J496" s="232">
        <v>2.1642073988914498E-3</v>
      </c>
    </row>
    <row r="497" spans="1:10" x14ac:dyDescent="0.25">
      <c r="A497" s="318" t="str">
        <f t="shared" si="7"/>
        <v>22012edu3</v>
      </c>
      <c r="B497" s="232">
        <v>22012</v>
      </c>
      <c r="C497" s="232" t="s">
        <v>708</v>
      </c>
      <c r="D497" s="232">
        <v>0.18635660409927399</v>
      </c>
      <c r="E497" s="232">
        <v>1.6786515712737999E-2</v>
      </c>
      <c r="F497" s="232">
        <v>11.101565361022899</v>
      </c>
      <c r="G497" s="232">
        <v>1.2532130870568499E-28</v>
      </c>
      <c r="H497" s="232">
        <v>233265</v>
      </c>
      <c r="I497" s="232">
        <v>0.38877278566360501</v>
      </c>
      <c r="J497" s="232">
        <v>2.14024055749178E-2</v>
      </c>
    </row>
    <row r="498" spans="1:10" x14ac:dyDescent="0.25">
      <c r="A498" s="318" t="str">
        <f t="shared" si="7"/>
        <v>22012edu4</v>
      </c>
      <c r="B498" s="232">
        <v>22012</v>
      </c>
      <c r="C498" s="232" t="s">
        <v>709</v>
      </c>
      <c r="D498" s="232">
        <v>0.32730162143707298</v>
      </c>
      <c r="E498" s="232">
        <v>1.4600618742406399E-2</v>
      </c>
      <c r="F498" s="232">
        <v>22.416969299316399</v>
      </c>
      <c r="G498" s="232">
        <v>0</v>
      </c>
      <c r="H498" s="232">
        <v>233265</v>
      </c>
      <c r="I498" s="232">
        <v>0.38877278566360501</v>
      </c>
      <c r="J498" s="232">
        <v>3.0796878039836901E-2</v>
      </c>
    </row>
    <row r="499" spans="1:10" x14ac:dyDescent="0.25">
      <c r="A499" s="318" t="str">
        <f t="shared" si="7"/>
        <v>22012edu5</v>
      </c>
      <c r="B499" s="232">
        <v>22012</v>
      </c>
      <c r="C499" s="232" t="s">
        <v>710</v>
      </c>
      <c r="D499" s="232">
        <v>0.50307565927505504</v>
      </c>
      <c r="E499" s="232">
        <v>1.13658644258976E-2</v>
      </c>
      <c r="F499" s="232">
        <v>44.261978149414098</v>
      </c>
      <c r="G499" s="232">
        <v>0</v>
      </c>
      <c r="H499" s="232">
        <v>233265</v>
      </c>
      <c r="I499" s="232">
        <v>0.38877278566360501</v>
      </c>
      <c r="J499" s="232">
        <v>9.1483049094676999E-2</v>
      </c>
    </row>
    <row r="500" spans="1:10" x14ac:dyDescent="0.25">
      <c r="A500" s="318" t="str">
        <f t="shared" si="7"/>
        <v>22012edu6</v>
      </c>
      <c r="B500" s="232">
        <v>22012</v>
      </c>
      <c r="C500" s="232" t="s">
        <v>711</v>
      </c>
      <c r="D500" s="232">
        <v>0.57469701766967796</v>
      </c>
      <c r="E500" s="232">
        <v>1.29154846072197E-2</v>
      </c>
      <c r="F500" s="232">
        <v>44.496746063232401</v>
      </c>
      <c r="G500" s="232">
        <v>0</v>
      </c>
      <c r="H500" s="232">
        <v>233265</v>
      </c>
      <c r="I500" s="232">
        <v>0.38877278566360501</v>
      </c>
      <c r="J500" s="232">
        <v>4.6026468276977497E-2</v>
      </c>
    </row>
    <row r="501" spans="1:10" x14ac:dyDescent="0.25">
      <c r="A501" s="318" t="str">
        <f t="shared" si="7"/>
        <v>22012edu7</v>
      </c>
      <c r="B501" s="232">
        <v>22012</v>
      </c>
      <c r="C501" s="232" t="s">
        <v>712</v>
      </c>
      <c r="D501" s="232">
        <v>0.65329891443252597</v>
      </c>
      <c r="E501" s="232">
        <v>1.3660275377333201E-2</v>
      </c>
      <c r="F501" s="232">
        <v>47.8247261047363</v>
      </c>
      <c r="G501" s="232">
        <v>0</v>
      </c>
      <c r="H501" s="232">
        <v>233265</v>
      </c>
      <c r="I501" s="232">
        <v>0.38877278566360501</v>
      </c>
      <c r="J501" s="232">
        <v>3.0335174873471302E-2</v>
      </c>
    </row>
    <row r="502" spans="1:10" x14ac:dyDescent="0.25">
      <c r="A502" s="318" t="str">
        <f t="shared" si="7"/>
        <v>22012edu8</v>
      </c>
      <c r="B502" s="232">
        <v>22012</v>
      </c>
      <c r="C502" s="232" t="s">
        <v>713</v>
      </c>
      <c r="D502" s="232">
        <v>0.71941339969634999</v>
      </c>
      <c r="E502" s="232">
        <v>1.3035654090344901E-2</v>
      </c>
      <c r="F502" s="232">
        <v>55.188133239746101</v>
      </c>
      <c r="G502" s="232">
        <v>0</v>
      </c>
      <c r="H502" s="232">
        <v>233265</v>
      </c>
      <c r="I502" s="232">
        <v>0.38877278566360501</v>
      </c>
      <c r="J502" s="232">
        <v>3.6653671413660001E-2</v>
      </c>
    </row>
    <row r="503" spans="1:10" x14ac:dyDescent="0.25">
      <c r="A503" s="318" t="str">
        <f t="shared" si="7"/>
        <v>22012edu9</v>
      </c>
      <c r="B503" s="232">
        <v>22012</v>
      </c>
      <c r="C503" s="232" t="s">
        <v>714</v>
      </c>
      <c r="D503" s="232">
        <v>0.790524661540985</v>
      </c>
      <c r="E503" s="232">
        <v>1.0983871296048201E-2</v>
      </c>
      <c r="F503" s="232">
        <v>71.971405029296903</v>
      </c>
      <c r="G503" s="232">
        <v>0</v>
      </c>
      <c r="H503" s="232">
        <v>233265</v>
      </c>
      <c r="I503" s="232">
        <v>0.38877278566360501</v>
      </c>
      <c r="J503" s="232">
        <v>0.10555837303399999</v>
      </c>
    </row>
    <row r="504" spans="1:10" x14ac:dyDescent="0.25">
      <c r="A504" s="318" t="str">
        <f t="shared" si="7"/>
        <v>22012hom</v>
      </c>
      <c r="B504" s="232">
        <v>22012</v>
      </c>
      <c r="C504" s="232" t="s">
        <v>715</v>
      </c>
      <c r="D504" s="232">
        <v>0.45773646235465998</v>
      </c>
      <c r="E504" s="232">
        <v>4.0977620519697701E-3</v>
      </c>
      <c r="F504" s="232">
        <v>111.70401000976599</v>
      </c>
      <c r="G504" s="232">
        <v>0</v>
      </c>
      <c r="H504" s="232">
        <v>233265</v>
      </c>
      <c r="I504" s="232">
        <v>0.38877278566360501</v>
      </c>
      <c r="J504" s="232">
        <v>0.58150869607925404</v>
      </c>
    </row>
    <row r="505" spans="1:10" x14ac:dyDescent="0.25">
      <c r="A505" s="318" t="str">
        <f t="shared" si="7"/>
        <v>22012idade</v>
      </c>
      <c r="B505" s="232">
        <v>22012</v>
      </c>
      <c r="C505" s="232" t="s">
        <v>716</v>
      </c>
      <c r="D505" s="232">
        <v>6.69348388910294E-2</v>
      </c>
      <c r="E505" s="232">
        <v>9.8105042707174995E-4</v>
      </c>
      <c r="F505" s="232">
        <v>68.227722167968807</v>
      </c>
      <c r="G505" s="232">
        <v>0</v>
      </c>
      <c r="H505" s="232">
        <v>233265</v>
      </c>
      <c r="I505" s="232">
        <v>0.38877278566360501</v>
      </c>
      <c r="J505" s="232">
        <v>38.0181884765625</v>
      </c>
    </row>
    <row r="506" spans="1:10" x14ac:dyDescent="0.25">
      <c r="A506" s="318" t="str">
        <f t="shared" si="7"/>
        <v>22012idade2</v>
      </c>
      <c r="B506" s="232">
        <v>22012</v>
      </c>
      <c r="C506" s="232" t="s">
        <v>717</v>
      </c>
      <c r="D506" s="232">
        <v>-6.4865167951211301E-4</v>
      </c>
      <c r="E506" s="232">
        <v>1.25520027722814E-5</v>
      </c>
      <c r="F506" s="232">
        <v>-51.677146911621101</v>
      </c>
      <c r="G506" s="232">
        <v>0</v>
      </c>
      <c r="H506" s="232">
        <v>233265</v>
      </c>
      <c r="I506" s="232">
        <v>0.38877278566360501</v>
      </c>
      <c r="J506" s="232">
        <v>1617.98010253906</v>
      </c>
    </row>
    <row r="507" spans="1:10" x14ac:dyDescent="0.25">
      <c r="A507" s="318" t="str">
        <f t="shared" si="7"/>
        <v>22012lnrtrabp</v>
      </c>
      <c r="B507" s="232">
        <v>22012</v>
      </c>
      <c r="C507" s="232" t="s">
        <v>718</v>
      </c>
      <c r="J507" s="232">
        <v>7.1101522445678702</v>
      </c>
    </row>
    <row r="508" spans="1:10" x14ac:dyDescent="0.25">
      <c r="A508" s="318" t="str">
        <f t="shared" si="7"/>
        <v>12012_cons</v>
      </c>
      <c r="B508" s="232">
        <v>12012</v>
      </c>
      <c r="C508" s="232" t="s">
        <v>696</v>
      </c>
      <c r="D508" s="232">
        <v>4.3510255813598597</v>
      </c>
      <c r="E508" s="232">
        <v>2.0276824012398699E-2</v>
      </c>
      <c r="F508" s="232">
        <v>214.58122253418</v>
      </c>
      <c r="G508" s="232">
        <v>0</v>
      </c>
      <c r="H508" s="232">
        <v>231637</v>
      </c>
      <c r="I508" s="232">
        <v>0.39326521754264798</v>
      </c>
    </row>
    <row r="509" spans="1:10" x14ac:dyDescent="0.25">
      <c r="A509" s="318" t="str">
        <f t="shared" si="7"/>
        <v>12012edu1</v>
      </c>
      <c r="B509" s="232">
        <v>12012</v>
      </c>
      <c r="C509" s="232" t="s">
        <v>697</v>
      </c>
      <c r="D509" s="232">
        <v>0.13031716644763899</v>
      </c>
      <c r="E509" s="232">
        <v>7.5620733201503795E-2</v>
      </c>
      <c r="F509" s="232">
        <v>1.72329938411713</v>
      </c>
      <c r="G509" s="232">
        <v>8.4835730493068695E-2</v>
      </c>
      <c r="H509" s="232">
        <v>231637</v>
      </c>
      <c r="I509" s="232">
        <v>0.39326521754264798</v>
      </c>
      <c r="J509" s="232">
        <v>6.4668856794014595E-4</v>
      </c>
    </row>
    <row r="510" spans="1:10" x14ac:dyDescent="0.25">
      <c r="A510" s="318" t="str">
        <f t="shared" si="7"/>
        <v>12012edu10</v>
      </c>
      <c r="B510" s="232">
        <v>12012</v>
      </c>
      <c r="C510" s="232" t="s">
        <v>698</v>
      </c>
      <c r="D510" s="232">
        <v>0.79520910978317305</v>
      </c>
      <c r="E510" s="232">
        <v>1.3882311061024701E-2</v>
      </c>
      <c r="F510" s="232">
        <v>57.282184600830099</v>
      </c>
      <c r="G510" s="232">
        <v>0</v>
      </c>
      <c r="H510" s="232">
        <v>231637</v>
      </c>
      <c r="I510" s="232">
        <v>0.39326521754264798</v>
      </c>
      <c r="J510" s="232">
        <v>2.9086064547300301E-2</v>
      </c>
    </row>
    <row r="511" spans="1:10" x14ac:dyDescent="0.25">
      <c r="A511" s="318" t="str">
        <f t="shared" si="7"/>
        <v>12012edu11</v>
      </c>
      <c r="B511" s="232">
        <v>12012</v>
      </c>
      <c r="C511" s="232" t="s">
        <v>699</v>
      </c>
      <c r="D511" s="232">
        <v>0.88518816232681297</v>
      </c>
      <c r="E511" s="232">
        <v>1.3742027804255499E-2</v>
      </c>
      <c r="F511" s="232">
        <v>64.414665222167997</v>
      </c>
      <c r="G511" s="232">
        <v>0</v>
      </c>
      <c r="H511" s="232">
        <v>231637</v>
      </c>
      <c r="I511" s="232">
        <v>0.39326521754264798</v>
      </c>
      <c r="J511" s="232">
        <v>3.24307903647423E-2</v>
      </c>
    </row>
    <row r="512" spans="1:10" x14ac:dyDescent="0.25">
      <c r="A512" s="318" t="str">
        <f t="shared" si="7"/>
        <v>12012edu12</v>
      </c>
      <c r="B512" s="232">
        <v>12012</v>
      </c>
      <c r="C512" s="232" t="s">
        <v>700</v>
      </c>
      <c r="D512" s="232">
        <v>1.0832449197769201</v>
      </c>
      <c r="E512" s="232">
        <v>1.0007531382143499E-2</v>
      </c>
      <c r="F512" s="232">
        <v>108.242973327637</v>
      </c>
      <c r="G512" s="232">
        <v>0</v>
      </c>
      <c r="H512" s="232">
        <v>231637</v>
      </c>
      <c r="I512" s="232">
        <v>0.39326521754264798</v>
      </c>
      <c r="J512" s="232">
        <v>0.30247136950492898</v>
      </c>
    </row>
    <row r="513" spans="1:10" x14ac:dyDescent="0.25">
      <c r="A513" s="318" t="str">
        <f t="shared" si="7"/>
        <v>12012edu13</v>
      </c>
      <c r="B513" s="232">
        <v>12012</v>
      </c>
      <c r="C513" s="232" t="s">
        <v>701</v>
      </c>
      <c r="D513" s="232">
        <v>1.34760200977325</v>
      </c>
      <c r="E513" s="232">
        <v>1.65493972599506E-2</v>
      </c>
      <c r="F513" s="232">
        <v>81.429069519042997</v>
      </c>
      <c r="G513" s="232">
        <v>0</v>
      </c>
      <c r="H513" s="232">
        <v>231637</v>
      </c>
      <c r="I513" s="232">
        <v>0.39326521754264798</v>
      </c>
      <c r="J513" s="232">
        <v>1.7607146874070199E-2</v>
      </c>
    </row>
    <row r="514" spans="1:10" x14ac:dyDescent="0.25">
      <c r="A514" s="318" t="str">
        <f t="shared" si="7"/>
        <v>12012edu14</v>
      </c>
      <c r="B514" s="232">
        <v>12012</v>
      </c>
      <c r="C514" s="232" t="s">
        <v>702</v>
      </c>
      <c r="D514" s="232">
        <v>1.4574218988418599</v>
      </c>
      <c r="E514" s="232">
        <v>1.5912484377622601E-2</v>
      </c>
      <c r="F514" s="232">
        <v>91.58984375</v>
      </c>
      <c r="G514" s="232">
        <v>0</v>
      </c>
      <c r="H514" s="232">
        <v>231637</v>
      </c>
      <c r="I514" s="232">
        <v>0.39326521754264798</v>
      </c>
      <c r="J514" s="232">
        <v>2.1160535514354699E-2</v>
      </c>
    </row>
    <row r="515" spans="1:10" x14ac:dyDescent="0.25">
      <c r="A515" s="318" t="str">
        <f t="shared" ref="A515:A530" si="8">B515&amp;C515</f>
        <v>12012edu15</v>
      </c>
      <c r="B515" s="232">
        <v>12012</v>
      </c>
      <c r="C515" s="232" t="s">
        <v>703</v>
      </c>
      <c r="D515" s="232">
        <v>1.5127245187759399</v>
      </c>
      <c r="E515" s="232">
        <v>1.6383942216634799E-2</v>
      </c>
      <c r="F515" s="232">
        <v>92.329704284667997</v>
      </c>
      <c r="G515" s="232">
        <v>0</v>
      </c>
      <c r="H515" s="232">
        <v>231637</v>
      </c>
      <c r="I515" s="232">
        <v>0.39326521754264798</v>
      </c>
      <c r="J515" s="232">
        <v>2.60160136967897E-2</v>
      </c>
    </row>
    <row r="516" spans="1:10" x14ac:dyDescent="0.25">
      <c r="A516" s="318" t="str">
        <f t="shared" si="8"/>
        <v>12012edu16</v>
      </c>
      <c r="B516" s="232">
        <v>12012</v>
      </c>
      <c r="C516" s="232" t="s">
        <v>704</v>
      </c>
      <c r="D516" s="232">
        <v>1.9828120470046999</v>
      </c>
      <c r="E516" s="232">
        <v>1.1605400592088699E-2</v>
      </c>
      <c r="F516" s="232">
        <v>170.85252380371099</v>
      </c>
      <c r="G516" s="232">
        <v>0</v>
      </c>
      <c r="H516" s="232">
        <v>231637</v>
      </c>
      <c r="I516" s="232">
        <v>0.39326521754264798</v>
      </c>
      <c r="J516" s="232">
        <v>0.12649923563003501</v>
      </c>
    </row>
    <row r="517" spans="1:10" x14ac:dyDescent="0.25">
      <c r="A517" s="318" t="str">
        <f t="shared" si="8"/>
        <v>12012edu18</v>
      </c>
      <c r="B517" s="232">
        <v>12012</v>
      </c>
      <c r="C517" s="232" t="s">
        <v>705</v>
      </c>
      <c r="D517" s="232">
        <v>2.4311110973358199</v>
      </c>
      <c r="E517" s="232">
        <v>3.4578025341033901E-2</v>
      </c>
      <c r="F517" s="232">
        <v>70.307975769042997</v>
      </c>
      <c r="G517" s="232">
        <v>0</v>
      </c>
      <c r="H517" s="232">
        <v>231637</v>
      </c>
      <c r="I517" s="232">
        <v>0.39326521754264798</v>
      </c>
      <c r="J517" s="232">
        <v>5.5462205782532701E-3</v>
      </c>
    </row>
    <row r="518" spans="1:10" x14ac:dyDescent="0.25">
      <c r="A518" s="318" t="str">
        <f t="shared" si="8"/>
        <v>12012edu2</v>
      </c>
      <c r="B518" s="232">
        <v>12012</v>
      </c>
      <c r="C518" s="232" t="s">
        <v>706</v>
      </c>
      <c r="D518" s="232">
        <v>6.5349631011486095E-2</v>
      </c>
      <c r="E518" s="232">
        <v>2.1286167204380001E-2</v>
      </c>
      <c r="F518" s="232">
        <v>3.0700516700744598</v>
      </c>
      <c r="G518" s="232">
        <v>2.1404649596661299E-3</v>
      </c>
      <c r="H518" s="232">
        <v>231637</v>
      </c>
      <c r="I518" s="232">
        <v>0.39326521754264798</v>
      </c>
      <c r="J518" s="232">
        <v>1.19842533022165E-2</v>
      </c>
    </row>
    <row r="519" spans="1:10" x14ac:dyDescent="0.25">
      <c r="A519" s="318" t="str">
        <f t="shared" si="8"/>
        <v>12012edu22</v>
      </c>
      <c r="B519" s="232">
        <v>12012</v>
      </c>
      <c r="C519" s="232" t="s">
        <v>707</v>
      </c>
      <c r="D519" s="232">
        <v>2.7628734111785902</v>
      </c>
      <c r="E519" s="232">
        <v>6.9610945880413097E-2</v>
      </c>
      <c r="F519" s="232">
        <v>39.690216064453097</v>
      </c>
      <c r="G519" s="232">
        <v>0</v>
      </c>
      <c r="H519" s="232">
        <v>231637</v>
      </c>
      <c r="I519" s="232">
        <v>0.39326521754264798</v>
      </c>
      <c r="J519" s="232">
        <v>1.8004992743954099E-3</v>
      </c>
    </row>
    <row r="520" spans="1:10" x14ac:dyDescent="0.25">
      <c r="A520" s="318" t="str">
        <f t="shared" si="8"/>
        <v>12012edu3</v>
      </c>
      <c r="B520" s="232">
        <v>12012</v>
      </c>
      <c r="C520" s="232" t="s">
        <v>708</v>
      </c>
      <c r="D520" s="232">
        <v>0.165647983551025</v>
      </c>
      <c r="E520" s="232">
        <v>1.65064185857773E-2</v>
      </c>
      <c r="F520" s="232">
        <v>10.0353679656982</v>
      </c>
      <c r="G520" s="232">
        <v>1.07757279470705E-23</v>
      </c>
      <c r="H520" s="232">
        <v>231637</v>
      </c>
      <c r="I520" s="232">
        <v>0.39326521754264798</v>
      </c>
      <c r="J520" s="232">
        <v>2.09199283272028E-2</v>
      </c>
    </row>
    <row r="521" spans="1:10" x14ac:dyDescent="0.25">
      <c r="A521" s="318" t="str">
        <f t="shared" si="8"/>
        <v>12012edu4</v>
      </c>
      <c r="B521" s="232">
        <v>12012</v>
      </c>
      <c r="C521" s="232" t="s">
        <v>709</v>
      </c>
      <c r="D521" s="232">
        <v>0.28700858354568498</v>
      </c>
      <c r="E521" s="232">
        <v>1.46493213251233E-2</v>
      </c>
      <c r="F521" s="232">
        <v>19.5919380187988</v>
      </c>
      <c r="G521" s="232">
        <v>0</v>
      </c>
      <c r="H521" s="232">
        <v>231637</v>
      </c>
      <c r="I521" s="232">
        <v>0.39326521754264798</v>
      </c>
      <c r="J521" s="232">
        <v>2.9690152034163499E-2</v>
      </c>
    </row>
    <row r="522" spans="1:10" x14ac:dyDescent="0.25">
      <c r="A522" s="318" t="str">
        <f t="shared" si="8"/>
        <v>12012edu5</v>
      </c>
      <c r="B522" s="232">
        <v>12012</v>
      </c>
      <c r="C522" s="232" t="s">
        <v>710</v>
      </c>
      <c r="D522" s="232">
        <v>0.49157968163490301</v>
      </c>
      <c r="E522" s="232">
        <v>1.0918441228568601E-2</v>
      </c>
      <c r="F522" s="232">
        <v>45.022880554199197</v>
      </c>
      <c r="G522" s="232">
        <v>0</v>
      </c>
      <c r="H522" s="232">
        <v>231637</v>
      </c>
      <c r="I522" s="232">
        <v>0.39326521754264798</v>
      </c>
      <c r="J522" s="232">
        <v>9.1810576617717701E-2</v>
      </c>
    </row>
    <row r="523" spans="1:10" x14ac:dyDescent="0.25">
      <c r="A523" s="318" t="str">
        <f t="shared" si="8"/>
        <v>12012edu6</v>
      </c>
      <c r="B523" s="232">
        <v>12012</v>
      </c>
      <c r="C523" s="232" t="s">
        <v>711</v>
      </c>
      <c r="D523" s="232">
        <v>0.55954122543335005</v>
      </c>
      <c r="E523" s="232">
        <v>1.23159233480692E-2</v>
      </c>
      <c r="F523" s="232">
        <v>45.432342529296903</v>
      </c>
      <c r="G523" s="232">
        <v>0</v>
      </c>
      <c r="H523" s="232">
        <v>231637</v>
      </c>
      <c r="I523" s="232">
        <v>0.39326521754264798</v>
      </c>
      <c r="J523" s="232">
        <v>4.4790457934141201E-2</v>
      </c>
    </row>
    <row r="524" spans="1:10" x14ac:dyDescent="0.25">
      <c r="A524" s="318" t="str">
        <f t="shared" si="8"/>
        <v>12012edu7</v>
      </c>
      <c r="B524" s="232">
        <v>12012</v>
      </c>
      <c r="C524" s="232" t="s">
        <v>712</v>
      </c>
      <c r="D524" s="232">
        <v>0.627058625221252</v>
      </c>
      <c r="E524" s="232">
        <v>1.37122739106417E-2</v>
      </c>
      <c r="F524" s="232">
        <v>45.729732513427699</v>
      </c>
      <c r="G524" s="232">
        <v>0</v>
      </c>
      <c r="H524" s="232">
        <v>231637</v>
      </c>
      <c r="I524" s="232">
        <v>0.39326521754264798</v>
      </c>
      <c r="J524" s="232">
        <v>3.0145488679408999E-2</v>
      </c>
    </row>
    <row r="525" spans="1:10" x14ac:dyDescent="0.25">
      <c r="A525" s="318" t="str">
        <f t="shared" si="8"/>
        <v>12012edu8</v>
      </c>
      <c r="B525" s="232">
        <v>12012</v>
      </c>
      <c r="C525" s="232" t="s">
        <v>713</v>
      </c>
      <c r="D525" s="232">
        <v>0.70161837339401201</v>
      </c>
      <c r="E525" s="232">
        <v>1.2932238169014501E-2</v>
      </c>
      <c r="F525" s="232">
        <v>54.2534370422363</v>
      </c>
      <c r="G525" s="232">
        <v>0</v>
      </c>
      <c r="H525" s="232">
        <v>231637</v>
      </c>
      <c r="I525" s="232">
        <v>0.39326521754264798</v>
      </c>
      <c r="J525" s="232">
        <v>3.7031307816505397E-2</v>
      </c>
    </row>
    <row r="526" spans="1:10" x14ac:dyDescent="0.25">
      <c r="A526" s="318" t="str">
        <f t="shared" si="8"/>
        <v>12012edu9</v>
      </c>
      <c r="B526" s="232">
        <v>12012</v>
      </c>
      <c r="C526" s="232" t="s">
        <v>714</v>
      </c>
      <c r="D526" s="232">
        <v>0.77761846780777</v>
      </c>
      <c r="E526" s="232">
        <v>1.0679220780730201E-2</v>
      </c>
      <c r="F526" s="232">
        <v>72.816032409667997</v>
      </c>
      <c r="G526" s="232">
        <v>0</v>
      </c>
      <c r="H526" s="232">
        <v>231637</v>
      </c>
      <c r="I526" s="232">
        <v>0.39326521754264798</v>
      </c>
      <c r="J526" s="232">
        <v>0.106427736580372</v>
      </c>
    </row>
    <row r="527" spans="1:10" x14ac:dyDescent="0.25">
      <c r="A527" s="318" t="str">
        <f t="shared" si="8"/>
        <v>12012hom</v>
      </c>
      <c r="B527" s="232">
        <v>12012</v>
      </c>
      <c r="C527" s="232" t="s">
        <v>715</v>
      </c>
      <c r="D527" s="232">
        <v>0.47009506821632402</v>
      </c>
      <c r="E527" s="232">
        <v>4.0726205334067301E-3</v>
      </c>
      <c r="F527" s="232">
        <v>115.42815399169901</v>
      </c>
      <c r="G527" s="232">
        <v>0</v>
      </c>
      <c r="H527" s="232">
        <v>231637</v>
      </c>
      <c r="I527" s="232">
        <v>0.39326521754264798</v>
      </c>
      <c r="J527" s="232">
        <v>0.58539515733718905</v>
      </c>
    </row>
    <row r="528" spans="1:10" x14ac:dyDescent="0.25">
      <c r="A528" s="318" t="str">
        <f t="shared" si="8"/>
        <v>12012idade</v>
      </c>
      <c r="B528" s="232">
        <v>12012</v>
      </c>
      <c r="C528" s="232" t="s">
        <v>716</v>
      </c>
      <c r="D528" s="232">
        <v>6.8041279911994906E-2</v>
      </c>
      <c r="E528" s="232">
        <v>9.9338695872575001E-4</v>
      </c>
      <c r="F528" s="232">
        <v>68.494232177734403</v>
      </c>
      <c r="G528" s="232">
        <v>0</v>
      </c>
      <c r="H528" s="232">
        <v>231637</v>
      </c>
      <c r="I528" s="232">
        <v>0.39326521754264798</v>
      </c>
      <c r="J528" s="232">
        <v>37.994052886962898</v>
      </c>
    </row>
    <row r="529" spans="1:10" x14ac:dyDescent="0.25">
      <c r="A529" s="318" t="str">
        <f t="shared" si="8"/>
        <v>12012idade2</v>
      </c>
      <c r="B529" s="232">
        <v>12012</v>
      </c>
      <c r="C529" s="232" t="s">
        <v>717</v>
      </c>
      <c r="D529" s="349">
        <v>-6.5929320408031301E-4</v>
      </c>
      <c r="E529" s="232">
        <v>1.27589282783447E-5</v>
      </c>
      <c r="F529" s="232">
        <v>-51.673088073730497</v>
      </c>
      <c r="G529" s="232">
        <v>0</v>
      </c>
      <c r="H529" s="232">
        <v>231637</v>
      </c>
      <c r="I529" s="232">
        <v>0.39326521754264798</v>
      </c>
      <c r="J529" s="232">
        <v>1617.04907226563</v>
      </c>
    </row>
    <row r="530" spans="1:10" x14ac:dyDescent="0.25">
      <c r="A530" s="318" t="str">
        <f t="shared" si="8"/>
        <v>12012lnrtrabp</v>
      </c>
      <c r="B530" s="232">
        <v>12012</v>
      </c>
      <c r="C530" s="232" t="s">
        <v>718</v>
      </c>
      <c r="J530" s="232">
        <v>7.0986571311950701</v>
      </c>
    </row>
  </sheetData>
  <pageMargins left="0.511811024" right="0.511811024" top="0.78740157499999996" bottom="0.78740157499999996" header="0.31496062000000002" footer="0.3149606200000000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0"/>
  <sheetViews>
    <sheetView workbookViewId="0">
      <selection activeCell="A162" sqref="A162"/>
    </sheetView>
  </sheetViews>
  <sheetFormatPr defaultRowHeight="15" x14ac:dyDescent="0.25"/>
  <cols>
    <col min="1" max="1" width="9.140625" style="275"/>
    <col min="2" max="10" width="9.140625" style="232"/>
    <col min="11" max="16384" width="9.140625" style="275"/>
  </cols>
  <sheetData>
    <row r="1" spans="1:10" x14ac:dyDescent="0.25">
      <c r="B1" s="232" t="s">
        <v>231</v>
      </c>
      <c r="C1" s="232" t="s">
        <v>688</v>
      </c>
      <c r="D1" s="232" t="s">
        <v>689</v>
      </c>
      <c r="E1" s="232" t="s">
        <v>690</v>
      </c>
      <c r="F1" s="232" t="s">
        <v>691</v>
      </c>
      <c r="G1" s="232" t="s">
        <v>692</v>
      </c>
      <c r="H1" s="232" t="s">
        <v>693</v>
      </c>
      <c r="I1" s="232" t="s">
        <v>694</v>
      </c>
      <c r="J1" s="232" t="s">
        <v>695</v>
      </c>
    </row>
    <row r="2" spans="1:10" x14ac:dyDescent="0.25">
      <c r="A2" s="275" t="str">
        <f>B2&amp;C2</f>
        <v>2016_cons</v>
      </c>
      <c r="B2" s="232">
        <v>2016</v>
      </c>
      <c r="C2" s="232" t="s">
        <v>696</v>
      </c>
      <c r="D2" s="232">
        <v>5.5298166275024396</v>
      </c>
      <c r="E2" s="232">
        <v>4.6308252960443497E-2</v>
      </c>
      <c r="F2" s="232">
        <v>119.413200378418</v>
      </c>
      <c r="G2" s="232">
        <v>0</v>
      </c>
      <c r="H2" s="232">
        <v>23418</v>
      </c>
      <c r="I2" s="232">
        <v>0.46003213524818398</v>
      </c>
    </row>
    <row r="3" spans="1:10" x14ac:dyDescent="0.25">
      <c r="A3" s="275" t="str">
        <f t="shared" ref="A3:A66" si="0">B3&amp;C3</f>
        <v>2016edu1</v>
      </c>
      <c r="B3" s="232">
        <v>2016</v>
      </c>
      <c r="C3" s="232" t="s">
        <v>697</v>
      </c>
      <c r="D3" s="232">
        <v>-0.11131092905998199</v>
      </c>
      <c r="E3" s="232">
        <v>0.31110510230064398</v>
      </c>
      <c r="F3" s="232">
        <v>-0.35779204964637801</v>
      </c>
      <c r="G3" s="232">
        <v>0.72050219774246205</v>
      </c>
      <c r="H3" s="232">
        <v>23418</v>
      </c>
      <c r="I3" s="232">
        <v>0.46003213524818398</v>
      </c>
      <c r="J3" s="232">
        <v>2.12039463804103E-4</v>
      </c>
    </row>
    <row r="4" spans="1:10" x14ac:dyDescent="0.25">
      <c r="A4" s="275" t="str">
        <f t="shared" si="0"/>
        <v>2016edu10</v>
      </c>
      <c r="B4" s="232">
        <v>2016</v>
      </c>
      <c r="C4" s="232" t="s">
        <v>698</v>
      </c>
      <c r="D4" s="232">
        <v>0.127147376537323</v>
      </c>
      <c r="E4" s="232">
        <v>3.03133297711611E-2</v>
      </c>
      <c r="F4" s="232">
        <v>4.1944379806518599</v>
      </c>
      <c r="G4" s="232">
        <v>2.7455595045466901E-5</v>
      </c>
      <c r="H4" s="232">
        <v>23418</v>
      </c>
      <c r="I4" s="232">
        <v>0.46003213524818398</v>
      </c>
      <c r="J4" s="232">
        <v>1.77898462861776E-2</v>
      </c>
    </row>
    <row r="5" spans="1:10" x14ac:dyDescent="0.25">
      <c r="A5" s="275" t="str">
        <f t="shared" si="0"/>
        <v>2016edu11</v>
      </c>
      <c r="B5" s="232">
        <v>2016</v>
      </c>
      <c r="C5" s="232" t="s">
        <v>699</v>
      </c>
      <c r="D5" s="232">
        <v>0.14883668720722201</v>
      </c>
      <c r="E5" s="232">
        <v>2.77671292424202E-2</v>
      </c>
      <c r="F5" s="232">
        <v>5.3601756095886204</v>
      </c>
      <c r="G5" s="232">
        <v>8.3927901073366202E-8</v>
      </c>
      <c r="H5" s="232">
        <v>23418</v>
      </c>
      <c r="I5" s="232">
        <v>0.46003213524818398</v>
      </c>
      <c r="J5" s="232">
        <v>1.9901914522051801E-2</v>
      </c>
    </row>
    <row r="6" spans="1:10" x14ac:dyDescent="0.25">
      <c r="A6" s="275" t="str">
        <f t="shared" si="0"/>
        <v>2016edu12</v>
      </c>
      <c r="B6" s="232">
        <v>2016</v>
      </c>
      <c r="C6" s="232" t="s">
        <v>700</v>
      </c>
      <c r="D6" s="232">
        <v>0.395374774932861</v>
      </c>
      <c r="E6" s="232">
        <v>1.81093122810125E-2</v>
      </c>
      <c r="F6" s="232">
        <v>21.832677841186499</v>
      </c>
      <c r="G6" s="232">
        <v>0</v>
      </c>
      <c r="H6" s="232">
        <v>23418</v>
      </c>
      <c r="I6" s="232">
        <v>0.46003213524818398</v>
      </c>
      <c r="J6" s="232">
        <v>0.38086533546447798</v>
      </c>
    </row>
    <row r="7" spans="1:10" x14ac:dyDescent="0.25">
      <c r="A7" s="275" t="str">
        <f t="shared" si="0"/>
        <v>2016edu13</v>
      </c>
      <c r="B7" s="232">
        <v>2016</v>
      </c>
      <c r="C7" s="232" t="s">
        <v>701</v>
      </c>
      <c r="D7" s="232">
        <v>0.572567999362946</v>
      </c>
      <c r="E7" s="232">
        <v>3.7257693707942997E-2</v>
      </c>
      <c r="F7" s="232">
        <v>15.3677787780762</v>
      </c>
      <c r="G7" s="232">
        <v>0</v>
      </c>
      <c r="H7" s="232">
        <v>23418</v>
      </c>
      <c r="I7" s="232">
        <v>0.46003213524818398</v>
      </c>
      <c r="J7" s="232">
        <v>1.7271414399146999E-2</v>
      </c>
    </row>
    <row r="8" spans="1:10" x14ac:dyDescent="0.25">
      <c r="A8" s="275" t="str">
        <f t="shared" si="0"/>
        <v>2016edu14</v>
      </c>
      <c r="B8" s="232">
        <v>2016</v>
      </c>
      <c r="C8" s="232" t="s">
        <v>702</v>
      </c>
      <c r="D8" s="232">
        <v>0.676249980926514</v>
      </c>
      <c r="E8" s="232">
        <v>3.37529927492142E-2</v>
      </c>
      <c r="F8" s="232">
        <v>20.0352592468262</v>
      </c>
      <c r="G8" s="232">
        <v>0</v>
      </c>
      <c r="H8" s="232">
        <v>23418</v>
      </c>
      <c r="I8" s="232">
        <v>0.46003213524818398</v>
      </c>
      <c r="J8" s="232">
        <v>2.1551560610532799E-2</v>
      </c>
    </row>
    <row r="9" spans="1:10" x14ac:dyDescent="0.25">
      <c r="A9" s="275" t="str">
        <f t="shared" si="0"/>
        <v>2016edu15</v>
      </c>
      <c r="B9" s="232">
        <v>2016</v>
      </c>
      <c r="C9" s="232" t="s">
        <v>703</v>
      </c>
      <c r="D9" s="232">
        <v>0.82724952697753895</v>
      </c>
      <c r="E9" s="232">
        <v>3.49642001092434E-2</v>
      </c>
      <c r="F9" s="232">
        <v>23.6599006652832</v>
      </c>
      <c r="G9" s="232">
        <v>0</v>
      </c>
      <c r="H9" s="232">
        <v>23418</v>
      </c>
      <c r="I9" s="232">
        <v>0.46003213524818398</v>
      </c>
      <c r="J9" s="232">
        <v>2.40156669169664E-2</v>
      </c>
    </row>
    <row r="10" spans="1:10" x14ac:dyDescent="0.25">
      <c r="A10" s="275" t="str">
        <f t="shared" si="0"/>
        <v>2016edu16</v>
      </c>
      <c r="B10" s="232">
        <v>2016</v>
      </c>
      <c r="C10" s="232" t="s">
        <v>704</v>
      </c>
      <c r="D10" s="232">
        <v>1.3487188816070601</v>
      </c>
      <c r="E10" s="232">
        <v>2.2755397483706499E-2</v>
      </c>
      <c r="F10" s="232">
        <v>59.2702827453613</v>
      </c>
      <c r="G10" s="232">
        <v>0</v>
      </c>
      <c r="H10" s="232">
        <v>23418</v>
      </c>
      <c r="I10" s="232">
        <v>0.46003213524818398</v>
      </c>
      <c r="J10" s="232">
        <v>0.19961915910243999</v>
      </c>
    </row>
    <row r="11" spans="1:10" x14ac:dyDescent="0.25">
      <c r="A11" s="275" t="str">
        <f t="shared" si="0"/>
        <v>2016edu18</v>
      </c>
      <c r="B11" s="232">
        <v>2016</v>
      </c>
      <c r="C11" s="232" t="s">
        <v>705</v>
      </c>
      <c r="D11" s="232">
        <v>1.7121596336364699</v>
      </c>
      <c r="E11" s="232">
        <v>5.7178854942321798E-2</v>
      </c>
      <c r="F11" s="232">
        <v>29.9439296722412</v>
      </c>
      <c r="G11" s="232">
        <v>0</v>
      </c>
      <c r="H11" s="232">
        <v>23418</v>
      </c>
      <c r="I11" s="232">
        <v>0.46003213524818398</v>
      </c>
      <c r="J11" s="232">
        <v>8.2735111936926807E-3</v>
      </c>
    </row>
    <row r="12" spans="1:10" x14ac:dyDescent="0.25">
      <c r="A12" s="275" t="str">
        <f t="shared" si="0"/>
        <v>2016edu2</v>
      </c>
      <c r="B12" s="232">
        <v>2016</v>
      </c>
      <c r="C12" s="232" t="s">
        <v>706</v>
      </c>
      <c r="D12" s="232">
        <v>-6.16724938154221E-2</v>
      </c>
      <c r="E12" s="232">
        <v>7.1963198482990307E-2</v>
      </c>
      <c r="F12" s="232">
        <v>-0.85700047016143799</v>
      </c>
      <c r="G12" s="232">
        <v>0.39145341515541099</v>
      </c>
      <c r="H12" s="232">
        <v>23418</v>
      </c>
      <c r="I12" s="232">
        <v>0.46003213524818398</v>
      </c>
      <c r="J12" s="232">
        <v>3.8062001112848499E-3</v>
      </c>
    </row>
    <row r="13" spans="1:10" x14ac:dyDescent="0.25">
      <c r="A13" s="275" t="str">
        <f t="shared" si="0"/>
        <v>2016edu22</v>
      </c>
      <c r="B13" s="232">
        <v>2016</v>
      </c>
      <c r="C13" s="232" t="s">
        <v>707</v>
      </c>
      <c r="D13" s="232">
        <v>2.2093131542205802</v>
      </c>
      <c r="E13" s="232">
        <v>6.6221080720424694E-2</v>
      </c>
      <c r="F13" s="232">
        <v>33.362686157226598</v>
      </c>
      <c r="G13" s="232">
        <v>0</v>
      </c>
      <c r="H13" s="232">
        <v>23418</v>
      </c>
      <c r="I13" s="232">
        <v>0.46003213524818398</v>
      </c>
      <c r="J13" s="232">
        <v>4.7985510900616602E-3</v>
      </c>
    </row>
    <row r="14" spans="1:10" x14ac:dyDescent="0.25">
      <c r="A14" s="275" t="str">
        <f t="shared" si="0"/>
        <v>2016edu3</v>
      </c>
      <c r="B14" s="232">
        <v>2016</v>
      </c>
      <c r="C14" s="232" t="s">
        <v>708</v>
      </c>
      <c r="D14" s="232">
        <v>-0.18157385289669001</v>
      </c>
      <c r="E14" s="232">
        <v>4.9376580864191097E-2</v>
      </c>
      <c r="F14" s="232">
        <v>-3.6773273944854701</v>
      </c>
      <c r="G14" s="232">
        <v>2.3621795116923701E-4</v>
      </c>
      <c r="H14" s="232">
        <v>23418</v>
      </c>
      <c r="I14" s="232">
        <v>0.46003213524818398</v>
      </c>
      <c r="J14" s="232">
        <v>5.9617129154503302E-3</v>
      </c>
    </row>
    <row r="15" spans="1:10" x14ac:dyDescent="0.25">
      <c r="A15" s="275" t="str">
        <f t="shared" si="0"/>
        <v>2016edu4</v>
      </c>
      <c r="B15" s="232">
        <v>2016</v>
      </c>
      <c r="C15" s="232" t="s">
        <v>709</v>
      </c>
      <c r="D15" s="232">
        <v>-0.14736963808536499</v>
      </c>
      <c r="E15" s="232">
        <v>4.5996099710464498E-2</v>
      </c>
      <c r="F15" s="232">
        <v>-3.2039594650268599</v>
      </c>
      <c r="G15" s="232">
        <v>1.35733210481703E-3</v>
      </c>
      <c r="H15" s="232">
        <v>23418</v>
      </c>
      <c r="I15" s="232">
        <v>0.46003213524818398</v>
      </c>
      <c r="J15" s="232">
        <v>1.1230769567191601E-2</v>
      </c>
    </row>
    <row r="16" spans="1:10" x14ac:dyDescent="0.25">
      <c r="A16" s="275" t="str">
        <f t="shared" si="0"/>
        <v>2016edu5</v>
      </c>
      <c r="B16" s="232">
        <v>2016</v>
      </c>
      <c r="C16" s="232" t="s">
        <v>710</v>
      </c>
      <c r="D16" s="232">
        <v>-2.63401139527559E-2</v>
      </c>
      <c r="E16" s="232">
        <v>2.4045441299676899E-2</v>
      </c>
      <c r="F16" s="232">
        <v>-1.09543073177338</v>
      </c>
      <c r="G16" s="232">
        <v>0.27333924174308799</v>
      </c>
      <c r="H16" s="232">
        <v>23418</v>
      </c>
      <c r="I16" s="232">
        <v>0.46003213524818398</v>
      </c>
      <c r="J16" s="232">
        <v>4.9353409558534601E-2</v>
      </c>
    </row>
    <row r="17" spans="1:10" x14ac:dyDescent="0.25">
      <c r="A17" s="275" t="str">
        <f t="shared" si="0"/>
        <v>2016edu6</v>
      </c>
      <c r="B17" s="232">
        <v>2016</v>
      </c>
      <c r="C17" s="232" t="s">
        <v>711</v>
      </c>
      <c r="D17" s="232">
        <v>4.16901782155037E-2</v>
      </c>
      <c r="E17" s="232">
        <v>2.53394618630409E-2</v>
      </c>
      <c r="F17" s="232">
        <v>1.6452668905258201</v>
      </c>
      <c r="G17" s="232">
        <v>9.99282151460648E-2</v>
      </c>
      <c r="H17" s="232">
        <v>23418</v>
      </c>
      <c r="I17" s="232">
        <v>0.46003213524818398</v>
      </c>
      <c r="J17" s="232">
        <v>2.75645889341831E-2</v>
      </c>
    </row>
    <row r="18" spans="1:10" x14ac:dyDescent="0.25">
      <c r="A18" s="275" t="str">
        <f t="shared" si="0"/>
        <v>2016edu7</v>
      </c>
      <c r="B18" s="232">
        <v>2016</v>
      </c>
      <c r="C18" s="232" t="s">
        <v>712</v>
      </c>
      <c r="D18" s="232">
        <v>3.7702292203903198E-2</v>
      </c>
      <c r="E18" s="232">
        <v>2.7858348563313502E-2</v>
      </c>
      <c r="F18" s="232">
        <v>1.3533570766448999</v>
      </c>
      <c r="G18" s="232">
        <v>0.175954654812813</v>
      </c>
      <c r="H18" s="232">
        <v>23418</v>
      </c>
      <c r="I18" s="232">
        <v>0.46003213524818398</v>
      </c>
      <c r="J18" s="232">
        <v>2.0224440842866901E-2</v>
      </c>
    </row>
    <row r="19" spans="1:10" x14ac:dyDescent="0.25">
      <c r="A19" s="275" t="str">
        <f t="shared" si="0"/>
        <v>2016edu8</v>
      </c>
      <c r="B19" s="232">
        <v>2016</v>
      </c>
      <c r="C19" s="232" t="s">
        <v>713</v>
      </c>
      <c r="D19" s="232">
        <v>6.8822085857391399E-2</v>
      </c>
      <c r="E19" s="232">
        <v>2.9296075925231001E-2</v>
      </c>
      <c r="F19" s="232">
        <v>2.3491911888122599</v>
      </c>
      <c r="G19" s="232">
        <v>1.88225135207176E-2</v>
      </c>
      <c r="H19" s="232">
        <v>23418</v>
      </c>
      <c r="I19" s="232">
        <v>0.46003213524818398</v>
      </c>
      <c r="J19" s="232">
        <v>2.2641515359282501E-2</v>
      </c>
    </row>
    <row r="20" spans="1:10" x14ac:dyDescent="0.25">
      <c r="A20" s="275" t="str">
        <f t="shared" si="0"/>
        <v>2016edu9</v>
      </c>
      <c r="B20" s="232">
        <v>2016</v>
      </c>
      <c r="C20" s="232" t="s">
        <v>714</v>
      </c>
      <c r="D20" s="232">
        <v>0.141185522079468</v>
      </c>
      <c r="E20" s="232">
        <v>1.91817302256823E-2</v>
      </c>
      <c r="F20" s="232">
        <v>7.3604164123535201</v>
      </c>
      <c r="G20" s="232">
        <v>1.8938638905816699E-13</v>
      </c>
      <c r="H20" s="232">
        <v>23418</v>
      </c>
      <c r="I20" s="232">
        <v>0.46003213524818398</v>
      </c>
      <c r="J20" s="232">
        <v>0.116198800504208</v>
      </c>
    </row>
    <row r="21" spans="1:10" x14ac:dyDescent="0.25">
      <c r="A21" s="275" t="str">
        <f t="shared" si="0"/>
        <v>2016hom</v>
      </c>
      <c r="B21" s="232">
        <v>2016</v>
      </c>
      <c r="C21" s="232" t="s">
        <v>715</v>
      </c>
      <c r="D21" s="232">
        <v>0.37433326244354198</v>
      </c>
      <c r="E21" s="232">
        <v>9.4123538583517092E-3</v>
      </c>
      <c r="F21" s="232">
        <v>39.770420074462898</v>
      </c>
      <c r="G21" s="232">
        <v>0</v>
      </c>
      <c r="H21" s="232">
        <v>23418</v>
      </c>
      <c r="I21" s="232">
        <v>0.46003213524818398</v>
      </c>
      <c r="J21" s="232">
        <v>0.55986213684081998</v>
      </c>
    </row>
    <row r="22" spans="1:10" x14ac:dyDescent="0.25">
      <c r="A22" s="275" t="str">
        <f t="shared" si="0"/>
        <v>2016idade</v>
      </c>
      <c r="B22" s="232">
        <v>2016</v>
      </c>
      <c r="C22" s="232" t="s">
        <v>716</v>
      </c>
      <c r="D22" s="232">
        <v>4.9860257655382198E-2</v>
      </c>
      <c r="E22" s="232">
        <v>2.14835163205862E-3</v>
      </c>
      <c r="F22" s="232">
        <v>23.208610534668001</v>
      </c>
      <c r="G22" s="232">
        <v>0</v>
      </c>
      <c r="H22" s="232">
        <v>23418</v>
      </c>
      <c r="I22" s="232">
        <v>0.46003213524818398</v>
      </c>
      <c r="J22" s="232">
        <v>41.004501342773402</v>
      </c>
    </row>
    <row r="23" spans="1:10" x14ac:dyDescent="0.25">
      <c r="A23" s="275" t="str">
        <f t="shared" si="0"/>
        <v>2016idade2</v>
      </c>
      <c r="B23" s="232">
        <v>2016</v>
      </c>
      <c r="C23" s="232" t="s">
        <v>717</v>
      </c>
      <c r="D23" s="232">
        <v>-4.74538916023448E-4</v>
      </c>
      <c r="E23" s="232">
        <v>2.5815141270868501E-5</v>
      </c>
      <c r="F23" s="232">
        <v>-18.3821926116943</v>
      </c>
      <c r="G23" s="232">
        <v>0</v>
      </c>
      <c r="H23" s="232">
        <v>23418</v>
      </c>
      <c r="I23" s="232">
        <v>0.46003213524818398</v>
      </c>
      <c r="J23" s="232">
        <v>1844.96240234375</v>
      </c>
    </row>
    <row r="24" spans="1:10" x14ac:dyDescent="0.25">
      <c r="A24" s="275" t="str">
        <f t="shared" si="0"/>
        <v>2016lnrtrabp</v>
      </c>
      <c r="B24" s="232">
        <v>2016</v>
      </c>
      <c r="C24" s="232" t="s">
        <v>718</v>
      </c>
      <c r="J24" s="232">
        <v>7.4180955886840803</v>
      </c>
    </row>
    <row r="25" spans="1:10" x14ac:dyDescent="0.25">
      <c r="A25" s="275" t="str">
        <f t="shared" si="0"/>
        <v>2015_cons</v>
      </c>
      <c r="B25" s="232">
        <v>2015</v>
      </c>
      <c r="C25" s="232" t="s">
        <v>696</v>
      </c>
      <c r="D25" s="232">
        <v>5.6423850059509304</v>
      </c>
      <c r="E25" s="232">
        <v>3.22367176413536E-2</v>
      </c>
      <c r="F25" s="232">
        <v>175.02975463867199</v>
      </c>
      <c r="G25" s="232">
        <v>0</v>
      </c>
      <c r="H25" s="232">
        <v>47308</v>
      </c>
      <c r="I25" s="232">
        <v>0.44951787590980502</v>
      </c>
    </row>
    <row r="26" spans="1:10" x14ac:dyDescent="0.25">
      <c r="A26" s="275" t="str">
        <f t="shared" si="0"/>
        <v>2015edu1</v>
      </c>
      <c r="B26" s="232">
        <v>2015</v>
      </c>
      <c r="C26" s="232" t="s">
        <v>697</v>
      </c>
      <c r="D26" s="232">
        <v>-0.19823275506496399</v>
      </c>
      <c r="E26" s="232">
        <v>0.103719294071198</v>
      </c>
      <c r="F26" s="232">
        <v>-1.91124284267426</v>
      </c>
      <c r="G26" s="232">
        <v>5.5979419499635703E-2</v>
      </c>
      <c r="H26" s="232">
        <v>47308</v>
      </c>
      <c r="I26" s="232">
        <v>0.44951787590980502</v>
      </c>
      <c r="J26" s="232">
        <v>2.41188958170824E-4</v>
      </c>
    </row>
    <row r="27" spans="1:10" x14ac:dyDescent="0.25">
      <c r="A27" s="275" t="str">
        <f t="shared" si="0"/>
        <v>2015edu10</v>
      </c>
      <c r="B27" s="232">
        <v>2015</v>
      </c>
      <c r="C27" s="232" t="s">
        <v>698</v>
      </c>
      <c r="D27" s="232">
        <v>0.113712325692177</v>
      </c>
      <c r="E27" s="232">
        <v>2.3838495835661899E-2</v>
      </c>
      <c r="F27" s="232">
        <v>4.7701134681701696</v>
      </c>
      <c r="G27" s="232">
        <v>1.8467039808456299E-6</v>
      </c>
      <c r="H27" s="232">
        <v>47308</v>
      </c>
      <c r="I27" s="232">
        <v>0.44951787590980502</v>
      </c>
      <c r="J27" s="232">
        <v>2.0331880077719699E-2</v>
      </c>
    </row>
    <row r="28" spans="1:10" x14ac:dyDescent="0.25">
      <c r="A28" s="275" t="str">
        <f t="shared" si="0"/>
        <v>2015edu11</v>
      </c>
      <c r="B28" s="232">
        <v>2015</v>
      </c>
      <c r="C28" s="232" t="s">
        <v>699</v>
      </c>
      <c r="D28" s="232">
        <v>0.20143437385559099</v>
      </c>
      <c r="E28" s="232">
        <v>2.2158524021506299E-2</v>
      </c>
      <c r="F28" s="232">
        <v>9.0906038284301793</v>
      </c>
      <c r="G28" s="232">
        <v>1.02195999794167E-19</v>
      </c>
      <c r="H28" s="232">
        <v>47308</v>
      </c>
      <c r="I28" s="232">
        <v>0.44951787590980502</v>
      </c>
      <c r="J28" s="232">
        <v>2.4790987372398401E-2</v>
      </c>
    </row>
    <row r="29" spans="1:10" x14ac:dyDescent="0.25">
      <c r="A29" s="275" t="str">
        <f t="shared" si="0"/>
        <v>2015edu12</v>
      </c>
      <c r="B29" s="232">
        <v>2015</v>
      </c>
      <c r="C29" s="232" t="s">
        <v>700</v>
      </c>
      <c r="D29" s="232">
        <v>0.39425119757652299</v>
      </c>
      <c r="E29" s="232">
        <v>1.66696384549141E-2</v>
      </c>
      <c r="F29" s="232">
        <v>23.650854110717798</v>
      </c>
      <c r="G29" s="232">
        <v>0</v>
      </c>
      <c r="H29" s="232">
        <v>47308</v>
      </c>
      <c r="I29" s="232">
        <v>0.44951787590980502</v>
      </c>
      <c r="J29" s="232">
        <v>0.38270926475524902</v>
      </c>
    </row>
    <row r="30" spans="1:10" x14ac:dyDescent="0.25">
      <c r="A30" s="275" t="str">
        <f t="shared" si="0"/>
        <v>2015edu13</v>
      </c>
      <c r="B30" s="232">
        <v>2015</v>
      </c>
      <c r="C30" s="232" t="s">
        <v>701</v>
      </c>
      <c r="D30" s="232">
        <v>0.55772835016250599</v>
      </c>
      <c r="E30" s="232">
        <v>2.6137437671423E-2</v>
      </c>
      <c r="F30" s="232">
        <v>21.338294982910199</v>
      </c>
      <c r="G30" s="232">
        <v>0</v>
      </c>
      <c r="H30" s="232">
        <v>47308</v>
      </c>
      <c r="I30" s="232">
        <v>0.44951787590980502</v>
      </c>
      <c r="J30" s="232">
        <v>1.63369048386812E-2</v>
      </c>
    </row>
    <row r="31" spans="1:10" x14ac:dyDescent="0.25">
      <c r="A31" s="275" t="str">
        <f t="shared" si="0"/>
        <v>2015edu14</v>
      </c>
      <c r="B31" s="232">
        <v>2015</v>
      </c>
      <c r="C31" s="232" t="s">
        <v>702</v>
      </c>
      <c r="D31" s="232">
        <v>0.70219212770462003</v>
      </c>
      <c r="E31" s="232">
        <v>2.55270265042782E-2</v>
      </c>
      <c r="F31" s="232">
        <v>27.507791519165</v>
      </c>
      <c r="G31" s="232">
        <v>0</v>
      </c>
      <c r="H31" s="232">
        <v>47308</v>
      </c>
      <c r="I31" s="232">
        <v>0.44951787590980502</v>
      </c>
      <c r="J31" s="232">
        <v>2.3617388680577299E-2</v>
      </c>
    </row>
    <row r="32" spans="1:10" x14ac:dyDescent="0.25">
      <c r="A32" s="275" t="str">
        <f t="shared" si="0"/>
        <v>2015edu15</v>
      </c>
      <c r="B32" s="232">
        <v>2015</v>
      </c>
      <c r="C32" s="232" t="s">
        <v>703</v>
      </c>
      <c r="D32" s="232">
        <v>0.80403339862823497</v>
      </c>
      <c r="E32" s="232">
        <v>2.66280062496662E-2</v>
      </c>
      <c r="F32" s="232">
        <v>30.1950283050537</v>
      </c>
      <c r="G32" s="232">
        <v>0</v>
      </c>
      <c r="H32" s="232">
        <v>47308</v>
      </c>
      <c r="I32" s="232">
        <v>0.44951787590980502</v>
      </c>
      <c r="J32" s="232">
        <v>2.5684431195259101E-2</v>
      </c>
    </row>
    <row r="33" spans="1:10" x14ac:dyDescent="0.25">
      <c r="A33" s="275" t="str">
        <f t="shared" si="0"/>
        <v>2015edu16</v>
      </c>
      <c r="B33" s="232">
        <v>2015</v>
      </c>
      <c r="C33" s="232" t="s">
        <v>704</v>
      </c>
      <c r="D33" s="232">
        <v>1.3217307329177901</v>
      </c>
      <c r="E33" s="232">
        <v>1.8148664385080299E-2</v>
      </c>
      <c r="F33" s="232">
        <v>72.827987670898395</v>
      </c>
      <c r="G33" s="232">
        <v>0</v>
      </c>
      <c r="H33" s="232">
        <v>47308</v>
      </c>
      <c r="I33" s="232">
        <v>0.44951787590980502</v>
      </c>
      <c r="J33" s="232">
        <v>0.188145637512207</v>
      </c>
    </row>
    <row r="34" spans="1:10" x14ac:dyDescent="0.25">
      <c r="A34" s="275" t="str">
        <f t="shared" si="0"/>
        <v>2015edu18</v>
      </c>
      <c r="B34" s="232">
        <v>2015</v>
      </c>
      <c r="C34" s="232" t="s">
        <v>705</v>
      </c>
      <c r="D34" s="232">
        <v>1.6976391077041599</v>
      </c>
      <c r="E34" s="232">
        <v>4.58124056458473E-2</v>
      </c>
      <c r="F34" s="232">
        <v>37.056320190429702</v>
      </c>
      <c r="G34" s="232">
        <v>0</v>
      </c>
      <c r="H34" s="232">
        <v>47308</v>
      </c>
      <c r="I34" s="232">
        <v>0.44951787590980502</v>
      </c>
      <c r="J34" s="232">
        <v>6.80395867675543E-3</v>
      </c>
    </row>
    <row r="35" spans="1:10" x14ac:dyDescent="0.25">
      <c r="A35" s="275" t="str">
        <f t="shared" si="0"/>
        <v>2015edu2</v>
      </c>
      <c r="B35" s="232">
        <v>2015</v>
      </c>
      <c r="C35" s="232" t="s">
        <v>706</v>
      </c>
      <c r="D35" s="232">
        <v>-0.10430297255516099</v>
      </c>
      <c r="E35" s="232">
        <v>4.3019410222768797E-2</v>
      </c>
      <c r="F35" s="232">
        <v>-2.4245560169220002</v>
      </c>
      <c r="G35" s="232">
        <v>1.53308408334851E-2</v>
      </c>
      <c r="H35" s="232">
        <v>47308</v>
      </c>
      <c r="I35" s="232">
        <v>0.44951787590980502</v>
      </c>
      <c r="J35" s="232">
        <v>4.3188012205064297E-3</v>
      </c>
    </row>
    <row r="36" spans="1:10" x14ac:dyDescent="0.25">
      <c r="A36" s="275" t="str">
        <f t="shared" si="0"/>
        <v>2015edu22</v>
      </c>
      <c r="B36" s="232">
        <v>2015</v>
      </c>
      <c r="C36" s="232" t="s">
        <v>707</v>
      </c>
      <c r="D36" s="232">
        <v>1.93882143497467</v>
      </c>
      <c r="E36" s="232">
        <v>5.2590586245060002E-2</v>
      </c>
      <c r="F36" s="232">
        <v>36.866321563720703</v>
      </c>
      <c r="G36" s="232">
        <v>0</v>
      </c>
      <c r="H36" s="232">
        <v>47308</v>
      </c>
      <c r="I36" s="232">
        <v>0.44951787590980502</v>
      </c>
      <c r="J36" s="232">
        <v>4.6516647562384597E-3</v>
      </c>
    </row>
    <row r="37" spans="1:10" x14ac:dyDescent="0.25">
      <c r="A37" s="275" t="str">
        <f t="shared" si="0"/>
        <v>2015edu3</v>
      </c>
      <c r="B37" s="232">
        <v>2015</v>
      </c>
      <c r="C37" s="232" t="s">
        <v>708</v>
      </c>
      <c r="D37" s="232">
        <v>-9.7797252237796797E-2</v>
      </c>
      <c r="E37" s="232">
        <v>3.2854326069354997E-2</v>
      </c>
      <c r="F37" s="232">
        <v>-2.9766933917999299</v>
      </c>
      <c r="G37" s="232">
        <v>2.9152273200452302E-3</v>
      </c>
      <c r="H37" s="232">
        <v>47308</v>
      </c>
      <c r="I37" s="232">
        <v>0.44951787590980502</v>
      </c>
      <c r="J37" s="232">
        <v>7.3256464675068899E-3</v>
      </c>
    </row>
    <row r="38" spans="1:10" x14ac:dyDescent="0.25">
      <c r="A38" s="275" t="str">
        <f t="shared" si="0"/>
        <v>2015edu4</v>
      </c>
      <c r="B38" s="232">
        <v>2015</v>
      </c>
      <c r="C38" s="232" t="s">
        <v>709</v>
      </c>
      <c r="D38" s="232">
        <v>-0.112545438110828</v>
      </c>
      <c r="E38" s="232">
        <v>2.9698643833398802E-2</v>
      </c>
      <c r="F38" s="232">
        <v>-3.7895817756652801</v>
      </c>
      <c r="G38" s="232">
        <v>1.5108815568964901E-4</v>
      </c>
      <c r="H38" s="232">
        <v>47308</v>
      </c>
      <c r="I38" s="232">
        <v>0.44951787590980502</v>
      </c>
      <c r="J38" s="232">
        <v>1.27319907769561E-2</v>
      </c>
    </row>
    <row r="39" spans="1:10" x14ac:dyDescent="0.25">
      <c r="A39" s="275" t="str">
        <f t="shared" si="0"/>
        <v>2015edu5</v>
      </c>
      <c r="B39" s="232">
        <v>2015</v>
      </c>
      <c r="C39" s="232" t="s">
        <v>710</v>
      </c>
      <c r="D39" s="232">
        <v>-2.8918856754899001E-2</v>
      </c>
      <c r="E39" s="232">
        <v>1.9442399963736499E-2</v>
      </c>
      <c r="F39" s="232">
        <v>-1.4874118566513099</v>
      </c>
      <c r="G39" s="232">
        <v>0.13691273331642201</v>
      </c>
      <c r="H39" s="232">
        <v>47308</v>
      </c>
      <c r="I39" s="232">
        <v>0.44951787590980502</v>
      </c>
      <c r="J39" s="232">
        <v>5.25093525648117E-2</v>
      </c>
    </row>
    <row r="40" spans="1:10" x14ac:dyDescent="0.25">
      <c r="A40" s="275" t="str">
        <f t="shared" si="0"/>
        <v>2015edu6</v>
      </c>
      <c r="B40" s="232">
        <v>2015</v>
      </c>
      <c r="C40" s="232" t="s">
        <v>711</v>
      </c>
      <c r="D40" s="232">
        <v>3.29770259559155E-2</v>
      </c>
      <c r="E40" s="232">
        <v>2.07216907292604E-2</v>
      </c>
      <c r="F40" s="232">
        <v>1.59142541885376</v>
      </c>
      <c r="G40" s="232">
        <v>0.111520551145077</v>
      </c>
      <c r="H40" s="232">
        <v>47308</v>
      </c>
      <c r="I40" s="232">
        <v>0.44951787590980502</v>
      </c>
      <c r="J40" s="232">
        <v>2.9683707281947101E-2</v>
      </c>
    </row>
    <row r="41" spans="1:10" x14ac:dyDescent="0.25">
      <c r="A41" s="275" t="str">
        <f t="shared" si="0"/>
        <v>2015edu7</v>
      </c>
      <c r="B41" s="232">
        <v>2015</v>
      </c>
      <c r="C41" s="232" t="s">
        <v>712</v>
      </c>
      <c r="D41" s="232">
        <v>4.7591883689165101E-2</v>
      </c>
      <c r="E41" s="232">
        <v>2.23687384277582E-2</v>
      </c>
      <c r="F41" s="232">
        <v>2.1276068687439</v>
      </c>
      <c r="G41" s="232">
        <v>3.3374849706888199E-2</v>
      </c>
      <c r="H41" s="232">
        <v>47308</v>
      </c>
      <c r="I41" s="232">
        <v>0.44951787590980502</v>
      </c>
      <c r="J41" s="232">
        <v>2.0009204745292698E-2</v>
      </c>
    </row>
    <row r="42" spans="1:10" x14ac:dyDescent="0.25">
      <c r="A42" s="275" t="str">
        <f t="shared" si="0"/>
        <v>2015edu8</v>
      </c>
      <c r="B42" s="232">
        <v>2015</v>
      </c>
      <c r="C42" s="232" t="s">
        <v>713</v>
      </c>
      <c r="D42" s="232">
        <v>0.114057473838329</v>
      </c>
      <c r="E42" s="232">
        <v>2.1464029327034999E-2</v>
      </c>
      <c r="F42" s="232">
        <v>5.3138890266418501</v>
      </c>
      <c r="G42" s="232">
        <v>1.07794861037291E-7</v>
      </c>
      <c r="H42" s="232">
        <v>47308</v>
      </c>
      <c r="I42" s="232">
        <v>0.44951787590980502</v>
      </c>
      <c r="J42" s="232">
        <v>2.4185054004192401E-2</v>
      </c>
    </row>
    <row r="43" spans="1:10" x14ac:dyDescent="0.25">
      <c r="A43" s="275" t="str">
        <f t="shared" si="0"/>
        <v>2015edu9</v>
      </c>
      <c r="B43" s="232">
        <v>2015</v>
      </c>
      <c r="C43" s="232" t="s">
        <v>714</v>
      </c>
      <c r="D43" s="232">
        <v>0.157437339425087</v>
      </c>
      <c r="E43" s="232">
        <v>1.71774625778198E-2</v>
      </c>
      <c r="F43" s="232">
        <v>9.16534328460693</v>
      </c>
      <c r="G43" s="232">
        <v>5.1309958466701802E-20</v>
      </c>
      <c r="H43" s="232">
        <v>47308</v>
      </c>
      <c r="I43" s="232">
        <v>0.44951787590980502</v>
      </c>
      <c r="J43" s="232">
        <v>0.12732599675655401</v>
      </c>
    </row>
    <row r="44" spans="1:10" x14ac:dyDescent="0.25">
      <c r="A44" s="275" t="str">
        <f t="shared" si="0"/>
        <v>2015hom</v>
      </c>
      <c r="B44" s="232">
        <v>2015</v>
      </c>
      <c r="C44" s="232" t="s">
        <v>715</v>
      </c>
      <c r="D44" s="232">
        <v>0.37070086598396301</v>
      </c>
      <c r="E44" s="232">
        <v>5.6468071416020402E-3</v>
      </c>
      <c r="F44" s="232">
        <v>65.647872924804702</v>
      </c>
      <c r="G44" s="232">
        <v>0</v>
      </c>
      <c r="H44" s="232">
        <v>47308</v>
      </c>
      <c r="I44" s="232">
        <v>0.44951787590980502</v>
      </c>
      <c r="J44" s="232">
        <v>0.55727744102478005</v>
      </c>
    </row>
    <row r="45" spans="1:10" x14ac:dyDescent="0.25">
      <c r="A45" s="275" t="str">
        <f t="shared" si="0"/>
        <v>2015idade</v>
      </c>
      <c r="B45" s="232">
        <v>2015</v>
      </c>
      <c r="C45" s="232" t="s">
        <v>716</v>
      </c>
      <c r="D45" s="232">
        <v>4.4727876782417297E-2</v>
      </c>
      <c r="E45" s="232">
        <v>1.4155595563352099E-3</v>
      </c>
      <c r="F45" s="232">
        <v>31.5973110198975</v>
      </c>
      <c r="G45" s="232">
        <v>0</v>
      </c>
      <c r="H45" s="232">
        <v>47308</v>
      </c>
      <c r="I45" s="232">
        <v>0.44951787590980502</v>
      </c>
      <c r="J45" s="232">
        <v>40.640110015869098</v>
      </c>
    </row>
    <row r="46" spans="1:10" x14ac:dyDescent="0.25">
      <c r="A46" s="275" t="str">
        <f t="shared" si="0"/>
        <v>2015idade2</v>
      </c>
      <c r="B46" s="232">
        <v>2015</v>
      </c>
      <c r="C46" s="232" t="s">
        <v>717</v>
      </c>
      <c r="D46" s="232">
        <v>-4.15330461692065E-4</v>
      </c>
      <c r="E46" s="232">
        <v>1.7224439943674999E-5</v>
      </c>
      <c r="F46" s="232">
        <v>-24.112857818603501</v>
      </c>
      <c r="G46" s="232">
        <v>0</v>
      </c>
      <c r="H46" s="232">
        <v>47308</v>
      </c>
      <c r="I46" s="232">
        <v>0.44951787590980502</v>
      </c>
      <c r="J46" s="232">
        <v>1817.28454589844</v>
      </c>
    </row>
    <row r="47" spans="1:10" x14ac:dyDescent="0.25">
      <c r="A47" s="275" t="str">
        <f t="shared" si="0"/>
        <v>2015lnrtrabp</v>
      </c>
      <c r="B47" s="232">
        <v>2015</v>
      </c>
      <c r="C47" s="232" t="s">
        <v>718</v>
      </c>
      <c r="J47" s="232">
        <v>7.4062929153442401</v>
      </c>
    </row>
    <row r="48" spans="1:10" x14ac:dyDescent="0.25">
      <c r="A48" s="275" t="str">
        <f t="shared" si="0"/>
        <v>2014_cons</v>
      </c>
      <c r="B48" s="232">
        <v>2014</v>
      </c>
      <c r="C48" s="232" t="s">
        <v>696</v>
      </c>
      <c r="D48" s="232">
        <v>5.7554297447204599</v>
      </c>
      <c r="E48" s="232">
        <v>4.2131073772907299E-2</v>
      </c>
      <c r="F48" s="232">
        <v>136.60771179199199</v>
      </c>
      <c r="G48" s="232">
        <v>0</v>
      </c>
      <c r="H48" s="232">
        <v>48370</v>
      </c>
      <c r="I48" s="232">
        <v>0.211957678198814</v>
      </c>
    </row>
    <row r="49" spans="1:10" x14ac:dyDescent="0.25">
      <c r="A49" s="275" t="str">
        <f t="shared" si="0"/>
        <v>2014edu1</v>
      </c>
      <c r="B49" s="232">
        <v>2014</v>
      </c>
      <c r="C49" s="232" t="s">
        <v>697</v>
      </c>
      <c r="D49" s="232">
        <v>-0.29539406299591098</v>
      </c>
      <c r="E49" s="232">
        <v>0.181462958455086</v>
      </c>
      <c r="F49" s="232">
        <v>-1.62784767150879</v>
      </c>
      <c r="G49" s="232">
        <v>0.103563703596592</v>
      </c>
      <c r="H49" s="232">
        <v>48370</v>
      </c>
      <c r="I49" s="232">
        <v>0.211957678198814</v>
      </c>
      <c r="J49" s="232">
        <v>2.3582630092278101E-4</v>
      </c>
    </row>
    <row r="50" spans="1:10" x14ac:dyDescent="0.25">
      <c r="A50" s="275" t="str">
        <f t="shared" si="0"/>
        <v>2014edu10</v>
      </c>
      <c r="B50" s="232">
        <v>2014</v>
      </c>
      <c r="C50" s="232" t="s">
        <v>698</v>
      </c>
      <c r="D50" s="232">
        <v>0.15400101244449599</v>
      </c>
      <c r="E50" s="232">
        <v>3.07477656751871E-2</v>
      </c>
      <c r="F50" s="232">
        <v>5.0085268020629901</v>
      </c>
      <c r="G50" s="232">
        <v>5.5040993629518198E-7</v>
      </c>
      <c r="H50" s="232">
        <v>48370</v>
      </c>
      <c r="I50" s="232">
        <v>0.211957678198814</v>
      </c>
      <c r="J50" s="232">
        <v>2.25452277809381E-2</v>
      </c>
    </row>
    <row r="51" spans="1:10" x14ac:dyDescent="0.25">
      <c r="A51" s="275" t="str">
        <f t="shared" si="0"/>
        <v>2014edu11</v>
      </c>
      <c r="B51" s="232">
        <v>2014</v>
      </c>
      <c r="C51" s="232" t="s">
        <v>699</v>
      </c>
      <c r="D51" s="232">
        <v>0.21740080416202501</v>
      </c>
      <c r="E51" s="232">
        <v>2.9944311827421199E-2</v>
      </c>
      <c r="F51" s="232">
        <v>7.26017045974731</v>
      </c>
      <c r="G51" s="232">
        <v>3.9240488571186399E-13</v>
      </c>
      <c r="H51" s="232">
        <v>48370</v>
      </c>
      <c r="I51" s="232">
        <v>0.211957678198814</v>
      </c>
      <c r="J51" s="232">
        <v>2.7848409488797202E-2</v>
      </c>
    </row>
    <row r="52" spans="1:10" x14ac:dyDescent="0.25">
      <c r="A52" s="275" t="str">
        <f t="shared" si="0"/>
        <v>2014edu12</v>
      </c>
      <c r="B52" s="232">
        <v>2014</v>
      </c>
      <c r="C52" s="232" t="s">
        <v>700</v>
      </c>
      <c r="D52" s="232">
        <v>0.36732143163681003</v>
      </c>
      <c r="E52" s="232">
        <v>2.37797573208809E-2</v>
      </c>
      <c r="F52" s="232">
        <v>15.4468116760254</v>
      </c>
      <c r="G52" s="232">
        <v>0</v>
      </c>
      <c r="H52" s="232">
        <v>48370</v>
      </c>
      <c r="I52" s="232">
        <v>0.211957678198814</v>
      </c>
      <c r="J52" s="232">
        <v>0.37615588307380698</v>
      </c>
    </row>
    <row r="53" spans="1:10" x14ac:dyDescent="0.25">
      <c r="A53" s="275" t="str">
        <f t="shared" si="0"/>
        <v>2014edu13</v>
      </c>
      <c r="B53" s="232">
        <v>2014</v>
      </c>
      <c r="C53" s="232" t="s">
        <v>701</v>
      </c>
      <c r="D53" s="232">
        <v>0.46876004338264499</v>
      </c>
      <c r="E53" s="232">
        <v>3.82463932037354E-2</v>
      </c>
      <c r="F53" s="232">
        <v>12.256319999694799</v>
      </c>
      <c r="G53" s="232">
        <v>1.7485850402241001E-34</v>
      </c>
      <c r="H53" s="232">
        <v>48370</v>
      </c>
      <c r="I53" s="232">
        <v>0.211957678198814</v>
      </c>
      <c r="J53" s="232">
        <v>1.50012634694576E-2</v>
      </c>
    </row>
    <row r="54" spans="1:10" x14ac:dyDescent="0.25">
      <c r="A54" s="275" t="str">
        <f t="shared" si="0"/>
        <v>2014edu14</v>
      </c>
      <c r="B54" s="232">
        <v>2014</v>
      </c>
      <c r="C54" s="232" t="s">
        <v>702</v>
      </c>
      <c r="D54" s="232">
        <v>0.60905557870864901</v>
      </c>
      <c r="E54" s="232">
        <v>3.7149675190448803E-2</v>
      </c>
      <c r="F54" s="232">
        <v>16.394639968872099</v>
      </c>
      <c r="G54" s="232">
        <v>0</v>
      </c>
      <c r="H54" s="232">
        <v>48370</v>
      </c>
      <c r="I54" s="232">
        <v>0.211957678198814</v>
      </c>
      <c r="J54" s="232">
        <v>2.0490135997533802E-2</v>
      </c>
    </row>
    <row r="55" spans="1:10" x14ac:dyDescent="0.25">
      <c r="A55" s="275" t="str">
        <f t="shared" si="0"/>
        <v>2014edu15</v>
      </c>
      <c r="B55" s="232">
        <v>2014</v>
      </c>
      <c r="C55" s="232" t="s">
        <v>703</v>
      </c>
      <c r="D55" s="232">
        <v>0.67728847265243497</v>
      </c>
      <c r="E55" s="232">
        <v>3.70781980454922E-2</v>
      </c>
      <c r="F55" s="232">
        <v>18.2664890289307</v>
      </c>
      <c r="G55" s="232">
        <v>0</v>
      </c>
      <c r="H55" s="232">
        <v>48370</v>
      </c>
      <c r="I55" s="232">
        <v>0.211957678198814</v>
      </c>
      <c r="J55" s="232">
        <v>2.3924320936202999E-2</v>
      </c>
    </row>
    <row r="56" spans="1:10" x14ac:dyDescent="0.25">
      <c r="A56" s="275" t="str">
        <f t="shared" si="0"/>
        <v>2014edu16</v>
      </c>
      <c r="B56" s="232">
        <v>2014</v>
      </c>
      <c r="C56" s="232" t="s">
        <v>704</v>
      </c>
      <c r="D56" s="232">
        <v>1.1224238872528101</v>
      </c>
      <c r="E56" s="232">
        <v>2.6667840778827698E-2</v>
      </c>
      <c r="F56" s="232">
        <v>42.089042663574197</v>
      </c>
      <c r="G56" s="232">
        <v>0</v>
      </c>
      <c r="H56" s="232">
        <v>48370</v>
      </c>
      <c r="I56" s="232">
        <v>0.211957678198814</v>
      </c>
      <c r="J56" s="232">
        <v>0.17716953158378601</v>
      </c>
    </row>
    <row r="57" spans="1:10" x14ac:dyDescent="0.25">
      <c r="A57" s="275" t="str">
        <f t="shared" si="0"/>
        <v>2014edu18</v>
      </c>
      <c r="B57" s="232">
        <v>2014</v>
      </c>
      <c r="C57" s="232" t="s">
        <v>705</v>
      </c>
      <c r="D57" s="232">
        <v>1.5749819278717001</v>
      </c>
      <c r="E57" s="232">
        <v>6.8959720432758304E-2</v>
      </c>
      <c r="F57" s="232">
        <v>22.839157104492202</v>
      </c>
      <c r="G57" s="232">
        <v>0</v>
      </c>
      <c r="H57" s="232">
        <v>48370</v>
      </c>
      <c r="I57" s="232">
        <v>0.211957678198814</v>
      </c>
      <c r="J57" s="232">
        <v>8.4207039326429402E-3</v>
      </c>
    </row>
    <row r="58" spans="1:10" x14ac:dyDescent="0.25">
      <c r="A58" s="275" t="str">
        <f t="shared" si="0"/>
        <v>2014edu2</v>
      </c>
      <c r="B58" s="232">
        <v>2014</v>
      </c>
      <c r="C58" s="232" t="s">
        <v>706</v>
      </c>
      <c r="D58" s="232">
        <v>-0.12506040930748</v>
      </c>
      <c r="E58" s="232">
        <v>5.25240004062653E-2</v>
      </c>
      <c r="F58" s="232">
        <v>-2.381014585495</v>
      </c>
      <c r="G58" s="232">
        <v>1.7268877476453798E-2</v>
      </c>
      <c r="H58" s="232">
        <v>48370</v>
      </c>
      <c r="I58" s="232">
        <v>0.211957678198814</v>
      </c>
      <c r="J58" s="232">
        <v>5.17255999147892E-3</v>
      </c>
    </row>
    <row r="59" spans="1:10" x14ac:dyDescent="0.25">
      <c r="A59" s="275" t="str">
        <f t="shared" si="0"/>
        <v>2014edu22</v>
      </c>
      <c r="B59" s="232">
        <v>2014</v>
      </c>
      <c r="C59" s="232" t="s">
        <v>707</v>
      </c>
      <c r="D59" s="232">
        <v>1.7993739843368499</v>
      </c>
      <c r="E59" s="232">
        <v>0.116840444505215</v>
      </c>
      <c r="F59" s="232">
        <v>15.400266647338899</v>
      </c>
      <c r="G59" s="232">
        <v>0</v>
      </c>
      <c r="H59" s="232">
        <v>48370</v>
      </c>
      <c r="I59" s="232">
        <v>0.211957678198814</v>
      </c>
      <c r="J59" s="232">
        <v>3.9221374318003698E-3</v>
      </c>
    </row>
    <row r="60" spans="1:10" x14ac:dyDescent="0.25">
      <c r="A60" s="275" t="str">
        <f t="shared" si="0"/>
        <v>2014edu3</v>
      </c>
      <c r="B60" s="232">
        <v>2014</v>
      </c>
      <c r="C60" s="232" t="s">
        <v>708</v>
      </c>
      <c r="D60" s="232">
        <v>-4.1498720645904499E-2</v>
      </c>
      <c r="E60" s="232">
        <v>3.8055725395679502E-2</v>
      </c>
      <c r="F60" s="232">
        <v>-1.0904724597930899</v>
      </c>
      <c r="G60" s="232">
        <v>0.27551051974296598</v>
      </c>
      <c r="H60" s="232">
        <v>48370</v>
      </c>
      <c r="I60" s="232">
        <v>0.211957678198814</v>
      </c>
      <c r="J60" s="232">
        <v>8.8912965729832597E-3</v>
      </c>
    </row>
    <row r="61" spans="1:10" x14ac:dyDescent="0.25">
      <c r="A61" s="275" t="str">
        <f t="shared" si="0"/>
        <v>2014edu4</v>
      </c>
      <c r="B61" s="232">
        <v>2014</v>
      </c>
      <c r="C61" s="232" t="s">
        <v>709</v>
      </c>
      <c r="D61" s="232">
        <v>-4.68296408653259E-2</v>
      </c>
      <c r="E61" s="232">
        <v>3.2260563224554097E-2</v>
      </c>
      <c r="F61" s="232">
        <v>-1.4516063928604099</v>
      </c>
      <c r="G61" s="232">
        <v>0.146617561578751</v>
      </c>
      <c r="H61" s="232">
        <v>48370</v>
      </c>
      <c r="I61" s="232">
        <v>0.211957678198814</v>
      </c>
      <c r="J61" s="232">
        <v>1.43304066732526E-2</v>
      </c>
    </row>
    <row r="62" spans="1:10" x14ac:dyDescent="0.25">
      <c r="A62" s="275" t="str">
        <f t="shared" si="0"/>
        <v>2014edu5</v>
      </c>
      <c r="B62" s="232">
        <v>2014</v>
      </c>
      <c r="C62" s="232" t="s">
        <v>710</v>
      </c>
      <c r="D62" s="232">
        <v>-2.45221820659935E-3</v>
      </c>
      <c r="E62" s="232">
        <v>2.6072716340422599E-2</v>
      </c>
      <c r="F62" s="232">
        <v>-9.4053037464618697E-2</v>
      </c>
      <c r="G62" s="232">
        <v>0.92506742477417003</v>
      </c>
      <c r="H62" s="232">
        <v>48370</v>
      </c>
      <c r="I62" s="232">
        <v>0.211957678198814</v>
      </c>
      <c r="J62" s="232">
        <v>5.8016378432512297E-2</v>
      </c>
    </row>
    <row r="63" spans="1:10" x14ac:dyDescent="0.25">
      <c r="A63" s="275" t="str">
        <f t="shared" si="0"/>
        <v>2014edu6</v>
      </c>
      <c r="B63" s="232">
        <v>2014</v>
      </c>
      <c r="C63" s="232" t="s">
        <v>711</v>
      </c>
      <c r="D63" s="232">
        <v>3.7618286907672903E-2</v>
      </c>
      <c r="E63" s="232">
        <v>2.81196478754282E-2</v>
      </c>
      <c r="F63" s="232">
        <v>1.3377937078476001</v>
      </c>
      <c r="G63" s="232">
        <v>0.18096998333931</v>
      </c>
      <c r="H63" s="232">
        <v>48370</v>
      </c>
      <c r="I63" s="232">
        <v>0.211957678198814</v>
      </c>
      <c r="J63" s="232">
        <v>3.23112830519676E-2</v>
      </c>
    </row>
    <row r="64" spans="1:10" x14ac:dyDescent="0.25">
      <c r="A64" s="275" t="str">
        <f t="shared" si="0"/>
        <v>2014edu7</v>
      </c>
      <c r="B64" s="232">
        <v>2014</v>
      </c>
      <c r="C64" s="232" t="s">
        <v>712</v>
      </c>
      <c r="D64" s="232">
        <v>6.0556154698133503E-2</v>
      </c>
      <c r="E64" s="232">
        <v>3.0643323436379401E-2</v>
      </c>
      <c r="F64" s="232">
        <v>1.9761614799499501</v>
      </c>
      <c r="G64" s="232">
        <v>4.8142164945602403E-2</v>
      </c>
      <c r="H64" s="232">
        <v>48370</v>
      </c>
      <c r="I64" s="232">
        <v>0.211957678198814</v>
      </c>
      <c r="J64" s="232">
        <v>2.4137593805789899E-2</v>
      </c>
    </row>
    <row r="65" spans="1:10" x14ac:dyDescent="0.25">
      <c r="A65" s="275" t="str">
        <f t="shared" si="0"/>
        <v>2014edu8</v>
      </c>
      <c r="B65" s="232">
        <v>2014</v>
      </c>
      <c r="C65" s="232" t="s">
        <v>713</v>
      </c>
      <c r="D65" s="232">
        <v>9.2608712613582597E-2</v>
      </c>
      <c r="E65" s="232">
        <v>2.8952926397323601E-2</v>
      </c>
      <c r="F65" s="232">
        <v>3.1985960006713898</v>
      </c>
      <c r="G65" s="232">
        <v>1.3818753650412E-3</v>
      </c>
      <c r="H65" s="232">
        <v>48370</v>
      </c>
      <c r="I65" s="232">
        <v>0.211957678198814</v>
      </c>
      <c r="J65" s="232">
        <v>2.80405841767788E-2</v>
      </c>
    </row>
    <row r="66" spans="1:10" x14ac:dyDescent="0.25">
      <c r="A66" s="275" t="str">
        <f t="shared" si="0"/>
        <v>2014edu9</v>
      </c>
      <c r="B66" s="232">
        <v>2014</v>
      </c>
      <c r="C66" s="232" t="s">
        <v>714</v>
      </c>
      <c r="D66" s="232">
        <v>0.16201400756835899</v>
      </c>
      <c r="E66" s="232">
        <v>2.4251462891697901E-2</v>
      </c>
      <c r="F66" s="232">
        <v>6.6805868148803702</v>
      </c>
      <c r="G66" s="232">
        <v>2.4055956879265301E-11</v>
      </c>
      <c r="H66" s="232">
        <v>48370</v>
      </c>
      <c r="I66" s="232">
        <v>0.211957678198814</v>
      </c>
      <c r="J66" s="232">
        <v>0.13405287265777599</v>
      </c>
    </row>
    <row r="67" spans="1:10" x14ac:dyDescent="0.25">
      <c r="A67" s="275" t="str">
        <f t="shared" ref="A67:A130" si="1">B67&amp;C67</f>
        <v>2014hom</v>
      </c>
      <c r="B67" s="232">
        <v>2014</v>
      </c>
      <c r="C67" s="232" t="s">
        <v>715</v>
      </c>
      <c r="D67" s="232">
        <v>0.33113625645637501</v>
      </c>
      <c r="E67" s="232">
        <v>7.9451324418187107E-3</v>
      </c>
      <c r="F67" s="232">
        <v>41.677879333496101</v>
      </c>
      <c r="G67" s="232">
        <v>0</v>
      </c>
      <c r="H67" s="232">
        <v>48370</v>
      </c>
      <c r="I67" s="232">
        <v>0.211957678198814</v>
      </c>
      <c r="J67" s="232">
        <v>0.55789172649383501</v>
      </c>
    </row>
    <row r="68" spans="1:10" x14ac:dyDescent="0.25">
      <c r="A68" s="275" t="str">
        <f t="shared" si="1"/>
        <v>2014idade</v>
      </c>
      <c r="B68" s="232">
        <v>2014</v>
      </c>
      <c r="C68" s="232" t="s">
        <v>716</v>
      </c>
      <c r="D68" s="232">
        <v>3.7689615041017498E-2</v>
      </c>
      <c r="E68" s="232">
        <v>1.8318691290914999E-3</v>
      </c>
      <c r="F68" s="232">
        <v>20.574403762817401</v>
      </c>
      <c r="G68" s="232">
        <v>0</v>
      </c>
      <c r="H68" s="232">
        <v>48370</v>
      </c>
      <c r="I68" s="232">
        <v>0.211957678198814</v>
      </c>
      <c r="J68" s="232">
        <v>40.169448852539098</v>
      </c>
    </row>
    <row r="69" spans="1:10" x14ac:dyDescent="0.25">
      <c r="A69" s="275" t="str">
        <f t="shared" si="1"/>
        <v>2014idade2</v>
      </c>
      <c r="B69" s="232">
        <v>2014</v>
      </c>
      <c r="C69" s="232" t="s">
        <v>717</v>
      </c>
      <c r="D69" s="232">
        <v>-3.4420395968481898E-4</v>
      </c>
      <c r="E69" s="232">
        <v>2.23652059503365E-5</v>
      </c>
      <c r="F69" s="232">
        <v>-15.390153884887701</v>
      </c>
      <c r="G69" s="232">
        <v>0</v>
      </c>
      <c r="H69" s="232">
        <v>48370</v>
      </c>
      <c r="I69" s="232">
        <v>0.211957678198814</v>
      </c>
      <c r="J69" s="232">
        <v>1776.54333496094</v>
      </c>
    </row>
    <row r="70" spans="1:10" x14ac:dyDescent="0.25">
      <c r="A70" s="275" t="str">
        <f t="shared" si="1"/>
        <v>2014lnrtrabp</v>
      </c>
      <c r="B70" s="232">
        <v>2014</v>
      </c>
      <c r="C70" s="232" t="s">
        <v>718</v>
      </c>
      <c r="J70" s="232">
        <v>7.2703299522399902</v>
      </c>
    </row>
    <row r="71" spans="1:10" x14ac:dyDescent="0.25">
      <c r="A71" s="275" t="str">
        <f t="shared" si="1"/>
        <v>2013_cons</v>
      </c>
      <c r="B71" s="232">
        <v>2013</v>
      </c>
      <c r="C71" s="232" t="s">
        <v>696</v>
      </c>
      <c r="D71" s="232">
        <v>5.60495948791504</v>
      </c>
      <c r="E71" s="232">
        <v>3.7586588412523297E-2</v>
      </c>
      <c r="F71" s="232">
        <v>149.12126159668</v>
      </c>
      <c r="G71" s="232">
        <v>0</v>
      </c>
      <c r="H71" s="232">
        <v>47741</v>
      </c>
      <c r="I71" s="232">
        <v>0.41509246826171903</v>
      </c>
    </row>
    <row r="72" spans="1:10" x14ac:dyDescent="0.25">
      <c r="A72" s="275" t="str">
        <f t="shared" si="1"/>
        <v>2013edu1</v>
      </c>
      <c r="B72" s="232">
        <v>2013</v>
      </c>
      <c r="C72" s="232" t="s">
        <v>697</v>
      </c>
      <c r="D72" s="232">
        <v>-5.9015203267335899E-2</v>
      </c>
      <c r="E72" s="232">
        <v>0.15140305459499401</v>
      </c>
      <c r="F72" s="232">
        <v>-0.38978871703147899</v>
      </c>
      <c r="G72" s="232">
        <v>0.69669455289840698</v>
      </c>
      <c r="H72" s="232">
        <v>47741</v>
      </c>
      <c r="I72" s="232">
        <v>0.41509246826171903</v>
      </c>
      <c r="J72" s="232">
        <v>2.85862450255081E-4</v>
      </c>
    </row>
    <row r="73" spans="1:10" x14ac:dyDescent="0.25">
      <c r="A73" s="275" t="str">
        <f t="shared" si="1"/>
        <v>2013edu10</v>
      </c>
      <c r="B73" s="232">
        <v>2013</v>
      </c>
      <c r="C73" s="232" t="s">
        <v>698</v>
      </c>
      <c r="D73" s="232">
        <v>0.22443899512290999</v>
      </c>
      <c r="E73" s="232">
        <v>2.6331795379519501E-2</v>
      </c>
      <c r="F73" s="232">
        <v>8.52349758148193</v>
      </c>
      <c r="G73" s="232">
        <v>1.59262261485469E-17</v>
      </c>
      <c r="H73" s="232">
        <v>47741</v>
      </c>
      <c r="I73" s="232">
        <v>0.41509246826171903</v>
      </c>
      <c r="J73" s="232">
        <v>2.4172330275178001E-2</v>
      </c>
    </row>
    <row r="74" spans="1:10" x14ac:dyDescent="0.25">
      <c r="A74" s="275" t="str">
        <f t="shared" si="1"/>
        <v>2013edu11</v>
      </c>
      <c r="B74" s="232">
        <v>2013</v>
      </c>
      <c r="C74" s="232" t="s">
        <v>699</v>
      </c>
      <c r="D74" s="232">
        <v>0.276576638221741</v>
      </c>
      <c r="E74" s="232">
        <v>2.5056986138224598E-2</v>
      </c>
      <c r="F74" s="232">
        <v>11.037905693054199</v>
      </c>
      <c r="G74" s="232">
        <v>2.7140284220915102E-28</v>
      </c>
      <c r="H74" s="232">
        <v>47741</v>
      </c>
      <c r="I74" s="232">
        <v>0.41509246826171903</v>
      </c>
      <c r="J74" s="232">
        <v>2.6721248403191601E-2</v>
      </c>
    </row>
    <row r="75" spans="1:10" x14ac:dyDescent="0.25">
      <c r="A75" s="275" t="str">
        <f t="shared" si="1"/>
        <v>2013edu12</v>
      </c>
      <c r="B75" s="232">
        <v>2013</v>
      </c>
      <c r="C75" s="232" t="s">
        <v>700</v>
      </c>
      <c r="D75" s="232">
        <v>0.473152756690979</v>
      </c>
      <c r="E75" s="232">
        <v>2.0752290263772E-2</v>
      </c>
      <c r="F75" s="232">
        <v>22.800025939941399</v>
      </c>
      <c r="G75" s="232">
        <v>0</v>
      </c>
      <c r="H75" s="232">
        <v>47741</v>
      </c>
      <c r="I75" s="232">
        <v>0.41509246826171903</v>
      </c>
      <c r="J75" s="232">
        <v>0.36461180448532099</v>
      </c>
    </row>
    <row r="76" spans="1:10" x14ac:dyDescent="0.25">
      <c r="A76" s="275" t="str">
        <f t="shared" si="1"/>
        <v>2013edu13</v>
      </c>
      <c r="B76" s="232">
        <v>2013</v>
      </c>
      <c r="C76" s="232" t="s">
        <v>701</v>
      </c>
      <c r="D76" s="232">
        <v>0.63309675455093395</v>
      </c>
      <c r="E76" s="232">
        <v>2.9426541179418599E-2</v>
      </c>
      <c r="F76" s="232">
        <v>21.514480590820298</v>
      </c>
      <c r="G76" s="232">
        <v>0</v>
      </c>
      <c r="H76" s="232">
        <v>47741</v>
      </c>
      <c r="I76" s="232">
        <v>0.41509246826171903</v>
      </c>
      <c r="J76" s="232">
        <v>1.66498608887196E-2</v>
      </c>
    </row>
    <row r="77" spans="1:10" x14ac:dyDescent="0.25">
      <c r="A77" s="275" t="str">
        <f t="shared" si="1"/>
        <v>2013edu14</v>
      </c>
      <c r="B77" s="232">
        <v>2013</v>
      </c>
      <c r="C77" s="232" t="s">
        <v>702</v>
      </c>
      <c r="D77" s="232">
        <v>0.75366300344467196</v>
      </c>
      <c r="E77" s="232">
        <v>2.9207693412899999E-2</v>
      </c>
      <c r="F77" s="232">
        <v>25.8035774230957</v>
      </c>
      <c r="G77" s="232">
        <v>0</v>
      </c>
      <c r="H77" s="232">
        <v>47741</v>
      </c>
      <c r="I77" s="232">
        <v>0.41509246826171903</v>
      </c>
      <c r="J77" s="232">
        <v>2.1387090906500799E-2</v>
      </c>
    </row>
    <row r="78" spans="1:10" x14ac:dyDescent="0.25">
      <c r="A78" s="275" t="str">
        <f t="shared" si="1"/>
        <v>2013edu15</v>
      </c>
      <c r="B78" s="232">
        <v>2013</v>
      </c>
      <c r="C78" s="232" t="s">
        <v>703</v>
      </c>
      <c r="D78" s="232">
        <v>0.85835480690002397</v>
      </c>
      <c r="E78" s="232">
        <v>2.9862642288208001E-2</v>
      </c>
      <c r="F78" s="232">
        <v>28.743431091308601</v>
      </c>
      <c r="G78" s="232">
        <v>0</v>
      </c>
      <c r="H78" s="232">
        <v>47741</v>
      </c>
      <c r="I78" s="232">
        <v>0.41509246826171903</v>
      </c>
      <c r="J78" s="232">
        <v>2.4592431262135499E-2</v>
      </c>
    </row>
    <row r="79" spans="1:10" x14ac:dyDescent="0.25">
      <c r="A79" s="275" t="str">
        <f t="shared" si="1"/>
        <v>2013edu16</v>
      </c>
      <c r="B79" s="232">
        <v>2013</v>
      </c>
      <c r="C79" s="232" t="s">
        <v>704</v>
      </c>
      <c r="D79" s="232">
        <v>1.3683176040649401</v>
      </c>
      <c r="E79" s="232">
        <v>2.24015694111586E-2</v>
      </c>
      <c r="F79" s="232">
        <v>61.081329345703097</v>
      </c>
      <c r="G79" s="232">
        <v>0</v>
      </c>
      <c r="H79" s="232">
        <v>47741</v>
      </c>
      <c r="I79" s="232">
        <v>0.41509246826171903</v>
      </c>
      <c r="J79" s="232">
        <v>0.163892552256584</v>
      </c>
    </row>
    <row r="80" spans="1:10" x14ac:dyDescent="0.25">
      <c r="A80" s="275" t="str">
        <f t="shared" si="1"/>
        <v>2013edu18</v>
      </c>
      <c r="B80" s="232">
        <v>2013</v>
      </c>
      <c r="C80" s="232" t="s">
        <v>705</v>
      </c>
      <c r="D80" s="232">
        <v>1.8148934841155999</v>
      </c>
      <c r="E80" s="232">
        <v>4.63594682514668E-2</v>
      </c>
      <c r="F80" s="232">
        <v>39.148281097412102</v>
      </c>
      <c r="G80" s="232">
        <v>0</v>
      </c>
      <c r="H80" s="232">
        <v>47741</v>
      </c>
      <c r="I80" s="232">
        <v>0.41509246826171903</v>
      </c>
      <c r="J80" s="232">
        <v>9.1261910274624807E-3</v>
      </c>
    </row>
    <row r="81" spans="1:10" x14ac:dyDescent="0.25">
      <c r="A81" s="275" t="str">
        <f t="shared" si="1"/>
        <v>2013edu2</v>
      </c>
      <c r="B81" s="232">
        <v>2013</v>
      </c>
      <c r="C81" s="232" t="s">
        <v>706</v>
      </c>
      <c r="D81" s="232">
        <v>-1.3155575841665299E-2</v>
      </c>
      <c r="E81" s="232">
        <v>3.8017593324184397E-2</v>
      </c>
      <c r="F81" s="232">
        <v>-0.34603914618492099</v>
      </c>
      <c r="G81" s="232">
        <v>0.72931480407714799</v>
      </c>
      <c r="H81" s="232">
        <v>47741</v>
      </c>
      <c r="I81" s="232">
        <v>0.41509246826171903</v>
      </c>
      <c r="J81" s="232">
        <v>5.6165033020079101E-3</v>
      </c>
    </row>
    <row r="82" spans="1:10" x14ac:dyDescent="0.25">
      <c r="A82" s="275" t="str">
        <f t="shared" si="1"/>
        <v>2013edu22</v>
      </c>
      <c r="B82" s="232">
        <v>2013</v>
      </c>
      <c r="C82" s="232" t="s">
        <v>707</v>
      </c>
      <c r="D82" s="232">
        <v>2.1554698944091801</v>
      </c>
      <c r="E82" s="232">
        <v>7.9282671213149997E-2</v>
      </c>
      <c r="F82" s="232">
        <v>27.187150955200199</v>
      </c>
      <c r="G82" s="232">
        <v>0</v>
      </c>
      <c r="H82" s="232">
        <v>47741</v>
      </c>
      <c r="I82" s="232">
        <v>0.41509246826171903</v>
      </c>
      <c r="J82" s="232">
        <v>2.6472129393368998E-3</v>
      </c>
    </row>
    <row r="83" spans="1:10" x14ac:dyDescent="0.25">
      <c r="A83" s="275" t="str">
        <f t="shared" si="1"/>
        <v>2013edu3</v>
      </c>
      <c r="B83" s="232">
        <v>2013</v>
      </c>
      <c r="C83" s="232" t="s">
        <v>708</v>
      </c>
      <c r="D83" s="232">
        <v>-6.1550300568342202E-2</v>
      </c>
      <c r="E83" s="232">
        <v>3.2468017190694802E-2</v>
      </c>
      <c r="F83" s="232">
        <v>-1.8957209587097199</v>
      </c>
      <c r="G83" s="232">
        <v>5.8002989739179597E-2</v>
      </c>
      <c r="H83" s="232">
        <v>47741</v>
      </c>
      <c r="I83" s="232">
        <v>0.41509246826171903</v>
      </c>
      <c r="J83" s="232">
        <v>9.7097689285874401E-3</v>
      </c>
    </row>
    <row r="84" spans="1:10" x14ac:dyDescent="0.25">
      <c r="A84" s="275" t="str">
        <f t="shared" si="1"/>
        <v>2013edu4</v>
      </c>
      <c r="B84" s="232">
        <v>2013</v>
      </c>
      <c r="C84" s="232" t="s">
        <v>709</v>
      </c>
      <c r="D84" s="232">
        <v>-8.1362118944525701E-3</v>
      </c>
      <c r="E84" s="232">
        <v>2.7170689776539799E-2</v>
      </c>
      <c r="F84" s="232">
        <v>-0.299448102712631</v>
      </c>
      <c r="G84" s="232">
        <v>0.76459944248199496</v>
      </c>
      <c r="H84" s="232">
        <v>47741</v>
      </c>
      <c r="I84" s="232">
        <v>0.41509246826171903</v>
      </c>
      <c r="J84" s="232">
        <v>1.8059989437460899E-2</v>
      </c>
    </row>
    <row r="85" spans="1:10" x14ac:dyDescent="0.25">
      <c r="A85" s="275" t="str">
        <f t="shared" si="1"/>
        <v>2013edu5</v>
      </c>
      <c r="B85" s="232">
        <v>2013</v>
      </c>
      <c r="C85" s="232" t="s">
        <v>710</v>
      </c>
      <c r="D85" s="232">
        <v>4.7743450850248302E-2</v>
      </c>
      <c r="E85" s="232">
        <v>2.2682884708046899E-2</v>
      </c>
      <c r="F85" s="232">
        <v>2.1048226356506299</v>
      </c>
      <c r="G85" s="232">
        <v>3.5311963409185403E-2</v>
      </c>
      <c r="H85" s="232">
        <v>47741</v>
      </c>
      <c r="I85" s="232">
        <v>0.41509246826171903</v>
      </c>
      <c r="J85" s="232">
        <v>6.3057750463485704E-2</v>
      </c>
    </row>
    <row r="86" spans="1:10" x14ac:dyDescent="0.25">
      <c r="A86" s="275" t="str">
        <f t="shared" si="1"/>
        <v>2013edu6</v>
      </c>
      <c r="B86" s="232">
        <v>2013</v>
      </c>
      <c r="C86" s="232" t="s">
        <v>711</v>
      </c>
      <c r="D86" s="232">
        <v>0.119408436119556</v>
      </c>
      <c r="E86" s="232">
        <v>2.38283649086952E-2</v>
      </c>
      <c r="F86" s="232">
        <v>5.0111889839172399</v>
      </c>
      <c r="G86" s="232">
        <v>5.4287772854877403E-7</v>
      </c>
      <c r="H86" s="232">
        <v>47741</v>
      </c>
      <c r="I86" s="232">
        <v>0.41509246826171903</v>
      </c>
      <c r="J86" s="232">
        <v>3.6822468042373699E-2</v>
      </c>
    </row>
    <row r="87" spans="1:10" x14ac:dyDescent="0.25">
      <c r="A87" s="275" t="str">
        <f t="shared" si="1"/>
        <v>2013edu7</v>
      </c>
      <c r="B87" s="232">
        <v>2013</v>
      </c>
      <c r="C87" s="232" t="s">
        <v>712</v>
      </c>
      <c r="D87" s="232">
        <v>0.13229054212570199</v>
      </c>
      <c r="E87" s="232">
        <v>2.54580359905958E-2</v>
      </c>
      <c r="F87" s="232">
        <v>5.1964159011840803</v>
      </c>
      <c r="G87" s="232">
        <v>2.04001608494764E-7</v>
      </c>
      <c r="H87" s="232">
        <v>47741</v>
      </c>
      <c r="I87" s="232">
        <v>0.41509246826171903</v>
      </c>
      <c r="J87" s="232">
        <v>2.49844342470169E-2</v>
      </c>
    </row>
    <row r="88" spans="1:10" x14ac:dyDescent="0.25">
      <c r="A88" s="275" t="str">
        <f t="shared" si="1"/>
        <v>2013edu8</v>
      </c>
      <c r="B88" s="232">
        <v>2013</v>
      </c>
      <c r="C88" s="232" t="s">
        <v>713</v>
      </c>
      <c r="D88" s="232">
        <v>0.18960133194923401</v>
      </c>
      <c r="E88" s="232">
        <v>2.4194397032260902E-2</v>
      </c>
      <c r="F88" s="232">
        <v>7.8365802764892596</v>
      </c>
      <c r="G88" s="232">
        <v>4.7251478852697E-15</v>
      </c>
      <c r="H88" s="232">
        <v>47741</v>
      </c>
      <c r="I88" s="232">
        <v>0.41509246826171903</v>
      </c>
      <c r="J88" s="232">
        <v>3.2187346369028098E-2</v>
      </c>
    </row>
    <row r="89" spans="1:10" x14ac:dyDescent="0.25">
      <c r="A89" s="275" t="str">
        <f t="shared" si="1"/>
        <v>2013edu9</v>
      </c>
      <c r="B89" s="232">
        <v>2013</v>
      </c>
      <c r="C89" s="232" t="s">
        <v>714</v>
      </c>
      <c r="D89" s="232">
        <v>0.213573798537254</v>
      </c>
      <c r="E89" s="232">
        <v>2.1118091419339201E-2</v>
      </c>
      <c r="F89" s="232">
        <v>10.113309860229499</v>
      </c>
      <c r="G89" s="232">
        <v>5.0994059394885002E-24</v>
      </c>
      <c r="H89" s="232">
        <v>47741</v>
      </c>
      <c r="I89" s="232">
        <v>0.41509246826171903</v>
      </c>
      <c r="J89" s="232">
        <v>0.131029218435287</v>
      </c>
    </row>
    <row r="90" spans="1:10" x14ac:dyDescent="0.25">
      <c r="A90" s="275" t="str">
        <f t="shared" si="1"/>
        <v>2013hom</v>
      </c>
      <c r="B90" s="232">
        <v>2013</v>
      </c>
      <c r="C90" s="232" t="s">
        <v>715</v>
      </c>
      <c r="D90" s="232">
        <v>0.38138002157211298</v>
      </c>
      <c r="E90" s="232">
        <v>5.7862773537635803E-3</v>
      </c>
      <c r="F90" s="232">
        <v>65.911117553710895</v>
      </c>
      <c r="G90" s="232">
        <v>0</v>
      </c>
      <c r="H90" s="232">
        <v>47741</v>
      </c>
      <c r="I90" s="232">
        <v>0.41509246826171903</v>
      </c>
      <c r="J90" s="232">
        <v>0.556992948055267</v>
      </c>
    </row>
    <row r="91" spans="1:10" x14ac:dyDescent="0.25">
      <c r="A91" s="275" t="str">
        <f t="shared" si="1"/>
        <v>2013idade</v>
      </c>
      <c r="B91" s="232">
        <v>2013</v>
      </c>
      <c r="C91" s="232" t="s">
        <v>716</v>
      </c>
      <c r="D91" s="232">
        <v>4.3647430837154402E-2</v>
      </c>
      <c r="E91" s="232">
        <v>1.67162250727415E-3</v>
      </c>
      <c r="F91" s="232">
        <v>26.110816955566399</v>
      </c>
      <c r="G91" s="232">
        <v>0</v>
      </c>
      <c r="H91" s="232">
        <v>47741</v>
      </c>
      <c r="I91" s="232">
        <v>0.41509246826171903</v>
      </c>
      <c r="J91" s="232">
        <v>39.876068115234403</v>
      </c>
    </row>
    <row r="92" spans="1:10" x14ac:dyDescent="0.25">
      <c r="A92" s="275" t="str">
        <f t="shared" si="1"/>
        <v>2013idade2</v>
      </c>
      <c r="B92" s="232">
        <v>2013</v>
      </c>
      <c r="C92" s="232" t="s">
        <v>717</v>
      </c>
      <c r="D92" s="232">
        <v>-4.0852287202142201E-4</v>
      </c>
      <c r="E92" s="232">
        <v>2.07428929570597E-5</v>
      </c>
      <c r="F92" s="232">
        <v>-19.694595336914102</v>
      </c>
      <c r="G92" s="232">
        <v>0</v>
      </c>
      <c r="H92" s="232">
        <v>47741</v>
      </c>
      <c r="I92" s="232">
        <v>0.41509246826171903</v>
      </c>
      <c r="J92" s="232">
        <v>1758.05029296875</v>
      </c>
    </row>
    <row r="93" spans="1:10" x14ac:dyDescent="0.25">
      <c r="A93" s="275" t="str">
        <f t="shared" si="1"/>
        <v>2013lnrtrabp</v>
      </c>
      <c r="B93" s="232">
        <v>2013</v>
      </c>
      <c r="C93" s="232" t="s">
        <v>718</v>
      </c>
      <c r="J93" s="232">
        <v>7.3632616996765101</v>
      </c>
    </row>
    <row r="94" spans="1:10" x14ac:dyDescent="0.25">
      <c r="A94" s="275" t="str">
        <f t="shared" si="1"/>
        <v>2012_cons</v>
      </c>
      <c r="B94" s="232">
        <v>2012</v>
      </c>
      <c r="C94" s="232" t="s">
        <v>696</v>
      </c>
      <c r="D94" s="232">
        <v>5.4380011558532697</v>
      </c>
      <c r="E94" s="232">
        <v>3.3759471029043198E-2</v>
      </c>
      <c r="F94" s="232">
        <v>161.08076477050801</v>
      </c>
      <c r="G94" s="232">
        <v>0</v>
      </c>
      <c r="H94" s="232">
        <v>47804</v>
      </c>
      <c r="I94" s="232">
        <v>0.39255368709564198</v>
      </c>
    </row>
    <row r="95" spans="1:10" x14ac:dyDescent="0.25">
      <c r="A95" s="275" t="str">
        <f t="shared" si="1"/>
        <v>2012edu1</v>
      </c>
      <c r="B95" s="232">
        <v>2012</v>
      </c>
      <c r="C95" s="232" t="s">
        <v>697</v>
      </c>
      <c r="D95" s="232">
        <v>0.13119398057460799</v>
      </c>
      <c r="E95" s="232">
        <v>5.8474849909543998E-2</v>
      </c>
      <c r="F95" s="232">
        <v>2.2435967922210698</v>
      </c>
      <c r="G95" s="232">
        <v>2.4862917140126201E-2</v>
      </c>
      <c r="H95" s="232">
        <v>47804</v>
      </c>
      <c r="I95" s="232">
        <v>0.39255368709564198</v>
      </c>
      <c r="J95" s="232">
        <v>3.00868763588369E-4</v>
      </c>
    </row>
    <row r="96" spans="1:10" x14ac:dyDescent="0.25">
      <c r="A96" s="275" t="str">
        <f t="shared" si="1"/>
        <v>2012edu10</v>
      </c>
      <c r="B96" s="232">
        <v>2012</v>
      </c>
      <c r="C96" s="232" t="s">
        <v>698</v>
      </c>
      <c r="D96" s="232">
        <v>0.25090491771697998</v>
      </c>
      <c r="E96" s="232">
        <v>2.4792635813355401E-2</v>
      </c>
      <c r="F96" s="232">
        <v>10.1201391220093</v>
      </c>
      <c r="G96" s="232">
        <v>4.7561926755799196E-24</v>
      </c>
      <c r="H96" s="232">
        <v>47804</v>
      </c>
      <c r="I96" s="232">
        <v>0.39255368709564198</v>
      </c>
      <c r="J96" s="232">
        <v>2.4870673194527598E-2</v>
      </c>
    </row>
    <row r="97" spans="1:10" x14ac:dyDescent="0.25">
      <c r="A97" s="275" t="str">
        <f t="shared" si="1"/>
        <v>2012edu11</v>
      </c>
      <c r="B97" s="232">
        <v>2012</v>
      </c>
      <c r="C97" s="232" t="s">
        <v>699</v>
      </c>
      <c r="D97" s="232">
        <v>0.282254368066788</v>
      </c>
      <c r="E97" s="232">
        <v>2.4664169177413001E-2</v>
      </c>
      <c r="F97" s="232">
        <v>11.4439029693604</v>
      </c>
      <c r="G97" s="232">
        <v>2.7629216068619901E-30</v>
      </c>
      <c r="H97" s="232">
        <v>47804</v>
      </c>
      <c r="I97" s="232">
        <v>0.39255368709564198</v>
      </c>
      <c r="J97" s="232">
        <v>3.0143313109874701E-2</v>
      </c>
    </row>
    <row r="98" spans="1:10" x14ac:dyDescent="0.25">
      <c r="A98" s="275" t="str">
        <f t="shared" si="1"/>
        <v>2012edu12</v>
      </c>
      <c r="B98" s="232">
        <v>2012</v>
      </c>
      <c r="C98" s="232" t="s">
        <v>700</v>
      </c>
      <c r="D98" s="232">
        <v>0.49819785356521601</v>
      </c>
      <c r="E98" s="232">
        <v>2.0236827433109301E-2</v>
      </c>
      <c r="F98" s="232">
        <v>24.6183776855469</v>
      </c>
      <c r="G98" s="232">
        <v>0</v>
      </c>
      <c r="H98" s="232">
        <v>47804</v>
      </c>
      <c r="I98" s="232">
        <v>0.39255368709564198</v>
      </c>
      <c r="J98" s="232">
        <v>0.34773632884025601</v>
      </c>
    </row>
    <row r="99" spans="1:10" x14ac:dyDescent="0.25">
      <c r="A99" s="275" t="str">
        <f t="shared" si="1"/>
        <v>2012edu13</v>
      </c>
      <c r="B99" s="232">
        <v>2012</v>
      </c>
      <c r="C99" s="232" t="s">
        <v>701</v>
      </c>
      <c r="D99" s="232">
        <v>0.75326663255691495</v>
      </c>
      <c r="E99" s="232">
        <v>2.87148021161556E-2</v>
      </c>
      <c r="F99" s="232">
        <v>26.232694625854499</v>
      </c>
      <c r="G99" s="232">
        <v>0</v>
      </c>
      <c r="H99" s="232">
        <v>47804</v>
      </c>
      <c r="I99" s="232">
        <v>0.39255368709564198</v>
      </c>
      <c r="J99" s="232">
        <v>1.78508199751377E-2</v>
      </c>
    </row>
    <row r="100" spans="1:10" x14ac:dyDescent="0.25">
      <c r="A100" s="275" t="str">
        <f t="shared" si="1"/>
        <v>2012edu14</v>
      </c>
      <c r="B100" s="232">
        <v>2012</v>
      </c>
      <c r="C100" s="232" t="s">
        <v>702</v>
      </c>
      <c r="D100" s="232">
        <v>0.82601064443588301</v>
      </c>
      <c r="E100" s="232">
        <v>2.9276097193360301E-2</v>
      </c>
      <c r="F100" s="232">
        <v>28.214506149291999</v>
      </c>
      <c r="G100" s="232">
        <v>0</v>
      </c>
      <c r="H100" s="232">
        <v>47804</v>
      </c>
      <c r="I100" s="232">
        <v>0.39255368709564198</v>
      </c>
      <c r="J100" s="232">
        <v>2.4523202329874001E-2</v>
      </c>
    </row>
    <row r="101" spans="1:10" x14ac:dyDescent="0.25">
      <c r="A101" s="275" t="str">
        <f t="shared" si="1"/>
        <v>2012edu15</v>
      </c>
      <c r="B101" s="232">
        <v>2012</v>
      </c>
      <c r="C101" s="232" t="s">
        <v>703</v>
      </c>
      <c r="D101" s="232">
        <v>0.81114500761032104</v>
      </c>
      <c r="E101" s="232">
        <v>2.8853284195065498E-2</v>
      </c>
      <c r="F101" s="232">
        <v>28.112745285034201</v>
      </c>
      <c r="G101" s="232">
        <v>0</v>
      </c>
      <c r="H101" s="232">
        <v>47804</v>
      </c>
      <c r="I101" s="232">
        <v>0.39255368709564198</v>
      </c>
      <c r="J101" s="232">
        <v>2.81489957123995E-2</v>
      </c>
    </row>
    <row r="102" spans="1:10" x14ac:dyDescent="0.25">
      <c r="A102" s="275" t="str">
        <f t="shared" si="1"/>
        <v>2012edu16</v>
      </c>
      <c r="B102" s="232">
        <v>2012</v>
      </c>
      <c r="C102" s="232" t="s">
        <v>704</v>
      </c>
      <c r="D102" s="232">
        <v>1.35403776168823</v>
      </c>
      <c r="E102" s="232">
        <v>2.2118346765637401E-2</v>
      </c>
      <c r="F102" s="232">
        <v>61.217857360839801</v>
      </c>
      <c r="G102" s="232">
        <v>0</v>
      </c>
      <c r="H102" s="232">
        <v>47804</v>
      </c>
      <c r="I102" s="232">
        <v>0.39255368709564198</v>
      </c>
      <c r="J102" s="232">
        <v>0.15799172222614299</v>
      </c>
    </row>
    <row r="103" spans="1:10" x14ac:dyDescent="0.25">
      <c r="A103" s="275" t="str">
        <f t="shared" si="1"/>
        <v>2012edu18</v>
      </c>
      <c r="B103" s="232">
        <v>2012</v>
      </c>
      <c r="C103" s="232" t="s">
        <v>705</v>
      </c>
      <c r="D103" s="232">
        <v>1.7742905616760301</v>
      </c>
      <c r="E103" s="232">
        <v>5.1786173135042197E-2</v>
      </c>
      <c r="F103" s="232">
        <v>34.2618598937988</v>
      </c>
      <c r="G103" s="232">
        <v>0</v>
      </c>
      <c r="H103" s="232">
        <v>47804</v>
      </c>
      <c r="I103" s="232">
        <v>0.39255368709564198</v>
      </c>
      <c r="J103" s="232">
        <v>9.9428584799170494E-3</v>
      </c>
    </row>
    <row r="104" spans="1:10" x14ac:dyDescent="0.25">
      <c r="A104" s="275" t="str">
        <f t="shared" si="1"/>
        <v>2012edu2</v>
      </c>
      <c r="B104" s="232">
        <v>2012</v>
      </c>
      <c r="C104" s="232" t="s">
        <v>706</v>
      </c>
      <c r="D104" s="232">
        <v>-4.3835856020450599E-2</v>
      </c>
      <c r="E104" s="232">
        <v>4.01563048362732E-2</v>
      </c>
      <c r="F104" s="232">
        <v>-1.09163069725037</v>
      </c>
      <c r="G104" s="232">
        <v>0.27500095963478099</v>
      </c>
      <c r="H104" s="232">
        <v>47804</v>
      </c>
      <c r="I104" s="232">
        <v>0.39255368709564198</v>
      </c>
      <c r="J104" s="232">
        <v>6.1425254680216304E-3</v>
      </c>
    </row>
    <row r="105" spans="1:10" x14ac:dyDescent="0.25">
      <c r="A105" s="275" t="str">
        <f t="shared" si="1"/>
        <v>2012edu22</v>
      </c>
      <c r="B105" s="232">
        <v>2012</v>
      </c>
      <c r="C105" s="232" t="s">
        <v>707</v>
      </c>
      <c r="D105" s="232">
        <v>2.03303098678589</v>
      </c>
      <c r="E105" s="232">
        <v>8.6269512772560106E-2</v>
      </c>
      <c r="F105" s="232">
        <v>23.566041946411101</v>
      </c>
      <c r="G105" s="232">
        <v>0</v>
      </c>
      <c r="H105" s="232">
        <v>47804</v>
      </c>
      <c r="I105" s="232">
        <v>0.39255368709564198</v>
      </c>
      <c r="J105" s="232">
        <v>3.2852594740688801E-3</v>
      </c>
    </row>
    <row r="106" spans="1:10" x14ac:dyDescent="0.25">
      <c r="A106" s="275" t="str">
        <f t="shared" si="1"/>
        <v>2012edu3</v>
      </c>
      <c r="B106" s="232">
        <v>2012</v>
      </c>
      <c r="C106" s="232" t="s">
        <v>708</v>
      </c>
      <c r="D106" s="232">
        <v>1.5057676471769799E-2</v>
      </c>
      <c r="E106" s="232">
        <v>3.2963149249553701E-2</v>
      </c>
      <c r="F106" s="232">
        <v>0.45680332183837902</v>
      </c>
      <c r="G106" s="232">
        <v>0.64781451225280795</v>
      </c>
      <c r="H106" s="232">
        <v>47804</v>
      </c>
      <c r="I106" s="232">
        <v>0.39255368709564198</v>
      </c>
      <c r="J106" s="232">
        <v>1.0544104501604999E-2</v>
      </c>
    </row>
    <row r="107" spans="1:10" x14ac:dyDescent="0.25">
      <c r="A107" s="275" t="str">
        <f t="shared" si="1"/>
        <v>2012edu4</v>
      </c>
      <c r="B107" s="232">
        <v>2012</v>
      </c>
      <c r="C107" s="232" t="s">
        <v>709</v>
      </c>
      <c r="D107" s="232">
        <v>-1.9080726429820099E-2</v>
      </c>
      <c r="E107" s="232">
        <v>2.6890724897384598E-2</v>
      </c>
      <c r="F107" s="232">
        <v>-0.70956534147262595</v>
      </c>
      <c r="G107" s="232">
        <v>0.47797718644142201</v>
      </c>
      <c r="H107" s="232">
        <v>47804</v>
      </c>
      <c r="I107" s="232">
        <v>0.39255368709564198</v>
      </c>
      <c r="J107" s="232">
        <v>1.9401328638195998E-2</v>
      </c>
    </row>
    <row r="108" spans="1:10" x14ac:dyDescent="0.25">
      <c r="A108" s="275" t="str">
        <f t="shared" si="1"/>
        <v>2012edu5</v>
      </c>
      <c r="B108" s="232">
        <v>2012</v>
      </c>
      <c r="C108" s="232" t="s">
        <v>710</v>
      </c>
      <c r="D108" s="232">
        <v>6.3422553241252899E-2</v>
      </c>
      <c r="E108" s="232">
        <v>2.2284572944045102E-2</v>
      </c>
      <c r="F108" s="232">
        <v>2.84602952003479</v>
      </c>
      <c r="G108" s="232">
        <v>4.4286930933594704E-3</v>
      </c>
      <c r="H108" s="232">
        <v>47804</v>
      </c>
      <c r="I108" s="232">
        <v>0.39255368709564198</v>
      </c>
      <c r="J108" s="232">
        <v>6.2539778649807004E-2</v>
      </c>
    </row>
    <row r="109" spans="1:10" x14ac:dyDescent="0.25">
      <c r="A109" s="275" t="str">
        <f t="shared" si="1"/>
        <v>2012edu6</v>
      </c>
      <c r="B109" s="232">
        <v>2012</v>
      </c>
      <c r="C109" s="232" t="s">
        <v>711</v>
      </c>
      <c r="D109" s="232">
        <v>8.3179436624050099E-2</v>
      </c>
      <c r="E109" s="232">
        <v>2.2852906957268701E-2</v>
      </c>
      <c r="F109" s="232">
        <v>3.6397747993469198</v>
      </c>
      <c r="G109" s="232">
        <v>2.73164216196164E-4</v>
      </c>
      <c r="H109" s="232">
        <v>47804</v>
      </c>
      <c r="I109" s="232">
        <v>0.39255368709564198</v>
      </c>
      <c r="J109" s="232">
        <v>4.05735038220882E-2</v>
      </c>
    </row>
    <row r="110" spans="1:10" x14ac:dyDescent="0.25">
      <c r="A110" s="275" t="str">
        <f t="shared" si="1"/>
        <v>2012edu7</v>
      </c>
      <c r="B110" s="232">
        <v>2012</v>
      </c>
      <c r="C110" s="232" t="s">
        <v>712</v>
      </c>
      <c r="D110" s="232">
        <v>0.164387777447701</v>
      </c>
      <c r="E110" s="232">
        <v>2.43119578808546E-2</v>
      </c>
      <c r="F110" s="232">
        <v>6.7616019248962402</v>
      </c>
      <c r="G110" s="232">
        <v>1.3803939762080401E-11</v>
      </c>
      <c r="H110" s="232">
        <v>47804</v>
      </c>
      <c r="I110" s="232">
        <v>0.39255368709564198</v>
      </c>
      <c r="J110" s="232">
        <v>2.7622101828455901E-2</v>
      </c>
    </row>
    <row r="111" spans="1:10" x14ac:dyDescent="0.25">
      <c r="A111" s="275" t="str">
        <f t="shared" si="1"/>
        <v>2012edu8</v>
      </c>
      <c r="B111" s="232">
        <v>2012</v>
      </c>
      <c r="C111" s="232" t="s">
        <v>713</v>
      </c>
      <c r="D111" s="232">
        <v>0.177758008241653</v>
      </c>
      <c r="E111" s="232">
        <v>2.3939063772559201E-2</v>
      </c>
      <c r="F111" s="232">
        <v>7.42543697357178</v>
      </c>
      <c r="G111" s="232">
        <v>1.1427440753646699E-13</v>
      </c>
      <c r="H111" s="232">
        <v>47804</v>
      </c>
      <c r="I111" s="232">
        <v>0.39255368709564198</v>
      </c>
      <c r="J111" s="232">
        <v>3.1868971884250599E-2</v>
      </c>
    </row>
    <row r="112" spans="1:10" x14ac:dyDescent="0.25">
      <c r="A112" s="275" t="str">
        <f t="shared" si="1"/>
        <v>2012edu9</v>
      </c>
      <c r="B112" s="232">
        <v>2012</v>
      </c>
      <c r="C112" s="232" t="s">
        <v>714</v>
      </c>
      <c r="D112" s="232">
        <v>0.205639109015465</v>
      </c>
      <c r="E112" s="232">
        <v>2.0625844597816499E-2</v>
      </c>
      <c r="F112" s="232">
        <v>9.9699726104736293</v>
      </c>
      <c r="G112" s="232">
        <v>2.17439395327367E-23</v>
      </c>
      <c r="H112" s="232">
        <v>47804</v>
      </c>
      <c r="I112" s="232">
        <v>0.39255368709564198</v>
      </c>
      <c r="J112" s="232">
        <v>0.13239043951034499</v>
      </c>
    </row>
    <row r="113" spans="1:10" x14ac:dyDescent="0.25">
      <c r="A113" s="275" t="str">
        <f t="shared" si="1"/>
        <v>2012hom</v>
      </c>
      <c r="B113" s="232">
        <v>2012</v>
      </c>
      <c r="C113" s="232" t="s">
        <v>715</v>
      </c>
      <c r="D113" s="232">
        <v>0.37019702792167702</v>
      </c>
      <c r="E113" s="232">
        <v>6.0421884991228598E-3</v>
      </c>
      <c r="F113" s="232">
        <v>61.268699645996101</v>
      </c>
      <c r="G113" s="232">
        <v>0</v>
      </c>
      <c r="H113" s="232">
        <v>47804</v>
      </c>
      <c r="I113" s="232">
        <v>0.39255368709564198</v>
      </c>
      <c r="J113" s="232">
        <v>0.554060459136963</v>
      </c>
    </row>
    <row r="114" spans="1:10" x14ac:dyDescent="0.25">
      <c r="A114" s="275" t="str">
        <f t="shared" si="1"/>
        <v>2012idade</v>
      </c>
      <c r="B114" s="232">
        <v>2012</v>
      </c>
      <c r="C114" s="232" t="s">
        <v>716</v>
      </c>
      <c r="D114" s="232">
        <v>4.9504142254591002E-2</v>
      </c>
      <c r="E114" s="232">
        <v>1.4591109938919501E-3</v>
      </c>
      <c r="F114" s="232">
        <v>33.927604675292997</v>
      </c>
      <c r="G114" s="232">
        <v>0</v>
      </c>
      <c r="H114" s="232">
        <v>47804</v>
      </c>
      <c r="I114" s="232">
        <v>0.39255368709564198</v>
      </c>
      <c r="J114" s="232">
        <v>39.651374816894503</v>
      </c>
    </row>
    <row r="115" spans="1:10" x14ac:dyDescent="0.25">
      <c r="A115" s="275" t="str">
        <f t="shared" si="1"/>
        <v>2012idade2</v>
      </c>
      <c r="B115" s="232">
        <v>2012</v>
      </c>
      <c r="C115" s="232" t="s">
        <v>717</v>
      </c>
      <c r="D115" s="232">
        <v>-4.7305689076892999E-4</v>
      </c>
      <c r="E115" s="232">
        <v>1.8000911950366599E-5</v>
      </c>
      <c r="F115" s="232">
        <v>-26.279607772827099</v>
      </c>
      <c r="G115" s="232">
        <v>0</v>
      </c>
      <c r="H115" s="232">
        <v>47804</v>
      </c>
      <c r="I115" s="232">
        <v>0.39255368709564198</v>
      </c>
      <c r="J115" s="232">
        <v>1742.60266113281</v>
      </c>
    </row>
    <row r="116" spans="1:10" x14ac:dyDescent="0.25">
      <c r="A116" s="275" t="str">
        <f t="shared" si="1"/>
        <v>2012lnrtrabp</v>
      </c>
      <c r="B116" s="232">
        <v>2012</v>
      </c>
      <c r="C116" s="232" t="s">
        <v>718</v>
      </c>
      <c r="J116" s="232">
        <v>7.3087730407714799</v>
      </c>
    </row>
    <row r="117" spans="1:10" x14ac:dyDescent="0.25">
      <c r="A117" s="275" t="str">
        <f t="shared" si="1"/>
        <v>22016_cons</v>
      </c>
      <c r="B117" s="232">
        <v>22016</v>
      </c>
      <c r="C117" s="232" t="s">
        <v>696</v>
      </c>
      <c r="D117" s="232">
        <v>5.48732662200928</v>
      </c>
      <c r="E117" s="232">
        <v>6.6406324505805997E-2</v>
      </c>
      <c r="F117" s="232">
        <v>82.632591247558594</v>
      </c>
      <c r="G117" s="232">
        <v>0</v>
      </c>
      <c r="H117" s="232">
        <v>11666</v>
      </c>
      <c r="I117" s="232">
        <v>0.462239950895309</v>
      </c>
    </row>
    <row r="118" spans="1:10" x14ac:dyDescent="0.25">
      <c r="A118" s="275" t="str">
        <f t="shared" si="1"/>
        <v>22016edu1</v>
      </c>
      <c r="B118" s="232">
        <v>22016</v>
      </c>
      <c r="C118" s="232" t="s">
        <v>697</v>
      </c>
      <c r="D118" s="232">
        <v>7.0062547922134399E-2</v>
      </c>
      <c r="E118" s="232">
        <v>2.54270602017641E-2</v>
      </c>
      <c r="F118" s="232">
        <v>2.75543260574341</v>
      </c>
      <c r="G118" s="232">
        <v>5.8705690316855899E-3</v>
      </c>
      <c r="H118" s="232">
        <v>11666</v>
      </c>
      <c r="I118" s="232">
        <v>0.462239950895309</v>
      </c>
      <c r="J118" s="232">
        <v>1.25929029309191E-4</v>
      </c>
    </row>
    <row r="119" spans="1:10" x14ac:dyDescent="0.25">
      <c r="A119" s="275" t="str">
        <f t="shared" si="1"/>
        <v>22016edu10</v>
      </c>
      <c r="B119" s="232">
        <v>22016</v>
      </c>
      <c r="C119" s="232" t="s">
        <v>698</v>
      </c>
      <c r="D119" s="232">
        <v>0.170860216021538</v>
      </c>
      <c r="E119" s="232">
        <v>4.2771261185407597E-2</v>
      </c>
      <c r="F119" s="232">
        <v>3.9947433471679701</v>
      </c>
      <c r="G119" s="232">
        <v>6.5162807004526298E-5</v>
      </c>
      <c r="H119" s="232">
        <v>11666</v>
      </c>
      <c r="I119" s="232">
        <v>0.462239950895309</v>
      </c>
      <c r="J119" s="232">
        <v>1.8164923414587999E-2</v>
      </c>
    </row>
    <row r="120" spans="1:10" x14ac:dyDescent="0.25">
      <c r="A120" s="275" t="str">
        <f t="shared" si="1"/>
        <v>22016edu11</v>
      </c>
      <c r="B120" s="232">
        <v>22016</v>
      </c>
      <c r="C120" s="232" t="s">
        <v>699</v>
      </c>
      <c r="D120" s="232">
        <v>0.15244615077972401</v>
      </c>
      <c r="E120" s="232">
        <v>4.2425997555255897E-2</v>
      </c>
      <c r="F120" s="232">
        <v>3.5932250022888201</v>
      </c>
      <c r="G120" s="232">
        <v>3.2795793958939601E-4</v>
      </c>
      <c r="H120" s="232">
        <v>11666</v>
      </c>
      <c r="I120" s="232">
        <v>0.462239950895309</v>
      </c>
      <c r="J120" s="232">
        <v>2.0033538341522199E-2</v>
      </c>
    </row>
    <row r="121" spans="1:10" x14ac:dyDescent="0.25">
      <c r="A121" s="275" t="str">
        <f t="shared" si="1"/>
        <v>22016edu12</v>
      </c>
      <c r="B121" s="232">
        <v>22016</v>
      </c>
      <c r="C121" s="232" t="s">
        <v>700</v>
      </c>
      <c r="D121" s="232">
        <v>0.414567530155182</v>
      </c>
      <c r="E121" s="232">
        <v>2.57633868604898E-2</v>
      </c>
      <c r="F121" s="232">
        <v>16.091344833373999</v>
      </c>
      <c r="G121" s="232">
        <v>0</v>
      </c>
      <c r="H121" s="232">
        <v>11666</v>
      </c>
      <c r="I121" s="232">
        <v>0.462239950895309</v>
      </c>
      <c r="J121" s="232">
        <v>0.37827026844024703</v>
      </c>
    </row>
    <row r="122" spans="1:10" x14ac:dyDescent="0.25">
      <c r="A122" s="275" t="str">
        <f t="shared" si="1"/>
        <v>22016edu13</v>
      </c>
      <c r="B122" s="232">
        <v>22016</v>
      </c>
      <c r="C122" s="232" t="s">
        <v>701</v>
      </c>
      <c r="D122" s="232">
        <v>0.55463653802871704</v>
      </c>
      <c r="E122" s="232">
        <v>6.30163103342056E-2</v>
      </c>
      <c r="F122" s="232">
        <v>8.8014755249023402</v>
      </c>
      <c r="G122" s="232">
        <v>1.54016356486913E-18</v>
      </c>
      <c r="H122" s="232">
        <v>11666</v>
      </c>
      <c r="I122" s="232">
        <v>0.462239950895309</v>
      </c>
      <c r="J122" s="232">
        <v>1.5371362678706601E-2</v>
      </c>
    </row>
    <row r="123" spans="1:10" x14ac:dyDescent="0.25">
      <c r="A123" s="275" t="str">
        <f t="shared" si="1"/>
        <v>22016edu14</v>
      </c>
      <c r="B123" s="232">
        <v>22016</v>
      </c>
      <c r="C123" s="232" t="s">
        <v>702</v>
      </c>
      <c r="D123" s="232">
        <v>0.64507520198821999</v>
      </c>
      <c r="E123" s="232">
        <v>4.6753786504268598E-2</v>
      </c>
      <c r="F123" s="232">
        <v>13.7972822189331</v>
      </c>
      <c r="G123" s="232">
        <v>0</v>
      </c>
      <c r="H123" s="232">
        <v>11666</v>
      </c>
      <c r="I123" s="232">
        <v>0.462239950895309</v>
      </c>
      <c r="J123" s="232">
        <v>1.90772991627455E-2</v>
      </c>
    </row>
    <row r="124" spans="1:10" x14ac:dyDescent="0.25">
      <c r="A124" s="275" t="str">
        <f t="shared" si="1"/>
        <v>22016edu15</v>
      </c>
      <c r="B124" s="232">
        <v>22016</v>
      </c>
      <c r="C124" s="232" t="s">
        <v>703</v>
      </c>
      <c r="D124" s="232">
        <v>0.82437914609909102</v>
      </c>
      <c r="E124" s="232">
        <v>4.9135010689497001E-2</v>
      </c>
      <c r="F124" s="232">
        <v>16.777835845947301</v>
      </c>
      <c r="G124" s="232">
        <v>0</v>
      </c>
      <c r="H124" s="232">
        <v>11666</v>
      </c>
      <c r="I124" s="232">
        <v>0.462239950895309</v>
      </c>
      <c r="J124" s="232">
        <v>2.3231660947203601E-2</v>
      </c>
    </row>
    <row r="125" spans="1:10" x14ac:dyDescent="0.25">
      <c r="A125" s="275" t="str">
        <f t="shared" si="1"/>
        <v>22016edu16</v>
      </c>
      <c r="B125" s="232">
        <v>22016</v>
      </c>
      <c r="C125" s="232" t="s">
        <v>704</v>
      </c>
      <c r="D125" s="232">
        <v>1.3636883497238199</v>
      </c>
      <c r="E125" s="232">
        <v>3.2253470271825797E-2</v>
      </c>
      <c r="F125" s="232">
        <v>42.280361175537102</v>
      </c>
      <c r="G125" s="232">
        <v>0</v>
      </c>
      <c r="H125" s="232">
        <v>11666</v>
      </c>
      <c r="I125" s="232">
        <v>0.462239950895309</v>
      </c>
      <c r="J125" s="232">
        <v>0.202008903026581</v>
      </c>
    </row>
    <row r="126" spans="1:10" x14ac:dyDescent="0.25">
      <c r="A126" s="275" t="str">
        <f t="shared" si="1"/>
        <v>22016edu18</v>
      </c>
      <c r="B126" s="232">
        <v>22016</v>
      </c>
      <c r="C126" s="232" t="s">
        <v>705</v>
      </c>
      <c r="D126" s="232">
        <v>1.7716368436813399</v>
      </c>
      <c r="E126" s="232">
        <v>7.5874939560890198E-2</v>
      </c>
      <c r="F126" s="232">
        <v>23.349433898925799</v>
      </c>
      <c r="G126" s="232">
        <v>0</v>
      </c>
      <c r="H126" s="232">
        <v>11666</v>
      </c>
      <c r="I126" s="232">
        <v>0.462239950895309</v>
      </c>
      <c r="J126" s="232">
        <v>8.2785645499825495E-3</v>
      </c>
    </row>
    <row r="127" spans="1:10" x14ac:dyDescent="0.25">
      <c r="A127" s="275" t="str">
        <f t="shared" si="1"/>
        <v>22016edu2</v>
      </c>
      <c r="B127" s="232">
        <v>22016</v>
      </c>
      <c r="C127" s="232" t="s">
        <v>706</v>
      </c>
      <c r="D127" s="232">
        <v>0.119006857275963</v>
      </c>
      <c r="E127" s="232">
        <v>9.2343613505363506E-2</v>
      </c>
      <c r="F127" s="232">
        <v>1.28873944282532</v>
      </c>
      <c r="G127" s="232">
        <v>0.19751429557800301</v>
      </c>
      <c r="H127" s="232">
        <v>11666</v>
      </c>
      <c r="I127" s="232">
        <v>0.462239950895309</v>
      </c>
      <c r="J127" s="232">
        <v>3.2629773486405598E-3</v>
      </c>
    </row>
    <row r="128" spans="1:10" x14ac:dyDescent="0.25">
      <c r="A128" s="275" t="str">
        <f t="shared" si="1"/>
        <v>22016edu22</v>
      </c>
      <c r="B128" s="232">
        <v>22016</v>
      </c>
      <c r="C128" s="232" t="s">
        <v>707</v>
      </c>
      <c r="D128" s="232">
        <v>2.1689584255218501</v>
      </c>
      <c r="E128" s="232">
        <v>0.103151857852936</v>
      </c>
      <c r="F128" s="232">
        <v>21.026847839355501</v>
      </c>
      <c r="G128" s="232">
        <v>0</v>
      </c>
      <c r="H128" s="232">
        <v>11666</v>
      </c>
      <c r="I128" s="232">
        <v>0.462239950895309</v>
      </c>
      <c r="J128" s="232">
        <v>4.65438840910792E-3</v>
      </c>
    </row>
    <row r="129" spans="1:10" x14ac:dyDescent="0.25">
      <c r="A129" s="275" t="str">
        <f t="shared" si="1"/>
        <v>22016edu3</v>
      </c>
      <c r="B129" s="232">
        <v>22016</v>
      </c>
      <c r="C129" s="232" t="s">
        <v>708</v>
      </c>
      <c r="D129" s="232">
        <v>-0.159500762820244</v>
      </c>
      <c r="E129" s="232">
        <v>6.9128379225730896E-2</v>
      </c>
      <c r="F129" s="232">
        <v>-2.30731225013733</v>
      </c>
      <c r="G129" s="232">
        <v>2.1054873242974299E-2</v>
      </c>
      <c r="H129" s="232">
        <v>11666</v>
      </c>
      <c r="I129" s="232">
        <v>0.462239950895309</v>
      </c>
      <c r="J129" s="232">
        <v>5.9390701353550001E-3</v>
      </c>
    </row>
    <row r="130" spans="1:10" x14ac:dyDescent="0.25">
      <c r="A130" s="275" t="str">
        <f t="shared" si="1"/>
        <v>22016edu4</v>
      </c>
      <c r="B130" s="232">
        <v>22016</v>
      </c>
      <c r="C130" s="232" t="s">
        <v>709</v>
      </c>
      <c r="D130" s="232">
        <v>-0.135769188404083</v>
      </c>
      <c r="E130" s="232">
        <v>6.2550418078899397E-2</v>
      </c>
      <c r="F130" s="232">
        <v>-2.1705560684204102</v>
      </c>
      <c r="G130" s="232">
        <v>2.99848858267069E-2</v>
      </c>
      <c r="H130" s="232">
        <v>11666</v>
      </c>
      <c r="I130" s="232">
        <v>0.462239950895309</v>
      </c>
      <c r="J130" s="232">
        <v>1.14252017810941E-2</v>
      </c>
    </row>
    <row r="131" spans="1:10" x14ac:dyDescent="0.25">
      <c r="A131" s="275" t="str">
        <f t="shared" ref="A131:A194" si="2">B131&amp;C131</f>
        <v>22016edu5</v>
      </c>
      <c r="B131" s="232">
        <v>22016</v>
      </c>
      <c r="C131" s="232" t="s">
        <v>710</v>
      </c>
      <c r="D131" s="232">
        <v>-2.00737006962299E-2</v>
      </c>
      <c r="E131" s="232">
        <v>3.5185463726520497E-2</v>
      </c>
      <c r="F131" s="232">
        <v>-0.57051116228103604</v>
      </c>
      <c r="G131" s="232">
        <v>0.56834208965301503</v>
      </c>
      <c r="H131" s="232">
        <v>11666</v>
      </c>
      <c r="I131" s="232">
        <v>0.462239950895309</v>
      </c>
      <c r="J131" s="232">
        <v>5.1871161907911301E-2</v>
      </c>
    </row>
    <row r="132" spans="1:10" x14ac:dyDescent="0.25">
      <c r="A132" s="275" t="str">
        <f t="shared" si="2"/>
        <v>22016edu6</v>
      </c>
      <c r="B132" s="232">
        <v>22016</v>
      </c>
      <c r="C132" s="232" t="s">
        <v>711</v>
      </c>
      <c r="D132" s="232">
        <v>7.0538416504859897E-2</v>
      </c>
      <c r="E132" s="232">
        <v>3.4798495471477502E-2</v>
      </c>
      <c r="F132" s="232">
        <v>2.0270535945892298</v>
      </c>
      <c r="G132" s="232">
        <v>4.2679671198129703E-2</v>
      </c>
      <c r="H132" s="232">
        <v>11666</v>
      </c>
      <c r="I132" s="232">
        <v>0.462239950895309</v>
      </c>
      <c r="J132" s="232">
        <v>2.9146058484911901E-2</v>
      </c>
    </row>
    <row r="133" spans="1:10" x14ac:dyDescent="0.25">
      <c r="A133" s="275" t="str">
        <f t="shared" si="2"/>
        <v>22016edu7</v>
      </c>
      <c r="B133" s="232">
        <v>22016</v>
      </c>
      <c r="C133" s="232" t="s">
        <v>712</v>
      </c>
      <c r="D133" s="232">
        <v>6.5313585102558094E-2</v>
      </c>
      <c r="E133" s="232">
        <v>3.9191044867038699E-2</v>
      </c>
      <c r="F133" s="232">
        <v>1.66654360294342</v>
      </c>
      <c r="G133" s="232">
        <v>9.5632083714008304E-2</v>
      </c>
      <c r="H133" s="232">
        <v>11666</v>
      </c>
      <c r="I133" s="232">
        <v>0.462239950895309</v>
      </c>
      <c r="J133" s="232">
        <v>2.03585736453533E-2</v>
      </c>
    </row>
    <row r="134" spans="1:10" x14ac:dyDescent="0.25">
      <c r="A134" s="275" t="str">
        <f t="shared" si="2"/>
        <v>22016edu8</v>
      </c>
      <c r="B134" s="232">
        <v>22016</v>
      </c>
      <c r="C134" s="232" t="s">
        <v>713</v>
      </c>
      <c r="D134" s="232">
        <v>5.8282271027565002E-2</v>
      </c>
      <c r="E134" s="232">
        <v>4.2477175593376201E-2</v>
      </c>
      <c r="F134" s="232">
        <v>1.3720843791961701</v>
      </c>
      <c r="G134" s="232">
        <v>0.17006359994411499</v>
      </c>
      <c r="H134" s="232">
        <v>11666</v>
      </c>
      <c r="I134" s="232">
        <v>0.462239950895309</v>
      </c>
      <c r="J134" s="232">
        <v>2.3657079786062199E-2</v>
      </c>
    </row>
    <row r="135" spans="1:10" x14ac:dyDescent="0.25">
      <c r="A135" s="275" t="str">
        <f t="shared" si="2"/>
        <v>22016edu9</v>
      </c>
      <c r="B135" s="232">
        <v>22016</v>
      </c>
      <c r="C135" s="232" t="s">
        <v>714</v>
      </c>
      <c r="D135" s="232">
        <v>0.14938122034072901</v>
      </c>
      <c r="E135" s="232">
        <v>2.7161110192537301E-2</v>
      </c>
      <c r="F135" s="232">
        <v>5.4998202323913601</v>
      </c>
      <c r="G135" s="232">
        <v>3.8820427761265799E-8</v>
      </c>
      <c r="H135" s="232">
        <v>11666</v>
      </c>
      <c r="I135" s="232">
        <v>0.462239950895309</v>
      </c>
      <c r="J135" s="232">
        <v>0.116774879395962</v>
      </c>
    </row>
    <row r="136" spans="1:10" x14ac:dyDescent="0.25">
      <c r="A136" s="275" t="str">
        <f t="shared" si="2"/>
        <v>22016hom</v>
      </c>
      <c r="B136" s="232">
        <v>22016</v>
      </c>
      <c r="C136" s="232" t="s">
        <v>715</v>
      </c>
      <c r="D136" s="232">
        <v>0.38172459602356001</v>
      </c>
      <c r="E136" s="232">
        <v>1.34346382692456E-2</v>
      </c>
      <c r="F136" s="232">
        <v>28.4134635925293</v>
      </c>
      <c r="G136" s="232">
        <v>0</v>
      </c>
      <c r="H136" s="232">
        <v>11666</v>
      </c>
      <c r="I136" s="232">
        <v>0.462239950895309</v>
      </c>
      <c r="J136" s="232">
        <v>0.55886703729629505</v>
      </c>
    </row>
    <row r="137" spans="1:10" x14ac:dyDescent="0.25">
      <c r="A137" s="275" t="str">
        <f t="shared" si="2"/>
        <v>22016idade</v>
      </c>
      <c r="B137" s="232">
        <v>22016</v>
      </c>
      <c r="C137" s="232" t="s">
        <v>716</v>
      </c>
      <c r="D137" s="232">
        <v>5.07777594029903E-2</v>
      </c>
      <c r="E137" s="232">
        <v>3.0932619702070999E-3</v>
      </c>
      <c r="F137" s="232">
        <v>16.415601730346701</v>
      </c>
      <c r="G137" s="232">
        <v>0</v>
      </c>
      <c r="H137" s="232">
        <v>11666</v>
      </c>
      <c r="I137" s="232">
        <v>0.462239950895309</v>
      </c>
      <c r="J137" s="232">
        <v>41.102458953857401</v>
      </c>
    </row>
    <row r="138" spans="1:10" x14ac:dyDescent="0.25">
      <c r="A138" s="275" t="str">
        <f t="shared" si="2"/>
        <v>22016idade2</v>
      </c>
      <c r="B138" s="232">
        <v>22016</v>
      </c>
      <c r="C138" s="232" t="s">
        <v>717</v>
      </c>
      <c r="D138" s="232">
        <v>-4.8128364142030499E-4</v>
      </c>
      <c r="E138" s="232">
        <v>3.6978290154365802E-5</v>
      </c>
      <c r="F138" s="232">
        <v>-13.015302658081101</v>
      </c>
      <c r="G138" s="232">
        <v>1.8567758165197201E-38</v>
      </c>
      <c r="H138" s="232">
        <v>11666</v>
      </c>
      <c r="I138" s="232">
        <v>0.462239950895309</v>
      </c>
      <c r="J138" s="232">
        <v>1853.72790527344</v>
      </c>
    </row>
    <row r="139" spans="1:10" x14ac:dyDescent="0.25">
      <c r="A139" s="275" t="str">
        <f t="shared" si="2"/>
        <v>22016lnrtrabp</v>
      </c>
      <c r="B139" s="232">
        <v>22016</v>
      </c>
      <c r="C139" s="232" t="s">
        <v>718</v>
      </c>
      <c r="J139" s="232">
        <v>7.41784620285034</v>
      </c>
    </row>
    <row r="140" spans="1:10" x14ac:dyDescent="0.25">
      <c r="A140" s="275" t="str">
        <f t="shared" si="2"/>
        <v>12016_cons</v>
      </c>
      <c r="B140" s="232">
        <v>12016</v>
      </c>
      <c r="C140" s="232" t="s">
        <v>696</v>
      </c>
      <c r="D140" s="232">
        <v>5.56764793395996</v>
      </c>
      <c r="E140" s="232">
        <v>6.4642615616321605E-2</v>
      </c>
      <c r="F140" s="232">
        <v>86.129684448242202</v>
      </c>
      <c r="G140" s="232">
        <v>0</v>
      </c>
      <c r="H140" s="232">
        <v>11752</v>
      </c>
      <c r="I140" s="232">
        <v>0.458652883768082</v>
      </c>
    </row>
    <row r="141" spans="1:10" x14ac:dyDescent="0.25">
      <c r="A141" s="275" t="str">
        <f t="shared" si="2"/>
        <v>12016edu1</v>
      </c>
      <c r="B141" s="232">
        <v>12016</v>
      </c>
      <c r="C141" s="232" t="s">
        <v>697</v>
      </c>
      <c r="D141" s="232">
        <v>-0.19363628327846499</v>
      </c>
      <c r="E141" s="232">
        <v>0.43153491616249101</v>
      </c>
      <c r="F141" s="232">
        <v>-0.448715209960938</v>
      </c>
      <c r="G141" s="232">
        <v>0.65364539623260498</v>
      </c>
      <c r="H141" s="232">
        <v>11752</v>
      </c>
      <c r="I141" s="232">
        <v>0.458652883768082</v>
      </c>
      <c r="J141" s="232">
        <v>2.97749531455338E-4</v>
      </c>
    </row>
    <row r="142" spans="1:10" x14ac:dyDescent="0.25">
      <c r="A142" s="275" t="str">
        <f t="shared" si="2"/>
        <v>12016edu10</v>
      </c>
      <c r="B142" s="232">
        <v>12016</v>
      </c>
      <c r="C142" s="232" t="s">
        <v>698</v>
      </c>
      <c r="D142" s="232">
        <v>8.3109259605407701E-2</v>
      </c>
      <c r="E142" s="232">
        <v>4.28132563829422E-2</v>
      </c>
      <c r="F142" s="232">
        <v>1.9412038326263401</v>
      </c>
      <c r="G142" s="232">
        <v>5.22574782371521E-2</v>
      </c>
      <c r="H142" s="232">
        <v>11752</v>
      </c>
      <c r="I142" s="232">
        <v>0.458652883768082</v>
      </c>
      <c r="J142" s="232">
        <v>1.7416514456272101E-2</v>
      </c>
    </row>
    <row r="143" spans="1:10" x14ac:dyDescent="0.25">
      <c r="A143" s="275" t="str">
        <f t="shared" si="2"/>
        <v>12016edu11</v>
      </c>
      <c r="B143" s="232">
        <v>12016</v>
      </c>
      <c r="C143" s="232" t="s">
        <v>699</v>
      </c>
      <c r="D143" s="232">
        <v>0.14612892270088201</v>
      </c>
      <c r="E143" s="232">
        <v>3.5691082477569601E-2</v>
      </c>
      <c r="F143" s="232">
        <v>4.0942697525024396</v>
      </c>
      <c r="G143" s="232">
        <v>4.2634073906811002E-5</v>
      </c>
      <c r="H143" s="232">
        <v>11752</v>
      </c>
      <c r="I143" s="232">
        <v>0.458652883768082</v>
      </c>
      <c r="J143" s="232">
        <v>1.9770903512835499E-2</v>
      </c>
    </row>
    <row r="144" spans="1:10" x14ac:dyDescent="0.25">
      <c r="A144" s="275" t="str">
        <f t="shared" si="2"/>
        <v>12016edu12</v>
      </c>
      <c r="B144" s="232">
        <v>12016</v>
      </c>
      <c r="C144" s="232" t="s">
        <v>700</v>
      </c>
      <c r="D144" s="232">
        <v>0.376652210950851</v>
      </c>
      <c r="E144" s="232">
        <v>2.54554469138384E-2</v>
      </c>
      <c r="F144" s="232">
        <v>14.796526908874499</v>
      </c>
      <c r="G144" s="232">
        <v>0</v>
      </c>
      <c r="H144" s="232">
        <v>11752</v>
      </c>
      <c r="I144" s="232">
        <v>0.458652883768082</v>
      </c>
      <c r="J144" s="232">
        <v>0.38344833254814098</v>
      </c>
    </row>
    <row r="145" spans="1:10" x14ac:dyDescent="0.25">
      <c r="A145" s="275" t="str">
        <f t="shared" si="2"/>
        <v>12016edu13</v>
      </c>
      <c r="B145" s="232">
        <v>12016</v>
      </c>
      <c r="C145" s="232" t="s">
        <v>701</v>
      </c>
      <c r="D145" s="232">
        <v>0.58395141363143899</v>
      </c>
      <c r="E145" s="232">
        <v>4.4285852462053299E-2</v>
      </c>
      <c r="F145" s="232">
        <v>13.1859588623047</v>
      </c>
      <c r="G145" s="232">
        <v>0</v>
      </c>
      <c r="H145" s="232">
        <v>11752</v>
      </c>
      <c r="I145" s="232">
        <v>0.458652883768082</v>
      </c>
      <c r="J145" s="232">
        <v>1.9162630662321999E-2</v>
      </c>
    </row>
    <row r="146" spans="1:10" x14ac:dyDescent="0.25">
      <c r="A146" s="275" t="str">
        <f t="shared" si="2"/>
        <v>12016edu14</v>
      </c>
      <c r="B146" s="232">
        <v>12016</v>
      </c>
      <c r="C146" s="232" t="s">
        <v>702</v>
      </c>
      <c r="D146" s="232">
        <v>0.69775402545928999</v>
      </c>
      <c r="E146" s="232">
        <v>4.7812741249799701E-2</v>
      </c>
      <c r="F146" s="232">
        <v>14.593474388122599</v>
      </c>
      <c r="G146" s="232">
        <v>0</v>
      </c>
      <c r="H146" s="232">
        <v>11752</v>
      </c>
      <c r="I146" s="232">
        <v>0.458652883768082</v>
      </c>
      <c r="J146" s="232">
        <v>2.4014318361878399E-2</v>
      </c>
    </row>
    <row r="147" spans="1:10" x14ac:dyDescent="0.25">
      <c r="A147" s="275" t="str">
        <f t="shared" si="2"/>
        <v>12016edu15</v>
      </c>
      <c r="B147" s="232">
        <v>12016</v>
      </c>
      <c r="C147" s="232" t="s">
        <v>703</v>
      </c>
      <c r="D147" s="232">
        <v>0.83008521795272805</v>
      </c>
      <c r="E147" s="232">
        <v>4.9609564244747197E-2</v>
      </c>
      <c r="F147" s="232">
        <v>16.732362747192401</v>
      </c>
      <c r="G147" s="232">
        <v>0</v>
      </c>
      <c r="H147" s="232">
        <v>11752</v>
      </c>
      <c r="I147" s="232">
        <v>0.458652883768082</v>
      </c>
      <c r="J147" s="232">
        <v>2.47960295528173E-2</v>
      </c>
    </row>
    <row r="148" spans="1:10" x14ac:dyDescent="0.25">
      <c r="A148" s="275" t="str">
        <f t="shared" si="2"/>
        <v>12016edu16</v>
      </c>
      <c r="B148" s="232">
        <v>12016</v>
      </c>
      <c r="C148" s="232" t="s">
        <v>704</v>
      </c>
      <c r="D148" s="232">
        <v>1.3339302539825399</v>
      </c>
      <c r="E148" s="232">
        <v>3.2115276902913999E-2</v>
      </c>
      <c r="F148" s="232">
        <v>41.535690307617202</v>
      </c>
      <c r="G148" s="232">
        <v>0</v>
      </c>
      <c r="H148" s="232">
        <v>11752</v>
      </c>
      <c r="I148" s="232">
        <v>0.458652883768082</v>
      </c>
      <c r="J148" s="232">
        <v>0.19724053144455</v>
      </c>
    </row>
    <row r="149" spans="1:10" x14ac:dyDescent="0.25">
      <c r="A149" s="275" t="str">
        <f t="shared" si="2"/>
        <v>12016edu18</v>
      </c>
      <c r="B149" s="232">
        <v>12016</v>
      </c>
      <c r="C149" s="232" t="s">
        <v>705</v>
      </c>
      <c r="D149" s="232">
        <v>1.6536834239959699</v>
      </c>
      <c r="E149" s="232">
        <v>8.6347661912441295E-2</v>
      </c>
      <c r="F149" s="232">
        <v>19.151454925537099</v>
      </c>
      <c r="G149" s="232">
        <v>0</v>
      </c>
      <c r="H149" s="232">
        <v>11752</v>
      </c>
      <c r="I149" s="232">
        <v>0.458652883768082</v>
      </c>
      <c r="J149" s="232">
        <v>8.2684820517897606E-3</v>
      </c>
    </row>
    <row r="150" spans="1:10" x14ac:dyDescent="0.25">
      <c r="A150" s="275" t="str">
        <f t="shared" si="2"/>
        <v>12016edu2</v>
      </c>
      <c r="B150" s="232">
        <v>12016</v>
      </c>
      <c r="C150" s="232" t="s">
        <v>706</v>
      </c>
      <c r="D150" s="232">
        <v>-0.19816979765892001</v>
      </c>
      <c r="E150" s="232">
        <v>0.10017482191324199</v>
      </c>
      <c r="F150" s="232">
        <v>-1.9782395362853999</v>
      </c>
      <c r="G150" s="232">
        <v>4.79250513017178E-2</v>
      </c>
      <c r="H150" s="232">
        <v>11752</v>
      </c>
      <c r="I150" s="232">
        <v>0.458652883768082</v>
      </c>
      <c r="J150" s="232">
        <v>4.3468968942761404E-3</v>
      </c>
    </row>
    <row r="151" spans="1:10" x14ac:dyDescent="0.25">
      <c r="A151" s="275" t="str">
        <f t="shared" si="2"/>
        <v>12016edu22</v>
      </c>
      <c r="B151" s="232">
        <v>12016</v>
      </c>
      <c r="C151" s="232" t="s">
        <v>707</v>
      </c>
      <c r="D151" s="232">
        <v>2.2465229034423801</v>
      </c>
      <c r="E151" s="232">
        <v>8.3721511065959903E-2</v>
      </c>
      <c r="F151" s="232">
        <v>26.8332824707031</v>
      </c>
      <c r="G151" s="232">
        <v>0</v>
      </c>
      <c r="H151" s="232">
        <v>11752</v>
      </c>
      <c r="I151" s="232">
        <v>0.458652883768082</v>
      </c>
      <c r="J151" s="232">
        <v>4.9420436844229698E-3</v>
      </c>
    </row>
    <row r="152" spans="1:10" x14ac:dyDescent="0.25">
      <c r="A152" s="275" t="str">
        <f t="shared" si="2"/>
        <v>12016edu3</v>
      </c>
      <c r="B152" s="232">
        <v>12016</v>
      </c>
      <c r="C152" s="232" t="s">
        <v>708</v>
      </c>
      <c r="D152" s="232">
        <v>-0.203830257058144</v>
      </c>
      <c r="E152" s="232">
        <v>7.0374168455600697E-2</v>
      </c>
      <c r="F152" s="232">
        <v>-2.8963789939880402</v>
      </c>
      <c r="G152" s="232">
        <v>3.7819379940629001E-3</v>
      </c>
      <c r="H152" s="232">
        <v>11752</v>
      </c>
      <c r="I152" s="232">
        <v>0.458652883768082</v>
      </c>
      <c r="J152" s="232">
        <v>5.9842499904334502E-3</v>
      </c>
    </row>
    <row r="153" spans="1:10" x14ac:dyDescent="0.25">
      <c r="A153" s="275" t="str">
        <f t="shared" si="2"/>
        <v>12016edu4</v>
      </c>
      <c r="B153" s="232">
        <v>12016</v>
      </c>
      <c r="C153" s="232" t="s">
        <v>709</v>
      </c>
      <c r="D153" s="232">
        <v>-0.158282235264778</v>
      </c>
      <c r="E153" s="232">
        <v>6.7778930068016094E-2</v>
      </c>
      <c r="F153" s="232">
        <v>-2.3352720737457302</v>
      </c>
      <c r="G153" s="232">
        <v>1.95459835231304E-2</v>
      </c>
      <c r="H153" s="232">
        <v>11752</v>
      </c>
      <c r="I153" s="232">
        <v>0.458652883768082</v>
      </c>
      <c r="J153" s="232">
        <v>1.1037240736186499E-2</v>
      </c>
    </row>
    <row r="154" spans="1:10" x14ac:dyDescent="0.25">
      <c r="A154" s="275" t="str">
        <f t="shared" si="2"/>
        <v>12016edu5</v>
      </c>
      <c r="B154" s="232">
        <v>12016</v>
      </c>
      <c r="C154" s="232" t="s">
        <v>710</v>
      </c>
      <c r="D154" s="232">
        <v>-3.22018079459667E-2</v>
      </c>
      <c r="E154" s="232">
        <v>3.2490536570548997E-2</v>
      </c>
      <c r="F154" s="232">
        <v>-0.99111348390579201</v>
      </c>
      <c r="G154" s="232">
        <v>0.32165062427520802</v>
      </c>
      <c r="H154" s="232">
        <v>11752</v>
      </c>
      <c r="I154" s="232">
        <v>0.458652883768082</v>
      </c>
      <c r="J154" s="232">
        <v>4.6847365796566003E-2</v>
      </c>
    </row>
    <row r="155" spans="1:10" x14ac:dyDescent="0.25">
      <c r="A155" s="275" t="str">
        <f t="shared" si="2"/>
        <v>12016edu6</v>
      </c>
      <c r="B155" s="232">
        <v>12016</v>
      </c>
      <c r="C155" s="232" t="s">
        <v>711</v>
      </c>
      <c r="D155" s="232">
        <v>1.12243825569749E-2</v>
      </c>
      <c r="E155" s="232">
        <v>3.7025596946477897E-2</v>
      </c>
      <c r="F155" s="232">
        <v>0.303151965141296</v>
      </c>
      <c r="G155" s="232">
        <v>0.76177942752838101</v>
      </c>
      <c r="H155" s="232">
        <v>11752</v>
      </c>
      <c r="I155" s="232">
        <v>0.458652883768082</v>
      </c>
      <c r="J155" s="232">
        <v>2.5990474969148601E-2</v>
      </c>
    </row>
    <row r="156" spans="1:10" x14ac:dyDescent="0.25">
      <c r="A156" s="275" t="str">
        <f t="shared" si="2"/>
        <v>12016edu7</v>
      </c>
      <c r="B156" s="232">
        <v>12016</v>
      </c>
      <c r="C156" s="232" t="s">
        <v>712</v>
      </c>
      <c r="D156" s="232">
        <v>1.03998463600874E-2</v>
      </c>
      <c r="E156" s="232">
        <v>3.9556037634611102E-2</v>
      </c>
      <c r="F156" s="232">
        <v>0.26291427016258201</v>
      </c>
      <c r="G156" s="232">
        <v>0.79262125492095903</v>
      </c>
      <c r="H156" s="232">
        <v>11752</v>
      </c>
      <c r="I156" s="232">
        <v>0.458652883768082</v>
      </c>
      <c r="J156" s="232">
        <v>2.0090933889150599E-2</v>
      </c>
    </row>
    <row r="157" spans="1:10" x14ac:dyDescent="0.25">
      <c r="A157" s="275" t="str">
        <f t="shared" si="2"/>
        <v>12016edu8</v>
      </c>
      <c r="B157" s="232">
        <v>12016</v>
      </c>
      <c r="C157" s="232" t="s">
        <v>713</v>
      </c>
      <c r="D157" s="232">
        <v>8.1417731940746293E-2</v>
      </c>
      <c r="E157" s="232">
        <v>4.0082029998302501E-2</v>
      </c>
      <c r="F157" s="232">
        <v>2.0312776565551798</v>
      </c>
      <c r="G157" s="232">
        <v>4.2249336838722201E-2</v>
      </c>
      <c r="H157" s="232">
        <v>11752</v>
      </c>
      <c r="I157" s="232">
        <v>0.458652883768082</v>
      </c>
      <c r="J157" s="232">
        <v>2.16306746006012E-2</v>
      </c>
    </row>
    <row r="158" spans="1:10" x14ac:dyDescent="0.25">
      <c r="A158" s="275" t="str">
        <f t="shared" si="2"/>
        <v>12016edu9</v>
      </c>
      <c r="B158" s="232">
        <v>12016</v>
      </c>
      <c r="C158" s="232" t="s">
        <v>714</v>
      </c>
      <c r="D158" s="232">
        <v>0.13369302451610601</v>
      </c>
      <c r="E158" s="232">
        <v>2.7102820575237298E-2</v>
      </c>
      <c r="F158" s="232">
        <v>4.9328083992004403</v>
      </c>
      <c r="G158" s="232">
        <v>8.2167315440528899E-7</v>
      </c>
      <c r="H158" s="232">
        <v>11752</v>
      </c>
      <c r="I158" s="232">
        <v>0.458652883768082</v>
      </c>
      <c r="J158" s="232">
        <v>0.11562540382146801</v>
      </c>
    </row>
    <row r="159" spans="1:10" x14ac:dyDescent="0.25">
      <c r="A159" s="275" t="str">
        <f t="shared" si="2"/>
        <v>12016hom</v>
      </c>
      <c r="B159" s="232">
        <v>12016</v>
      </c>
      <c r="C159" s="232" t="s">
        <v>715</v>
      </c>
      <c r="D159" s="232">
        <v>0.36735889315605202</v>
      </c>
      <c r="E159" s="232">
        <v>1.3205159455537799E-2</v>
      </c>
      <c r="F159" s="232">
        <v>27.8193454742432</v>
      </c>
      <c r="G159" s="232">
        <v>0</v>
      </c>
      <c r="H159" s="232">
        <v>11752</v>
      </c>
      <c r="I159" s="232">
        <v>0.458652883768082</v>
      </c>
      <c r="J159" s="232">
        <v>0.56085264682769798</v>
      </c>
    </row>
    <row r="160" spans="1:10" x14ac:dyDescent="0.25">
      <c r="A160" s="275" t="str">
        <f t="shared" si="2"/>
        <v>12016idade</v>
      </c>
      <c r="B160" s="232">
        <v>12016</v>
      </c>
      <c r="C160" s="232" t="s">
        <v>716</v>
      </c>
      <c r="D160" s="232">
        <v>4.91369515657425E-2</v>
      </c>
      <c r="E160" s="232">
        <v>2.98725301399827E-3</v>
      </c>
      <c r="F160" s="232">
        <v>16.448875427246101</v>
      </c>
      <c r="G160" s="232">
        <v>0</v>
      </c>
      <c r="H160" s="232">
        <v>11752</v>
      </c>
      <c r="I160" s="232">
        <v>0.458652883768082</v>
      </c>
      <c r="J160" s="232">
        <v>40.906997680664098</v>
      </c>
    </row>
    <row r="161" spans="1:10" x14ac:dyDescent="0.25">
      <c r="A161" s="275" t="str">
        <f t="shared" si="2"/>
        <v>12016idade2</v>
      </c>
      <c r="B161" s="232">
        <v>12016</v>
      </c>
      <c r="C161" s="232" t="s">
        <v>717</v>
      </c>
      <c r="D161" s="232">
        <v>-4.6991865383461101E-4</v>
      </c>
      <c r="E161" s="232">
        <v>3.6099740100326003E-5</v>
      </c>
      <c r="F161" s="232">
        <v>-13.0172309875488</v>
      </c>
      <c r="G161" s="232">
        <v>1.8030350395039401E-38</v>
      </c>
      <c r="H161" s="232">
        <v>11752</v>
      </c>
      <c r="I161" s="232">
        <v>0.458652883768082</v>
      </c>
      <c r="J161" s="232">
        <v>1836.23767089844</v>
      </c>
    </row>
    <row r="162" spans="1:10" x14ac:dyDescent="0.25">
      <c r="A162" s="275" t="str">
        <f t="shared" si="2"/>
        <v>12016lnrtrabp</v>
      </c>
      <c r="B162" s="232">
        <v>12016</v>
      </c>
      <c r="C162" s="232" t="s">
        <v>718</v>
      </c>
      <c r="J162" s="232">
        <v>7.4183440208435103</v>
      </c>
    </row>
    <row r="163" spans="1:10" x14ac:dyDescent="0.25">
      <c r="A163" s="275" t="str">
        <f t="shared" si="2"/>
        <v>42015_cons</v>
      </c>
      <c r="B163" s="232">
        <v>42015</v>
      </c>
      <c r="C163" s="232" t="s">
        <v>696</v>
      </c>
      <c r="D163" s="232">
        <v>5.5812826156616202</v>
      </c>
      <c r="E163" s="232">
        <v>6.3556678593158694E-2</v>
      </c>
      <c r="F163" s="232">
        <v>87.815834045410199</v>
      </c>
      <c r="G163" s="232">
        <v>0</v>
      </c>
      <c r="H163" s="232">
        <v>11841</v>
      </c>
      <c r="I163" s="232">
        <v>0.45007798075675998</v>
      </c>
    </row>
    <row r="164" spans="1:10" x14ac:dyDescent="0.25">
      <c r="A164" s="275" t="str">
        <f t="shared" si="2"/>
        <v>42015edu1</v>
      </c>
      <c r="B164" s="232">
        <v>42015</v>
      </c>
      <c r="C164" s="232" t="s">
        <v>697</v>
      </c>
      <c r="D164" s="232">
        <v>-0.107192881405354</v>
      </c>
      <c r="E164" s="232">
        <v>4.4613912701606799E-2</v>
      </c>
      <c r="F164" s="232">
        <v>-2.4026782512664799</v>
      </c>
      <c r="G164" s="232">
        <v>1.6290821135044101E-2</v>
      </c>
      <c r="H164" s="232">
        <v>11841</v>
      </c>
      <c r="I164" s="232">
        <v>0.45007798075675998</v>
      </c>
      <c r="J164" s="232">
        <v>1.40814096084796E-4</v>
      </c>
    </row>
    <row r="165" spans="1:10" x14ac:dyDescent="0.25">
      <c r="A165" s="275" t="str">
        <f t="shared" si="2"/>
        <v>42015edu10</v>
      </c>
      <c r="B165" s="232">
        <v>42015</v>
      </c>
      <c r="C165" s="232" t="s">
        <v>698</v>
      </c>
      <c r="D165" s="232">
        <v>9.1408707201480893E-2</v>
      </c>
      <c r="E165" s="232">
        <v>4.6189364045858397E-2</v>
      </c>
      <c r="F165" s="232">
        <v>1.97899901866913</v>
      </c>
      <c r="G165" s="232">
        <v>4.7839287668466603E-2</v>
      </c>
      <c r="H165" s="232">
        <v>11841</v>
      </c>
      <c r="I165" s="232">
        <v>0.45007798075675998</v>
      </c>
      <c r="J165" s="232">
        <v>1.7541296780109399E-2</v>
      </c>
    </row>
    <row r="166" spans="1:10" x14ac:dyDescent="0.25">
      <c r="A166" s="275" t="str">
        <f t="shared" si="2"/>
        <v>42015edu11</v>
      </c>
      <c r="B166" s="232">
        <v>42015</v>
      </c>
      <c r="C166" s="232" t="s">
        <v>699</v>
      </c>
      <c r="D166" s="232">
        <v>0.17352052032947499</v>
      </c>
      <c r="E166" s="232">
        <v>3.6652266979217502E-2</v>
      </c>
      <c r="F166" s="232">
        <v>4.7342371940612802</v>
      </c>
      <c r="G166" s="232">
        <v>2.2243350485950899E-6</v>
      </c>
      <c r="H166" s="232">
        <v>11841</v>
      </c>
      <c r="I166" s="232">
        <v>0.45007798075675998</v>
      </c>
      <c r="J166" s="232">
        <v>2.2017965093255001E-2</v>
      </c>
    </row>
    <row r="167" spans="1:10" x14ac:dyDescent="0.25">
      <c r="A167" s="275" t="str">
        <f t="shared" si="2"/>
        <v>42015edu12</v>
      </c>
      <c r="B167" s="232">
        <v>42015</v>
      </c>
      <c r="C167" s="232" t="s">
        <v>700</v>
      </c>
      <c r="D167" s="232">
        <v>0.39191874861717202</v>
      </c>
      <c r="E167" s="232">
        <v>2.61786747723818E-2</v>
      </c>
      <c r="F167" s="232">
        <v>14.9709167480469</v>
      </c>
      <c r="G167" s="232">
        <v>0</v>
      </c>
      <c r="H167" s="232">
        <v>11841</v>
      </c>
      <c r="I167" s="232">
        <v>0.45007798075675998</v>
      </c>
      <c r="J167" s="232">
        <v>0.39403927326202398</v>
      </c>
    </row>
    <row r="168" spans="1:10" x14ac:dyDescent="0.25">
      <c r="A168" s="275" t="str">
        <f t="shared" si="2"/>
        <v>42015edu13</v>
      </c>
      <c r="B168" s="232">
        <v>42015</v>
      </c>
      <c r="C168" s="232" t="s">
        <v>701</v>
      </c>
      <c r="D168" s="232">
        <v>0.58941805362701405</v>
      </c>
      <c r="E168" s="232">
        <v>4.3443888425826999E-2</v>
      </c>
      <c r="F168" s="232">
        <v>13.567340850830099</v>
      </c>
      <c r="G168" s="232">
        <v>0</v>
      </c>
      <c r="H168" s="232">
        <v>11841</v>
      </c>
      <c r="I168" s="232">
        <v>0.45007798075675998</v>
      </c>
      <c r="J168" s="232">
        <v>1.9595135003328299E-2</v>
      </c>
    </row>
    <row r="169" spans="1:10" x14ac:dyDescent="0.25">
      <c r="A169" s="275" t="str">
        <f t="shared" si="2"/>
        <v>42015edu14</v>
      </c>
      <c r="B169" s="232">
        <v>42015</v>
      </c>
      <c r="C169" s="232" t="s">
        <v>702</v>
      </c>
      <c r="D169" s="232">
        <v>0.78617745637893699</v>
      </c>
      <c r="E169" s="232">
        <v>4.57460582256317E-2</v>
      </c>
      <c r="F169" s="232">
        <v>17.1856880187988</v>
      </c>
      <c r="G169" s="232">
        <v>0</v>
      </c>
      <c r="H169" s="232">
        <v>11841</v>
      </c>
      <c r="I169" s="232">
        <v>0.45007798075675998</v>
      </c>
      <c r="J169" s="232">
        <v>2.5755777955055199E-2</v>
      </c>
    </row>
    <row r="170" spans="1:10" x14ac:dyDescent="0.25">
      <c r="A170" s="275" t="str">
        <f t="shared" si="2"/>
        <v>42015edu15</v>
      </c>
      <c r="B170" s="232">
        <v>42015</v>
      </c>
      <c r="C170" s="232" t="s">
        <v>703</v>
      </c>
      <c r="D170" s="232">
        <v>1.0070114135742201</v>
      </c>
      <c r="E170" s="232">
        <v>5.0414483994245501E-2</v>
      </c>
      <c r="F170" s="232">
        <v>19.974645614623999</v>
      </c>
      <c r="G170" s="232">
        <v>0</v>
      </c>
      <c r="H170" s="232">
        <v>11841</v>
      </c>
      <c r="I170" s="232">
        <v>0.45007798075675998</v>
      </c>
      <c r="J170" s="232">
        <v>2.6830933988094299E-2</v>
      </c>
    </row>
    <row r="171" spans="1:10" x14ac:dyDescent="0.25">
      <c r="A171" s="275" t="str">
        <f t="shared" si="2"/>
        <v>42015edu16</v>
      </c>
      <c r="B171" s="232">
        <v>42015</v>
      </c>
      <c r="C171" s="232" t="s">
        <v>704</v>
      </c>
      <c r="D171" s="232">
        <v>1.32816457748413</v>
      </c>
      <c r="E171" s="232">
        <v>3.0428243800997699E-2</v>
      </c>
      <c r="F171" s="232">
        <v>43.649070739746101</v>
      </c>
      <c r="G171" s="232">
        <v>0</v>
      </c>
      <c r="H171" s="232">
        <v>11841</v>
      </c>
      <c r="I171" s="232">
        <v>0.45007798075675998</v>
      </c>
      <c r="J171" s="232">
        <v>0.17899614572524999</v>
      </c>
    </row>
    <row r="172" spans="1:10" x14ac:dyDescent="0.25">
      <c r="A172" s="275" t="str">
        <f t="shared" si="2"/>
        <v>42015edu18</v>
      </c>
      <c r="B172" s="232">
        <v>42015</v>
      </c>
      <c r="C172" s="232" t="s">
        <v>705</v>
      </c>
      <c r="D172" s="232">
        <v>1.7454861402511599</v>
      </c>
      <c r="E172" s="232">
        <v>9.1474898159503895E-2</v>
      </c>
      <c r="F172" s="232">
        <v>19.081586837768601</v>
      </c>
      <c r="G172" s="232">
        <v>0</v>
      </c>
      <c r="H172" s="232">
        <v>11841</v>
      </c>
      <c r="I172" s="232">
        <v>0.45007798075675998</v>
      </c>
      <c r="J172" s="232">
        <v>5.5587622337043303E-3</v>
      </c>
    </row>
    <row r="173" spans="1:10" x14ac:dyDescent="0.25">
      <c r="A173" s="275" t="str">
        <f t="shared" si="2"/>
        <v>42015edu2</v>
      </c>
      <c r="B173" s="232">
        <v>42015</v>
      </c>
      <c r="C173" s="232" t="s">
        <v>706</v>
      </c>
      <c r="D173" s="232">
        <v>-0.17389416694641099</v>
      </c>
      <c r="E173" s="232">
        <v>9.7517184913158403E-2</v>
      </c>
      <c r="F173" s="232">
        <v>-1.7832156419753999</v>
      </c>
      <c r="G173" s="232">
        <v>7.4576862156391102E-2</v>
      </c>
      <c r="H173" s="232">
        <v>11841</v>
      </c>
      <c r="I173" s="232">
        <v>0.45007798075675998</v>
      </c>
      <c r="J173" s="232">
        <v>3.7297492381185302E-3</v>
      </c>
    </row>
    <row r="174" spans="1:10" x14ac:dyDescent="0.25">
      <c r="A174" s="275" t="str">
        <f t="shared" si="2"/>
        <v>42015edu22</v>
      </c>
      <c r="B174" s="232">
        <v>42015</v>
      </c>
      <c r="C174" s="232" t="s">
        <v>707</v>
      </c>
      <c r="D174" s="232">
        <v>2.0818126201629599</v>
      </c>
      <c r="E174" s="232">
        <v>9.3246825039386694E-2</v>
      </c>
      <c r="F174" s="232">
        <v>22.325828552246101</v>
      </c>
      <c r="G174" s="232">
        <v>0</v>
      </c>
      <c r="H174" s="232">
        <v>11841</v>
      </c>
      <c r="I174" s="232">
        <v>0.45007798075675998</v>
      </c>
      <c r="J174" s="232">
        <v>4.3578678742051099E-3</v>
      </c>
    </row>
    <row r="175" spans="1:10" x14ac:dyDescent="0.25">
      <c r="A175" s="275" t="str">
        <f t="shared" si="2"/>
        <v>42015edu3</v>
      </c>
      <c r="B175" s="232">
        <v>42015</v>
      </c>
      <c r="C175" s="232" t="s">
        <v>708</v>
      </c>
      <c r="D175" s="232">
        <v>-5.9686109423637397E-2</v>
      </c>
      <c r="E175" s="232">
        <v>8.0091603100299794E-2</v>
      </c>
      <c r="F175" s="232">
        <v>-0.74522304534912098</v>
      </c>
      <c r="G175" s="232">
        <v>0.456151723861694</v>
      </c>
      <c r="H175" s="232">
        <v>11841</v>
      </c>
      <c r="I175" s="232">
        <v>0.45007798075675998</v>
      </c>
      <c r="J175" s="232">
        <v>6.0986331664025801E-3</v>
      </c>
    </row>
    <row r="176" spans="1:10" x14ac:dyDescent="0.25">
      <c r="A176" s="275" t="str">
        <f t="shared" si="2"/>
        <v>42015edu4</v>
      </c>
      <c r="B176" s="232">
        <v>42015</v>
      </c>
      <c r="C176" s="232" t="s">
        <v>709</v>
      </c>
      <c r="D176" s="232">
        <v>-0.215696066617966</v>
      </c>
      <c r="E176" s="232">
        <v>6.7592598497867598E-2</v>
      </c>
      <c r="F176" s="232">
        <v>-3.1911196708679199</v>
      </c>
      <c r="G176" s="232">
        <v>1.4209314249455901E-3</v>
      </c>
      <c r="H176" s="232">
        <v>11841</v>
      </c>
      <c r="I176" s="232">
        <v>0.45007798075675998</v>
      </c>
      <c r="J176" s="232">
        <v>1.0893645696342E-2</v>
      </c>
    </row>
    <row r="177" spans="1:10" x14ac:dyDescent="0.25">
      <c r="A177" s="275" t="str">
        <f t="shared" si="2"/>
        <v>42015edu5</v>
      </c>
      <c r="B177" s="232">
        <v>42015</v>
      </c>
      <c r="C177" s="232" t="s">
        <v>710</v>
      </c>
      <c r="D177" s="232">
        <v>-4.0541268885135699E-2</v>
      </c>
      <c r="E177" s="232">
        <v>3.4428913146257401E-2</v>
      </c>
      <c r="F177" s="232">
        <v>-1.17753553390503</v>
      </c>
      <c r="G177" s="232">
        <v>0.23900553584098799</v>
      </c>
      <c r="H177" s="232">
        <v>11841</v>
      </c>
      <c r="I177" s="232">
        <v>0.45007798075675998</v>
      </c>
      <c r="J177" s="232">
        <v>4.7965306788682903E-2</v>
      </c>
    </row>
    <row r="178" spans="1:10" x14ac:dyDescent="0.25">
      <c r="A178" s="275" t="str">
        <f t="shared" si="2"/>
        <v>42015edu6</v>
      </c>
      <c r="B178" s="232">
        <v>42015</v>
      </c>
      <c r="C178" s="232" t="s">
        <v>711</v>
      </c>
      <c r="D178" s="232">
        <v>4.9005616456270197E-2</v>
      </c>
      <c r="E178" s="232">
        <v>3.8557346910238301E-2</v>
      </c>
      <c r="F178" s="232">
        <v>1.27098000049591</v>
      </c>
      <c r="G178" s="232">
        <v>0.20376077294349701</v>
      </c>
      <c r="H178" s="232">
        <v>11841</v>
      </c>
      <c r="I178" s="232">
        <v>0.45007798075675998</v>
      </c>
      <c r="J178" s="232">
        <v>2.4735806509852399E-2</v>
      </c>
    </row>
    <row r="179" spans="1:10" x14ac:dyDescent="0.25">
      <c r="A179" s="275" t="str">
        <f t="shared" si="2"/>
        <v>42015edu7</v>
      </c>
      <c r="B179" s="232">
        <v>42015</v>
      </c>
      <c r="C179" s="232" t="s">
        <v>712</v>
      </c>
      <c r="D179" s="232">
        <v>2.86766178905964E-2</v>
      </c>
      <c r="E179" s="232">
        <v>4.0060319006443003E-2</v>
      </c>
      <c r="F179" s="232">
        <v>0.71583598852157604</v>
      </c>
      <c r="G179" s="232">
        <v>0.47410675883293202</v>
      </c>
      <c r="H179" s="232">
        <v>11841</v>
      </c>
      <c r="I179" s="232">
        <v>0.45007798075675998</v>
      </c>
      <c r="J179" s="232">
        <v>1.9587742164731001E-2</v>
      </c>
    </row>
    <row r="180" spans="1:10" x14ac:dyDescent="0.25">
      <c r="A180" s="275" t="str">
        <f t="shared" si="2"/>
        <v>42015edu8</v>
      </c>
      <c r="B180" s="232">
        <v>42015</v>
      </c>
      <c r="C180" s="232" t="s">
        <v>713</v>
      </c>
      <c r="D180" s="232">
        <v>8.5795640945434598E-2</v>
      </c>
      <c r="E180" s="232">
        <v>3.56151573359966E-2</v>
      </c>
      <c r="F180" s="232">
        <v>2.40896415710449</v>
      </c>
      <c r="G180" s="232">
        <v>1.60130672156811E-2</v>
      </c>
      <c r="H180" s="232">
        <v>11841</v>
      </c>
      <c r="I180" s="232">
        <v>0.45007798075675998</v>
      </c>
      <c r="J180" s="232">
        <v>2.1137522533535999E-2</v>
      </c>
    </row>
    <row r="181" spans="1:10" x14ac:dyDescent="0.25">
      <c r="A181" s="275" t="str">
        <f t="shared" si="2"/>
        <v>42015edu9</v>
      </c>
      <c r="B181" s="232">
        <v>42015</v>
      </c>
      <c r="C181" s="232" t="s">
        <v>714</v>
      </c>
      <c r="D181" s="232">
        <v>0.160546690225601</v>
      </c>
      <c r="E181" s="232">
        <v>2.8203610330820101E-2</v>
      </c>
      <c r="F181" s="232">
        <v>5.6924161911010698</v>
      </c>
      <c r="G181" s="232">
        <v>1.28235155827383E-8</v>
      </c>
      <c r="H181" s="232">
        <v>11841</v>
      </c>
      <c r="I181" s="232">
        <v>0.45007798075675998</v>
      </c>
      <c r="J181" s="232">
        <v>0.113849282264709</v>
      </c>
    </row>
    <row r="182" spans="1:10" x14ac:dyDescent="0.25">
      <c r="A182" s="275" t="str">
        <f t="shared" si="2"/>
        <v>42015hom</v>
      </c>
      <c r="B182" s="232">
        <v>42015</v>
      </c>
      <c r="C182" s="232" t="s">
        <v>715</v>
      </c>
      <c r="D182" s="232">
        <v>0.36621347069740301</v>
      </c>
      <c r="E182" s="232">
        <v>1.1553188785910599E-2</v>
      </c>
      <c r="F182" s="232">
        <v>31.698041915893601</v>
      </c>
      <c r="G182" s="232">
        <v>0</v>
      </c>
      <c r="H182" s="232">
        <v>11841</v>
      </c>
      <c r="I182" s="232">
        <v>0.45007798075675998</v>
      </c>
      <c r="J182" s="232">
        <v>0.55884033441543601</v>
      </c>
    </row>
    <row r="183" spans="1:10" x14ac:dyDescent="0.25">
      <c r="A183" s="275" t="str">
        <f t="shared" si="2"/>
        <v>42015idade</v>
      </c>
      <c r="B183" s="232">
        <v>42015</v>
      </c>
      <c r="C183" s="232" t="s">
        <v>716</v>
      </c>
      <c r="D183" s="232">
        <v>4.7700371593236902E-2</v>
      </c>
      <c r="E183" s="232">
        <v>2.9064379632473001E-3</v>
      </c>
      <c r="F183" s="232">
        <v>16.411970138549801</v>
      </c>
      <c r="G183" s="232">
        <v>0</v>
      </c>
      <c r="H183" s="232">
        <v>11841</v>
      </c>
      <c r="I183" s="232">
        <v>0.45007798075675998</v>
      </c>
      <c r="J183" s="232">
        <v>40.510787963867202</v>
      </c>
    </row>
    <row r="184" spans="1:10" x14ac:dyDescent="0.25">
      <c r="A184" s="275" t="str">
        <f t="shared" si="2"/>
        <v>42015idade2</v>
      </c>
      <c r="B184" s="232">
        <v>42015</v>
      </c>
      <c r="C184" s="232" t="s">
        <v>717</v>
      </c>
      <c r="D184" s="232">
        <v>-4.48340724688023E-4</v>
      </c>
      <c r="E184" s="232">
        <v>3.5646873584482799E-5</v>
      </c>
      <c r="F184" s="232">
        <v>-12.5772800445557</v>
      </c>
      <c r="G184" s="232">
        <v>4.7894973485925301E-36</v>
      </c>
      <c r="H184" s="232">
        <v>11841</v>
      </c>
      <c r="I184" s="232">
        <v>0.45007798075675998</v>
      </c>
      <c r="J184" s="232">
        <v>1807.68176269531</v>
      </c>
    </row>
    <row r="185" spans="1:10" x14ac:dyDescent="0.25">
      <c r="A185" s="275" t="str">
        <f t="shared" si="2"/>
        <v>42015lnrtrabp</v>
      </c>
      <c r="B185" s="232">
        <v>42015</v>
      </c>
      <c r="C185" s="232" t="s">
        <v>718</v>
      </c>
      <c r="J185" s="232">
        <v>7.3995871543884304</v>
      </c>
    </row>
    <row r="186" spans="1:10" x14ac:dyDescent="0.25">
      <c r="A186" s="275" t="str">
        <f t="shared" si="2"/>
        <v>32015_cons</v>
      </c>
      <c r="B186" s="232">
        <v>32015</v>
      </c>
      <c r="C186" s="232" t="s">
        <v>696</v>
      </c>
      <c r="D186" s="232">
        <v>5.5931949615478498</v>
      </c>
      <c r="E186" s="232">
        <v>6.3598372042179094E-2</v>
      </c>
      <c r="F186" s="232">
        <v>87.945571899414105</v>
      </c>
      <c r="G186" s="232">
        <v>0</v>
      </c>
      <c r="H186" s="232">
        <v>11923</v>
      </c>
      <c r="I186" s="232">
        <v>0.469124585390091</v>
      </c>
    </row>
    <row r="187" spans="1:10" x14ac:dyDescent="0.25">
      <c r="A187" s="275" t="str">
        <f t="shared" si="2"/>
        <v>32015edu1</v>
      </c>
      <c r="B187" s="232">
        <v>32015</v>
      </c>
      <c r="C187" s="232" t="s">
        <v>697</v>
      </c>
      <c r="D187" s="232">
        <v>-0.35587760806083701</v>
      </c>
      <c r="E187" s="232">
        <v>0.14706102013587999</v>
      </c>
      <c r="F187" s="232">
        <v>-2.4199316501617401</v>
      </c>
      <c r="G187" s="232">
        <v>1.55383050441742E-2</v>
      </c>
      <c r="H187" s="232">
        <v>11923</v>
      </c>
      <c r="I187" s="232">
        <v>0.469124585390091</v>
      </c>
      <c r="J187" s="232">
        <v>1.4562161231879099E-4</v>
      </c>
    </row>
    <row r="188" spans="1:10" x14ac:dyDescent="0.25">
      <c r="A188" s="275" t="str">
        <f t="shared" si="2"/>
        <v>32015edu10</v>
      </c>
      <c r="B188" s="232">
        <v>32015</v>
      </c>
      <c r="C188" s="232" t="s">
        <v>698</v>
      </c>
      <c r="D188" s="232">
        <v>0.101232312619686</v>
      </c>
      <c r="E188" s="232">
        <v>4.6608101576566703E-2</v>
      </c>
      <c r="F188" s="232">
        <v>2.1719896793365501</v>
      </c>
      <c r="G188" s="232">
        <v>2.9876120388507801E-2</v>
      </c>
      <c r="H188" s="232">
        <v>11923</v>
      </c>
      <c r="I188" s="232">
        <v>0.469124585390091</v>
      </c>
      <c r="J188" s="232">
        <v>2.1587530151009601E-2</v>
      </c>
    </row>
    <row r="189" spans="1:10" x14ac:dyDescent="0.25">
      <c r="A189" s="275" t="str">
        <f t="shared" si="2"/>
        <v>32015edu11</v>
      </c>
      <c r="B189" s="232">
        <v>32015</v>
      </c>
      <c r="C189" s="232" t="s">
        <v>699</v>
      </c>
      <c r="D189" s="232">
        <v>0.24620071053504899</v>
      </c>
      <c r="E189" s="232">
        <v>4.4370934367179898E-2</v>
      </c>
      <c r="F189" s="232">
        <v>5.5486931800842303</v>
      </c>
      <c r="G189" s="232">
        <v>2.9396574063866901E-8</v>
      </c>
      <c r="H189" s="232">
        <v>11923</v>
      </c>
      <c r="I189" s="232">
        <v>0.469124585390091</v>
      </c>
      <c r="J189" s="232">
        <v>2.5094483047723801E-2</v>
      </c>
    </row>
    <row r="190" spans="1:10" x14ac:dyDescent="0.25">
      <c r="A190" s="275" t="str">
        <f t="shared" si="2"/>
        <v>32015edu12</v>
      </c>
      <c r="B190" s="232">
        <v>32015</v>
      </c>
      <c r="C190" s="232" t="s">
        <v>700</v>
      </c>
      <c r="D190" s="232">
        <v>0.39279842376709001</v>
      </c>
      <c r="E190" s="232">
        <v>3.5778071731328999E-2</v>
      </c>
      <c r="F190" s="232">
        <v>10.978747367858899</v>
      </c>
      <c r="G190" s="232">
        <v>6.5811785094357202E-28</v>
      </c>
      <c r="H190" s="232">
        <v>11923</v>
      </c>
      <c r="I190" s="232">
        <v>0.469124585390091</v>
      </c>
      <c r="J190" s="232">
        <v>0.38041922450065602</v>
      </c>
    </row>
    <row r="191" spans="1:10" x14ac:dyDescent="0.25">
      <c r="A191" s="275" t="str">
        <f t="shared" si="2"/>
        <v>32015edu13</v>
      </c>
      <c r="B191" s="232">
        <v>32015</v>
      </c>
      <c r="C191" s="232" t="s">
        <v>701</v>
      </c>
      <c r="D191" s="232">
        <v>0.503218114376068</v>
      </c>
      <c r="E191" s="232">
        <v>5.5300839245319401E-2</v>
      </c>
      <c r="F191" s="232">
        <v>9.0996465682983398</v>
      </c>
      <c r="G191" s="232">
        <v>1.04957723214934E-19</v>
      </c>
      <c r="H191" s="232">
        <v>11923</v>
      </c>
      <c r="I191" s="232">
        <v>0.469124585390091</v>
      </c>
      <c r="J191" s="232">
        <v>1.73008032143116E-2</v>
      </c>
    </row>
    <row r="192" spans="1:10" x14ac:dyDescent="0.25">
      <c r="A192" s="275" t="str">
        <f t="shared" si="2"/>
        <v>32015edu14</v>
      </c>
      <c r="B192" s="232">
        <v>32015</v>
      </c>
      <c r="C192" s="232" t="s">
        <v>702</v>
      </c>
      <c r="D192" s="232">
        <v>0.69780176877975497</v>
      </c>
      <c r="E192" s="232">
        <v>5.3011558949947399E-2</v>
      </c>
      <c r="F192" s="232">
        <v>13.163200378418001</v>
      </c>
      <c r="G192" s="232">
        <v>0</v>
      </c>
      <c r="H192" s="232">
        <v>11923</v>
      </c>
      <c r="I192" s="232">
        <v>0.469124585390091</v>
      </c>
      <c r="J192" s="232">
        <v>2.2333489730954201E-2</v>
      </c>
    </row>
    <row r="193" spans="1:10" x14ac:dyDescent="0.25">
      <c r="A193" s="275" t="str">
        <f t="shared" si="2"/>
        <v>32015edu15</v>
      </c>
      <c r="B193" s="232">
        <v>32015</v>
      </c>
      <c r="C193" s="232" t="s">
        <v>703</v>
      </c>
      <c r="D193" s="232">
        <v>0.72094541788101196</v>
      </c>
      <c r="E193" s="232">
        <v>5.8904383331537198E-2</v>
      </c>
      <c r="F193" s="232">
        <v>12.2392492294312</v>
      </c>
      <c r="G193" s="232">
        <v>3.08014279650735E-34</v>
      </c>
      <c r="H193" s="232">
        <v>11923</v>
      </c>
      <c r="I193" s="232">
        <v>0.469124585390091</v>
      </c>
      <c r="J193" s="232">
        <v>2.62463819235563E-2</v>
      </c>
    </row>
    <row r="194" spans="1:10" x14ac:dyDescent="0.25">
      <c r="A194" s="275" t="str">
        <f t="shared" si="2"/>
        <v>32015edu16</v>
      </c>
      <c r="B194" s="232">
        <v>32015</v>
      </c>
      <c r="C194" s="232" t="s">
        <v>704</v>
      </c>
      <c r="D194" s="232">
        <v>1.3578088283538801</v>
      </c>
      <c r="E194" s="232">
        <v>3.8433779031038298E-2</v>
      </c>
      <c r="F194" s="232">
        <v>35.328529357910199</v>
      </c>
      <c r="G194" s="232">
        <v>0</v>
      </c>
      <c r="H194" s="232">
        <v>11923</v>
      </c>
      <c r="I194" s="232">
        <v>0.469124585390091</v>
      </c>
      <c r="J194" s="232">
        <v>0.197311460971832</v>
      </c>
    </row>
    <row r="195" spans="1:10" x14ac:dyDescent="0.25">
      <c r="A195" s="275" t="str">
        <f t="shared" ref="A195:A258" si="3">B195&amp;C195</f>
        <v>32015edu18</v>
      </c>
      <c r="B195" s="232">
        <v>32015</v>
      </c>
      <c r="C195" s="232" t="s">
        <v>705</v>
      </c>
      <c r="D195" s="232">
        <v>1.7203266620636</v>
      </c>
      <c r="E195" s="232">
        <v>8.6678020656108898E-2</v>
      </c>
      <c r="F195" s="232">
        <v>19.8473224639893</v>
      </c>
      <c r="G195" s="232">
        <v>0</v>
      </c>
      <c r="H195" s="232">
        <v>11923</v>
      </c>
      <c r="I195" s="232">
        <v>0.469124585390091</v>
      </c>
      <c r="J195" s="232">
        <v>6.8254363723099197E-3</v>
      </c>
    </row>
    <row r="196" spans="1:10" x14ac:dyDescent="0.25">
      <c r="A196" s="275" t="str">
        <f t="shared" si="3"/>
        <v>32015edu2</v>
      </c>
      <c r="B196" s="232">
        <v>32015</v>
      </c>
      <c r="C196" s="232" t="s">
        <v>706</v>
      </c>
      <c r="D196" s="232">
        <v>-4.25009541213512E-2</v>
      </c>
      <c r="E196" s="232">
        <v>6.6971383988857297E-2</v>
      </c>
      <c r="F196" s="232">
        <v>-0.63461363315582298</v>
      </c>
      <c r="G196" s="232">
        <v>0.52569264173507702</v>
      </c>
      <c r="H196" s="232">
        <v>11923</v>
      </c>
      <c r="I196" s="232">
        <v>0.469124585390091</v>
      </c>
      <c r="J196" s="232">
        <v>4.6206191182136501E-3</v>
      </c>
    </row>
    <row r="197" spans="1:10" x14ac:dyDescent="0.25">
      <c r="A197" s="275" t="str">
        <f t="shared" si="3"/>
        <v>32015edu22</v>
      </c>
      <c r="B197" s="232">
        <v>32015</v>
      </c>
      <c r="C197" s="232" t="s">
        <v>707</v>
      </c>
      <c r="D197" s="232">
        <v>2.05943751335144</v>
      </c>
      <c r="E197" s="232">
        <v>9.5121949911117595E-2</v>
      </c>
      <c r="F197" s="232">
        <v>21.650497436523398</v>
      </c>
      <c r="G197" s="232">
        <v>0</v>
      </c>
      <c r="H197" s="232">
        <v>11923</v>
      </c>
      <c r="I197" s="232">
        <v>0.469124585390091</v>
      </c>
      <c r="J197" s="232">
        <v>3.9466395974159197E-3</v>
      </c>
    </row>
    <row r="198" spans="1:10" x14ac:dyDescent="0.25">
      <c r="A198" s="275" t="str">
        <f t="shared" si="3"/>
        <v>32015edu3</v>
      </c>
      <c r="B198" s="232">
        <v>32015</v>
      </c>
      <c r="C198" s="232" t="s">
        <v>708</v>
      </c>
      <c r="D198" s="232">
        <v>-0.141197815537453</v>
      </c>
      <c r="E198" s="232">
        <v>6.1507254838943502E-2</v>
      </c>
      <c r="F198" s="232">
        <v>-2.2956285476684601</v>
      </c>
      <c r="G198" s="232">
        <v>2.17144340276718E-2</v>
      </c>
      <c r="H198" s="232">
        <v>11923</v>
      </c>
      <c r="I198" s="232">
        <v>0.469124585390091</v>
      </c>
      <c r="J198" s="232">
        <v>7.4525931850075696E-3</v>
      </c>
    </row>
    <row r="199" spans="1:10" x14ac:dyDescent="0.25">
      <c r="A199" s="275" t="str">
        <f t="shared" si="3"/>
        <v>32015edu4</v>
      </c>
      <c r="B199" s="232">
        <v>32015</v>
      </c>
      <c r="C199" s="232" t="s">
        <v>709</v>
      </c>
      <c r="D199" s="232">
        <v>-0.14380569756031</v>
      </c>
      <c r="E199" s="232">
        <v>6.2123749405145597E-2</v>
      </c>
      <c r="F199" s="232">
        <v>-2.3148264884948699</v>
      </c>
      <c r="G199" s="232">
        <v>2.0639359951019301E-2</v>
      </c>
      <c r="H199" s="232">
        <v>11923</v>
      </c>
      <c r="I199" s="232">
        <v>0.469124585390091</v>
      </c>
      <c r="J199" s="232">
        <v>1.32283046841621E-2</v>
      </c>
    </row>
    <row r="200" spans="1:10" x14ac:dyDescent="0.25">
      <c r="A200" s="275" t="str">
        <f t="shared" si="3"/>
        <v>32015edu5</v>
      </c>
      <c r="B200" s="232">
        <v>32015</v>
      </c>
      <c r="C200" s="232" t="s">
        <v>710</v>
      </c>
      <c r="D200" s="232">
        <v>-6.3313633203506497E-2</v>
      </c>
      <c r="E200" s="232">
        <v>4.0528178215026897E-2</v>
      </c>
      <c r="F200" s="232">
        <v>-1.56221270561218</v>
      </c>
      <c r="G200" s="232">
        <v>0.11826447397470501</v>
      </c>
      <c r="H200" s="232">
        <v>11923</v>
      </c>
      <c r="I200" s="232">
        <v>0.469124585390091</v>
      </c>
      <c r="J200" s="232">
        <v>5.2438467741012601E-2</v>
      </c>
    </row>
    <row r="201" spans="1:10" x14ac:dyDescent="0.25">
      <c r="A201" s="275" t="str">
        <f t="shared" si="3"/>
        <v>32015edu6</v>
      </c>
      <c r="B201" s="232">
        <v>32015</v>
      </c>
      <c r="C201" s="232" t="s">
        <v>711</v>
      </c>
      <c r="D201" s="232">
        <v>4.5411337167024599E-2</v>
      </c>
      <c r="E201" s="232">
        <v>4.2947232723236098E-2</v>
      </c>
      <c r="F201" s="232">
        <v>1.0573751926422099</v>
      </c>
      <c r="G201" s="232">
        <v>0.29036185145378102</v>
      </c>
      <c r="H201" s="232">
        <v>11923</v>
      </c>
      <c r="I201" s="232">
        <v>0.469124585390091</v>
      </c>
      <c r="J201" s="232">
        <v>3.1941987574100501E-2</v>
      </c>
    </row>
    <row r="202" spans="1:10" x14ac:dyDescent="0.25">
      <c r="A202" s="275" t="str">
        <f t="shared" si="3"/>
        <v>32015edu7</v>
      </c>
      <c r="B202" s="232">
        <v>32015</v>
      </c>
      <c r="C202" s="232" t="s">
        <v>712</v>
      </c>
      <c r="D202" s="232">
        <v>4.5235056430101402E-2</v>
      </c>
      <c r="E202" s="232">
        <v>4.6942386776208898E-2</v>
      </c>
      <c r="F202" s="232">
        <v>0.96362924575805697</v>
      </c>
      <c r="G202" s="232">
        <v>0.33525142073631298</v>
      </c>
      <c r="H202" s="232">
        <v>11923</v>
      </c>
      <c r="I202" s="232">
        <v>0.469124585390091</v>
      </c>
      <c r="J202" s="232">
        <v>1.9455242902040499E-2</v>
      </c>
    </row>
    <row r="203" spans="1:10" x14ac:dyDescent="0.25">
      <c r="A203" s="275" t="str">
        <f t="shared" si="3"/>
        <v>32015edu8</v>
      </c>
      <c r="B203" s="232">
        <v>32015</v>
      </c>
      <c r="C203" s="232" t="s">
        <v>713</v>
      </c>
      <c r="D203" s="232">
        <v>0.12521599233150499</v>
      </c>
      <c r="E203" s="232">
        <v>4.4829983264207798E-2</v>
      </c>
      <c r="F203" s="232">
        <v>2.79313039779663</v>
      </c>
      <c r="G203" s="232">
        <v>5.2284016273915802E-3</v>
      </c>
      <c r="H203" s="232">
        <v>11923</v>
      </c>
      <c r="I203" s="232">
        <v>0.469124585390091</v>
      </c>
      <c r="J203" s="232">
        <v>2.4967886507511101E-2</v>
      </c>
    </row>
    <row r="204" spans="1:10" x14ac:dyDescent="0.25">
      <c r="A204" s="275" t="str">
        <f t="shared" si="3"/>
        <v>32015edu9</v>
      </c>
      <c r="B204" s="232">
        <v>32015</v>
      </c>
      <c r="C204" s="232" t="s">
        <v>714</v>
      </c>
      <c r="D204" s="232">
        <v>0.14387746155261999</v>
      </c>
      <c r="E204" s="232">
        <v>3.6489345133304603E-2</v>
      </c>
      <c r="F204" s="232">
        <v>3.9429993629455602</v>
      </c>
      <c r="G204" s="232">
        <v>8.0929850810207399E-5</v>
      </c>
      <c r="H204" s="232">
        <v>11923</v>
      </c>
      <c r="I204" s="232">
        <v>0.469124585390091</v>
      </c>
      <c r="J204" s="232">
        <v>0.12594097852706901</v>
      </c>
    </row>
    <row r="205" spans="1:10" x14ac:dyDescent="0.25">
      <c r="A205" s="275" t="str">
        <f t="shared" si="3"/>
        <v>32015hom</v>
      </c>
      <c r="B205" s="232">
        <v>32015</v>
      </c>
      <c r="C205" s="232" t="s">
        <v>715</v>
      </c>
      <c r="D205" s="232">
        <v>0.37871295213699302</v>
      </c>
      <c r="E205" s="232">
        <v>1.13668134436011E-2</v>
      </c>
      <c r="F205" s="232">
        <v>33.317424774169901</v>
      </c>
      <c r="G205" s="232">
        <v>0</v>
      </c>
      <c r="H205" s="232">
        <v>11923</v>
      </c>
      <c r="I205" s="232">
        <v>0.469124585390091</v>
      </c>
      <c r="J205" s="232">
        <v>0.55500221252441395</v>
      </c>
    </row>
    <row r="206" spans="1:10" x14ac:dyDescent="0.25">
      <c r="A206" s="275" t="str">
        <f t="shared" si="3"/>
        <v>32015idade</v>
      </c>
      <c r="B206" s="232">
        <v>32015</v>
      </c>
      <c r="C206" s="232" t="s">
        <v>716</v>
      </c>
      <c r="D206" s="232">
        <v>4.67121228575706E-2</v>
      </c>
      <c r="E206" s="232">
        <v>2.7416071388870499E-3</v>
      </c>
      <c r="F206" s="232">
        <v>17.0382270812988</v>
      </c>
      <c r="G206" s="232">
        <v>0</v>
      </c>
      <c r="H206" s="232">
        <v>11923</v>
      </c>
      <c r="I206" s="232">
        <v>0.469124585390091</v>
      </c>
      <c r="J206" s="232">
        <v>40.758701324462898</v>
      </c>
    </row>
    <row r="207" spans="1:10" x14ac:dyDescent="0.25">
      <c r="A207" s="275" t="str">
        <f t="shared" si="3"/>
        <v>32015idade2</v>
      </c>
      <c r="B207" s="232">
        <v>32015</v>
      </c>
      <c r="C207" s="232" t="s">
        <v>717</v>
      </c>
      <c r="D207" s="232">
        <v>-4.3681447277776902E-4</v>
      </c>
      <c r="E207" s="232">
        <v>3.3211403206223602E-5</v>
      </c>
      <c r="F207" s="232">
        <v>-13.152544975280801</v>
      </c>
      <c r="G207" s="232">
        <v>0</v>
      </c>
      <c r="H207" s="232">
        <v>11923</v>
      </c>
      <c r="I207" s="232">
        <v>0.469124585390091</v>
      </c>
      <c r="J207" s="232">
        <v>1828.052734375</v>
      </c>
    </row>
    <row r="208" spans="1:10" x14ac:dyDescent="0.25">
      <c r="A208" s="275" t="str">
        <f t="shared" si="3"/>
        <v>32015lnrtrabp</v>
      </c>
      <c r="B208" s="232">
        <v>32015</v>
      </c>
      <c r="C208" s="232" t="s">
        <v>718</v>
      </c>
      <c r="J208" s="232">
        <v>7.4146265983581499</v>
      </c>
    </row>
    <row r="209" spans="1:10" x14ac:dyDescent="0.25">
      <c r="A209" s="275" t="str">
        <f t="shared" si="3"/>
        <v>22015_cons</v>
      </c>
      <c r="B209" s="232">
        <v>22015</v>
      </c>
      <c r="C209" s="232" t="s">
        <v>696</v>
      </c>
      <c r="D209" s="232">
        <v>5.6308183670043901</v>
      </c>
      <c r="E209" s="232">
        <v>6.6804245114326505E-2</v>
      </c>
      <c r="F209" s="232">
        <v>84.288330078125</v>
      </c>
      <c r="G209" s="232">
        <v>0</v>
      </c>
      <c r="H209" s="232">
        <v>11790</v>
      </c>
      <c r="I209" s="232">
        <v>0.44687259197235102</v>
      </c>
    </row>
    <row r="210" spans="1:10" x14ac:dyDescent="0.25">
      <c r="A210" s="275" t="str">
        <f t="shared" si="3"/>
        <v>22015edu1</v>
      </c>
      <c r="B210" s="232">
        <v>22015</v>
      </c>
      <c r="C210" s="232" t="s">
        <v>697</v>
      </c>
      <c r="D210" s="232">
        <v>-0.18177743256092099</v>
      </c>
      <c r="E210" s="232">
        <v>0.19868937134742701</v>
      </c>
      <c r="F210" s="232">
        <v>-0.91488254070282005</v>
      </c>
      <c r="G210" s="232">
        <v>0.36027204990387002</v>
      </c>
      <c r="H210" s="232">
        <v>11790</v>
      </c>
      <c r="I210" s="232">
        <v>0.44687259197235102</v>
      </c>
      <c r="J210" s="232">
        <v>4.6462070895358898E-4</v>
      </c>
    </row>
    <row r="211" spans="1:10" x14ac:dyDescent="0.25">
      <c r="A211" s="275" t="str">
        <f t="shared" si="3"/>
        <v>22015edu10</v>
      </c>
      <c r="B211" s="232">
        <v>22015</v>
      </c>
      <c r="C211" s="232" t="s">
        <v>698</v>
      </c>
      <c r="D211" s="232">
        <v>0.16016976535320299</v>
      </c>
      <c r="E211" s="232">
        <v>5.1137883216142703E-2</v>
      </c>
      <c r="F211" s="232">
        <v>3.1321156024932901</v>
      </c>
      <c r="G211" s="232">
        <v>1.73977029044181E-3</v>
      </c>
      <c r="H211" s="232">
        <v>11790</v>
      </c>
      <c r="I211" s="232">
        <v>0.44687259197235102</v>
      </c>
      <c r="J211" s="232">
        <v>2.1616145968437198E-2</v>
      </c>
    </row>
    <row r="212" spans="1:10" x14ac:dyDescent="0.25">
      <c r="A212" s="275" t="str">
        <f t="shared" si="3"/>
        <v>22015edu11</v>
      </c>
      <c r="B212" s="232">
        <v>22015</v>
      </c>
      <c r="C212" s="232" t="s">
        <v>699</v>
      </c>
      <c r="D212" s="232">
        <v>0.208573132753372</v>
      </c>
      <c r="E212" s="232">
        <v>4.8882305622100802E-2</v>
      </c>
      <c r="F212" s="232">
        <v>4.2668433189392099</v>
      </c>
      <c r="G212" s="232">
        <v>1.9980927390861301E-5</v>
      </c>
      <c r="H212" s="232">
        <v>11790</v>
      </c>
      <c r="I212" s="232">
        <v>0.44687259197235102</v>
      </c>
      <c r="J212" s="232">
        <v>2.5444507598877002E-2</v>
      </c>
    </row>
    <row r="213" spans="1:10" x14ac:dyDescent="0.25">
      <c r="A213" s="275" t="str">
        <f t="shared" si="3"/>
        <v>22015edu12</v>
      </c>
      <c r="B213" s="232">
        <v>22015</v>
      </c>
      <c r="C213" s="232" t="s">
        <v>700</v>
      </c>
      <c r="D213" s="232">
        <v>0.43402737379074102</v>
      </c>
      <c r="E213" s="232">
        <v>3.9732143282890299E-2</v>
      </c>
      <c r="F213" s="232">
        <v>10.923834800720201</v>
      </c>
      <c r="G213" s="232">
        <v>1.2035410667492899E-27</v>
      </c>
      <c r="H213" s="232">
        <v>11790</v>
      </c>
      <c r="I213" s="232">
        <v>0.44687259197235102</v>
      </c>
      <c r="J213" s="232">
        <v>0.38077002763748202</v>
      </c>
    </row>
    <row r="214" spans="1:10" x14ac:dyDescent="0.25">
      <c r="A214" s="275" t="str">
        <f t="shared" si="3"/>
        <v>22015edu13</v>
      </c>
      <c r="B214" s="232">
        <v>22015</v>
      </c>
      <c r="C214" s="232" t="s">
        <v>701</v>
      </c>
      <c r="D214" s="232">
        <v>0.591505467891693</v>
      </c>
      <c r="E214" s="232">
        <v>6.0229558497667299E-2</v>
      </c>
      <c r="F214" s="232">
        <v>9.8208503723144496</v>
      </c>
      <c r="G214" s="232">
        <v>1.1190939835823799E-22</v>
      </c>
      <c r="H214" s="232">
        <v>11790</v>
      </c>
      <c r="I214" s="232">
        <v>0.44687259197235102</v>
      </c>
      <c r="J214" s="232">
        <v>1.5027224086225E-2</v>
      </c>
    </row>
    <row r="215" spans="1:10" x14ac:dyDescent="0.25">
      <c r="A215" s="275" t="str">
        <f t="shared" si="3"/>
        <v>22015edu14</v>
      </c>
      <c r="B215" s="232">
        <v>22015</v>
      </c>
      <c r="C215" s="232" t="s">
        <v>702</v>
      </c>
      <c r="D215" s="232">
        <v>0.69630795717239402</v>
      </c>
      <c r="E215" s="232">
        <v>5.70299290120602E-2</v>
      </c>
      <c r="F215" s="232">
        <v>12.2095184326172</v>
      </c>
      <c r="G215" s="232">
        <v>4.44392654674741E-34</v>
      </c>
      <c r="H215" s="232">
        <v>11790</v>
      </c>
      <c r="I215" s="232">
        <v>0.44687259197235102</v>
      </c>
      <c r="J215" s="232">
        <v>2.3155892267823198E-2</v>
      </c>
    </row>
    <row r="216" spans="1:10" x14ac:dyDescent="0.25">
      <c r="A216" s="275" t="str">
        <f t="shared" si="3"/>
        <v>22015edu15</v>
      </c>
      <c r="B216" s="232">
        <v>22015</v>
      </c>
      <c r="C216" s="232" t="s">
        <v>703</v>
      </c>
      <c r="D216" s="232">
        <v>0.78187197446823098</v>
      </c>
      <c r="E216" s="232">
        <v>5.1765039563179002E-2</v>
      </c>
      <c r="F216" s="232">
        <v>15.104248046875</v>
      </c>
      <c r="G216" s="232">
        <v>0</v>
      </c>
      <c r="H216" s="232">
        <v>11790</v>
      </c>
      <c r="I216" s="232">
        <v>0.44687259197235102</v>
      </c>
      <c r="J216" s="232">
        <v>2.46424395591021E-2</v>
      </c>
    </row>
    <row r="217" spans="1:10" x14ac:dyDescent="0.25">
      <c r="A217" s="275" t="str">
        <f t="shared" si="3"/>
        <v>22015edu16</v>
      </c>
      <c r="B217" s="232">
        <v>22015</v>
      </c>
      <c r="C217" s="232" t="s">
        <v>704</v>
      </c>
      <c r="D217" s="232">
        <v>1.3431196212768599</v>
      </c>
      <c r="E217" s="232">
        <v>4.2055599391460398E-2</v>
      </c>
      <c r="F217" s="232">
        <v>31.936759948730501</v>
      </c>
      <c r="G217" s="232">
        <v>0</v>
      </c>
      <c r="H217" s="232">
        <v>11790</v>
      </c>
      <c r="I217" s="232">
        <v>0.44687259197235102</v>
      </c>
      <c r="J217" s="232">
        <v>0.191572606563568</v>
      </c>
    </row>
    <row r="218" spans="1:10" x14ac:dyDescent="0.25">
      <c r="A218" s="275" t="str">
        <f t="shared" si="3"/>
        <v>22015edu18</v>
      </c>
      <c r="B218" s="232">
        <v>22015</v>
      </c>
      <c r="C218" s="232" t="s">
        <v>705</v>
      </c>
      <c r="D218" s="232">
        <v>1.7817268371582</v>
      </c>
      <c r="E218" s="232">
        <v>8.6326301097869901E-2</v>
      </c>
      <c r="F218" s="232">
        <v>20.6394443511963</v>
      </c>
      <c r="G218" s="232">
        <v>0</v>
      </c>
      <c r="H218" s="232">
        <v>11790</v>
      </c>
      <c r="I218" s="232">
        <v>0.44687259197235102</v>
      </c>
      <c r="J218" s="232">
        <v>6.6355518065392997E-3</v>
      </c>
    </row>
    <row r="219" spans="1:10" x14ac:dyDescent="0.25">
      <c r="A219" s="275" t="str">
        <f t="shared" si="3"/>
        <v>22015edu2</v>
      </c>
      <c r="B219" s="232">
        <v>22015</v>
      </c>
      <c r="C219" s="232" t="s">
        <v>706</v>
      </c>
      <c r="D219" s="232">
        <v>-0.141149953007698</v>
      </c>
      <c r="E219" s="232">
        <v>9.7559340298175798E-2</v>
      </c>
      <c r="F219" s="232">
        <v>-1.44681131839752</v>
      </c>
      <c r="G219" s="232">
        <v>0.14797641336917899</v>
      </c>
      <c r="H219" s="232">
        <v>11790</v>
      </c>
      <c r="I219" s="232">
        <v>0.44687259197235102</v>
      </c>
      <c r="J219" s="232">
        <v>4.5692981220781803E-3</v>
      </c>
    </row>
    <row r="220" spans="1:10" x14ac:dyDescent="0.25">
      <c r="A220" s="275" t="str">
        <f t="shared" si="3"/>
        <v>22015edu22</v>
      </c>
      <c r="B220" s="232">
        <v>22015</v>
      </c>
      <c r="C220" s="232" t="s">
        <v>707</v>
      </c>
      <c r="D220" s="232">
        <v>1.97842752933502</v>
      </c>
      <c r="E220" s="232">
        <v>9.7375601530075101E-2</v>
      </c>
      <c r="F220" s="232">
        <v>20.317487716674801</v>
      </c>
      <c r="G220" s="232">
        <v>0</v>
      </c>
      <c r="H220" s="232">
        <v>11790</v>
      </c>
      <c r="I220" s="232">
        <v>0.44687259197235102</v>
      </c>
      <c r="J220" s="232">
        <v>5.1797158084809797E-3</v>
      </c>
    </row>
    <row r="221" spans="1:10" x14ac:dyDescent="0.25">
      <c r="A221" s="275" t="str">
        <f t="shared" si="3"/>
        <v>22015edu3</v>
      </c>
      <c r="B221" s="232">
        <v>22015</v>
      </c>
      <c r="C221" s="232" t="s">
        <v>708</v>
      </c>
      <c r="D221" s="232">
        <v>-8.0033935606479603E-2</v>
      </c>
      <c r="E221" s="232">
        <v>6.8950787186622606E-2</v>
      </c>
      <c r="F221" s="232">
        <v>-1.16074001789093</v>
      </c>
      <c r="G221" s="232">
        <v>0.245771184563637</v>
      </c>
      <c r="H221" s="232">
        <v>11790</v>
      </c>
      <c r="I221" s="232">
        <v>0.44687259197235102</v>
      </c>
      <c r="J221" s="232">
        <v>7.9838512465357798E-3</v>
      </c>
    </row>
    <row r="222" spans="1:10" x14ac:dyDescent="0.25">
      <c r="A222" s="275" t="str">
        <f t="shared" si="3"/>
        <v>22015edu4</v>
      </c>
      <c r="B222" s="232">
        <v>22015</v>
      </c>
      <c r="C222" s="232" t="s">
        <v>709</v>
      </c>
      <c r="D222" s="232">
        <v>-6.1829619109630599E-2</v>
      </c>
      <c r="E222" s="232">
        <v>6.1710767447948497E-2</v>
      </c>
      <c r="F222" s="232">
        <v>-1.00192594528198</v>
      </c>
      <c r="G222" s="232">
        <v>0.31639996170997597</v>
      </c>
      <c r="H222" s="232">
        <v>11790</v>
      </c>
      <c r="I222" s="232">
        <v>0.44687259197235102</v>
      </c>
      <c r="J222" s="232">
        <v>1.39291156083345E-2</v>
      </c>
    </row>
    <row r="223" spans="1:10" x14ac:dyDescent="0.25">
      <c r="A223" s="275" t="str">
        <f t="shared" si="3"/>
        <v>22015edu5</v>
      </c>
      <c r="B223" s="232">
        <v>22015</v>
      </c>
      <c r="C223" s="232" t="s">
        <v>710</v>
      </c>
      <c r="D223" s="232">
        <v>1.7372714355588001E-2</v>
      </c>
      <c r="E223" s="232">
        <v>4.4621389359235798E-2</v>
      </c>
      <c r="F223" s="232">
        <v>0.38933601975441001</v>
      </c>
      <c r="G223" s="232">
        <v>0.69703465700149503</v>
      </c>
      <c r="H223" s="232">
        <v>11790</v>
      </c>
      <c r="I223" s="232">
        <v>0.44687259197235102</v>
      </c>
      <c r="J223" s="232">
        <v>5.43913692235947E-2</v>
      </c>
    </row>
    <row r="224" spans="1:10" x14ac:dyDescent="0.25">
      <c r="A224" s="275" t="str">
        <f t="shared" si="3"/>
        <v>22015edu6</v>
      </c>
      <c r="B224" s="232">
        <v>22015</v>
      </c>
      <c r="C224" s="232" t="s">
        <v>711</v>
      </c>
      <c r="D224" s="232">
        <v>5.5097613483667401E-2</v>
      </c>
      <c r="E224" s="232">
        <v>4.6134013682603801E-2</v>
      </c>
      <c r="F224" s="232">
        <v>1.1942948102951101</v>
      </c>
      <c r="G224" s="232">
        <v>0.23238673806190499</v>
      </c>
      <c r="H224" s="232">
        <v>11790</v>
      </c>
      <c r="I224" s="232">
        <v>0.44687259197235102</v>
      </c>
      <c r="J224" s="232">
        <v>3.2175026834011099E-2</v>
      </c>
    </row>
    <row r="225" spans="1:10" x14ac:dyDescent="0.25">
      <c r="A225" s="275" t="str">
        <f t="shared" si="3"/>
        <v>22015edu7</v>
      </c>
      <c r="B225" s="232">
        <v>22015</v>
      </c>
      <c r="C225" s="232" t="s">
        <v>712</v>
      </c>
      <c r="D225" s="232">
        <v>0.108106784522533</v>
      </c>
      <c r="E225" s="232">
        <v>5.1729485392570503E-2</v>
      </c>
      <c r="F225" s="232">
        <v>2.0898485183715798</v>
      </c>
      <c r="G225" s="232">
        <v>3.6652822047472E-2</v>
      </c>
      <c r="H225" s="232">
        <v>11790</v>
      </c>
      <c r="I225" s="232">
        <v>0.44687259197235102</v>
      </c>
      <c r="J225" s="232">
        <v>1.9746415317058601E-2</v>
      </c>
    </row>
    <row r="226" spans="1:10" x14ac:dyDescent="0.25">
      <c r="A226" s="275" t="str">
        <f t="shared" si="3"/>
        <v>22015edu8</v>
      </c>
      <c r="B226" s="232">
        <v>22015</v>
      </c>
      <c r="C226" s="232" t="s">
        <v>713</v>
      </c>
      <c r="D226" s="232">
        <v>0.15389555692672699</v>
      </c>
      <c r="E226" s="232">
        <v>4.7960299998521798E-2</v>
      </c>
      <c r="F226" s="232">
        <v>3.20881128311157</v>
      </c>
      <c r="G226" s="232">
        <v>1.3364218175411201E-3</v>
      </c>
      <c r="H226" s="232">
        <v>11790</v>
      </c>
      <c r="I226" s="232">
        <v>0.44687259197235102</v>
      </c>
      <c r="J226" s="232">
        <v>2.6303876191377602E-2</v>
      </c>
    </row>
    <row r="227" spans="1:10" x14ac:dyDescent="0.25">
      <c r="A227" s="275" t="str">
        <f t="shared" si="3"/>
        <v>22015edu9</v>
      </c>
      <c r="B227" s="232">
        <v>22015</v>
      </c>
      <c r="C227" s="232" t="s">
        <v>714</v>
      </c>
      <c r="D227" s="232">
        <v>0.18430201709270499</v>
      </c>
      <c r="E227" s="232">
        <v>4.0669046342372901E-2</v>
      </c>
      <c r="F227" s="232">
        <v>4.5317516326904297</v>
      </c>
      <c r="G227" s="232">
        <v>5.9073045122204298E-6</v>
      </c>
      <c r="H227" s="232">
        <v>11790</v>
      </c>
      <c r="I227" s="232">
        <v>0.44687259197235102</v>
      </c>
      <c r="J227" s="232">
        <v>0.12946061789989499</v>
      </c>
    </row>
    <row r="228" spans="1:10" x14ac:dyDescent="0.25">
      <c r="A228" s="275" t="str">
        <f t="shared" si="3"/>
        <v>22015hom</v>
      </c>
      <c r="B228" s="232">
        <v>22015</v>
      </c>
      <c r="C228" s="232" t="s">
        <v>715</v>
      </c>
      <c r="D228" s="232">
        <v>0.38147005438804599</v>
      </c>
      <c r="E228" s="232">
        <v>1.1261060833931E-2</v>
      </c>
      <c r="F228" s="232">
        <v>33.875144958496101</v>
      </c>
      <c r="G228" s="232">
        <v>0</v>
      </c>
      <c r="H228" s="232">
        <v>11790</v>
      </c>
      <c r="I228" s="232">
        <v>0.44687259197235102</v>
      </c>
      <c r="J228" s="232">
        <v>0.55768346786499001</v>
      </c>
    </row>
    <row r="229" spans="1:10" x14ac:dyDescent="0.25">
      <c r="A229" s="275" t="str">
        <f t="shared" si="3"/>
        <v>22015idade</v>
      </c>
      <c r="B229" s="232">
        <v>22015</v>
      </c>
      <c r="C229" s="232" t="s">
        <v>716</v>
      </c>
      <c r="D229" s="232">
        <v>4.2902771383523899E-2</v>
      </c>
      <c r="E229" s="232">
        <v>2.8456954751163699E-3</v>
      </c>
      <c r="F229" s="232">
        <v>15.0763750076294</v>
      </c>
      <c r="G229" s="232">
        <v>0</v>
      </c>
      <c r="H229" s="232">
        <v>11790</v>
      </c>
      <c r="I229" s="232">
        <v>0.44687259197235102</v>
      </c>
      <c r="J229" s="232">
        <v>40.736274719238303</v>
      </c>
    </row>
    <row r="230" spans="1:10" x14ac:dyDescent="0.25">
      <c r="A230" s="275" t="str">
        <f t="shared" si="3"/>
        <v>22015idade2</v>
      </c>
      <c r="B230" s="232">
        <v>22015</v>
      </c>
      <c r="C230" s="232" t="s">
        <v>717</v>
      </c>
      <c r="D230" s="232">
        <v>-3.90930945286527E-4</v>
      </c>
      <c r="E230" s="232">
        <v>3.4484954085200998E-5</v>
      </c>
      <c r="F230" s="232">
        <v>-11.336276054382299</v>
      </c>
      <c r="G230" s="232">
        <v>1.2357531628951601E-29</v>
      </c>
      <c r="H230" s="232">
        <v>11790</v>
      </c>
      <c r="I230" s="232">
        <v>0.44687259197235102</v>
      </c>
      <c r="J230" s="232">
        <v>1824.82250976563</v>
      </c>
    </row>
    <row r="231" spans="1:10" x14ac:dyDescent="0.25">
      <c r="A231" s="275" t="str">
        <f t="shared" si="3"/>
        <v>22015lnrtrabp</v>
      </c>
      <c r="B231" s="232">
        <v>22015</v>
      </c>
      <c r="C231" s="232" t="s">
        <v>718</v>
      </c>
      <c r="J231" s="232">
        <v>7.4060969352722203</v>
      </c>
    </row>
    <row r="232" spans="1:10" x14ac:dyDescent="0.25">
      <c r="A232" s="275" t="str">
        <f t="shared" si="3"/>
        <v>12015_cons</v>
      </c>
      <c r="B232" s="232">
        <v>12015</v>
      </c>
      <c r="C232" s="232" t="s">
        <v>696</v>
      </c>
      <c r="D232" s="232">
        <v>5.7717022895812997</v>
      </c>
      <c r="E232" s="232">
        <v>6.3107073307037395E-2</v>
      </c>
      <c r="F232" s="232">
        <v>91.458877563476605</v>
      </c>
      <c r="G232" s="232">
        <v>0</v>
      </c>
      <c r="H232" s="232">
        <v>11754</v>
      </c>
      <c r="I232" s="232">
        <v>0.43689346313476601</v>
      </c>
    </row>
    <row r="233" spans="1:10" x14ac:dyDescent="0.25">
      <c r="A233" s="275" t="str">
        <f t="shared" si="3"/>
        <v>12015edu1</v>
      </c>
      <c r="B233" s="232">
        <v>12015</v>
      </c>
      <c r="C233" s="232" t="s">
        <v>697</v>
      </c>
      <c r="D233" s="232">
        <v>-0.14345291256904599</v>
      </c>
      <c r="E233" s="232">
        <v>0.12952890992164601</v>
      </c>
      <c r="F233" s="232">
        <v>-1.1074972152710001</v>
      </c>
      <c r="G233" s="232">
        <v>0.26810172200202897</v>
      </c>
      <c r="H233" s="232">
        <v>11754</v>
      </c>
      <c r="I233" s="232">
        <v>0.43689346313476601</v>
      </c>
      <c r="J233" s="232">
        <v>2.1158363961148999E-4</v>
      </c>
    </row>
    <row r="234" spans="1:10" x14ac:dyDescent="0.25">
      <c r="A234" s="275" t="str">
        <f t="shared" si="3"/>
        <v>12015edu10</v>
      </c>
      <c r="B234" s="232">
        <v>12015</v>
      </c>
      <c r="C234" s="232" t="s">
        <v>698</v>
      </c>
      <c r="D234" s="232">
        <v>9.9208153784275097E-2</v>
      </c>
      <c r="E234" s="232">
        <v>5.0611305981874501E-2</v>
      </c>
      <c r="F234" s="232">
        <v>1.9601974487304701</v>
      </c>
      <c r="G234" s="232">
        <v>4.9996349960565602E-2</v>
      </c>
      <c r="H234" s="232">
        <v>11754</v>
      </c>
      <c r="I234" s="232">
        <v>0.43689346313476601</v>
      </c>
      <c r="J234" s="232">
        <v>2.05749738961458E-2</v>
      </c>
    </row>
    <row r="235" spans="1:10" x14ac:dyDescent="0.25">
      <c r="A235" s="275" t="str">
        <f t="shared" si="3"/>
        <v>12015edu11</v>
      </c>
      <c r="B235" s="232">
        <v>12015</v>
      </c>
      <c r="C235" s="232" t="s">
        <v>699</v>
      </c>
      <c r="D235" s="232">
        <v>0.17475110292434701</v>
      </c>
      <c r="E235" s="232">
        <v>4.8601608723402002E-2</v>
      </c>
      <c r="F235" s="232">
        <v>3.5955827236175502</v>
      </c>
      <c r="G235" s="232">
        <v>3.24994965922087E-4</v>
      </c>
      <c r="H235" s="232">
        <v>11754</v>
      </c>
      <c r="I235" s="232">
        <v>0.43689346313476601</v>
      </c>
      <c r="J235" s="232">
        <v>2.6619119569659198E-2</v>
      </c>
    </row>
    <row r="236" spans="1:10" x14ac:dyDescent="0.25">
      <c r="A236" s="275" t="str">
        <f t="shared" si="3"/>
        <v>12015edu12</v>
      </c>
      <c r="B236" s="232">
        <v>12015</v>
      </c>
      <c r="C236" s="232" t="s">
        <v>700</v>
      </c>
      <c r="D236" s="232">
        <v>0.35963669419288602</v>
      </c>
      <c r="E236" s="232">
        <v>3.4757401794195203E-2</v>
      </c>
      <c r="F236" s="232">
        <v>10.347053527831999</v>
      </c>
      <c r="G236" s="232">
        <v>5.52642177090336E-25</v>
      </c>
      <c r="H236" s="232">
        <v>11754</v>
      </c>
      <c r="I236" s="232">
        <v>0.43689346313476601</v>
      </c>
      <c r="J236" s="232">
        <v>0.37555572390556302</v>
      </c>
    </row>
    <row r="237" spans="1:10" x14ac:dyDescent="0.25">
      <c r="A237" s="275" t="str">
        <f t="shared" si="3"/>
        <v>12015edu13</v>
      </c>
      <c r="B237" s="232">
        <v>12015</v>
      </c>
      <c r="C237" s="232" t="s">
        <v>701</v>
      </c>
      <c r="D237" s="232">
        <v>0.55268561840057395</v>
      </c>
      <c r="E237" s="232">
        <v>5.1515720784664203E-2</v>
      </c>
      <c r="F237" s="232">
        <v>10.728484153747599</v>
      </c>
      <c r="G237" s="232">
        <v>9.9517283791398996E-27</v>
      </c>
      <c r="H237" s="232">
        <v>11754</v>
      </c>
      <c r="I237" s="232">
        <v>0.43689346313476601</v>
      </c>
      <c r="J237" s="232">
        <v>1.34076895192266E-2</v>
      </c>
    </row>
    <row r="238" spans="1:10" x14ac:dyDescent="0.25">
      <c r="A238" s="275" t="str">
        <f t="shared" si="3"/>
        <v>12015edu14</v>
      </c>
      <c r="B238" s="232">
        <v>12015</v>
      </c>
      <c r="C238" s="232" t="s">
        <v>702</v>
      </c>
      <c r="D238" s="232">
        <v>0.61783373355865501</v>
      </c>
      <c r="E238" s="232">
        <v>5.0003886222839397E-2</v>
      </c>
      <c r="F238" s="232">
        <v>12.355714797973601</v>
      </c>
      <c r="G238" s="232">
        <v>7.4714753841938199E-35</v>
      </c>
      <c r="H238" s="232">
        <v>11754</v>
      </c>
      <c r="I238" s="232">
        <v>0.43689346313476601</v>
      </c>
      <c r="J238" s="232">
        <v>2.3223912343382801E-2</v>
      </c>
    </row>
    <row r="239" spans="1:10" x14ac:dyDescent="0.25">
      <c r="A239" s="275" t="str">
        <f t="shared" si="3"/>
        <v>12015edu15</v>
      </c>
      <c r="B239" s="232">
        <v>12015</v>
      </c>
      <c r="C239" s="232" t="s">
        <v>703</v>
      </c>
      <c r="D239" s="232">
        <v>0.69417572021484397</v>
      </c>
      <c r="E239" s="232">
        <v>5.0784423947334303E-2</v>
      </c>
      <c r="F239" s="232">
        <v>13.6690673828125</v>
      </c>
      <c r="G239" s="232">
        <v>0</v>
      </c>
      <c r="H239" s="232">
        <v>11754</v>
      </c>
      <c r="I239" s="232">
        <v>0.43689346313476601</v>
      </c>
      <c r="J239" s="232">
        <v>2.50202976167202E-2</v>
      </c>
    </row>
    <row r="240" spans="1:10" x14ac:dyDescent="0.25">
      <c r="A240" s="275" t="str">
        <f t="shared" si="3"/>
        <v>12015edu16</v>
      </c>
      <c r="B240" s="232">
        <v>12015</v>
      </c>
      <c r="C240" s="232" t="s">
        <v>704</v>
      </c>
      <c r="D240" s="232">
        <v>1.2571964263916</v>
      </c>
      <c r="E240" s="232">
        <v>3.73706445097923E-2</v>
      </c>
      <c r="F240" s="232">
        <v>33.641281127929702</v>
      </c>
      <c r="G240" s="232">
        <v>0</v>
      </c>
      <c r="H240" s="232">
        <v>11754</v>
      </c>
      <c r="I240" s="232">
        <v>0.43689346313476601</v>
      </c>
      <c r="J240" s="232">
        <v>0.184645101428032</v>
      </c>
    </row>
    <row r="241" spans="1:10" x14ac:dyDescent="0.25">
      <c r="A241" s="275" t="str">
        <f t="shared" si="3"/>
        <v>12015edu18</v>
      </c>
      <c r="B241" s="232">
        <v>12015</v>
      </c>
      <c r="C241" s="232" t="s">
        <v>705</v>
      </c>
      <c r="D241" s="232">
        <v>1.57158756256104</v>
      </c>
      <c r="E241" s="232">
        <v>9.7354449331760406E-2</v>
      </c>
      <c r="F241" s="232">
        <v>16.142946243286101</v>
      </c>
      <c r="G241" s="232">
        <v>0</v>
      </c>
      <c r="H241" s="232">
        <v>11754</v>
      </c>
      <c r="I241" s="232">
        <v>0.43689346313476601</v>
      </c>
      <c r="J241" s="232">
        <v>8.2107437774538994E-3</v>
      </c>
    </row>
    <row r="242" spans="1:10" x14ac:dyDescent="0.25">
      <c r="A242" s="275" t="str">
        <f t="shared" si="3"/>
        <v>12015edu2</v>
      </c>
      <c r="B242" s="232">
        <v>12015</v>
      </c>
      <c r="C242" s="232" t="s">
        <v>706</v>
      </c>
      <c r="D242" s="232">
        <v>-6.4493194222450298E-2</v>
      </c>
      <c r="E242" s="232">
        <v>8.0480657517910004E-2</v>
      </c>
      <c r="F242" s="232">
        <v>-0.80135023593902599</v>
      </c>
      <c r="G242" s="232">
        <v>0.42294514179229697</v>
      </c>
      <c r="H242" s="232">
        <v>11754</v>
      </c>
      <c r="I242" s="232">
        <v>0.43689346313476601</v>
      </c>
      <c r="J242" s="232">
        <v>4.3539670296013399E-3</v>
      </c>
    </row>
    <row r="243" spans="1:10" x14ac:dyDescent="0.25">
      <c r="A243" s="275" t="str">
        <f t="shared" si="3"/>
        <v>12015edu22</v>
      </c>
      <c r="B243" s="232">
        <v>12015</v>
      </c>
      <c r="C243" s="232" t="s">
        <v>707</v>
      </c>
      <c r="D243" s="232">
        <v>1.6827489137649501</v>
      </c>
      <c r="E243" s="232">
        <v>0.120026327669621</v>
      </c>
      <c r="F243" s="232">
        <v>14.0198316574097</v>
      </c>
      <c r="G243" s="232">
        <v>0</v>
      </c>
      <c r="H243" s="232">
        <v>11754</v>
      </c>
      <c r="I243" s="232">
        <v>0.43689346313476601</v>
      </c>
      <c r="J243" s="232">
        <v>5.1223626360297203E-3</v>
      </c>
    </row>
    <row r="244" spans="1:10" x14ac:dyDescent="0.25">
      <c r="A244" s="275" t="str">
        <f t="shared" si="3"/>
        <v>12015edu3</v>
      </c>
      <c r="B244" s="232">
        <v>12015</v>
      </c>
      <c r="C244" s="232" t="s">
        <v>708</v>
      </c>
      <c r="D244" s="232">
        <v>-0.101517327129841</v>
      </c>
      <c r="E244" s="232">
        <v>5.7777915149927098E-2</v>
      </c>
      <c r="F244" s="232">
        <v>-1.7570264339446999</v>
      </c>
      <c r="G244" s="232">
        <v>7.8939385712146801E-2</v>
      </c>
      <c r="H244" s="232">
        <v>11754</v>
      </c>
      <c r="I244" s="232">
        <v>0.43689346313476601</v>
      </c>
      <c r="J244" s="232">
        <v>7.7664195559918898E-3</v>
      </c>
    </row>
    <row r="245" spans="1:10" x14ac:dyDescent="0.25">
      <c r="A245" s="275" t="str">
        <f t="shared" si="3"/>
        <v>12015edu4</v>
      </c>
      <c r="B245" s="232">
        <v>12015</v>
      </c>
      <c r="C245" s="232" t="s">
        <v>709</v>
      </c>
      <c r="D245" s="232">
        <v>-4.3239209800958599E-2</v>
      </c>
      <c r="E245" s="232">
        <v>4.7297291457652997E-2</v>
      </c>
      <c r="F245" s="232">
        <v>-0.91420054435730003</v>
      </c>
      <c r="G245" s="232">
        <v>0.36063027381897</v>
      </c>
      <c r="H245" s="232">
        <v>11754</v>
      </c>
      <c r="I245" s="232">
        <v>0.43689346313476601</v>
      </c>
      <c r="J245" s="232">
        <v>1.28687312826514E-2</v>
      </c>
    </row>
    <row r="246" spans="1:10" x14ac:dyDescent="0.25">
      <c r="A246" s="275" t="str">
        <f t="shared" si="3"/>
        <v>12015edu5</v>
      </c>
      <c r="B246" s="232">
        <v>12015</v>
      </c>
      <c r="C246" s="232" t="s">
        <v>710</v>
      </c>
      <c r="D246" s="232">
        <v>-3.0875748023390801E-2</v>
      </c>
      <c r="E246" s="232">
        <v>3.8664095103740699E-2</v>
      </c>
      <c r="F246" s="232">
        <v>-0.79856383800506603</v>
      </c>
      <c r="G246" s="232">
        <v>0.42455953359603898</v>
      </c>
      <c r="H246" s="232">
        <v>11754</v>
      </c>
      <c r="I246" s="232">
        <v>0.43689346313476601</v>
      </c>
      <c r="J246" s="232">
        <v>5.5253013968467699E-2</v>
      </c>
    </row>
    <row r="247" spans="1:10" x14ac:dyDescent="0.25">
      <c r="A247" s="275" t="str">
        <f t="shared" si="3"/>
        <v>12015edu6</v>
      </c>
      <c r="B247" s="232">
        <v>12015</v>
      </c>
      <c r="C247" s="232" t="s">
        <v>711</v>
      </c>
      <c r="D247" s="232">
        <v>-1.1375479400157901E-2</v>
      </c>
      <c r="E247" s="232">
        <v>4.1773092001676601E-2</v>
      </c>
      <c r="F247" s="232">
        <v>-0.27231594920158397</v>
      </c>
      <c r="G247" s="232">
        <v>0.78538388013839699</v>
      </c>
      <c r="H247" s="232">
        <v>11754</v>
      </c>
      <c r="I247" s="232">
        <v>0.43689346313476601</v>
      </c>
      <c r="J247" s="232">
        <v>2.9864493757486298E-2</v>
      </c>
    </row>
    <row r="248" spans="1:10" x14ac:dyDescent="0.25">
      <c r="A248" s="275" t="str">
        <f t="shared" si="3"/>
        <v>12015edu7</v>
      </c>
      <c r="B248" s="232">
        <v>12015</v>
      </c>
      <c r="C248" s="232" t="s">
        <v>712</v>
      </c>
      <c r="D248" s="232">
        <v>7.7236616052687203E-3</v>
      </c>
      <c r="E248" s="232">
        <v>4.3126061558723498E-2</v>
      </c>
      <c r="F248" s="232">
        <v>0.17909498512744901</v>
      </c>
      <c r="G248" s="232">
        <v>0.85786622762680098</v>
      </c>
      <c r="H248" s="232">
        <v>11754</v>
      </c>
      <c r="I248" s="232">
        <v>0.43689346313476601</v>
      </c>
      <c r="J248" s="232">
        <v>2.1261159330606499E-2</v>
      </c>
    </row>
    <row r="249" spans="1:10" x14ac:dyDescent="0.25">
      <c r="A249" s="275" t="str">
        <f t="shared" si="3"/>
        <v>12015edu8</v>
      </c>
      <c r="B249" s="232">
        <v>12015</v>
      </c>
      <c r="C249" s="232" t="s">
        <v>713</v>
      </c>
      <c r="D249" s="232">
        <v>8.7085418403148707E-2</v>
      </c>
      <c r="E249" s="232">
        <v>4.50846515595913E-2</v>
      </c>
      <c r="F249" s="232">
        <v>1.9315979480743399</v>
      </c>
      <c r="G249" s="232">
        <v>5.3433205932378797E-2</v>
      </c>
      <c r="H249" s="232">
        <v>11754</v>
      </c>
      <c r="I249" s="232">
        <v>0.43689346313476601</v>
      </c>
      <c r="J249" s="232">
        <v>2.4315387010574299E-2</v>
      </c>
    </row>
    <row r="250" spans="1:10" x14ac:dyDescent="0.25">
      <c r="A250" s="275" t="str">
        <f t="shared" si="3"/>
        <v>12015edu9</v>
      </c>
      <c r="B250" s="232">
        <v>12015</v>
      </c>
      <c r="C250" s="232" t="s">
        <v>714</v>
      </c>
      <c r="D250" s="232">
        <v>0.14171834290027599</v>
      </c>
      <c r="E250" s="232">
        <v>3.52149307727814E-2</v>
      </c>
      <c r="F250" s="232">
        <v>4.0243821144104004</v>
      </c>
      <c r="G250" s="232">
        <v>5.7483819546177997E-5</v>
      </c>
      <c r="H250" s="232">
        <v>11754</v>
      </c>
      <c r="I250" s="232">
        <v>0.43689346313476601</v>
      </c>
      <c r="J250" s="232">
        <v>0.14015661180019401</v>
      </c>
    </row>
    <row r="251" spans="1:10" x14ac:dyDescent="0.25">
      <c r="A251" s="275" t="str">
        <f t="shared" si="3"/>
        <v>12015hom</v>
      </c>
      <c r="B251" s="232">
        <v>12015</v>
      </c>
      <c r="C251" s="232" t="s">
        <v>715</v>
      </c>
      <c r="D251" s="232">
        <v>0.35539910197258001</v>
      </c>
      <c r="E251" s="232">
        <v>1.09369214624166E-2</v>
      </c>
      <c r="F251" s="232">
        <v>32.495349884033203</v>
      </c>
      <c r="G251" s="232">
        <v>0</v>
      </c>
      <c r="H251" s="232">
        <v>11754</v>
      </c>
      <c r="I251" s="232">
        <v>0.43689346313476601</v>
      </c>
      <c r="J251" s="232">
        <v>0.55758249759674094</v>
      </c>
    </row>
    <row r="252" spans="1:10" x14ac:dyDescent="0.25">
      <c r="A252" s="275" t="str">
        <f t="shared" si="3"/>
        <v>12015idade</v>
      </c>
      <c r="B252" s="232">
        <v>12015</v>
      </c>
      <c r="C252" s="232" t="s">
        <v>716</v>
      </c>
      <c r="D252" s="232">
        <v>4.1289843618869802E-2</v>
      </c>
      <c r="E252" s="232">
        <v>2.7679372578859299E-3</v>
      </c>
      <c r="F252" s="232">
        <v>14.9171895980835</v>
      </c>
      <c r="G252" s="232">
        <v>0</v>
      </c>
      <c r="H252" s="232">
        <v>11754</v>
      </c>
      <c r="I252" s="232">
        <v>0.43689346313476601</v>
      </c>
      <c r="J252" s="232">
        <v>40.553115844726598</v>
      </c>
    </row>
    <row r="253" spans="1:10" x14ac:dyDescent="0.25">
      <c r="A253" s="275" t="str">
        <f t="shared" si="3"/>
        <v>12015idade2</v>
      </c>
      <c r="B253" s="232">
        <v>12015</v>
      </c>
      <c r="C253" s="232" t="s">
        <v>717</v>
      </c>
      <c r="D253" s="232">
        <v>-3.8288824725896098E-4</v>
      </c>
      <c r="E253" s="232">
        <v>3.3659249311312999E-5</v>
      </c>
      <c r="F253" s="232">
        <v>-11.375424385070801</v>
      </c>
      <c r="G253" s="232">
        <v>7.9427194081671696E-30</v>
      </c>
      <c r="H253" s="232">
        <v>11754</v>
      </c>
      <c r="I253" s="232">
        <v>0.43689346313476601</v>
      </c>
      <c r="J253" s="232">
        <v>1808.44091796875</v>
      </c>
    </row>
    <row r="254" spans="1:10" x14ac:dyDescent="0.25">
      <c r="A254" s="275" t="str">
        <f t="shared" si="3"/>
        <v>12015lnrtrabp</v>
      </c>
      <c r="B254" s="232">
        <v>12015</v>
      </c>
      <c r="C254" s="232" t="s">
        <v>718</v>
      </c>
      <c r="J254" s="232">
        <v>7.4048523902893102</v>
      </c>
    </row>
    <row r="255" spans="1:10" x14ac:dyDescent="0.25">
      <c r="A255" s="275" t="str">
        <f t="shared" si="3"/>
        <v>42014_cons</v>
      </c>
      <c r="B255" s="232">
        <v>42014</v>
      </c>
      <c r="C255" s="232" t="s">
        <v>696</v>
      </c>
      <c r="D255" s="232">
        <v>5.7332663536071804</v>
      </c>
      <c r="E255" s="232">
        <v>8.34215953946114E-2</v>
      </c>
      <c r="F255" s="232">
        <v>68.726402282714801</v>
      </c>
      <c r="G255" s="232">
        <v>0</v>
      </c>
      <c r="H255" s="232">
        <v>11840</v>
      </c>
      <c r="I255" s="232">
        <v>0.20411039888858801</v>
      </c>
    </row>
    <row r="256" spans="1:10" x14ac:dyDescent="0.25">
      <c r="A256" s="275" t="str">
        <f t="shared" si="3"/>
        <v>42014edu1</v>
      </c>
      <c r="B256" s="232">
        <v>42014</v>
      </c>
      <c r="C256" s="232" t="s">
        <v>697</v>
      </c>
      <c r="D256" s="232">
        <v>-0.21490916609764099</v>
      </c>
      <c r="E256" s="232">
        <v>7.9932816326618195E-2</v>
      </c>
      <c r="F256" s="232">
        <v>-2.6886224746704102</v>
      </c>
      <c r="G256" s="232">
        <v>7.1848118677735303E-3</v>
      </c>
      <c r="H256" s="232">
        <v>11840</v>
      </c>
      <c r="I256" s="232">
        <v>0.20411039888858801</v>
      </c>
      <c r="J256" s="232">
        <v>3.7157491897232798E-4</v>
      </c>
    </row>
    <row r="257" spans="1:10" x14ac:dyDescent="0.25">
      <c r="A257" s="275" t="str">
        <f t="shared" si="3"/>
        <v>42014edu10</v>
      </c>
      <c r="B257" s="232">
        <v>42014</v>
      </c>
      <c r="C257" s="232" t="s">
        <v>698</v>
      </c>
      <c r="D257" s="232">
        <v>0.106478713452816</v>
      </c>
      <c r="E257" s="232">
        <v>5.8103155344724697E-2</v>
      </c>
      <c r="F257" s="232">
        <v>1.83258056640625</v>
      </c>
      <c r="G257" s="232">
        <v>6.6890113055705996E-2</v>
      </c>
      <c r="H257" s="232">
        <v>11840</v>
      </c>
      <c r="I257" s="232">
        <v>0.20411039888858801</v>
      </c>
      <c r="J257" s="232">
        <v>2.34587043523788E-2</v>
      </c>
    </row>
    <row r="258" spans="1:10" x14ac:dyDescent="0.25">
      <c r="A258" s="275" t="str">
        <f t="shared" si="3"/>
        <v>42014edu11</v>
      </c>
      <c r="B258" s="232">
        <v>42014</v>
      </c>
      <c r="C258" s="232" t="s">
        <v>699</v>
      </c>
      <c r="D258" s="232">
        <v>0.20903828740119901</v>
      </c>
      <c r="E258" s="232">
        <v>5.9238441288471201E-2</v>
      </c>
      <c r="F258" s="232">
        <v>3.5287606716156001</v>
      </c>
      <c r="G258" s="232">
        <v>4.1909661376848801E-4</v>
      </c>
      <c r="H258" s="232">
        <v>11840</v>
      </c>
      <c r="I258" s="232">
        <v>0.20411039888858801</v>
      </c>
      <c r="J258" s="232">
        <v>2.6317734271287901E-2</v>
      </c>
    </row>
    <row r="259" spans="1:10" x14ac:dyDescent="0.25">
      <c r="A259" s="275" t="str">
        <f t="shared" ref="A259:A322" si="4">B259&amp;C259</f>
        <v>42014edu12</v>
      </c>
      <c r="B259" s="232">
        <v>42014</v>
      </c>
      <c r="C259" s="232" t="s">
        <v>700</v>
      </c>
      <c r="D259" s="232">
        <v>0.356395334005356</v>
      </c>
      <c r="E259" s="232">
        <v>4.5791760087013203E-2</v>
      </c>
      <c r="F259" s="232">
        <v>7.7829575538635298</v>
      </c>
      <c r="G259" s="232">
        <v>7.6740998673991199E-15</v>
      </c>
      <c r="H259" s="232">
        <v>11840</v>
      </c>
      <c r="I259" s="232">
        <v>0.20411039888858801</v>
      </c>
      <c r="J259" s="232">
        <v>0.37786623835563699</v>
      </c>
    </row>
    <row r="260" spans="1:10" x14ac:dyDescent="0.25">
      <c r="A260" s="275" t="str">
        <f t="shared" si="4"/>
        <v>42014edu13</v>
      </c>
      <c r="B260" s="232">
        <v>42014</v>
      </c>
      <c r="C260" s="232" t="s">
        <v>701</v>
      </c>
      <c r="D260" s="232">
        <v>0.44207245111465499</v>
      </c>
      <c r="E260" s="232">
        <v>7.6790504157543196E-2</v>
      </c>
      <c r="F260" s="232">
        <v>5.7568635940551802</v>
      </c>
      <c r="G260" s="232">
        <v>8.7823019967459004E-9</v>
      </c>
      <c r="H260" s="232">
        <v>11840</v>
      </c>
      <c r="I260" s="232">
        <v>0.20411039888858801</v>
      </c>
      <c r="J260" s="232">
        <v>1.48389842361212E-2</v>
      </c>
    </row>
    <row r="261" spans="1:10" x14ac:dyDescent="0.25">
      <c r="A261" s="275" t="str">
        <f t="shared" si="4"/>
        <v>42014edu14</v>
      </c>
      <c r="B261" s="232">
        <v>42014</v>
      </c>
      <c r="C261" s="232" t="s">
        <v>702</v>
      </c>
      <c r="D261" s="232">
        <v>0.63165920972824097</v>
      </c>
      <c r="E261" s="232">
        <v>6.6545777022838606E-2</v>
      </c>
      <c r="F261" s="232">
        <v>9.4921007156372106</v>
      </c>
      <c r="G261" s="232">
        <v>2.69630163341904E-21</v>
      </c>
      <c r="H261" s="232">
        <v>11840</v>
      </c>
      <c r="I261" s="232">
        <v>0.20411039888858801</v>
      </c>
      <c r="J261" s="232">
        <v>2.3647332563996301E-2</v>
      </c>
    </row>
    <row r="262" spans="1:10" x14ac:dyDescent="0.25">
      <c r="A262" s="275" t="str">
        <f t="shared" si="4"/>
        <v>42014edu15</v>
      </c>
      <c r="B262" s="232">
        <v>42014</v>
      </c>
      <c r="C262" s="232" t="s">
        <v>703</v>
      </c>
      <c r="D262" s="232">
        <v>0.57080793380737305</v>
      </c>
      <c r="E262" s="232">
        <v>7.6106034219264998E-2</v>
      </c>
      <c r="F262" s="232">
        <v>7.5001664161682102</v>
      </c>
      <c r="G262" s="232">
        <v>6.8295663449655804E-14</v>
      </c>
      <c r="H262" s="232">
        <v>11840</v>
      </c>
      <c r="I262" s="232">
        <v>0.20411039888858801</v>
      </c>
      <c r="J262" s="232">
        <v>2.4420650675892799E-2</v>
      </c>
    </row>
    <row r="263" spans="1:10" x14ac:dyDescent="0.25">
      <c r="A263" s="275" t="str">
        <f t="shared" si="4"/>
        <v>42014edu16</v>
      </c>
      <c r="B263" s="232">
        <v>42014</v>
      </c>
      <c r="C263" s="232" t="s">
        <v>704</v>
      </c>
      <c r="D263" s="232">
        <v>1.04257965087891</v>
      </c>
      <c r="E263" s="232">
        <v>5.2424881607294103E-2</v>
      </c>
      <c r="F263" s="232">
        <v>19.8871154785156</v>
      </c>
      <c r="G263" s="232">
        <v>0</v>
      </c>
      <c r="H263" s="232">
        <v>11840</v>
      </c>
      <c r="I263" s="232">
        <v>0.20411039888858801</v>
      </c>
      <c r="J263" s="232">
        <v>0.18275980651378601</v>
      </c>
    </row>
    <row r="264" spans="1:10" x14ac:dyDescent="0.25">
      <c r="A264" s="275" t="str">
        <f t="shared" si="4"/>
        <v>42014edu18</v>
      </c>
      <c r="B264" s="232">
        <v>42014</v>
      </c>
      <c r="C264" s="232" t="s">
        <v>705</v>
      </c>
      <c r="D264" s="232">
        <v>1.71382880210876</v>
      </c>
      <c r="E264" s="232">
        <v>0.12534163892269101</v>
      </c>
      <c r="F264" s="232">
        <v>13.673259735107401</v>
      </c>
      <c r="G264" s="232">
        <v>0</v>
      </c>
      <c r="H264" s="232">
        <v>11840</v>
      </c>
      <c r="I264" s="232">
        <v>0.20411039888858801</v>
      </c>
      <c r="J264" s="232">
        <v>7.4257166124880297E-3</v>
      </c>
    </row>
    <row r="265" spans="1:10" x14ac:dyDescent="0.25">
      <c r="A265" s="275" t="str">
        <f t="shared" si="4"/>
        <v>42014edu2</v>
      </c>
      <c r="B265" s="232">
        <v>42014</v>
      </c>
      <c r="C265" s="232" t="s">
        <v>706</v>
      </c>
      <c r="D265" s="232">
        <v>-0.16659243404865301</v>
      </c>
      <c r="E265" s="232">
        <v>0.124062180519104</v>
      </c>
      <c r="F265" s="232">
        <v>-1.3428139686584499</v>
      </c>
      <c r="G265" s="232">
        <v>0.179358005523682</v>
      </c>
      <c r="H265" s="232">
        <v>11840</v>
      </c>
      <c r="I265" s="232">
        <v>0.20411039888858801</v>
      </c>
      <c r="J265" s="232">
        <v>4.3523167259991204E-3</v>
      </c>
    </row>
    <row r="266" spans="1:10" x14ac:dyDescent="0.25">
      <c r="A266" s="275" t="str">
        <f t="shared" si="4"/>
        <v>42014edu22</v>
      </c>
      <c r="B266" s="232">
        <v>42014</v>
      </c>
      <c r="C266" s="232" t="s">
        <v>707</v>
      </c>
      <c r="D266" s="232">
        <v>1.7403482198715201</v>
      </c>
      <c r="E266" s="232">
        <v>0.20409905910491899</v>
      </c>
      <c r="F266" s="232">
        <v>8.52697849273682</v>
      </c>
      <c r="G266" s="232">
        <v>1.6843086374390501E-17</v>
      </c>
      <c r="H266" s="232">
        <v>11840</v>
      </c>
      <c r="I266" s="232">
        <v>0.20411039888858801</v>
      </c>
      <c r="J266" s="232">
        <v>3.9765029214322602E-3</v>
      </c>
    </row>
    <row r="267" spans="1:10" x14ac:dyDescent="0.25">
      <c r="A267" s="275" t="str">
        <f t="shared" si="4"/>
        <v>42014edu3</v>
      </c>
      <c r="B267" s="232">
        <v>42014</v>
      </c>
      <c r="C267" s="232" t="s">
        <v>708</v>
      </c>
      <c r="D267" s="232">
        <v>1.8003618344664601E-2</v>
      </c>
      <c r="E267" s="232">
        <v>7.1678183972835499E-2</v>
      </c>
      <c r="F267" s="232">
        <v>0.25117290019989003</v>
      </c>
      <c r="G267" s="232">
        <v>0.80168479681015004</v>
      </c>
      <c r="H267" s="232">
        <v>11840</v>
      </c>
      <c r="I267" s="232">
        <v>0.20411039888858801</v>
      </c>
      <c r="J267" s="232">
        <v>8.6228000000119192E-3</v>
      </c>
    </row>
    <row r="268" spans="1:10" x14ac:dyDescent="0.25">
      <c r="A268" s="275" t="str">
        <f t="shared" si="4"/>
        <v>42014edu4</v>
      </c>
      <c r="B268" s="232">
        <v>42014</v>
      </c>
      <c r="C268" s="232" t="s">
        <v>709</v>
      </c>
      <c r="D268" s="232">
        <v>7.5898221693933001E-3</v>
      </c>
      <c r="E268" s="232">
        <v>6.1743073165416697E-2</v>
      </c>
      <c r="F268" s="232">
        <v>0.122925892472267</v>
      </c>
      <c r="G268" s="232">
        <v>0.90216785669326804</v>
      </c>
      <c r="H268" s="232">
        <v>11840</v>
      </c>
      <c r="I268" s="232">
        <v>0.20411039888858801</v>
      </c>
      <c r="J268" s="232">
        <v>1.34362615644932E-2</v>
      </c>
    </row>
    <row r="269" spans="1:10" x14ac:dyDescent="0.25">
      <c r="A269" s="275" t="str">
        <f t="shared" si="4"/>
        <v>42014edu5</v>
      </c>
      <c r="B269" s="232">
        <v>42014</v>
      </c>
      <c r="C269" s="232" t="s">
        <v>710</v>
      </c>
      <c r="D269" s="232">
        <v>-1.0207207873463599E-2</v>
      </c>
      <c r="E269" s="232">
        <v>4.9572419375181198E-2</v>
      </c>
      <c r="F269" s="232">
        <v>-0.205904975533485</v>
      </c>
      <c r="G269" s="232">
        <v>0.83686870336532604</v>
      </c>
      <c r="H269" s="232">
        <v>11840</v>
      </c>
      <c r="I269" s="232">
        <v>0.20411039888858801</v>
      </c>
      <c r="J269" s="232">
        <v>5.6785602122545201E-2</v>
      </c>
    </row>
    <row r="270" spans="1:10" x14ac:dyDescent="0.25">
      <c r="A270" s="275" t="str">
        <f t="shared" si="4"/>
        <v>42014edu6</v>
      </c>
      <c r="B270" s="232">
        <v>42014</v>
      </c>
      <c r="C270" s="232" t="s">
        <v>711</v>
      </c>
      <c r="D270" s="232">
        <v>8.2364706322550808E-3</v>
      </c>
      <c r="E270" s="232">
        <v>5.5481430143117898E-2</v>
      </c>
      <c r="F270" s="232">
        <v>0.14845454692840601</v>
      </c>
      <c r="G270" s="232">
        <v>0.88198655843734697</v>
      </c>
      <c r="H270" s="232">
        <v>11840</v>
      </c>
      <c r="I270" s="232">
        <v>0.20411039888858801</v>
      </c>
      <c r="J270" s="232">
        <v>3.04722581058741E-2</v>
      </c>
    </row>
    <row r="271" spans="1:10" x14ac:dyDescent="0.25">
      <c r="A271" s="275" t="str">
        <f t="shared" si="4"/>
        <v>42014edu7</v>
      </c>
      <c r="B271" s="232">
        <v>42014</v>
      </c>
      <c r="C271" s="232" t="s">
        <v>712</v>
      </c>
      <c r="D271" s="232">
        <v>2.68457923084497E-2</v>
      </c>
      <c r="E271" s="232">
        <v>5.7725500315427801E-2</v>
      </c>
      <c r="F271" s="232">
        <v>0.46505948901176503</v>
      </c>
      <c r="G271" s="232">
        <v>0.64189743995666504</v>
      </c>
      <c r="H271" s="232">
        <v>11840</v>
      </c>
      <c r="I271" s="232">
        <v>0.20411039888858801</v>
      </c>
      <c r="J271" s="232">
        <v>2.18282863497734E-2</v>
      </c>
    </row>
    <row r="272" spans="1:10" x14ac:dyDescent="0.25">
      <c r="A272" s="275" t="str">
        <f t="shared" si="4"/>
        <v>42014edu8</v>
      </c>
      <c r="B272" s="232">
        <v>42014</v>
      </c>
      <c r="C272" s="232" t="s">
        <v>713</v>
      </c>
      <c r="D272" s="232">
        <v>0.12595102190971399</v>
      </c>
      <c r="E272" s="232">
        <v>5.58918751776218E-2</v>
      </c>
      <c r="F272" s="232">
        <v>2.2534763813018799</v>
      </c>
      <c r="G272" s="232">
        <v>2.4247379973530801E-2</v>
      </c>
      <c r="H272" s="232">
        <v>11840</v>
      </c>
      <c r="I272" s="232">
        <v>0.20411039888858801</v>
      </c>
      <c r="J272" s="232">
        <v>2.6036802679300301E-2</v>
      </c>
    </row>
    <row r="273" spans="1:10" x14ac:dyDescent="0.25">
      <c r="A273" s="275" t="str">
        <f t="shared" si="4"/>
        <v>42014edu9</v>
      </c>
      <c r="B273" s="232">
        <v>42014</v>
      </c>
      <c r="C273" s="232" t="s">
        <v>714</v>
      </c>
      <c r="D273" s="232">
        <v>0.17540639638900801</v>
      </c>
      <c r="E273" s="232">
        <v>4.6139694750308997E-2</v>
      </c>
      <c r="F273" s="232">
        <v>3.8016376495361301</v>
      </c>
      <c r="G273" s="232">
        <v>1.4446518616750801E-4</v>
      </c>
      <c r="H273" s="232">
        <v>11840</v>
      </c>
      <c r="I273" s="232">
        <v>0.20411039888858801</v>
      </c>
      <c r="J273" s="232">
        <v>0.13398005068302199</v>
      </c>
    </row>
    <row r="274" spans="1:10" x14ac:dyDescent="0.25">
      <c r="A274" s="275" t="str">
        <f t="shared" si="4"/>
        <v>42014hom</v>
      </c>
      <c r="B274" s="232">
        <v>42014</v>
      </c>
      <c r="C274" s="232" t="s">
        <v>715</v>
      </c>
      <c r="D274" s="232">
        <v>0.31962135434150701</v>
      </c>
      <c r="E274" s="232">
        <v>1.5956111252307899E-2</v>
      </c>
      <c r="F274" s="232">
        <v>20.0312805175781</v>
      </c>
      <c r="G274" s="232">
        <v>0</v>
      </c>
      <c r="H274" s="232">
        <v>11840</v>
      </c>
      <c r="I274" s="232">
        <v>0.20411039888858801</v>
      </c>
      <c r="J274" s="232">
        <v>0.55661767721176103</v>
      </c>
    </row>
    <row r="275" spans="1:10" x14ac:dyDescent="0.25">
      <c r="A275" s="275" t="str">
        <f t="shared" si="4"/>
        <v>42014idade</v>
      </c>
      <c r="B275" s="232">
        <v>42014</v>
      </c>
      <c r="C275" s="232" t="s">
        <v>716</v>
      </c>
      <c r="D275" s="232">
        <v>3.9831157773733097E-2</v>
      </c>
      <c r="E275" s="232">
        <v>3.6617370788008001E-3</v>
      </c>
      <c r="F275" s="232">
        <v>10.877667427063001</v>
      </c>
      <c r="G275" s="232">
        <v>1.9864677003291598E-27</v>
      </c>
      <c r="H275" s="232">
        <v>11840</v>
      </c>
      <c r="I275" s="232">
        <v>0.20411039888858801</v>
      </c>
      <c r="J275" s="232">
        <v>40.4683647155762</v>
      </c>
    </row>
    <row r="276" spans="1:10" x14ac:dyDescent="0.25">
      <c r="A276" s="275" t="str">
        <f t="shared" si="4"/>
        <v>42014idade2</v>
      </c>
      <c r="B276" s="232">
        <v>42014</v>
      </c>
      <c r="C276" s="232" t="s">
        <v>717</v>
      </c>
      <c r="D276" s="232">
        <v>-3.6372846807353199E-4</v>
      </c>
      <c r="E276" s="232">
        <v>4.44168617832474E-5</v>
      </c>
      <c r="F276" s="232">
        <v>-8.1889724731445295</v>
      </c>
      <c r="G276" s="232">
        <v>2.90471235126684E-16</v>
      </c>
      <c r="H276" s="232">
        <v>11840</v>
      </c>
      <c r="I276" s="232">
        <v>0.20411039888858801</v>
      </c>
      <c r="J276" s="232">
        <v>1802.615234375</v>
      </c>
    </row>
    <row r="277" spans="1:10" x14ac:dyDescent="0.25">
      <c r="A277" s="275" t="str">
        <f t="shared" si="4"/>
        <v>42014lnrtrabp</v>
      </c>
      <c r="B277" s="232">
        <v>42014</v>
      </c>
      <c r="C277" s="232" t="s">
        <v>718</v>
      </c>
      <c r="J277" s="232">
        <v>7.2821965217590297</v>
      </c>
    </row>
    <row r="278" spans="1:10" x14ac:dyDescent="0.25">
      <c r="A278" s="275" t="str">
        <f t="shared" si="4"/>
        <v>32014_cons</v>
      </c>
      <c r="B278" s="232">
        <v>32014</v>
      </c>
      <c r="C278" s="232" t="s">
        <v>696</v>
      </c>
      <c r="D278" s="232">
        <v>5.8965749740600604</v>
      </c>
      <c r="E278" s="232">
        <v>0.100125014781952</v>
      </c>
      <c r="F278" s="232">
        <v>58.892124176025398</v>
      </c>
      <c r="G278" s="232">
        <v>0</v>
      </c>
      <c r="H278" s="232">
        <v>12197</v>
      </c>
      <c r="I278" s="232">
        <v>0.116191431879997</v>
      </c>
    </row>
    <row r="279" spans="1:10" x14ac:dyDescent="0.25">
      <c r="A279" s="275" t="str">
        <f t="shared" si="4"/>
        <v>32014edu1</v>
      </c>
      <c r="B279" s="232">
        <v>32014</v>
      </c>
      <c r="C279" s="232" t="s">
        <v>697</v>
      </c>
      <c r="D279" s="232">
        <v>-0.72803878784179699</v>
      </c>
      <c r="E279" s="232">
        <v>0.72275632619857799</v>
      </c>
      <c r="F279" s="232">
        <v>-1.00730872154236</v>
      </c>
      <c r="G279" s="232">
        <v>0.31380644440650901</v>
      </c>
      <c r="H279" s="232">
        <v>12197</v>
      </c>
      <c r="I279" s="232">
        <v>0.116191431879997</v>
      </c>
      <c r="J279" s="232">
        <v>2.1467324404511601E-4</v>
      </c>
    </row>
    <row r="280" spans="1:10" x14ac:dyDescent="0.25">
      <c r="A280" s="275" t="str">
        <f t="shared" si="4"/>
        <v>32014edu10</v>
      </c>
      <c r="B280" s="232">
        <v>32014</v>
      </c>
      <c r="C280" s="232" t="s">
        <v>698</v>
      </c>
      <c r="D280" s="232">
        <v>0.126222014427185</v>
      </c>
      <c r="E280" s="232">
        <v>7.2100706398487105E-2</v>
      </c>
      <c r="F280" s="232">
        <v>1.7506349086761499</v>
      </c>
      <c r="G280" s="232">
        <v>8.0034002661705003E-2</v>
      </c>
      <c r="H280" s="232">
        <v>12197</v>
      </c>
      <c r="I280" s="232">
        <v>0.116191431879997</v>
      </c>
      <c r="J280" s="232">
        <v>2.1981921046972299E-2</v>
      </c>
    </row>
    <row r="281" spans="1:10" x14ac:dyDescent="0.25">
      <c r="A281" s="275" t="str">
        <f t="shared" si="4"/>
        <v>32014edu11</v>
      </c>
      <c r="B281" s="232">
        <v>32014</v>
      </c>
      <c r="C281" s="232" t="s">
        <v>699</v>
      </c>
      <c r="D281" s="232">
        <v>0.12306164205074301</v>
      </c>
      <c r="E281" s="232">
        <v>7.2092674672603593E-2</v>
      </c>
      <c r="F281" s="232">
        <v>1.70699226856232</v>
      </c>
      <c r="G281" s="232">
        <v>8.7848991155624404E-2</v>
      </c>
      <c r="H281" s="232">
        <v>12197</v>
      </c>
      <c r="I281" s="232">
        <v>0.116191431879997</v>
      </c>
      <c r="J281" s="232">
        <v>2.7002302929759001E-2</v>
      </c>
    </row>
    <row r="282" spans="1:10" x14ac:dyDescent="0.25">
      <c r="A282" s="275" t="str">
        <f t="shared" si="4"/>
        <v>32014edu12</v>
      </c>
      <c r="B282" s="232">
        <v>32014</v>
      </c>
      <c r="C282" s="232" t="s">
        <v>700</v>
      </c>
      <c r="D282" s="232">
        <v>0.26073437929153398</v>
      </c>
      <c r="E282" s="232">
        <v>5.6421145796775797E-2</v>
      </c>
      <c r="F282" s="232">
        <v>4.6212172508239702</v>
      </c>
      <c r="G282" s="232">
        <v>3.8541206777154002E-6</v>
      </c>
      <c r="H282" s="232">
        <v>12197</v>
      </c>
      <c r="I282" s="232">
        <v>0.116191431879997</v>
      </c>
      <c r="J282" s="232">
        <v>0.37537249922752403</v>
      </c>
    </row>
    <row r="283" spans="1:10" x14ac:dyDescent="0.25">
      <c r="A283" s="275" t="str">
        <f t="shared" si="4"/>
        <v>32014edu13</v>
      </c>
      <c r="B283" s="232">
        <v>32014</v>
      </c>
      <c r="C283" s="232" t="s">
        <v>701</v>
      </c>
      <c r="D283" s="232">
        <v>0.263161271810532</v>
      </c>
      <c r="E283" s="232">
        <v>9.0863212943077101E-2</v>
      </c>
      <c r="F283" s="232">
        <v>2.8962357044220002</v>
      </c>
      <c r="G283" s="232">
        <v>3.78340901806951E-3</v>
      </c>
      <c r="H283" s="232">
        <v>12197</v>
      </c>
      <c r="I283" s="232">
        <v>0.116191431879997</v>
      </c>
      <c r="J283" s="232">
        <v>1.5058318153023701E-2</v>
      </c>
    </row>
    <row r="284" spans="1:10" x14ac:dyDescent="0.25">
      <c r="A284" s="275" t="str">
        <f t="shared" si="4"/>
        <v>32014edu14</v>
      </c>
      <c r="B284" s="232">
        <v>32014</v>
      </c>
      <c r="C284" s="232" t="s">
        <v>702</v>
      </c>
      <c r="D284" s="232">
        <v>0.44094890356063798</v>
      </c>
      <c r="E284" s="232">
        <v>9.5743179321289104E-2</v>
      </c>
      <c r="F284" s="232">
        <v>4.6055383682251003</v>
      </c>
      <c r="G284" s="232">
        <v>4.1556927499186696E-6</v>
      </c>
      <c r="H284" s="232">
        <v>12197</v>
      </c>
      <c r="I284" s="232">
        <v>0.116191431879997</v>
      </c>
      <c r="J284" s="232">
        <v>1.9172687083482701E-2</v>
      </c>
    </row>
    <row r="285" spans="1:10" x14ac:dyDescent="0.25">
      <c r="A285" s="275" t="str">
        <f t="shared" si="4"/>
        <v>32014edu15</v>
      </c>
      <c r="B285" s="232">
        <v>32014</v>
      </c>
      <c r="C285" s="232" t="s">
        <v>703</v>
      </c>
      <c r="D285" s="232">
        <v>0.52520078420639005</v>
      </c>
      <c r="E285" s="232">
        <v>8.8412918150424999E-2</v>
      </c>
      <c r="F285" s="232">
        <v>5.9403171539306596</v>
      </c>
      <c r="G285" s="232">
        <v>2.9224187514387301E-9</v>
      </c>
      <c r="H285" s="232">
        <v>12197</v>
      </c>
      <c r="I285" s="232">
        <v>0.116191431879997</v>
      </c>
      <c r="J285" s="232">
        <v>2.4346388876438099E-2</v>
      </c>
    </row>
    <row r="286" spans="1:10" x14ac:dyDescent="0.25">
      <c r="A286" s="275" t="str">
        <f t="shared" si="4"/>
        <v>32014edu16</v>
      </c>
      <c r="B286" s="232">
        <v>32014</v>
      </c>
      <c r="C286" s="232" t="s">
        <v>704</v>
      </c>
      <c r="D286" s="232">
        <v>0.87358981370925903</v>
      </c>
      <c r="E286" s="232">
        <v>6.3319168984889998E-2</v>
      </c>
      <c r="F286" s="232">
        <v>13.7966089248657</v>
      </c>
      <c r="G286" s="232">
        <v>0</v>
      </c>
      <c r="H286" s="232">
        <v>12197</v>
      </c>
      <c r="I286" s="232">
        <v>0.116191431879997</v>
      </c>
      <c r="J286" s="232">
        <v>0.177392408251762</v>
      </c>
    </row>
    <row r="287" spans="1:10" x14ac:dyDescent="0.25">
      <c r="A287" s="275" t="str">
        <f t="shared" si="4"/>
        <v>32014edu18</v>
      </c>
      <c r="B287" s="232">
        <v>32014</v>
      </c>
      <c r="C287" s="232" t="s">
        <v>705</v>
      </c>
      <c r="D287" s="232">
        <v>1.2882323265075699</v>
      </c>
      <c r="E287" s="232">
        <v>0.17002905905246701</v>
      </c>
      <c r="F287" s="232">
        <v>7.5765419006347701</v>
      </c>
      <c r="G287" s="232">
        <v>3.8053775083292398E-14</v>
      </c>
      <c r="H287" s="232">
        <v>12197</v>
      </c>
      <c r="I287" s="232">
        <v>0.116191431879997</v>
      </c>
      <c r="J287" s="232">
        <v>9.0513629838824307E-3</v>
      </c>
    </row>
    <row r="288" spans="1:10" x14ac:dyDescent="0.25">
      <c r="A288" s="275" t="str">
        <f t="shared" si="4"/>
        <v>32014edu2</v>
      </c>
      <c r="B288" s="232">
        <v>32014</v>
      </c>
      <c r="C288" s="232" t="s">
        <v>706</v>
      </c>
      <c r="D288" s="232">
        <v>-0.30843350291252097</v>
      </c>
      <c r="E288" s="232">
        <v>0.13685858249664301</v>
      </c>
      <c r="F288" s="232">
        <v>-2.2536656856536901</v>
      </c>
      <c r="G288" s="232">
        <v>2.4234920740127602E-2</v>
      </c>
      <c r="H288" s="232">
        <v>12197</v>
      </c>
      <c r="I288" s="232">
        <v>0.116191431879997</v>
      </c>
      <c r="J288" s="232">
        <v>4.1596069931983896E-3</v>
      </c>
    </row>
    <row r="289" spans="1:10" x14ac:dyDescent="0.25">
      <c r="A289" s="275" t="str">
        <f t="shared" si="4"/>
        <v>32014edu22</v>
      </c>
      <c r="B289" s="232">
        <v>32014</v>
      </c>
      <c r="C289" s="232" t="s">
        <v>707</v>
      </c>
      <c r="D289" s="232">
        <v>1.83131492137909</v>
      </c>
      <c r="E289" s="232">
        <v>0.19929961860179901</v>
      </c>
      <c r="F289" s="232">
        <v>9.1887531280517596</v>
      </c>
      <c r="G289" s="232">
        <v>4.6134457395019397E-20</v>
      </c>
      <c r="H289" s="232">
        <v>12197</v>
      </c>
      <c r="I289" s="232">
        <v>0.116191431879997</v>
      </c>
      <c r="J289" s="232">
        <v>5.0881546922028099E-3</v>
      </c>
    </row>
    <row r="290" spans="1:10" x14ac:dyDescent="0.25">
      <c r="A290" s="275" t="str">
        <f t="shared" si="4"/>
        <v>32014edu3</v>
      </c>
      <c r="B290" s="232">
        <v>32014</v>
      </c>
      <c r="C290" s="232" t="s">
        <v>708</v>
      </c>
      <c r="D290" s="232">
        <v>-0.22970412671566001</v>
      </c>
      <c r="E290" s="232">
        <v>9.2624150216579396E-2</v>
      </c>
      <c r="F290" s="232">
        <v>-2.47995924949646</v>
      </c>
      <c r="G290" s="232">
        <v>1.31531599909067E-2</v>
      </c>
      <c r="H290" s="232">
        <v>12197</v>
      </c>
      <c r="I290" s="232">
        <v>0.116191431879997</v>
      </c>
      <c r="J290" s="232">
        <v>8.9315278455614992E-3</v>
      </c>
    </row>
    <row r="291" spans="1:10" x14ac:dyDescent="0.25">
      <c r="A291" s="275" t="str">
        <f t="shared" si="4"/>
        <v>32014edu4</v>
      </c>
      <c r="B291" s="232">
        <v>32014</v>
      </c>
      <c r="C291" s="232" t="s">
        <v>709</v>
      </c>
      <c r="D291" s="232">
        <v>-7.2581402957439395E-2</v>
      </c>
      <c r="E291" s="232">
        <v>7.1718528866767897E-2</v>
      </c>
      <c r="F291" s="232">
        <v>-1.0120314359664899</v>
      </c>
      <c r="G291" s="232">
        <v>0.31154313683509799</v>
      </c>
      <c r="H291" s="232">
        <v>12197</v>
      </c>
      <c r="I291" s="232">
        <v>0.116191431879997</v>
      </c>
      <c r="J291" s="232">
        <v>1.49993617087603E-2</v>
      </c>
    </row>
    <row r="292" spans="1:10" x14ac:dyDescent="0.25">
      <c r="A292" s="275" t="str">
        <f t="shared" si="4"/>
        <v>32014edu5</v>
      </c>
      <c r="B292" s="232">
        <v>32014</v>
      </c>
      <c r="C292" s="232" t="s">
        <v>710</v>
      </c>
      <c r="D292" s="232">
        <v>-5.5262155830860103E-2</v>
      </c>
      <c r="E292" s="232">
        <v>6.1206519603729199E-2</v>
      </c>
      <c r="F292" s="232">
        <v>-0.90288019180297896</v>
      </c>
      <c r="G292" s="232">
        <v>0.36660733819007901</v>
      </c>
      <c r="H292" s="232">
        <v>12197</v>
      </c>
      <c r="I292" s="232">
        <v>0.116191431879997</v>
      </c>
      <c r="J292" s="232">
        <v>5.8555625379085499E-2</v>
      </c>
    </row>
    <row r="293" spans="1:10" x14ac:dyDescent="0.25">
      <c r="A293" s="275" t="str">
        <f t="shared" si="4"/>
        <v>32014edu6</v>
      </c>
      <c r="B293" s="232">
        <v>32014</v>
      </c>
      <c r="C293" s="232" t="s">
        <v>711</v>
      </c>
      <c r="D293" s="232">
        <v>3.6539044231176397E-2</v>
      </c>
      <c r="E293" s="232">
        <v>6.5958328545093495E-2</v>
      </c>
      <c r="F293" s="232">
        <v>0.553971648216248</v>
      </c>
      <c r="G293" s="232">
        <v>0.57960844039917003</v>
      </c>
      <c r="H293" s="232">
        <v>12197</v>
      </c>
      <c r="I293" s="232">
        <v>0.116191431879997</v>
      </c>
      <c r="J293" s="232">
        <v>3.1707823276519803E-2</v>
      </c>
    </row>
    <row r="294" spans="1:10" x14ac:dyDescent="0.25">
      <c r="A294" s="275" t="str">
        <f t="shared" si="4"/>
        <v>32014edu7</v>
      </c>
      <c r="B294" s="232">
        <v>32014</v>
      </c>
      <c r="C294" s="232" t="s">
        <v>712</v>
      </c>
      <c r="D294" s="232">
        <v>-2.8047587722539902E-2</v>
      </c>
      <c r="E294" s="232">
        <v>7.3176294565200806E-2</v>
      </c>
      <c r="F294" s="232">
        <v>-0.38328790664672902</v>
      </c>
      <c r="G294" s="232">
        <v>0.70151299238205</v>
      </c>
      <c r="H294" s="232">
        <v>12197</v>
      </c>
      <c r="I294" s="232">
        <v>0.116191431879997</v>
      </c>
      <c r="J294" s="232">
        <v>2.50834990292788E-2</v>
      </c>
    </row>
    <row r="295" spans="1:10" x14ac:dyDescent="0.25">
      <c r="A295" s="275" t="str">
        <f t="shared" si="4"/>
        <v>32014edu8</v>
      </c>
      <c r="B295" s="232">
        <v>32014</v>
      </c>
      <c r="C295" s="232" t="s">
        <v>713</v>
      </c>
      <c r="D295" s="232">
        <v>1.32921226322651E-2</v>
      </c>
      <c r="E295" s="232">
        <v>6.7296698689460796E-2</v>
      </c>
      <c r="F295" s="232">
        <v>0.197515219449997</v>
      </c>
      <c r="G295" s="232">
        <v>0.84342765808105502</v>
      </c>
      <c r="H295" s="232">
        <v>12197</v>
      </c>
      <c r="I295" s="232">
        <v>0.116191431879997</v>
      </c>
      <c r="J295" s="232">
        <v>2.8091082349419601E-2</v>
      </c>
    </row>
    <row r="296" spans="1:10" x14ac:dyDescent="0.25">
      <c r="A296" s="275" t="str">
        <f t="shared" si="4"/>
        <v>32014edu9</v>
      </c>
      <c r="B296" s="232">
        <v>32014</v>
      </c>
      <c r="C296" s="232" t="s">
        <v>714</v>
      </c>
      <c r="D296" s="232">
        <v>0.108454510569572</v>
      </c>
      <c r="E296" s="232">
        <v>5.7328060269355802E-2</v>
      </c>
      <c r="F296" s="232">
        <v>1.89182245731354</v>
      </c>
      <c r="G296" s="232">
        <v>5.8538347482681302E-2</v>
      </c>
      <c r="H296" s="232">
        <v>12197</v>
      </c>
      <c r="I296" s="232">
        <v>0.116191431879997</v>
      </c>
      <c r="J296" s="232">
        <v>0.13540869951248199</v>
      </c>
    </row>
    <row r="297" spans="1:10" x14ac:dyDescent="0.25">
      <c r="A297" s="275" t="str">
        <f t="shared" si="4"/>
        <v>32014hom</v>
      </c>
      <c r="B297" s="232">
        <v>32014</v>
      </c>
      <c r="C297" s="232" t="s">
        <v>715</v>
      </c>
      <c r="D297" s="232">
        <v>0.286448955535889</v>
      </c>
      <c r="E297" s="232">
        <v>1.9016794860363E-2</v>
      </c>
      <c r="F297" s="232">
        <v>15.062946319580099</v>
      </c>
      <c r="G297" s="232">
        <v>0</v>
      </c>
      <c r="H297" s="232">
        <v>12197</v>
      </c>
      <c r="I297" s="232">
        <v>0.116191431879997</v>
      </c>
      <c r="J297" s="232">
        <v>0.55836814641952504</v>
      </c>
    </row>
    <row r="298" spans="1:10" x14ac:dyDescent="0.25">
      <c r="A298" s="275" t="str">
        <f t="shared" si="4"/>
        <v>32014idade</v>
      </c>
      <c r="B298" s="232">
        <v>32014</v>
      </c>
      <c r="C298" s="232" t="s">
        <v>716</v>
      </c>
      <c r="D298" s="232">
        <v>3.1288046389818198E-2</v>
      </c>
      <c r="E298" s="232">
        <v>4.42930310964584E-3</v>
      </c>
      <c r="F298" s="232">
        <v>7.0638756752014196</v>
      </c>
      <c r="G298" s="232">
        <v>1.70737393407477E-12</v>
      </c>
      <c r="H298" s="232">
        <v>12197</v>
      </c>
      <c r="I298" s="232">
        <v>0.116191431879997</v>
      </c>
      <c r="J298" s="232">
        <v>40.274467468261697</v>
      </c>
    </row>
    <row r="299" spans="1:10" x14ac:dyDescent="0.25">
      <c r="A299" s="275" t="str">
        <f t="shared" si="4"/>
        <v>32014idade2</v>
      </c>
      <c r="B299" s="232">
        <v>32014</v>
      </c>
      <c r="C299" s="232" t="s">
        <v>717</v>
      </c>
      <c r="D299" s="232">
        <v>-2.8468179516494301E-4</v>
      </c>
      <c r="E299" s="232">
        <v>5.4123083828017102E-5</v>
      </c>
      <c r="F299" s="232">
        <v>-5.2598962783813503</v>
      </c>
      <c r="G299" s="232">
        <v>1.4658048996807301E-7</v>
      </c>
      <c r="H299" s="232">
        <v>12197</v>
      </c>
      <c r="I299" s="232">
        <v>0.116191431879997</v>
      </c>
      <c r="J299" s="232">
        <v>1784.21105957031</v>
      </c>
    </row>
    <row r="300" spans="1:10" x14ac:dyDescent="0.25">
      <c r="A300" s="275" t="str">
        <f t="shared" si="4"/>
        <v>32014lnrtrabp</v>
      </c>
      <c r="B300" s="232">
        <v>32014</v>
      </c>
      <c r="C300" s="232" t="s">
        <v>718</v>
      </c>
      <c r="J300" s="232">
        <v>7.1215147972106898</v>
      </c>
    </row>
    <row r="301" spans="1:10" x14ac:dyDescent="0.25">
      <c r="A301" s="275" t="str">
        <f t="shared" si="4"/>
        <v>22014_cons</v>
      </c>
      <c r="B301" s="232">
        <v>22014</v>
      </c>
      <c r="C301" s="232" t="s">
        <v>696</v>
      </c>
      <c r="D301" s="232">
        <v>5.6701941490173304</v>
      </c>
      <c r="E301" s="232">
        <v>8.2790322601795197E-2</v>
      </c>
      <c r="F301" s="232">
        <v>68.488609313964801</v>
      </c>
      <c r="G301" s="232">
        <v>0</v>
      </c>
      <c r="H301" s="232">
        <v>12151</v>
      </c>
      <c r="I301" s="232">
        <v>0.22675015032291401</v>
      </c>
    </row>
    <row r="302" spans="1:10" x14ac:dyDescent="0.25">
      <c r="A302" s="275" t="str">
        <f t="shared" si="4"/>
        <v>22014edu1</v>
      </c>
      <c r="B302" s="232">
        <v>22014</v>
      </c>
      <c r="C302" s="232" t="s">
        <v>697</v>
      </c>
      <c r="D302" s="232">
        <v>-0.12592260539531699</v>
      </c>
      <c r="E302" s="232">
        <v>0.115905843675137</v>
      </c>
      <c r="F302" s="232">
        <v>-1.0864214897155799</v>
      </c>
      <c r="G302" s="232">
        <v>0.27731415629386902</v>
      </c>
      <c r="H302" s="232">
        <v>12151</v>
      </c>
      <c r="I302" s="232">
        <v>0.22675015032291401</v>
      </c>
      <c r="J302" s="232">
        <v>1.8058328714687399E-4</v>
      </c>
    </row>
    <row r="303" spans="1:10" x14ac:dyDescent="0.25">
      <c r="A303" s="275" t="str">
        <f t="shared" si="4"/>
        <v>22014edu10</v>
      </c>
      <c r="B303" s="232">
        <v>22014</v>
      </c>
      <c r="C303" s="232" t="s">
        <v>698</v>
      </c>
      <c r="D303" s="232">
        <v>0.20434276759624501</v>
      </c>
      <c r="E303" s="232">
        <v>6.3494816422462505E-2</v>
      </c>
      <c r="F303" s="232">
        <v>3.2182590961456299</v>
      </c>
      <c r="G303" s="232">
        <v>1.2931029777973899E-3</v>
      </c>
      <c r="H303" s="232">
        <v>12151</v>
      </c>
      <c r="I303" s="232">
        <v>0.22675015032291401</v>
      </c>
      <c r="J303" s="232">
        <v>2.1235361695289601E-2</v>
      </c>
    </row>
    <row r="304" spans="1:10" x14ac:dyDescent="0.25">
      <c r="A304" s="275" t="str">
        <f t="shared" si="4"/>
        <v>22014edu11</v>
      </c>
      <c r="B304" s="232">
        <v>22014</v>
      </c>
      <c r="C304" s="232" t="s">
        <v>699</v>
      </c>
      <c r="D304" s="232">
        <v>0.29131269454956099</v>
      </c>
      <c r="E304" s="232">
        <v>5.6862100958824199E-2</v>
      </c>
      <c r="F304" s="232">
        <v>5.1231431961059597</v>
      </c>
      <c r="G304" s="232">
        <v>3.0509954740409702E-7</v>
      </c>
      <c r="H304" s="232">
        <v>12151</v>
      </c>
      <c r="I304" s="232">
        <v>0.22675015032291401</v>
      </c>
      <c r="J304" s="232">
        <v>2.8436711058020599E-2</v>
      </c>
    </row>
    <row r="305" spans="1:10" x14ac:dyDescent="0.25">
      <c r="A305" s="275" t="str">
        <f t="shared" si="4"/>
        <v>22014edu12</v>
      </c>
      <c r="B305" s="232">
        <v>22014</v>
      </c>
      <c r="C305" s="232" t="s">
        <v>700</v>
      </c>
      <c r="D305" s="232">
        <v>0.43132388591766402</v>
      </c>
      <c r="E305" s="232">
        <v>4.53974194824696E-2</v>
      </c>
      <c r="F305" s="232">
        <v>9.5010662078857404</v>
      </c>
      <c r="G305" s="232">
        <v>2.4645141551130299E-21</v>
      </c>
      <c r="H305" s="232">
        <v>12151</v>
      </c>
      <c r="I305" s="232">
        <v>0.22675015032291401</v>
      </c>
      <c r="J305" s="232">
        <v>0.37781083583831798</v>
      </c>
    </row>
    <row r="306" spans="1:10" x14ac:dyDescent="0.25">
      <c r="A306" s="275" t="str">
        <f t="shared" si="4"/>
        <v>22014edu13</v>
      </c>
      <c r="B306" s="232">
        <v>22014</v>
      </c>
      <c r="C306" s="232" t="s">
        <v>701</v>
      </c>
      <c r="D306" s="232">
        <v>0.54573971033096302</v>
      </c>
      <c r="E306" s="232">
        <v>7.3351107537746402E-2</v>
      </c>
      <c r="F306" s="232">
        <v>7.4401016235351598</v>
      </c>
      <c r="G306" s="232">
        <v>1.07388815721865E-13</v>
      </c>
      <c r="H306" s="232">
        <v>12151</v>
      </c>
      <c r="I306" s="232">
        <v>0.22675015032291401</v>
      </c>
      <c r="J306" s="232">
        <v>1.44851841032505E-2</v>
      </c>
    </row>
    <row r="307" spans="1:10" x14ac:dyDescent="0.25">
      <c r="A307" s="275" t="str">
        <f t="shared" si="4"/>
        <v>22014edu14</v>
      </c>
      <c r="B307" s="232">
        <v>22014</v>
      </c>
      <c r="C307" s="232" t="s">
        <v>702</v>
      </c>
      <c r="D307" s="232">
        <v>0.65359514951705899</v>
      </c>
      <c r="E307" s="232">
        <v>7.5458399951458005E-2</v>
      </c>
      <c r="F307" s="232">
        <v>8.6616621017456108</v>
      </c>
      <c r="G307" s="232">
        <v>5.2348170560352001E-18</v>
      </c>
      <c r="H307" s="232">
        <v>12151</v>
      </c>
      <c r="I307" s="232">
        <v>0.22675015032291401</v>
      </c>
      <c r="J307" s="232">
        <v>1.8889792263507801E-2</v>
      </c>
    </row>
    <row r="308" spans="1:10" x14ac:dyDescent="0.25">
      <c r="A308" s="275" t="str">
        <f t="shared" si="4"/>
        <v>22014edu15</v>
      </c>
      <c r="B308" s="232">
        <v>22014</v>
      </c>
      <c r="C308" s="232" t="s">
        <v>703</v>
      </c>
      <c r="D308" s="232">
        <v>0.80497616529464699</v>
      </c>
      <c r="E308" s="232">
        <v>7.0105195045471205E-2</v>
      </c>
      <c r="F308" s="232">
        <v>11.482403755188001</v>
      </c>
      <c r="G308" s="232">
        <v>2.3205684124780601E-30</v>
      </c>
      <c r="H308" s="232">
        <v>12151</v>
      </c>
      <c r="I308" s="232">
        <v>0.22675015032291401</v>
      </c>
      <c r="J308" s="232">
        <v>2.1841229870915399E-2</v>
      </c>
    </row>
    <row r="309" spans="1:10" x14ac:dyDescent="0.25">
      <c r="A309" s="275" t="str">
        <f t="shared" si="4"/>
        <v>22014edu16</v>
      </c>
      <c r="B309" s="232">
        <v>22014</v>
      </c>
      <c r="C309" s="232" t="s">
        <v>704</v>
      </c>
      <c r="D309" s="232">
        <v>1.2269873619079601</v>
      </c>
      <c r="E309" s="232">
        <v>5.0544530153274501E-2</v>
      </c>
      <c r="F309" s="232">
        <v>24.275373458862301</v>
      </c>
      <c r="G309" s="232">
        <v>0</v>
      </c>
      <c r="H309" s="232">
        <v>12151</v>
      </c>
      <c r="I309" s="232">
        <v>0.22675015032291401</v>
      </c>
      <c r="J309" s="232">
        <v>0.17476129531860399</v>
      </c>
    </row>
    <row r="310" spans="1:10" x14ac:dyDescent="0.25">
      <c r="A310" s="275" t="str">
        <f t="shared" si="4"/>
        <v>22014edu18</v>
      </c>
      <c r="B310" s="232">
        <v>22014</v>
      </c>
      <c r="C310" s="232" t="s">
        <v>705</v>
      </c>
      <c r="D310" s="232">
        <v>1.5587915182113601</v>
      </c>
      <c r="E310" s="232">
        <v>0.143086642026901</v>
      </c>
      <c r="F310" s="232">
        <v>10.894039154052701</v>
      </c>
      <c r="G310" s="232">
        <v>1.65000042051092E-27</v>
      </c>
      <c r="H310" s="232">
        <v>12151</v>
      </c>
      <c r="I310" s="232">
        <v>0.22675015032291401</v>
      </c>
      <c r="J310" s="232">
        <v>8.3672320470213907E-3</v>
      </c>
    </row>
    <row r="311" spans="1:10" x14ac:dyDescent="0.25">
      <c r="A311" s="275" t="str">
        <f t="shared" si="4"/>
        <v>22014edu2</v>
      </c>
      <c r="B311" s="232">
        <v>22014</v>
      </c>
      <c r="C311" s="232" t="s">
        <v>706</v>
      </c>
      <c r="D311" s="232">
        <v>-0.13106797635555301</v>
      </c>
      <c r="E311" s="232">
        <v>9.9543571472167997E-2</v>
      </c>
      <c r="F311" s="232">
        <v>-1.31668949127197</v>
      </c>
      <c r="G311" s="232">
        <v>0.18796759843826299</v>
      </c>
      <c r="H311" s="232">
        <v>12151</v>
      </c>
      <c r="I311" s="232">
        <v>0.22675015032291401</v>
      </c>
      <c r="J311" s="232">
        <v>5.8312476612627498E-3</v>
      </c>
    </row>
    <row r="312" spans="1:10" x14ac:dyDescent="0.25">
      <c r="A312" s="275" t="str">
        <f t="shared" si="4"/>
        <v>22014edu22</v>
      </c>
      <c r="B312" s="232">
        <v>22014</v>
      </c>
      <c r="C312" s="232" t="s">
        <v>707</v>
      </c>
      <c r="D312" s="232">
        <v>1.61363101005554</v>
      </c>
      <c r="E312" s="232">
        <v>0.32953280210495001</v>
      </c>
      <c r="F312" s="232">
        <v>4.8967232704162598</v>
      </c>
      <c r="G312" s="232">
        <v>9.8703958428814097E-7</v>
      </c>
      <c r="H312" s="232">
        <v>12151</v>
      </c>
      <c r="I312" s="232">
        <v>0.22675015032291401</v>
      </c>
      <c r="J312" s="232">
        <v>3.4036759752780199E-3</v>
      </c>
    </row>
    <row r="313" spans="1:10" x14ac:dyDescent="0.25">
      <c r="A313" s="275" t="str">
        <f t="shared" si="4"/>
        <v>22014edu3</v>
      </c>
      <c r="B313" s="232">
        <v>22014</v>
      </c>
      <c r="C313" s="232" t="s">
        <v>708</v>
      </c>
      <c r="D313" s="232">
        <v>4.0642853826284402E-2</v>
      </c>
      <c r="E313" s="232">
        <v>7.0434577763080597E-2</v>
      </c>
      <c r="F313" s="232">
        <v>0.57702982425689697</v>
      </c>
      <c r="G313" s="232">
        <v>0.56393003463745095</v>
      </c>
      <c r="H313" s="232">
        <v>12151</v>
      </c>
      <c r="I313" s="232">
        <v>0.22675015032291401</v>
      </c>
      <c r="J313" s="232">
        <v>8.8396342471242003E-3</v>
      </c>
    </row>
    <row r="314" spans="1:10" x14ac:dyDescent="0.25">
      <c r="A314" s="275" t="str">
        <f t="shared" si="4"/>
        <v>22014edu4</v>
      </c>
      <c r="B314" s="232">
        <v>22014</v>
      </c>
      <c r="C314" s="232" t="s">
        <v>709</v>
      </c>
      <c r="D314" s="232">
        <v>-2.9572859406471301E-2</v>
      </c>
      <c r="E314" s="232">
        <v>6.9604165852069896E-2</v>
      </c>
      <c r="F314" s="232">
        <v>-0.42487198114395103</v>
      </c>
      <c r="G314" s="232">
        <v>0.67093753814697299</v>
      </c>
      <c r="H314" s="232">
        <v>12151</v>
      </c>
      <c r="I314" s="232">
        <v>0.22675015032291401</v>
      </c>
      <c r="J314" s="232">
        <v>1.27373468130827E-2</v>
      </c>
    </row>
    <row r="315" spans="1:10" x14ac:dyDescent="0.25">
      <c r="A315" s="275" t="str">
        <f t="shared" si="4"/>
        <v>22014edu5</v>
      </c>
      <c r="B315" s="232">
        <v>22014</v>
      </c>
      <c r="C315" s="232" t="s">
        <v>710</v>
      </c>
      <c r="D315" s="232">
        <v>2.1410508081316899E-2</v>
      </c>
      <c r="E315" s="232">
        <v>5.0589699298143401E-2</v>
      </c>
      <c r="F315" s="232">
        <v>0.42321872711181602</v>
      </c>
      <c r="G315" s="232">
        <v>0.67214316129684404</v>
      </c>
      <c r="H315" s="232">
        <v>12151</v>
      </c>
      <c r="I315" s="232">
        <v>0.22675015032291401</v>
      </c>
      <c r="J315" s="232">
        <v>5.9668559581041301E-2</v>
      </c>
    </row>
    <row r="316" spans="1:10" x14ac:dyDescent="0.25">
      <c r="A316" s="275" t="str">
        <f t="shared" si="4"/>
        <v>22014edu6</v>
      </c>
      <c r="B316" s="232">
        <v>22014</v>
      </c>
      <c r="C316" s="232" t="s">
        <v>711</v>
      </c>
      <c r="D316" s="232">
        <v>4.23715449869633E-2</v>
      </c>
      <c r="E316" s="232">
        <v>5.5483117699623101E-2</v>
      </c>
      <c r="F316" s="232">
        <v>0.76368355751037598</v>
      </c>
      <c r="G316" s="232">
        <v>0.44507068395614602</v>
      </c>
      <c r="H316" s="232">
        <v>12151</v>
      </c>
      <c r="I316" s="232">
        <v>0.22675015032291401</v>
      </c>
      <c r="J316" s="232">
        <v>3.3729907125234597E-2</v>
      </c>
    </row>
    <row r="317" spans="1:10" x14ac:dyDescent="0.25">
      <c r="A317" s="275" t="str">
        <f t="shared" si="4"/>
        <v>22014edu7</v>
      </c>
      <c r="B317" s="232">
        <v>22014</v>
      </c>
      <c r="C317" s="232" t="s">
        <v>712</v>
      </c>
      <c r="D317" s="232">
        <v>0.123412698507309</v>
      </c>
      <c r="E317" s="232">
        <v>6.1408821493387201E-2</v>
      </c>
      <c r="F317" s="232">
        <v>2.0096900463104199</v>
      </c>
      <c r="G317" s="232">
        <v>4.4486109167337397E-2</v>
      </c>
      <c r="H317" s="232">
        <v>12151</v>
      </c>
      <c r="I317" s="232">
        <v>0.22675015032291401</v>
      </c>
      <c r="J317" s="232">
        <v>2.3702234029769901E-2</v>
      </c>
    </row>
    <row r="318" spans="1:10" x14ac:dyDescent="0.25">
      <c r="A318" s="275" t="str">
        <f t="shared" si="4"/>
        <v>22014edu8</v>
      </c>
      <c r="B318" s="232">
        <v>22014</v>
      </c>
      <c r="C318" s="232" t="s">
        <v>713</v>
      </c>
      <c r="D318" s="232">
        <v>0.12383599579334301</v>
      </c>
      <c r="E318" s="232">
        <v>5.8790065348148297E-2</v>
      </c>
      <c r="F318" s="232">
        <v>2.1064102649688698</v>
      </c>
      <c r="G318" s="232">
        <v>3.5189218819141402E-2</v>
      </c>
      <c r="H318" s="232">
        <v>12151</v>
      </c>
      <c r="I318" s="232">
        <v>0.22675015032291401</v>
      </c>
      <c r="J318" s="232">
        <v>2.8602093458175701E-2</v>
      </c>
    </row>
    <row r="319" spans="1:10" x14ac:dyDescent="0.25">
      <c r="A319" s="275" t="str">
        <f t="shared" si="4"/>
        <v>22014edu9</v>
      </c>
      <c r="B319" s="232">
        <v>22014</v>
      </c>
      <c r="C319" s="232" t="s">
        <v>714</v>
      </c>
      <c r="D319" s="232">
        <v>0.195825800299644</v>
      </c>
      <c r="E319" s="232">
        <v>4.68347109854221E-2</v>
      </c>
      <c r="F319" s="232">
        <v>4.1812109947204599</v>
      </c>
      <c r="G319" s="232">
        <v>2.91997439489933E-5</v>
      </c>
      <c r="H319" s="232">
        <v>12151</v>
      </c>
      <c r="I319" s="232">
        <v>0.22675015032291401</v>
      </c>
      <c r="J319" s="232">
        <v>0.13622508943080899</v>
      </c>
    </row>
    <row r="320" spans="1:10" x14ac:dyDescent="0.25">
      <c r="A320" s="275" t="str">
        <f t="shared" si="4"/>
        <v>22014hom</v>
      </c>
      <c r="B320" s="232">
        <v>22014</v>
      </c>
      <c r="C320" s="232" t="s">
        <v>715</v>
      </c>
      <c r="D320" s="232">
        <v>0.34436431527137801</v>
      </c>
      <c r="E320" s="232">
        <v>1.5900796279311201E-2</v>
      </c>
      <c r="F320" s="232">
        <v>21.657049179077099</v>
      </c>
      <c r="G320" s="232">
        <v>0</v>
      </c>
      <c r="H320" s="232">
        <v>12151</v>
      </c>
      <c r="I320" s="232">
        <v>0.22675015032291401</v>
      </c>
      <c r="J320" s="232">
        <v>0.56093508005142201</v>
      </c>
    </row>
    <row r="321" spans="1:10" x14ac:dyDescent="0.25">
      <c r="A321" s="275" t="str">
        <f t="shared" si="4"/>
        <v>22014idade</v>
      </c>
      <c r="B321" s="232">
        <v>22014</v>
      </c>
      <c r="C321" s="232" t="s">
        <v>716</v>
      </c>
      <c r="D321" s="232">
        <v>3.7870142608880997E-2</v>
      </c>
      <c r="E321" s="232">
        <v>3.5502396058291201E-3</v>
      </c>
      <c r="F321" s="232">
        <v>10.6669254302979</v>
      </c>
      <c r="G321" s="232">
        <v>1.90382658567589E-26</v>
      </c>
      <c r="H321" s="232">
        <v>12151</v>
      </c>
      <c r="I321" s="232">
        <v>0.22675015032291401</v>
      </c>
      <c r="J321" s="232">
        <v>40.105499267578097</v>
      </c>
    </row>
    <row r="322" spans="1:10" x14ac:dyDescent="0.25">
      <c r="A322" s="275" t="str">
        <f t="shared" si="4"/>
        <v>22014idade2</v>
      </c>
      <c r="B322" s="232">
        <v>22014</v>
      </c>
      <c r="C322" s="232" t="s">
        <v>717</v>
      </c>
      <c r="D322" s="232">
        <v>-3.38101584929973E-4</v>
      </c>
      <c r="E322" s="232">
        <v>4.308564166422E-5</v>
      </c>
      <c r="F322" s="232">
        <v>-7.8471984863281303</v>
      </c>
      <c r="G322" s="232">
        <v>4.6105498332203503E-15</v>
      </c>
      <c r="H322" s="232">
        <v>12151</v>
      </c>
      <c r="I322" s="232">
        <v>0.22675015032291401</v>
      </c>
      <c r="J322" s="232">
        <v>1770.61999511719</v>
      </c>
    </row>
    <row r="323" spans="1:10" x14ac:dyDescent="0.25">
      <c r="A323" s="275" t="str">
        <f t="shared" ref="A323:A386" si="5">B323&amp;C323</f>
        <v>22014lnrtrabp</v>
      </c>
      <c r="B323" s="232">
        <v>22014</v>
      </c>
      <c r="C323" s="232" t="s">
        <v>718</v>
      </c>
      <c r="J323" s="232">
        <v>7.2649374008178702</v>
      </c>
    </row>
    <row r="324" spans="1:10" x14ac:dyDescent="0.25">
      <c r="A324" s="275" t="str">
        <f t="shared" si="5"/>
        <v>12014_cons</v>
      </c>
      <c r="B324" s="232">
        <v>12014</v>
      </c>
      <c r="C324" s="232" t="s">
        <v>696</v>
      </c>
      <c r="D324" s="232">
        <v>5.70505571365356</v>
      </c>
      <c r="E324" s="232">
        <v>6.6996857523918193E-2</v>
      </c>
      <c r="F324" s="232">
        <v>85.154075622558594</v>
      </c>
      <c r="G324" s="232">
        <v>0</v>
      </c>
      <c r="H324" s="232">
        <v>12182</v>
      </c>
      <c r="I324" s="232">
        <v>0.44136619567871099</v>
      </c>
    </row>
    <row r="325" spans="1:10" x14ac:dyDescent="0.25">
      <c r="A325" s="275" t="str">
        <f t="shared" si="5"/>
        <v>12014edu1</v>
      </c>
      <c r="B325" s="232">
        <v>12014</v>
      </c>
      <c r="C325" s="232" t="s">
        <v>697</v>
      </c>
      <c r="D325" s="232">
        <v>-0.18823005259037001</v>
      </c>
      <c r="E325" s="232">
        <v>0.25597816705703702</v>
      </c>
      <c r="F325" s="232">
        <v>-0.73533636331558205</v>
      </c>
      <c r="G325" s="232">
        <v>0.46214884519576999</v>
      </c>
      <c r="H325" s="232">
        <v>12182</v>
      </c>
      <c r="I325" s="232">
        <v>0.44136619567871099</v>
      </c>
      <c r="J325" s="232">
        <v>1.7677228606771699E-4</v>
      </c>
    </row>
    <row r="326" spans="1:10" x14ac:dyDescent="0.25">
      <c r="A326" s="275" t="str">
        <f t="shared" si="5"/>
        <v>12014edu10</v>
      </c>
      <c r="B326" s="232">
        <v>12014</v>
      </c>
      <c r="C326" s="232" t="s">
        <v>698</v>
      </c>
      <c r="D326" s="232">
        <v>0.173316195607185</v>
      </c>
      <c r="E326" s="232">
        <v>5.1520850509405101E-2</v>
      </c>
      <c r="F326" s="232">
        <v>3.3640010356903098</v>
      </c>
      <c r="G326" s="232">
        <v>7.7058584429323695E-4</v>
      </c>
      <c r="H326" s="232">
        <v>12182</v>
      </c>
      <c r="I326" s="232">
        <v>0.44136619567871099</v>
      </c>
      <c r="J326" s="232">
        <v>2.3505499586462999E-2</v>
      </c>
    </row>
    <row r="327" spans="1:10" x14ac:dyDescent="0.25">
      <c r="A327" s="275" t="str">
        <f t="shared" si="5"/>
        <v>12014edu11</v>
      </c>
      <c r="B327" s="232">
        <v>12014</v>
      </c>
      <c r="C327" s="232" t="s">
        <v>699</v>
      </c>
      <c r="D327" s="232">
        <v>0.23550251126289401</v>
      </c>
      <c r="E327" s="232">
        <v>4.9872439354658099E-2</v>
      </c>
      <c r="F327" s="232">
        <v>4.7220973968505904</v>
      </c>
      <c r="G327" s="232">
        <v>2.3603283807460701E-6</v>
      </c>
      <c r="H327" s="232">
        <v>12182</v>
      </c>
      <c r="I327" s="232">
        <v>0.44136619567871099</v>
      </c>
      <c r="J327" s="232">
        <v>2.96348612755537E-2</v>
      </c>
    </row>
    <row r="328" spans="1:10" x14ac:dyDescent="0.25">
      <c r="A328" s="275" t="str">
        <f t="shared" si="5"/>
        <v>12014edu12</v>
      </c>
      <c r="B328" s="232">
        <v>12014</v>
      </c>
      <c r="C328" s="232" t="s">
        <v>700</v>
      </c>
      <c r="D328" s="232">
        <v>0.41747805476188699</v>
      </c>
      <c r="E328" s="232">
        <v>4.1348665952682502E-2</v>
      </c>
      <c r="F328" s="232">
        <v>10.096529960632299</v>
      </c>
      <c r="G328" s="232">
        <v>7.1073898425779807E-24</v>
      </c>
      <c r="H328" s="232">
        <v>12182</v>
      </c>
      <c r="I328" s="232">
        <v>0.44136619567871099</v>
      </c>
      <c r="J328" s="232">
        <v>0.37358334660530101</v>
      </c>
    </row>
    <row r="329" spans="1:10" x14ac:dyDescent="0.25">
      <c r="A329" s="275" t="str">
        <f t="shared" si="5"/>
        <v>12014edu13</v>
      </c>
      <c r="B329" s="232">
        <v>12014</v>
      </c>
      <c r="C329" s="232" t="s">
        <v>701</v>
      </c>
      <c r="D329" s="232">
        <v>0.61145180463790905</v>
      </c>
      <c r="E329" s="232">
        <v>5.9230923652648898E-2</v>
      </c>
      <c r="F329" s="232">
        <v>10.323184967041</v>
      </c>
      <c r="G329" s="232">
        <v>7.0123389074241596E-25</v>
      </c>
      <c r="H329" s="232">
        <v>12182</v>
      </c>
      <c r="I329" s="232">
        <v>0.44136619567871099</v>
      </c>
      <c r="J329" s="232">
        <v>1.5620943158864999E-2</v>
      </c>
    </row>
    <row r="330" spans="1:10" x14ac:dyDescent="0.25">
      <c r="A330" s="275" t="str">
        <f t="shared" si="5"/>
        <v>12014edu14</v>
      </c>
      <c r="B330" s="232">
        <v>12014</v>
      </c>
      <c r="C330" s="232" t="s">
        <v>702</v>
      </c>
      <c r="D330" s="232">
        <v>0.693919718265533</v>
      </c>
      <c r="E330" s="232">
        <v>5.5182188749313403E-2</v>
      </c>
      <c r="F330" s="232">
        <v>12.575066566467299</v>
      </c>
      <c r="G330" s="232">
        <v>4.8515889059675401E-36</v>
      </c>
      <c r="H330" s="232">
        <v>12182</v>
      </c>
      <c r="I330" s="232">
        <v>0.44136619567871099</v>
      </c>
      <c r="J330" s="232">
        <v>2.02580839395523E-2</v>
      </c>
    </row>
    <row r="331" spans="1:10" x14ac:dyDescent="0.25">
      <c r="A331" s="275" t="str">
        <f t="shared" si="5"/>
        <v>12014edu15</v>
      </c>
      <c r="B331" s="232">
        <v>12014</v>
      </c>
      <c r="C331" s="232" t="s">
        <v>703</v>
      </c>
      <c r="D331" s="232">
        <v>0.81006544828414895</v>
      </c>
      <c r="E331" s="232">
        <v>5.6552138179540599E-2</v>
      </c>
      <c r="F331" s="232">
        <v>14.3242235183716</v>
      </c>
      <c r="G331" s="232">
        <v>0</v>
      </c>
      <c r="H331" s="232">
        <v>12182</v>
      </c>
      <c r="I331" s="232">
        <v>0.44136619567871099</v>
      </c>
      <c r="J331" s="232">
        <v>2.50854901969433E-2</v>
      </c>
    </row>
    <row r="332" spans="1:10" x14ac:dyDescent="0.25">
      <c r="A332" s="275" t="str">
        <f t="shared" si="5"/>
        <v>12014edu16</v>
      </c>
      <c r="B332" s="232">
        <v>12014</v>
      </c>
      <c r="C332" s="232" t="s">
        <v>704</v>
      </c>
      <c r="D332" s="232">
        <v>1.3491669893264799</v>
      </c>
      <c r="E332" s="232">
        <v>4.4356718659400898E-2</v>
      </c>
      <c r="F332" s="232">
        <v>30.416294097900401</v>
      </c>
      <c r="G332" s="232">
        <v>0</v>
      </c>
      <c r="H332" s="232">
        <v>12182</v>
      </c>
      <c r="I332" s="232">
        <v>0.44136619567871099</v>
      </c>
      <c r="J332" s="232">
        <v>0.17377522587776201</v>
      </c>
    </row>
    <row r="333" spans="1:10" x14ac:dyDescent="0.25">
      <c r="A333" s="275" t="str">
        <f t="shared" si="5"/>
        <v>12014edu18</v>
      </c>
      <c r="B333" s="232">
        <v>12014</v>
      </c>
      <c r="C333" s="232" t="s">
        <v>705</v>
      </c>
      <c r="D333" s="232">
        <v>1.75877356529236</v>
      </c>
      <c r="E333" s="232">
        <v>8.3199769258499104E-2</v>
      </c>
      <c r="F333" s="232">
        <v>21.139163970947301</v>
      </c>
      <c r="G333" s="232">
        <v>0</v>
      </c>
      <c r="H333" s="232">
        <v>12182</v>
      </c>
      <c r="I333" s="232">
        <v>0.44136619567871099</v>
      </c>
      <c r="J333" s="232">
        <v>8.8347326964139904E-3</v>
      </c>
    </row>
    <row r="334" spans="1:10" x14ac:dyDescent="0.25">
      <c r="A334" s="275" t="str">
        <f t="shared" si="5"/>
        <v>12014edu2</v>
      </c>
      <c r="B334" s="232">
        <v>12014</v>
      </c>
      <c r="C334" s="232" t="s">
        <v>706</v>
      </c>
      <c r="D334" s="232">
        <v>-8.5106014739722003E-4</v>
      </c>
      <c r="E334" s="232">
        <v>6.5989531576633495E-2</v>
      </c>
      <c r="F334" s="232">
        <v>-1.2896896339952901E-2</v>
      </c>
      <c r="G334" s="232">
        <v>0.98971027135848999</v>
      </c>
      <c r="H334" s="232">
        <v>12182</v>
      </c>
      <c r="I334" s="232">
        <v>0.44136619567871099</v>
      </c>
      <c r="J334" s="232">
        <v>6.3474304042756601E-3</v>
      </c>
    </row>
    <row r="335" spans="1:10" x14ac:dyDescent="0.25">
      <c r="A335" s="275" t="str">
        <f t="shared" si="5"/>
        <v>12014edu22</v>
      </c>
      <c r="B335" s="232">
        <v>12014</v>
      </c>
      <c r="C335" s="232" t="s">
        <v>707</v>
      </c>
      <c r="D335" s="232">
        <v>2.0237193107604998</v>
      </c>
      <c r="E335" s="232">
        <v>0.17969048023223899</v>
      </c>
      <c r="F335" s="232">
        <v>11.262250900268601</v>
      </c>
      <c r="G335" s="232">
        <v>2.8136434169756798E-29</v>
      </c>
      <c r="H335" s="232">
        <v>12182</v>
      </c>
      <c r="I335" s="232">
        <v>0.44136619567871099</v>
      </c>
      <c r="J335" s="232">
        <v>3.2177660614252099E-3</v>
      </c>
    </row>
    <row r="336" spans="1:10" x14ac:dyDescent="0.25">
      <c r="A336" s="275" t="str">
        <f t="shared" si="5"/>
        <v>12014edu3</v>
      </c>
      <c r="B336" s="232">
        <v>12014</v>
      </c>
      <c r="C336" s="232" t="s">
        <v>708</v>
      </c>
      <c r="D336" s="232">
        <v>-2.1968865767121302E-3</v>
      </c>
      <c r="E336" s="232">
        <v>5.7193197309970897E-2</v>
      </c>
      <c r="F336" s="232">
        <v>-3.8411676883697503E-2</v>
      </c>
      <c r="G336" s="232">
        <v>0.96936005353927601</v>
      </c>
      <c r="H336" s="232">
        <v>12182</v>
      </c>
      <c r="I336" s="232">
        <v>0.44136619567871099</v>
      </c>
      <c r="J336" s="232">
        <v>9.1702956706285494E-3</v>
      </c>
    </row>
    <row r="337" spans="1:10" x14ac:dyDescent="0.25">
      <c r="A337" s="275" t="str">
        <f t="shared" si="5"/>
        <v>12014edu4</v>
      </c>
      <c r="B337" s="232">
        <v>12014</v>
      </c>
      <c r="C337" s="232" t="s">
        <v>709</v>
      </c>
      <c r="D337" s="232">
        <v>-9.8557233810424805E-2</v>
      </c>
      <c r="E337" s="232">
        <v>5.5586274713277803E-2</v>
      </c>
      <c r="F337" s="232">
        <v>-1.77304983139038</v>
      </c>
      <c r="G337" s="232">
        <v>7.6245479285716997E-2</v>
      </c>
      <c r="H337" s="232">
        <v>12182</v>
      </c>
      <c r="I337" s="232">
        <v>0.44136619567871099</v>
      </c>
      <c r="J337" s="232">
        <v>1.6141878440976101E-2</v>
      </c>
    </row>
    <row r="338" spans="1:10" x14ac:dyDescent="0.25">
      <c r="A338" s="275" t="str">
        <f t="shared" si="5"/>
        <v>12014edu5</v>
      </c>
      <c r="B338" s="232">
        <v>12014</v>
      </c>
      <c r="C338" s="232" t="s">
        <v>710</v>
      </c>
      <c r="D338" s="232">
        <v>2.7695924043655399E-2</v>
      </c>
      <c r="E338" s="232">
        <v>4.5738019049167598E-2</v>
      </c>
      <c r="F338" s="232">
        <v>0.60553395748138406</v>
      </c>
      <c r="G338" s="232">
        <v>0.54483556747436501</v>
      </c>
      <c r="H338" s="232">
        <v>12182</v>
      </c>
      <c r="I338" s="232">
        <v>0.44136619567871099</v>
      </c>
      <c r="J338" s="232">
        <v>5.7054992765188203E-2</v>
      </c>
    </row>
    <row r="339" spans="1:10" x14ac:dyDescent="0.25">
      <c r="A339" s="275" t="str">
        <f t="shared" si="5"/>
        <v>12014edu6</v>
      </c>
      <c r="B339" s="232">
        <v>12014</v>
      </c>
      <c r="C339" s="232" t="s">
        <v>711</v>
      </c>
      <c r="D339" s="232">
        <v>5.4459601640701301E-2</v>
      </c>
      <c r="E339" s="232">
        <v>4.6495907008647898E-2</v>
      </c>
      <c r="F339" s="232">
        <v>1.1712772846221899</v>
      </c>
      <c r="G339" s="232">
        <v>0.24151028692722301</v>
      </c>
      <c r="H339" s="232">
        <v>12182</v>
      </c>
      <c r="I339" s="232">
        <v>0.44136619567871099</v>
      </c>
      <c r="J339" s="232">
        <v>3.3333662897348397E-2</v>
      </c>
    </row>
    <row r="340" spans="1:10" x14ac:dyDescent="0.25">
      <c r="A340" s="275" t="str">
        <f t="shared" si="5"/>
        <v>12014edu7</v>
      </c>
      <c r="B340" s="232">
        <v>12014</v>
      </c>
      <c r="C340" s="232" t="s">
        <v>712</v>
      </c>
      <c r="D340" s="232">
        <v>0.109518684446812</v>
      </c>
      <c r="E340" s="232">
        <v>4.8461537808179897E-2</v>
      </c>
      <c r="F340" s="232">
        <v>2.2599093914032</v>
      </c>
      <c r="G340" s="232">
        <v>2.3844491690397301E-2</v>
      </c>
      <c r="H340" s="232">
        <v>12182</v>
      </c>
      <c r="I340" s="232">
        <v>0.44136619567871099</v>
      </c>
      <c r="J340" s="232">
        <v>2.5927618145942698E-2</v>
      </c>
    </row>
    <row r="341" spans="1:10" x14ac:dyDescent="0.25">
      <c r="A341" s="275" t="str">
        <f t="shared" si="5"/>
        <v>12014edu8</v>
      </c>
      <c r="B341" s="232">
        <v>12014</v>
      </c>
      <c r="C341" s="232" t="s">
        <v>713</v>
      </c>
      <c r="D341" s="232">
        <v>0.103948086500168</v>
      </c>
      <c r="E341" s="232">
        <v>4.7778125852346399E-2</v>
      </c>
      <c r="F341" s="232">
        <v>2.17564177513123</v>
      </c>
      <c r="G341" s="232">
        <v>2.9601249843835799E-2</v>
      </c>
      <c r="H341" s="232">
        <v>12182</v>
      </c>
      <c r="I341" s="232">
        <v>0.44136619567871099</v>
      </c>
      <c r="J341" s="232">
        <v>2.9427759349346199E-2</v>
      </c>
    </row>
    <row r="342" spans="1:10" x14ac:dyDescent="0.25">
      <c r="A342" s="275" t="str">
        <f t="shared" si="5"/>
        <v>12014edu9</v>
      </c>
      <c r="B342" s="232">
        <v>12014</v>
      </c>
      <c r="C342" s="232" t="s">
        <v>714</v>
      </c>
      <c r="D342" s="232">
        <v>0.16579075157642401</v>
      </c>
      <c r="E342" s="232">
        <v>4.2431730777025202E-2</v>
      </c>
      <c r="F342" s="232">
        <v>3.9072351455688499</v>
      </c>
      <c r="G342" s="232">
        <v>9.3863942311145406E-5</v>
      </c>
      <c r="H342" s="232">
        <v>12182</v>
      </c>
      <c r="I342" s="232">
        <v>0.44136619567871099</v>
      </c>
      <c r="J342" s="232">
        <v>0.13060027360916099</v>
      </c>
    </row>
    <row r="343" spans="1:10" x14ac:dyDescent="0.25">
      <c r="A343" s="275" t="str">
        <f t="shared" si="5"/>
        <v>12014hom</v>
      </c>
      <c r="B343" s="232">
        <v>12014</v>
      </c>
      <c r="C343" s="232" t="s">
        <v>715</v>
      </c>
      <c r="D343" s="232">
        <v>0.37339574098586997</v>
      </c>
      <c r="E343" s="232">
        <v>1.0981535539030999E-2</v>
      </c>
      <c r="F343" s="232">
        <v>34.002143859863303</v>
      </c>
      <c r="G343" s="232">
        <v>0</v>
      </c>
      <c r="H343" s="232">
        <v>12182</v>
      </c>
      <c r="I343" s="232">
        <v>0.44136619567871099</v>
      </c>
      <c r="J343" s="232">
        <v>0.55564820766448997</v>
      </c>
    </row>
    <row r="344" spans="1:10" x14ac:dyDescent="0.25">
      <c r="A344" s="275" t="str">
        <f t="shared" si="5"/>
        <v>12014idade</v>
      </c>
      <c r="B344" s="232">
        <v>12014</v>
      </c>
      <c r="C344" s="232" t="s">
        <v>716</v>
      </c>
      <c r="D344" s="232">
        <v>4.2370241135358797E-2</v>
      </c>
      <c r="E344" s="232">
        <v>2.75452039204538E-3</v>
      </c>
      <c r="F344" s="232">
        <v>15.3820753097534</v>
      </c>
      <c r="G344" s="232">
        <v>0</v>
      </c>
      <c r="H344" s="232">
        <v>12182</v>
      </c>
      <c r="I344" s="232">
        <v>0.44136619567871099</v>
      </c>
      <c r="J344" s="232">
        <v>39.830039978027301</v>
      </c>
    </row>
    <row r="345" spans="1:10" x14ac:dyDescent="0.25">
      <c r="A345" s="275" t="str">
        <f t="shared" si="5"/>
        <v>12014idade2</v>
      </c>
      <c r="B345" s="232">
        <v>12014</v>
      </c>
      <c r="C345" s="232" t="s">
        <v>717</v>
      </c>
      <c r="D345" s="232">
        <v>-3.91129229683429E-4</v>
      </c>
      <c r="E345" s="232">
        <v>3.3807529689511298E-5</v>
      </c>
      <c r="F345" s="232">
        <v>-11.569293022155801</v>
      </c>
      <c r="G345" s="232">
        <v>8.5461909364103894E-31</v>
      </c>
      <c r="H345" s="232">
        <v>12182</v>
      </c>
      <c r="I345" s="232">
        <v>0.44136619567871099</v>
      </c>
      <c r="J345" s="232">
        <v>1748.779296875</v>
      </c>
    </row>
    <row r="346" spans="1:10" x14ac:dyDescent="0.25">
      <c r="A346" s="275" t="str">
        <f t="shared" si="5"/>
        <v>12014lnrtrabp</v>
      </c>
      <c r="B346" s="232">
        <v>12014</v>
      </c>
      <c r="C346" s="232" t="s">
        <v>718</v>
      </c>
      <c r="J346" s="232">
        <v>7.4128861427307102</v>
      </c>
    </row>
    <row r="347" spans="1:10" x14ac:dyDescent="0.25">
      <c r="A347" s="275" t="str">
        <f t="shared" si="5"/>
        <v>42013_cons</v>
      </c>
      <c r="B347" s="232">
        <v>42013</v>
      </c>
      <c r="C347" s="232" t="s">
        <v>696</v>
      </c>
      <c r="D347" s="232">
        <v>5.6392641067504901</v>
      </c>
      <c r="E347" s="232">
        <v>6.6239461302757305E-2</v>
      </c>
      <c r="F347" s="232">
        <v>85.134513854980497</v>
      </c>
      <c r="G347" s="232">
        <v>0</v>
      </c>
      <c r="H347" s="232">
        <v>11893</v>
      </c>
      <c r="I347" s="232">
        <v>0.44016402959823597</v>
      </c>
    </row>
    <row r="348" spans="1:10" x14ac:dyDescent="0.25">
      <c r="A348" s="275" t="str">
        <f t="shared" si="5"/>
        <v>42013edu1</v>
      </c>
      <c r="B348" s="232">
        <v>42013</v>
      </c>
      <c r="C348" s="232" t="s">
        <v>697</v>
      </c>
      <c r="D348" s="232">
        <v>-0.32611259818077099</v>
      </c>
      <c r="E348" s="232">
        <v>0.15625882148742701</v>
      </c>
      <c r="F348" s="232">
        <v>-2.0870027542114298</v>
      </c>
      <c r="G348" s="232">
        <v>3.6909162998199498E-2</v>
      </c>
      <c r="H348" s="232">
        <v>11893</v>
      </c>
      <c r="I348" s="232">
        <v>0.44016402959823597</v>
      </c>
      <c r="J348" s="232">
        <v>4.17303468566388E-4</v>
      </c>
    </row>
    <row r="349" spans="1:10" x14ac:dyDescent="0.25">
      <c r="A349" s="275" t="str">
        <f t="shared" si="5"/>
        <v>42013edu10</v>
      </c>
      <c r="B349" s="232">
        <v>42013</v>
      </c>
      <c r="C349" s="232" t="s">
        <v>698</v>
      </c>
      <c r="D349" s="232">
        <v>0.24481442570686299</v>
      </c>
      <c r="E349" s="232">
        <v>5.1663361489772797E-2</v>
      </c>
      <c r="F349" s="232">
        <v>4.73864698410034</v>
      </c>
      <c r="G349" s="232">
        <v>2.1764601569884698E-6</v>
      </c>
      <c r="H349" s="232">
        <v>11893</v>
      </c>
      <c r="I349" s="232">
        <v>0.44016402959823597</v>
      </c>
      <c r="J349" s="232">
        <v>2.3843174800276801E-2</v>
      </c>
    </row>
    <row r="350" spans="1:10" x14ac:dyDescent="0.25">
      <c r="A350" s="275" t="str">
        <f t="shared" si="5"/>
        <v>42013edu11</v>
      </c>
      <c r="B350" s="232">
        <v>42013</v>
      </c>
      <c r="C350" s="232" t="s">
        <v>699</v>
      </c>
      <c r="D350" s="232">
        <v>0.27818655967712402</v>
      </c>
      <c r="E350" s="232">
        <v>4.8219837248325299E-2</v>
      </c>
      <c r="F350" s="232">
        <v>5.7691311836242702</v>
      </c>
      <c r="G350" s="232">
        <v>8.16713097151478E-9</v>
      </c>
      <c r="H350" s="232">
        <v>11893</v>
      </c>
      <c r="I350" s="232">
        <v>0.44016402959823597</v>
      </c>
      <c r="J350" s="232">
        <v>2.5689564645290399E-2</v>
      </c>
    </row>
    <row r="351" spans="1:10" x14ac:dyDescent="0.25">
      <c r="A351" s="275" t="str">
        <f t="shared" si="5"/>
        <v>42013edu12</v>
      </c>
      <c r="B351" s="232">
        <v>42013</v>
      </c>
      <c r="C351" s="232" t="s">
        <v>700</v>
      </c>
      <c r="D351" s="232">
        <v>0.46544790267944303</v>
      </c>
      <c r="E351" s="232">
        <v>4.0360715240240097E-2</v>
      </c>
      <c r="F351" s="232">
        <v>11.5322017669678</v>
      </c>
      <c r="G351" s="232">
        <v>1.32136736930735E-30</v>
      </c>
      <c r="H351" s="232">
        <v>11893</v>
      </c>
      <c r="I351" s="232">
        <v>0.44016402959823597</v>
      </c>
      <c r="J351" s="232">
        <v>0.363228440284729</v>
      </c>
    </row>
    <row r="352" spans="1:10" x14ac:dyDescent="0.25">
      <c r="A352" s="275" t="str">
        <f t="shared" si="5"/>
        <v>42013edu13</v>
      </c>
      <c r="B352" s="232">
        <v>42013</v>
      </c>
      <c r="C352" s="232" t="s">
        <v>701</v>
      </c>
      <c r="D352" s="232">
        <v>0.60355895757675204</v>
      </c>
      <c r="E352" s="232">
        <v>5.4934360086917898E-2</v>
      </c>
      <c r="F352" s="232">
        <v>10.9869117736816</v>
      </c>
      <c r="G352" s="232">
        <v>6.0224676770164404E-28</v>
      </c>
      <c r="H352" s="232">
        <v>11893</v>
      </c>
      <c r="I352" s="232">
        <v>0.44016402959823597</v>
      </c>
      <c r="J352" s="232">
        <v>1.8328296020627001E-2</v>
      </c>
    </row>
    <row r="353" spans="1:10" x14ac:dyDescent="0.25">
      <c r="A353" s="275" t="str">
        <f t="shared" si="5"/>
        <v>42013edu14</v>
      </c>
      <c r="B353" s="232">
        <v>42013</v>
      </c>
      <c r="C353" s="232" t="s">
        <v>702</v>
      </c>
      <c r="D353" s="232">
        <v>0.68636059761047397</v>
      </c>
      <c r="E353" s="232">
        <v>5.6351177394390099E-2</v>
      </c>
      <c r="F353" s="232">
        <v>12.180057525634799</v>
      </c>
      <c r="G353" s="232">
        <v>6.3257901466581902E-34</v>
      </c>
      <c r="H353" s="232">
        <v>11893</v>
      </c>
      <c r="I353" s="232">
        <v>0.44016402959823597</v>
      </c>
      <c r="J353" s="232">
        <v>2.0789796486496901E-2</v>
      </c>
    </row>
    <row r="354" spans="1:10" x14ac:dyDescent="0.25">
      <c r="A354" s="275" t="str">
        <f t="shared" si="5"/>
        <v>42013edu15</v>
      </c>
      <c r="B354" s="232">
        <v>42013</v>
      </c>
      <c r="C354" s="232" t="s">
        <v>703</v>
      </c>
      <c r="D354" s="232">
        <v>0.84705841541290305</v>
      </c>
      <c r="E354" s="232">
        <v>6.0065176337957403E-2</v>
      </c>
      <c r="F354" s="232">
        <v>14.1023216247559</v>
      </c>
      <c r="G354" s="232">
        <v>0</v>
      </c>
      <c r="H354" s="232">
        <v>11893</v>
      </c>
      <c r="I354" s="232">
        <v>0.44016402959823597</v>
      </c>
      <c r="J354" s="232">
        <v>2.23852284252644E-2</v>
      </c>
    </row>
    <row r="355" spans="1:10" x14ac:dyDescent="0.25">
      <c r="A355" s="275" t="str">
        <f t="shared" si="5"/>
        <v>42013edu16</v>
      </c>
      <c r="B355" s="232">
        <v>42013</v>
      </c>
      <c r="C355" s="232" t="s">
        <v>704</v>
      </c>
      <c r="D355" s="232">
        <v>1.3831375837326101</v>
      </c>
      <c r="E355" s="232">
        <v>4.32500317692757E-2</v>
      </c>
      <c r="F355" s="232">
        <v>31.980035781860401</v>
      </c>
      <c r="G355" s="232">
        <v>0</v>
      </c>
      <c r="H355" s="232">
        <v>11893</v>
      </c>
      <c r="I355" s="232">
        <v>0.44016402959823597</v>
      </c>
      <c r="J355" s="232">
        <v>0.17262150347232799</v>
      </c>
    </row>
    <row r="356" spans="1:10" x14ac:dyDescent="0.25">
      <c r="A356" s="275" t="str">
        <f t="shared" si="5"/>
        <v>42013edu18</v>
      </c>
      <c r="B356" s="232">
        <v>42013</v>
      </c>
      <c r="C356" s="232" t="s">
        <v>705</v>
      </c>
      <c r="D356" s="232">
        <v>1.7651175260543801</v>
      </c>
      <c r="E356" s="232">
        <v>8.0395363271236406E-2</v>
      </c>
      <c r="F356" s="232">
        <v>21.9554634094238</v>
      </c>
      <c r="G356" s="232">
        <v>0</v>
      </c>
      <c r="H356" s="232">
        <v>11893</v>
      </c>
      <c r="I356" s="232">
        <v>0.44016402959823597</v>
      </c>
      <c r="J356" s="232">
        <v>9.5048304647207295E-3</v>
      </c>
    </row>
    <row r="357" spans="1:10" x14ac:dyDescent="0.25">
      <c r="A357" s="275" t="str">
        <f t="shared" si="5"/>
        <v>42013edu2</v>
      </c>
      <c r="B357" s="232">
        <v>42013</v>
      </c>
      <c r="C357" s="232" t="s">
        <v>706</v>
      </c>
      <c r="D357" s="232">
        <v>-7.3875188827514607E-2</v>
      </c>
      <c r="E357" s="232">
        <v>7.2819136083126096E-2</v>
      </c>
      <c r="F357" s="232">
        <v>-1.0145024061203001</v>
      </c>
      <c r="G357" s="232">
        <v>0.31036376953125</v>
      </c>
      <c r="H357" s="232">
        <v>11893</v>
      </c>
      <c r="I357" s="232">
        <v>0.44016402959823597</v>
      </c>
      <c r="J357" s="232">
        <v>5.4345079697668596E-3</v>
      </c>
    </row>
    <row r="358" spans="1:10" x14ac:dyDescent="0.25">
      <c r="A358" s="275" t="str">
        <f t="shared" si="5"/>
        <v>42013edu22</v>
      </c>
      <c r="B358" s="232">
        <v>42013</v>
      </c>
      <c r="C358" s="232" t="s">
        <v>707</v>
      </c>
      <c r="D358" s="232">
        <v>2.2320067882537802</v>
      </c>
      <c r="E358" s="232">
        <v>0.11738183349370999</v>
      </c>
      <c r="F358" s="232">
        <v>19.0149250030518</v>
      </c>
      <c r="G358" s="232">
        <v>0</v>
      </c>
      <c r="H358" s="232">
        <v>11893</v>
      </c>
      <c r="I358" s="232">
        <v>0.44016402959823597</v>
      </c>
      <c r="J358" s="232">
        <v>3.6394423805177199E-3</v>
      </c>
    </row>
    <row r="359" spans="1:10" x14ac:dyDescent="0.25">
      <c r="A359" s="275" t="str">
        <f t="shared" si="5"/>
        <v>42013edu3</v>
      </c>
      <c r="B359" s="232">
        <v>42013</v>
      </c>
      <c r="C359" s="232" t="s">
        <v>708</v>
      </c>
      <c r="D359" s="232">
        <v>-5.2994303405284902E-2</v>
      </c>
      <c r="E359" s="232">
        <v>5.99757768213749E-2</v>
      </c>
      <c r="F359" s="232">
        <v>-0.88359510898590099</v>
      </c>
      <c r="G359" s="232">
        <v>0.37693271040916398</v>
      </c>
      <c r="H359" s="232">
        <v>11893</v>
      </c>
      <c r="I359" s="232">
        <v>0.44016402959823597</v>
      </c>
      <c r="J359" s="232">
        <v>9.9369240924715996E-3</v>
      </c>
    </row>
    <row r="360" spans="1:10" x14ac:dyDescent="0.25">
      <c r="A360" s="275" t="str">
        <f t="shared" si="5"/>
        <v>42013edu4</v>
      </c>
      <c r="B360" s="232">
        <v>42013</v>
      </c>
      <c r="C360" s="232" t="s">
        <v>709</v>
      </c>
      <c r="D360" s="232">
        <v>-1.18674635887146E-2</v>
      </c>
      <c r="E360" s="232">
        <v>5.9674974530935301E-2</v>
      </c>
      <c r="F360" s="232">
        <v>-0.19886834919452701</v>
      </c>
      <c r="G360" s="232">
        <v>0.84236913919448897</v>
      </c>
      <c r="H360" s="232">
        <v>11893</v>
      </c>
      <c r="I360" s="232">
        <v>0.44016402959823597</v>
      </c>
      <c r="J360" s="232">
        <v>1.53202330693603E-2</v>
      </c>
    </row>
    <row r="361" spans="1:10" x14ac:dyDescent="0.25">
      <c r="A361" s="275" t="str">
        <f t="shared" si="5"/>
        <v>42013edu5</v>
      </c>
      <c r="B361" s="232">
        <v>42013</v>
      </c>
      <c r="C361" s="232" t="s">
        <v>710</v>
      </c>
      <c r="D361" s="232">
        <v>6.7728623747825595E-2</v>
      </c>
      <c r="E361" s="232">
        <v>4.3885029852390303E-2</v>
      </c>
      <c r="F361" s="232">
        <v>1.5433195829391499</v>
      </c>
      <c r="G361" s="232">
        <v>0.122779913246632</v>
      </c>
      <c r="H361" s="232">
        <v>11893</v>
      </c>
      <c r="I361" s="232">
        <v>0.44016402959823597</v>
      </c>
      <c r="J361" s="232">
        <v>6.4325138926506001E-2</v>
      </c>
    </row>
    <row r="362" spans="1:10" x14ac:dyDescent="0.25">
      <c r="A362" s="275" t="str">
        <f t="shared" si="5"/>
        <v>42013edu6</v>
      </c>
      <c r="B362" s="232">
        <v>42013</v>
      </c>
      <c r="C362" s="232" t="s">
        <v>711</v>
      </c>
      <c r="D362" s="232">
        <v>0.13775435090065</v>
      </c>
      <c r="E362" s="232">
        <v>4.6377126127481502E-2</v>
      </c>
      <c r="F362" s="232">
        <v>2.97030806541443</v>
      </c>
      <c r="G362" s="232">
        <v>2.9809665866196199E-3</v>
      </c>
      <c r="H362" s="232">
        <v>11893</v>
      </c>
      <c r="I362" s="232">
        <v>0.44016402959823597</v>
      </c>
      <c r="J362" s="232">
        <v>3.5772994160652202E-2</v>
      </c>
    </row>
    <row r="363" spans="1:10" x14ac:dyDescent="0.25">
      <c r="A363" s="275" t="str">
        <f t="shared" si="5"/>
        <v>42013edu7</v>
      </c>
      <c r="B363" s="232">
        <v>42013</v>
      </c>
      <c r="C363" s="232" t="s">
        <v>712</v>
      </c>
      <c r="D363" s="232">
        <v>0.14789676666259799</v>
      </c>
      <c r="E363" s="232">
        <v>5.0550680607557297E-2</v>
      </c>
      <c r="F363" s="232">
        <v>2.9257125854492201</v>
      </c>
      <c r="G363" s="232">
        <v>3.4431922249496E-3</v>
      </c>
      <c r="H363" s="232">
        <v>11893</v>
      </c>
      <c r="I363" s="232">
        <v>0.44016402959823597</v>
      </c>
      <c r="J363" s="232">
        <v>2.3026596754789401E-2</v>
      </c>
    </row>
    <row r="364" spans="1:10" x14ac:dyDescent="0.25">
      <c r="A364" s="275" t="str">
        <f t="shared" si="5"/>
        <v>42013edu8</v>
      </c>
      <c r="B364" s="232">
        <v>42013</v>
      </c>
      <c r="C364" s="232" t="s">
        <v>713</v>
      </c>
      <c r="D364" s="232">
        <v>0.25007042288780201</v>
      </c>
      <c r="E364" s="232">
        <v>4.6829253435134902E-2</v>
      </c>
      <c r="F364" s="232">
        <v>5.3400473594665501</v>
      </c>
      <c r="G364" s="232">
        <v>9.4636632752553904E-8</v>
      </c>
      <c r="H364" s="232">
        <v>11893</v>
      </c>
      <c r="I364" s="232">
        <v>0.44016402959823597</v>
      </c>
      <c r="J364" s="232">
        <v>3.2259207218885401E-2</v>
      </c>
    </row>
    <row r="365" spans="1:10" x14ac:dyDescent="0.25">
      <c r="A365" s="275" t="str">
        <f t="shared" si="5"/>
        <v>42013edu9</v>
      </c>
      <c r="B365" s="232">
        <v>42013</v>
      </c>
      <c r="C365" s="232" t="s">
        <v>714</v>
      </c>
      <c r="D365" s="232">
        <v>0.22475963830947901</v>
      </c>
      <c r="E365" s="232">
        <v>4.1309516876936E-2</v>
      </c>
      <c r="F365" s="232">
        <v>5.4408683776855504</v>
      </c>
      <c r="G365" s="232">
        <v>5.4073851174507601E-8</v>
      </c>
      <c r="H365" s="232">
        <v>11893</v>
      </c>
      <c r="I365" s="232">
        <v>0.44016402959823597</v>
      </c>
      <c r="J365" s="232">
        <v>0.12947553396225001</v>
      </c>
    </row>
    <row r="366" spans="1:10" x14ac:dyDescent="0.25">
      <c r="A366" s="275" t="str">
        <f t="shared" si="5"/>
        <v>42013hom</v>
      </c>
      <c r="B366" s="232">
        <v>42013</v>
      </c>
      <c r="C366" s="232" t="s">
        <v>715</v>
      </c>
      <c r="D366" s="232">
        <v>0.38520419597625699</v>
      </c>
      <c r="E366" s="232">
        <v>1.10551128163934E-2</v>
      </c>
      <c r="F366" s="232">
        <v>34.843986511230497</v>
      </c>
      <c r="G366" s="232">
        <v>0</v>
      </c>
      <c r="H366" s="232">
        <v>11893</v>
      </c>
      <c r="I366" s="232">
        <v>0.44016402959823597</v>
      </c>
      <c r="J366" s="232">
        <v>0.55650401115417503</v>
      </c>
    </row>
    <row r="367" spans="1:10" x14ac:dyDescent="0.25">
      <c r="A367" s="275" t="str">
        <f t="shared" si="5"/>
        <v>42013idade</v>
      </c>
      <c r="B367" s="232">
        <v>42013</v>
      </c>
      <c r="C367" s="232" t="s">
        <v>716</v>
      </c>
      <c r="D367" s="232">
        <v>4.2954724282026298E-2</v>
      </c>
      <c r="E367" s="232">
        <v>2.7401738334447102E-3</v>
      </c>
      <c r="F367" s="232">
        <v>15.6759119033813</v>
      </c>
      <c r="G367" s="232">
        <v>0</v>
      </c>
      <c r="H367" s="232">
        <v>11893</v>
      </c>
      <c r="I367" s="232">
        <v>0.44016402959823597</v>
      </c>
      <c r="J367" s="232">
        <v>40.013008117675803</v>
      </c>
    </row>
    <row r="368" spans="1:10" x14ac:dyDescent="0.25">
      <c r="A368" s="275" t="str">
        <f t="shared" si="5"/>
        <v>42013idade2</v>
      </c>
      <c r="B368" s="232">
        <v>42013</v>
      </c>
      <c r="C368" s="232" t="s">
        <v>717</v>
      </c>
      <c r="D368" s="232">
        <v>-4.0120515041053301E-4</v>
      </c>
      <c r="E368" s="232">
        <v>3.3498501579742899E-5</v>
      </c>
      <c r="F368" s="232">
        <v>-11.976808547973601</v>
      </c>
      <c r="G368" s="232">
        <v>7.2686729917294598E-33</v>
      </c>
      <c r="H368" s="232">
        <v>11893</v>
      </c>
      <c r="I368" s="232">
        <v>0.44016402959823597</v>
      </c>
      <c r="J368" s="232">
        <v>1765.6220703125</v>
      </c>
    </row>
    <row r="369" spans="1:10" x14ac:dyDescent="0.25">
      <c r="A369" s="275" t="str">
        <f t="shared" si="5"/>
        <v>42013lnrtrabp</v>
      </c>
      <c r="B369" s="232">
        <v>42013</v>
      </c>
      <c r="C369" s="232" t="s">
        <v>718</v>
      </c>
      <c r="J369" s="232">
        <v>7.4026155471801802</v>
      </c>
    </row>
    <row r="370" spans="1:10" x14ac:dyDescent="0.25">
      <c r="A370" s="275" t="str">
        <f t="shared" si="5"/>
        <v>32013_cons</v>
      </c>
      <c r="B370" s="232">
        <v>32013</v>
      </c>
      <c r="C370" s="232" t="s">
        <v>696</v>
      </c>
      <c r="D370" s="232">
        <v>5.6053333282470703</v>
      </c>
      <c r="E370" s="232">
        <v>6.9984845817089095E-2</v>
      </c>
      <c r="F370" s="232">
        <v>80.093528747558594</v>
      </c>
      <c r="G370" s="232">
        <v>0</v>
      </c>
      <c r="H370" s="232">
        <v>12023</v>
      </c>
      <c r="I370" s="232">
        <v>0.410201966762543</v>
      </c>
    </row>
    <row r="371" spans="1:10" x14ac:dyDescent="0.25">
      <c r="A371" s="275" t="str">
        <f t="shared" si="5"/>
        <v>32013edu1</v>
      </c>
      <c r="B371" s="232">
        <v>32013</v>
      </c>
      <c r="C371" s="232" t="s">
        <v>697</v>
      </c>
      <c r="D371" s="232">
        <v>-0.203245654702187</v>
      </c>
      <c r="E371" s="232">
        <v>0.161419212818146</v>
      </c>
      <c r="F371" s="232">
        <v>-1.25911688804626</v>
      </c>
      <c r="G371" s="232">
        <v>0.208012610673904</v>
      </c>
      <c r="H371" s="232">
        <v>12023</v>
      </c>
      <c r="I371" s="232">
        <v>0.410201966762543</v>
      </c>
      <c r="J371" s="232">
        <v>5.1616330165416002E-4</v>
      </c>
    </row>
    <row r="372" spans="1:10" x14ac:dyDescent="0.25">
      <c r="A372" s="275" t="str">
        <f t="shared" si="5"/>
        <v>32013edu10</v>
      </c>
      <c r="B372" s="232">
        <v>32013</v>
      </c>
      <c r="C372" s="232" t="s">
        <v>698</v>
      </c>
      <c r="D372" s="232">
        <v>0.15516282618045801</v>
      </c>
      <c r="E372" s="232">
        <v>5.5385097861289999E-2</v>
      </c>
      <c r="F372" s="232">
        <v>2.8015265464782702</v>
      </c>
      <c r="G372" s="232">
        <v>5.0942888483405096E-3</v>
      </c>
      <c r="H372" s="232">
        <v>12023</v>
      </c>
      <c r="I372" s="232">
        <v>0.410201966762543</v>
      </c>
      <c r="J372" s="232">
        <v>2.4772191420197501E-2</v>
      </c>
    </row>
    <row r="373" spans="1:10" x14ac:dyDescent="0.25">
      <c r="A373" s="275" t="str">
        <f t="shared" si="5"/>
        <v>32013edu11</v>
      </c>
      <c r="B373" s="232">
        <v>32013</v>
      </c>
      <c r="C373" s="232" t="s">
        <v>699</v>
      </c>
      <c r="D373" s="232">
        <v>0.23952226340770699</v>
      </c>
      <c r="E373" s="232">
        <v>5.3765002638101599E-2</v>
      </c>
      <c r="F373" s="232">
        <v>4.4549846649169904</v>
      </c>
      <c r="G373" s="232">
        <v>8.4658367995871197E-6</v>
      </c>
      <c r="H373" s="232">
        <v>12023</v>
      </c>
      <c r="I373" s="232">
        <v>0.410201966762543</v>
      </c>
      <c r="J373" s="232">
        <v>2.7720218524336801E-2</v>
      </c>
    </row>
    <row r="374" spans="1:10" x14ac:dyDescent="0.25">
      <c r="A374" s="275" t="str">
        <f t="shared" si="5"/>
        <v>32013edu12</v>
      </c>
      <c r="B374" s="232">
        <v>32013</v>
      </c>
      <c r="C374" s="232" t="s">
        <v>700</v>
      </c>
      <c r="D374" s="232">
        <v>0.44702094793319702</v>
      </c>
      <c r="E374" s="232">
        <v>4.3872933834791197E-2</v>
      </c>
      <c r="F374" s="232">
        <v>10.1889915466309</v>
      </c>
      <c r="G374" s="232">
        <v>2.7878612603218299E-24</v>
      </c>
      <c r="H374" s="232">
        <v>12023</v>
      </c>
      <c r="I374" s="232">
        <v>0.410201966762543</v>
      </c>
      <c r="J374" s="232">
        <v>0.36829751729965199</v>
      </c>
    </row>
    <row r="375" spans="1:10" x14ac:dyDescent="0.25">
      <c r="A375" s="275" t="str">
        <f t="shared" si="5"/>
        <v>32013edu13</v>
      </c>
      <c r="B375" s="232">
        <v>32013</v>
      </c>
      <c r="C375" s="232" t="s">
        <v>701</v>
      </c>
      <c r="D375" s="232">
        <v>0.66165876388549805</v>
      </c>
      <c r="E375" s="232">
        <v>6.3589125871658297E-2</v>
      </c>
      <c r="F375" s="232">
        <v>10.405219078064</v>
      </c>
      <c r="G375" s="232">
        <v>3.0053872390500101E-25</v>
      </c>
      <c r="H375" s="232">
        <v>12023</v>
      </c>
      <c r="I375" s="232">
        <v>0.410201966762543</v>
      </c>
      <c r="J375" s="232">
        <v>1.5858739614486701E-2</v>
      </c>
    </row>
    <row r="376" spans="1:10" x14ac:dyDescent="0.25">
      <c r="A376" s="275" t="str">
        <f t="shared" si="5"/>
        <v>32013edu14</v>
      </c>
      <c r="B376" s="232">
        <v>32013</v>
      </c>
      <c r="C376" s="232" t="s">
        <v>702</v>
      </c>
      <c r="D376" s="232">
        <v>0.71871531009674094</v>
      </c>
      <c r="E376" s="232">
        <v>6.0018669813871398E-2</v>
      </c>
      <c r="F376" s="232">
        <v>11.9748620986938</v>
      </c>
      <c r="G376" s="232">
        <v>7.4044638950845399E-33</v>
      </c>
      <c r="H376" s="232">
        <v>12023</v>
      </c>
      <c r="I376" s="232">
        <v>0.410201966762543</v>
      </c>
      <c r="J376" s="232">
        <v>1.9407119601964999E-2</v>
      </c>
    </row>
    <row r="377" spans="1:10" x14ac:dyDescent="0.25">
      <c r="A377" s="275" t="str">
        <f t="shared" si="5"/>
        <v>32013edu15</v>
      </c>
      <c r="B377" s="232">
        <v>32013</v>
      </c>
      <c r="C377" s="232" t="s">
        <v>703</v>
      </c>
      <c r="D377" s="232">
        <v>0.89815884828567505</v>
      </c>
      <c r="E377" s="232">
        <v>6.2062088400125497E-2</v>
      </c>
      <c r="F377" s="232">
        <v>14.4719400405884</v>
      </c>
      <c r="G377" s="232">
        <v>0</v>
      </c>
      <c r="H377" s="232">
        <v>12023</v>
      </c>
      <c r="I377" s="232">
        <v>0.410201966762543</v>
      </c>
      <c r="J377" s="232">
        <v>2.4676045402884501E-2</v>
      </c>
    </row>
    <row r="378" spans="1:10" x14ac:dyDescent="0.25">
      <c r="A378" s="275" t="str">
        <f t="shared" si="5"/>
        <v>32013edu16</v>
      </c>
      <c r="B378" s="232">
        <v>32013</v>
      </c>
      <c r="C378" s="232" t="s">
        <v>704</v>
      </c>
      <c r="D378" s="232">
        <v>1.3581624031066899</v>
      </c>
      <c r="E378" s="232">
        <v>4.7178309410810498E-2</v>
      </c>
      <c r="F378" s="232">
        <v>28.787857055664102</v>
      </c>
      <c r="G378" s="232">
        <v>0</v>
      </c>
      <c r="H378" s="232">
        <v>12023</v>
      </c>
      <c r="I378" s="232">
        <v>0.410201966762543</v>
      </c>
      <c r="J378" s="232">
        <v>0.16531354188919101</v>
      </c>
    </row>
    <row r="379" spans="1:10" x14ac:dyDescent="0.25">
      <c r="A379" s="275" t="str">
        <f t="shared" si="5"/>
        <v>32013edu18</v>
      </c>
      <c r="B379" s="232">
        <v>32013</v>
      </c>
      <c r="C379" s="232" t="s">
        <v>705</v>
      </c>
      <c r="D379" s="232">
        <v>1.77111196517944</v>
      </c>
      <c r="E379" s="232">
        <v>9.8166637122631101E-2</v>
      </c>
      <c r="F379" s="232">
        <v>18.041893005371101</v>
      </c>
      <c r="G379" s="232">
        <v>0</v>
      </c>
      <c r="H379" s="232">
        <v>12023</v>
      </c>
      <c r="I379" s="232">
        <v>0.410201966762543</v>
      </c>
      <c r="J379" s="232">
        <v>9.7879720851779001E-3</v>
      </c>
    </row>
    <row r="380" spans="1:10" x14ac:dyDescent="0.25">
      <c r="A380" s="275" t="str">
        <f t="shared" si="5"/>
        <v>32013edu2</v>
      </c>
      <c r="B380" s="232">
        <v>32013</v>
      </c>
      <c r="C380" s="232" t="s">
        <v>706</v>
      </c>
      <c r="D380" s="232">
        <v>3.96915338933468E-2</v>
      </c>
      <c r="E380" s="232">
        <v>7.8743480145931202E-2</v>
      </c>
      <c r="F380" s="232">
        <v>0.50406122207641602</v>
      </c>
      <c r="G380" s="232">
        <v>0.61422759294509899</v>
      </c>
      <c r="H380" s="232">
        <v>12023</v>
      </c>
      <c r="I380" s="232">
        <v>0.410201966762543</v>
      </c>
      <c r="J380" s="232">
        <v>4.9971183761954299E-3</v>
      </c>
    </row>
    <row r="381" spans="1:10" x14ac:dyDescent="0.25">
      <c r="A381" s="275" t="str">
        <f t="shared" si="5"/>
        <v>32013edu22</v>
      </c>
      <c r="B381" s="232">
        <v>32013</v>
      </c>
      <c r="C381" s="232" t="s">
        <v>707</v>
      </c>
      <c r="D381" s="232">
        <v>1.92233002185822</v>
      </c>
      <c r="E381" s="232">
        <v>0.22488640248775499</v>
      </c>
      <c r="F381" s="232">
        <v>8.5480051040649396</v>
      </c>
      <c r="G381" s="232">
        <v>1.4032652562096601E-17</v>
      </c>
      <c r="H381" s="232">
        <v>12023</v>
      </c>
      <c r="I381" s="232">
        <v>0.410201966762543</v>
      </c>
      <c r="J381" s="232">
        <v>2.2247415035963102E-3</v>
      </c>
    </row>
    <row r="382" spans="1:10" x14ac:dyDescent="0.25">
      <c r="A382" s="275" t="str">
        <f t="shared" si="5"/>
        <v>32013edu3</v>
      </c>
      <c r="B382" s="232">
        <v>32013</v>
      </c>
      <c r="C382" s="232" t="s">
        <v>708</v>
      </c>
      <c r="D382" s="232">
        <v>-2.0917542278766602E-3</v>
      </c>
      <c r="E382" s="232">
        <v>6.7389957606792505E-2</v>
      </c>
      <c r="F382" s="232">
        <v>-3.1039554625749598E-2</v>
      </c>
      <c r="G382" s="232">
        <v>0.97523850202560403</v>
      </c>
      <c r="H382" s="232">
        <v>12023</v>
      </c>
      <c r="I382" s="232">
        <v>0.410201966762543</v>
      </c>
      <c r="J382" s="232">
        <v>8.9751230552792497E-3</v>
      </c>
    </row>
    <row r="383" spans="1:10" x14ac:dyDescent="0.25">
      <c r="A383" s="275" t="str">
        <f t="shared" si="5"/>
        <v>32013edu4</v>
      </c>
      <c r="B383" s="232">
        <v>32013</v>
      </c>
      <c r="C383" s="232" t="s">
        <v>709</v>
      </c>
      <c r="D383" s="232">
        <v>-6.0180976986885099E-2</v>
      </c>
      <c r="E383" s="232">
        <v>5.6256849318742801E-2</v>
      </c>
      <c r="F383" s="232">
        <v>-1.0697537660598799</v>
      </c>
      <c r="G383" s="232">
        <v>0.28475168347358698</v>
      </c>
      <c r="H383" s="232">
        <v>12023</v>
      </c>
      <c r="I383" s="232">
        <v>0.410201966762543</v>
      </c>
      <c r="J383" s="232">
        <v>1.8801851198077198E-2</v>
      </c>
    </row>
    <row r="384" spans="1:10" x14ac:dyDescent="0.25">
      <c r="A384" s="275" t="str">
        <f t="shared" si="5"/>
        <v>32013edu5</v>
      </c>
      <c r="B384" s="232">
        <v>32013</v>
      </c>
      <c r="C384" s="232" t="s">
        <v>710</v>
      </c>
      <c r="D384" s="232">
        <v>-9.2003708705306105E-3</v>
      </c>
      <c r="E384" s="232">
        <v>4.7112900763750097E-2</v>
      </c>
      <c r="F384" s="232">
        <v>-0.195283472537994</v>
      </c>
      <c r="G384" s="232">
        <v>0.84517431259155296</v>
      </c>
      <c r="H384" s="232">
        <v>12023</v>
      </c>
      <c r="I384" s="232">
        <v>0.410201966762543</v>
      </c>
      <c r="J384" s="232">
        <v>6.4801998436451E-2</v>
      </c>
    </row>
    <row r="385" spans="1:10" x14ac:dyDescent="0.25">
      <c r="A385" s="275" t="str">
        <f t="shared" si="5"/>
        <v>32013edu6</v>
      </c>
      <c r="B385" s="232">
        <v>32013</v>
      </c>
      <c r="C385" s="232" t="s">
        <v>711</v>
      </c>
      <c r="D385" s="232">
        <v>0.120123542845249</v>
      </c>
      <c r="E385" s="232">
        <v>5.0308577716350597E-2</v>
      </c>
      <c r="F385" s="232">
        <v>2.38773488998413</v>
      </c>
      <c r="G385" s="232">
        <v>1.6967942938208601E-2</v>
      </c>
      <c r="H385" s="232">
        <v>12023</v>
      </c>
      <c r="I385" s="232">
        <v>0.410201966762543</v>
      </c>
      <c r="J385" s="232">
        <v>3.5852611064910903E-2</v>
      </c>
    </row>
    <row r="386" spans="1:10" x14ac:dyDescent="0.25">
      <c r="A386" s="275" t="str">
        <f t="shared" si="5"/>
        <v>32013edu7</v>
      </c>
      <c r="B386" s="232">
        <v>32013</v>
      </c>
      <c r="C386" s="232" t="s">
        <v>712</v>
      </c>
      <c r="D386" s="232">
        <v>0.10691824555397</v>
      </c>
      <c r="E386" s="232">
        <v>5.3841583430767101E-2</v>
      </c>
      <c r="F386" s="232">
        <v>1.9857931137085001</v>
      </c>
      <c r="G386" s="232">
        <v>4.7079015523195301E-2</v>
      </c>
      <c r="H386" s="232">
        <v>12023</v>
      </c>
      <c r="I386" s="232">
        <v>0.410201966762543</v>
      </c>
      <c r="J386" s="232">
        <v>2.5447234511375399E-2</v>
      </c>
    </row>
    <row r="387" spans="1:10" x14ac:dyDescent="0.25">
      <c r="A387" s="275" t="str">
        <f t="shared" ref="A387:A450" si="6">B387&amp;C387</f>
        <v>32013edu8</v>
      </c>
      <c r="B387" s="232">
        <v>32013</v>
      </c>
      <c r="C387" s="232" t="s">
        <v>713</v>
      </c>
      <c r="D387" s="232">
        <v>0.12219641357660301</v>
      </c>
      <c r="E387" s="232">
        <v>5.0509393215179402E-2</v>
      </c>
      <c r="F387" s="232">
        <v>2.4192810058593799</v>
      </c>
      <c r="G387" s="232">
        <v>1.5565990470349801E-2</v>
      </c>
      <c r="H387" s="232">
        <v>12023</v>
      </c>
      <c r="I387" s="232">
        <v>0.410201966762543</v>
      </c>
      <c r="J387" s="232">
        <v>3.1640682369470603E-2</v>
      </c>
    </row>
    <row r="388" spans="1:10" x14ac:dyDescent="0.25">
      <c r="A388" s="275" t="str">
        <f t="shared" si="6"/>
        <v>32013edu9</v>
      </c>
      <c r="B388" s="232">
        <v>32013</v>
      </c>
      <c r="C388" s="232" t="s">
        <v>714</v>
      </c>
      <c r="D388" s="232">
        <v>0.17905043065547899</v>
      </c>
      <c r="E388" s="232">
        <v>4.4783134013414397E-2</v>
      </c>
      <c r="F388" s="232">
        <v>3.9981665611267099</v>
      </c>
      <c r="G388" s="232">
        <v>6.4217274484690306E-5</v>
      </c>
      <c r="H388" s="232">
        <v>12023</v>
      </c>
      <c r="I388" s="232">
        <v>0.410201966762543</v>
      </c>
      <c r="J388" s="232">
        <v>0.12820518016815199</v>
      </c>
    </row>
    <row r="389" spans="1:10" x14ac:dyDescent="0.25">
      <c r="A389" s="275" t="str">
        <f t="shared" si="6"/>
        <v>32013hom</v>
      </c>
      <c r="B389" s="232">
        <v>32013</v>
      </c>
      <c r="C389" s="232" t="s">
        <v>715</v>
      </c>
      <c r="D389" s="232">
        <v>0.38296455144882202</v>
      </c>
      <c r="E389" s="232">
        <v>1.17558408528566E-2</v>
      </c>
      <c r="F389" s="232">
        <v>32.576534271240199</v>
      </c>
      <c r="G389" s="232">
        <v>0</v>
      </c>
      <c r="H389" s="232">
        <v>12023</v>
      </c>
      <c r="I389" s="232">
        <v>0.410201966762543</v>
      </c>
      <c r="J389" s="232">
        <v>0.55515033006668102</v>
      </c>
    </row>
    <row r="390" spans="1:10" x14ac:dyDescent="0.25">
      <c r="A390" s="275" t="str">
        <f t="shared" si="6"/>
        <v>32013idade</v>
      </c>
      <c r="B390" s="232">
        <v>32013</v>
      </c>
      <c r="C390" s="232" t="s">
        <v>716</v>
      </c>
      <c r="D390" s="232">
        <v>4.5539487153291702E-2</v>
      </c>
      <c r="E390" s="232">
        <v>2.8638092335313602E-3</v>
      </c>
      <c r="F390" s="232">
        <v>15.9017181396484</v>
      </c>
      <c r="G390" s="232">
        <v>0</v>
      </c>
      <c r="H390" s="232">
        <v>12023</v>
      </c>
      <c r="I390" s="232">
        <v>0.410201966762543</v>
      </c>
      <c r="J390" s="232">
        <v>39.955528259277301</v>
      </c>
    </row>
    <row r="391" spans="1:10" x14ac:dyDescent="0.25">
      <c r="A391" s="275" t="str">
        <f t="shared" si="6"/>
        <v>32013idade2</v>
      </c>
      <c r="B391" s="232">
        <v>32013</v>
      </c>
      <c r="C391" s="232" t="s">
        <v>717</v>
      </c>
      <c r="D391" s="232">
        <v>-4.3132170685567E-4</v>
      </c>
      <c r="E391" s="232">
        <v>3.5497203498380299E-5</v>
      </c>
      <c r="F391" s="232">
        <v>-12.1508646011353</v>
      </c>
      <c r="G391" s="232">
        <v>8.9601551796199996E-34</v>
      </c>
      <c r="H391" s="232">
        <v>12023</v>
      </c>
      <c r="I391" s="232">
        <v>0.410201966762543</v>
      </c>
      <c r="J391" s="232">
        <v>1764.35791015625</v>
      </c>
    </row>
    <row r="392" spans="1:10" x14ac:dyDescent="0.25">
      <c r="A392" s="275" t="str">
        <f t="shared" si="6"/>
        <v>32013lnrtrabp</v>
      </c>
      <c r="B392" s="232">
        <v>32013</v>
      </c>
      <c r="C392" s="232" t="s">
        <v>718</v>
      </c>
      <c r="J392" s="232">
        <v>7.3765397071838397</v>
      </c>
    </row>
    <row r="393" spans="1:10" x14ac:dyDescent="0.25">
      <c r="A393" s="275" t="str">
        <f t="shared" si="6"/>
        <v>22013_cons</v>
      </c>
      <c r="B393" s="232">
        <v>22013</v>
      </c>
      <c r="C393" s="232" t="s">
        <v>696</v>
      </c>
      <c r="D393" s="232">
        <v>5.5442872047424299</v>
      </c>
      <c r="E393" s="232">
        <v>7.4094615876674694E-2</v>
      </c>
      <c r="F393" s="232">
        <v>74.827125549316406</v>
      </c>
      <c r="G393" s="232">
        <v>0</v>
      </c>
      <c r="H393" s="232">
        <v>11870</v>
      </c>
      <c r="I393" s="232">
        <v>0.40222829580307001</v>
      </c>
    </row>
    <row r="394" spans="1:10" x14ac:dyDescent="0.25">
      <c r="A394" s="275" t="str">
        <f t="shared" si="6"/>
        <v>22013edu1</v>
      </c>
      <c r="B394" s="232">
        <v>22013</v>
      </c>
      <c r="C394" s="232" t="s">
        <v>697</v>
      </c>
      <c r="D394" s="232">
        <v>0.97230571508407604</v>
      </c>
      <c r="E394" s="232">
        <v>0.66289645433425903</v>
      </c>
      <c r="F394" s="232">
        <v>1.4667534828186</v>
      </c>
      <c r="G394" s="232">
        <v>0.14246967434883101</v>
      </c>
      <c r="H394" s="232">
        <v>11870</v>
      </c>
      <c r="I394" s="232">
        <v>0.40222829580307001</v>
      </c>
      <c r="J394" s="232">
        <v>1.05166160210501E-4</v>
      </c>
    </row>
    <row r="395" spans="1:10" x14ac:dyDescent="0.25">
      <c r="A395" s="275" t="str">
        <f t="shared" si="6"/>
        <v>22013edu10</v>
      </c>
      <c r="B395" s="232">
        <v>22013</v>
      </c>
      <c r="C395" s="232" t="s">
        <v>698</v>
      </c>
      <c r="D395" s="232">
        <v>0.23427613079547899</v>
      </c>
      <c r="E395" s="232">
        <v>5.2826523780822802E-2</v>
      </c>
      <c r="F395" s="232">
        <v>4.4348201751709002</v>
      </c>
      <c r="G395" s="232">
        <v>9.2979234977974607E-6</v>
      </c>
      <c r="H395" s="232">
        <v>11870</v>
      </c>
      <c r="I395" s="232">
        <v>0.40222829580307001</v>
      </c>
      <c r="J395" s="232">
        <v>2.42651533335447E-2</v>
      </c>
    </row>
    <row r="396" spans="1:10" x14ac:dyDescent="0.25">
      <c r="A396" s="275" t="str">
        <f t="shared" si="6"/>
        <v>22013edu11</v>
      </c>
      <c r="B396" s="232">
        <v>22013</v>
      </c>
      <c r="C396" s="232" t="s">
        <v>699</v>
      </c>
      <c r="D396" s="232">
        <v>0.30514213442802401</v>
      </c>
      <c r="E396" s="232">
        <v>5.0080891698598903E-2</v>
      </c>
      <c r="F396" s="232">
        <v>6.0929851531982404</v>
      </c>
      <c r="G396" s="232">
        <v>1.14264298023414E-9</v>
      </c>
      <c r="H396" s="232">
        <v>11870</v>
      </c>
      <c r="I396" s="232">
        <v>0.40222829580307001</v>
      </c>
      <c r="J396" s="232">
        <v>2.7913484722375901E-2</v>
      </c>
    </row>
    <row r="397" spans="1:10" x14ac:dyDescent="0.25">
      <c r="A397" s="275" t="str">
        <f t="shared" si="6"/>
        <v>22013edu12</v>
      </c>
      <c r="B397" s="232">
        <v>22013</v>
      </c>
      <c r="C397" s="232" t="s">
        <v>700</v>
      </c>
      <c r="D397" s="232">
        <v>0.500232994556427</v>
      </c>
      <c r="E397" s="232">
        <v>4.3320633471012102E-2</v>
      </c>
      <c r="F397" s="232">
        <v>11.5472221374512</v>
      </c>
      <c r="G397" s="232">
        <v>1.1126200732227901E-30</v>
      </c>
      <c r="H397" s="232">
        <v>11870</v>
      </c>
      <c r="I397" s="232">
        <v>0.40222829580307001</v>
      </c>
      <c r="J397" s="232">
        <v>0.366850346326828</v>
      </c>
    </row>
    <row r="398" spans="1:10" x14ac:dyDescent="0.25">
      <c r="A398" s="275" t="str">
        <f t="shared" si="6"/>
        <v>22013edu13</v>
      </c>
      <c r="B398" s="232">
        <v>22013</v>
      </c>
      <c r="C398" s="232" t="s">
        <v>701</v>
      </c>
      <c r="D398" s="232">
        <v>0.60152006149292003</v>
      </c>
      <c r="E398" s="232">
        <v>5.91036379337311E-2</v>
      </c>
      <c r="F398" s="232">
        <v>10.1773777008057</v>
      </c>
      <c r="G398" s="232">
        <v>3.14730099862036E-24</v>
      </c>
      <c r="H398" s="232">
        <v>11870</v>
      </c>
      <c r="I398" s="232">
        <v>0.40222829580307001</v>
      </c>
      <c r="J398" s="232">
        <v>1.6554025933146501E-2</v>
      </c>
    </row>
    <row r="399" spans="1:10" x14ac:dyDescent="0.25">
      <c r="A399" s="275" t="str">
        <f t="shared" si="6"/>
        <v>22013edu14</v>
      </c>
      <c r="B399" s="232">
        <v>22013</v>
      </c>
      <c r="C399" s="232" t="s">
        <v>702</v>
      </c>
      <c r="D399" s="232">
        <v>0.81312537193298295</v>
      </c>
      <c r="E399" s="232">
        <v>5.8733299374580397E-2</v>
      </c>
      <c r="F399" s="232">
        <v>13.844367027282701</v>
      </c>
      <c r="G399" s="232">
        <v>0</v>
      </c>
      <c r="H399" s="232">
        <v>11870</v>
      </c>
      <c r="I399" s="232">
        <v>0.40222829580307001</v>
      </c>
      <c r="J399" s="232">
        <v>2.22989823669195E-2</v>
      </c>
    </row>
    <row r="400" spans="1:10" x14ac:dyDescent="0.25">
      <c r="A400" s="275" t="str">
        <f t="shared" si="6"/>
        <v>22013edu15</v>
      </c>
      <c r="B400" s="232">
        <v>22013</v>
      </c>
      <c r="C400" s="232" t="s">
        <v>703</v>
      </c>
      <c r="D400" s="232">
        <v>0.82038265466690097</v>
      </c>
      <c r="E400" s="232">
        <v>5.9018690139055301E-2</v>
      </c>
      <c r="F400" s="232">
        <v>13.900387763977101</v>
      </c>
      <c r="G400" s="232">
        <v>0</v>
      </c>
      <c r="H400" s="232">
        <v>11870</v>
      </c>
      <c r="I400" s="232">
        <v>0.40222829580307001</v>
      </c>
      <c r="J400" s="232">
        <v>2.55416985601187E-2</v>
      </c>
    </row>
    <row r="401" spans="1:10" x14ac:dyDescent="0.25">
      <c r="A401" s="275" t="str">
        <f t="shared" si="6"/>
        <v>22013edu16</v>
      </c>
      <c r="B401" s="232">
        <v>22013</v>
      </c>
      <c r="C401" s="232" t="s">
        <v>704</v>
      </c>
      <c r="D401" s="232">
        <v>1.3658140897750899</v>
      </c>
      <c r="E401" s="232">
        <v>4.7031931579113E-2</v>
      </c>
      <c r="F401" s="232">
        <v>29.040143966674801</v>
      </c>
      <c r="G401" s="232">
        <v>0</v>
      </c>
      <c r="H401" s="232">
        <v>11870</v>
      </c>
      <c r="I401" s="232">
        <v>0.40222829580307001</v>
      </c>
      <c r="J401" s="232">
        <v>0.15607433021068601</v>
      </c>
    </row>
    <row r="402" spans="1:10" x14ac:dyDescent="0.25">
      <c r="A402" s="275" t="str">
        <f t="shared" si="6"/>
        <v>22013edu18</v>
      </c>
      <c r="B402" s="232">
        <v>22013</v>
      </c>
      <c r="C402" s="232" t="s">
        <v>705</v>
      </c>
      <c r="D402" s="232">
        <v>1.8623309135437001</v>
      </c>
      <c r="E402" s="232">
        <v>0.101272284984589</v>
      </c>
      <c r="F402" s="232">
        <v>18.389345169067401</v>
      </c>
      <c r="G402" s="232">
        <v>0</v>
      </c>
      <c r="H402" s="232">
        <v>11870</v>
      </c>
      <c r="I402" s="232">
        <v>0.40222829580307001</v>
      </c>
      <c r="J402" s="232">
        <v>7.6822149567305998E-3</v>
      </c>
    </row>
    <row r="403" spans="1:10" x14ac:dyDescent="0.25">
      <c r="A403" s="275" t="str">
        <f t="shared" si="6"/>
        <v>22013edu2</v>
      </c>
      <c r="B403" s="232">
        <v>22013</v>
      </c>
      <c r="C403" s="232" t="s">
        <v>706</v>
      </c>
      <c r="D403" s="232">
        <v>-1.7286086454987502E-2</v>
      </c>
      <c r="E403" s="232">
        <v>8.3055481314659105E-2</v>
      </c>
      <c r="F403" s="232">
        <v>-0.20812697708606701</v>
      </c>
      <c r="G403" s="232">
        <v>0.83513337373733498</v>
      </c>
      <c r="H403" s="232">
        <v>11870</v>
      </c>
      <c r="I403" s="232">
        <v>0.40222829580307001</v>
      </c>
      <c r="J403" s="232">
        <v>6.4577055163681498E-3</v>
      </c>
    </row>
    <row r="404" spans="1:10" x14ac:dyDescent="0.25">
      <c r="A404" s="275" t="str">
        <f t="shared" si="6"/>
        <v>22013edu22</v>
      </c>
      <c r="B404" s="232">
        <v>22013</v>
      </c>
      <c r="C404" s="232" t="s">
        <v>707</v>
      </c>
      <c r="D404" s="232">
        <v>2.1909928321838401</v>
      </c>
      <c r="E404" s="232">
        <v>0.17261408269405401</v>
      </c>
      <c r="F404" s="232">
        <v>12.6930131912231</v>
      </c>
      <c r="G404" s="232">
        <v>1.12002059920606E-36</v>
      </c>
      <c r="H404" s="232">
        <v>11870</v>
      </c>
      <c r="I404" s="232">
        <v>0.40222829580307001</v>
      </c>
      <c r="J404" s="232">
        <v>2.3510549217462501E-3</v>
      </c>
    </row>
    <row r="405" spans="1:10" x14ac:dyDescent="0.25">
      <c r="A405" s="275" t="str">
        <f t="shared" si="6"/>
        <v>22013edu3</v>
      </c>
      <c r="B405" s="232">
        <v>22013</v>
      </c>
      <c r="C405" s="232" t="s">
        <v>708</v>
      </c>
      <c r="D405" s="232">
        <v>-4.1432835161685902E-2</v>
      </c>
      <c r="E405" s="232">
        <v>6.61786124110222E-2</v>
      </c>
      <c r="F405" s="232">
        <v>-0.62607592344284102</v>
      </c>
      <c r="G405" s="232">
        <v>0.53127717971801802</v>
      </c>
      <c r="H405" s="232">
        <v>11870</v>
      </c>
      <c r="I405" s="232">
        <v>0.40222829580307001</v>
      </c>
      <c r="J405" s="232">
        <v>9.6952589228749293E-3</v>
      </c>
    </row>
    <row r="406" spans="1:10" x14ac:dyDescent="0.25">
      <c r="A406" s="275" t="str">
        <f t="shared" si="6"/>
        <v>22013edu4</v>
      </c>
      <c r="B406" s="232">
        <v>22013</v>
      </c>
      <c r="C406" s="232" t="s">
        <v>709</v>
      </c>
      <c r="D406" s="232">
        <v>5.5598359555005999E-2</v>
      </c>
      <c r="E406" s="232">
        <v>5.1345050334930399E-2</v>
      </c>
      <c r="F406" s="232">
        <v>1.0828378200530999</v>
      </c>
      <c r="G406" s="232">
        <v>0.27890244126319902</v>
      </c>
      <c r="H406" s="232">
        <v>11870</v>
      </c>
      <c r="I406" s="232">
        <v>0.40222829580307001</v>
      </c>
      <c r="J406" s="232">
        <v>1.87785197049379E-2</v>
      </c>
    </row>
    <row r="407" spans="1:10" x14ac:dyDescent="0.25">
      <c r="A407" s="275" t="str">
        <f t="shared" si="6"/>
        <v>22013edu5</v>
      </c>
      <c r="B407" s="232">
        <v>22013</v>
      </c>
      <c r="C407" s="232" t="s">
        <v>710</v>
      </c>
      <c r="D407" s="232">
        <v>5.3388353437185301E-2</v>
      </c>
      <c r="E407" s="232">
        <v>4.7878835350274998E-2</v>
      </c>
      <c r="F407" s="232">
        <v>1.1150721311569201</v>
      </c>
      <c r="G407" s="232">
        <v>0.26484212279319802</v>
      </c>
      <c r="H407" s="232">
        <v>11870</v>
      </c>
      <c r="I407" s="232">
        <v>0.40222829580307001</v>
      </c>
      <c r="J407" s="232">
        <v>6.2007144093513503E-2</v>
      </c>
    </row>
    <row r="408" spans="1:10" x14ac:dyDescent="0.25">
      <c r="A408" s="275" t="str">
        <f t="shared" si="6"/>
        <v>22013edu6</v>
      </c>
      <c r="B408" s="232">
        <v>22013</v>
      </c>
      <c r="C408" s="232" t="s">
        <v>711</v>
      </c>
      <c r="D408" s="232">
        <v>0.13002942502498599</v>
      </c>
      <c r="E408" s="232">
        <v>4.8256605863571202E-2</v>
      </c>
      <c r="F408" s="232">
        <v>2.69454145431519</v>
      </c>
      <c r="G408" s="232">
        <v>7.0584928616881397E-3</v>
      </c>
      <c r="H408" s="232">
        <v>11870</v>
      </c>
      <c r="I408" s="232">
        <v>0.40222829580307001</v>
      </c>
      <c r="J408" s="232">
        <v>3.7418577820062603E-2</v>
      </c>
    </row>
    <row r="409" spans="1:10" x14ac:dyDescent="0.25">
      <c r="A409" s="275" t="str">
        <f t="shared" si="6"/>
        <v>22013edu7</v>
      </c>
      <c r="B409" s="232">
        <v>22013</v>
      </c>
      <c r="C409" s="232" t="s">
        <v>712</v>
      </c>
      <c r="D409" s="232">
        <v>0.14398360252380399</v>
      </c>
      <c r="E409" s="232">
        <v>5.3029473870992702E-2</v>
      </c>
      <c r="F409" s="232">
        <v>2.7151618003845202</v>
      </c>
      <c r="G409" s="232">
        <v>6.6339378245174902E-3</v>
      </c>
      <c r="H409" s="232">
        <v>11870</v>
      </c>
      <c r="I409" s="232">
        <v>0.40222829580307001</v>
      </c>
      <c r="J409" s="232">
        <v>2.6880022138357201E-2</v>
      </c>
    </row>
    <row r="410" spans="1:10" x14ac:dyDescent="0.25">
      <c r="A410" s="275" t="str">
        <f t="shared" si="6"/>
        <v>22013edu8</v>
      </c>
      <c r="B410" s="232">
        <v>22013</v>
      </c>
      <c r="C410" s="232" t="s">
        <v>713</v>
      </c>
      <c r="D410" s="232">
        <v>0.20268836617469799</v>
      </c>
      <c r="E410" s="232">
        <v>4.9943346530199099E-2</v>
      </c>
      <c r="F410" s="232">
        <v>4.0583658218383798</v>
      </c>
      <c r="G410" s="232">
        <v>4.9734560889191898E-5</v>
      </c>
      <c r="H410" s="232">
        <v>11870</v>
      </c>
      <c r="I410" s="232">
        <v>0.40222829580307001</v>
      </c>
      <c r="J410" s="232">
        <v>3.2710198312997797E-2</v>
      </c>
    </row>
    <row r="411" spans="1:10" x14ac:dyDescent="0.25">
      <c r="A411" s="275" t="str">
        <f t="shared" si="6"/>
        <v>22013edu9</v>
      </c>
      <c r="B411" s="232">
        <v>22013</v>
      </c>
      <c r="C411" s="232" t="s">
        <v>714</v>
      </c>
      <c r="D411" s="232">
        <v>0.23344449698924999</v>
      </c>
      <c r="E411" s="232">
        <v>4.3816365301608998E-2</v>
      </c>
      <c r="F411" s="232">
        <v>5.3277921676635698</v>
      </c>
      <c r="G411" s="232">
        <v>1.01235059446481E-7</v>
      </c>
      <c r="H411" s="232">
        <v>11870</v>
      </c>
      <c r="I411" s="232">
        <v>0.40222829580307001</v>
      </c>
      <c r="J411" s="232">
        <v>0.13269431889057201</v>
      </c>
    </row>
    <row r="412" spans="1:10" x14ac:dyDescent="0.25">
      <c r="A412" s="275" t="str">
        <f t="shared" si="6"/>
        <v>22013hom</v>
      </c>
      <c r="B412" s="232">
        <v>22013</v>
      </c>
      <c r="C412" s="232" t="s">
        <v>715</v>
      </c>
      <c r="D412" s="232">
        <v>0.388379067182541</v>
      </c>
      <c r="E412" s="232">
        <v>1.1654824949800999E-2</v>
      </c>
      <c r="F412" s="232">
        <v>33.323459625244098</v>
      </c>
      <c r="G412" s="232">
        <v>0</v>
      </c>
      <c r="H412" s="232">
        <v>11870</v>
      </c>
      <c r="I412" s="232">
        <v>0.40222829580307001</v>
      </c>
      <c r="J412" s="232">
        <v>0.55653369426727295</v>
      </c>
    </row>
    <row r="413" spans="1:10" x14ac:dyDescent="0.25">
      <c r="A413" s="275" t="str">
        <f t="shared" si="6"/>
        <v>22013idade</v>
      </c>
      <c r="B413" s="232">
        <v>22013</v>
      </c>
      <c r="C413" s="232" t="s">
        <v>716</v>
      </c>
      <c r="D413" s="232">
        <v>4.4679410755634301E-2</v>
      </c>
      <c r="E413" s="232">
        <v>3.0164755880832698E-3</v>
      </c>
      <c r="F413" s="232">
        <v>14.8117923736572</v>
      </c>
      <c r="G413" s="232">
        <v>0</v>
      </c>
      <c r="H413" s="232">
        <v>11870</v>
      </c>
      <c r="I413" s="232">
        <v>0.40222829580307001</v>
      </c>
      <c r="J413" s="232">
        <v>39.753402709960902</v>
      </c>
    </row>
    <row r="414" spans="1:10" x14ac:dyDescent="0.25">
      <c r="A414" s="275" t="str">
        <f t="shared" si="6"/>
        <v>22013idade2</v>
      </c>
      <c r="B414" s="232">
        <v>22013</v>
      </c>
      <c r="C414" s="232" t="s">
        <v>717</v>
      </c>
      <c r="D414" s="232">
        <v>-4.1825819062069102E-4</v>
      </c>
      <c r="E414" s="232">
        <v>3.7379708373919102E-5</v>
      </c>
      <c r="F414" s="232">
        <v>-11.1894445419312</v>
      </c>
      <c r="G414" s="232">
        <v>6.4124018054305304E-29</v>
      </c>
      <c r="H414" s="232">
        <v>11870</v>
      </c>
      <c r="I414" s="232">
        <v>0.40222829580307001</v>
      </c>
      <c r="J414" s="232">
        <v>1750.22424316406</v>
      </c>
    </row>
    <row r="415" spans="1:10" x14ac:dyDescent="0.25">
      <c r="A415" s="275" t="str">
        <f t="shared" si="6"/>
        <v>22013lnrtrabp</v>
      </c>
      <c r="B415" s="232">
        <v>22013</v>
      </c>
      <c r="C415" s="232" t="s">
        <v>718</v>
      </c>
      <c r="J415" s="232">
        <v>7.3342146873474103</v>
      </c>
    </row>
    <row r="416" spans="1:10" x14ac:dyDescent="0.25">
      <c r="A416" s="275" t="str">
        <f t="shared" si="6"/>
        <v>12013_cons</v>
      </c>
      <c r="B416" s="232">
        <v>12013</v>
      </c>
      <c r="C416" s="232" t="s">
        <v>696</v>
      </c>
      <c r="D416" s="232">
        <v>5.6420969963073704</v>
      </c>
      <c r="E416" s="232">
        <v>8.5462428629398304E-2</v>
      </c>
      <c r="F416" s="232">
        <v>66.018447875976605</v>
      </c>
      <c r="G416" s="232">
        <v>0</v>
      </c>
      <c r="H416" s="232">
        <v>11955</v>
      </c>
      <c r="I416" s="232">
        <v>0.41119170188903797</v>
      </c>
    </row>
    <row r="417" spans="1:10" x14ac:dyDescent="0.25">
      <c r="A417" s="275" t="str">
        <f t="shared" si="6"/>
        <v>12013edu1</v>
      </c>
      <c r="B417" s="232">
        <v>12013</v>
      </c>
      <c r="C417" s="232" t="s">
        <v>697</v>
      </c>
      <c r="D417" s="232">
        <v>0.46317023038864102</v>
      </c>
      <c r="E417" s="232">
        <v>3.9740275591611897E-2</v>
      </c>
      <c r="F417" s="232">
        <v>11.654932975769</v>
      </c>
      <c r="G417" s="232">
        <v>3.1961816001259202E-31</v>
      </c>
      <c r="H417" s="232">
        <v>11955</v>
      </c>
      <c r="I417" s="232">
        <v>0.41119170188903797</v>
      </c>
      <c r="J417" s="232">
        <v>1.05213875940535E-4</v>
      </c>
    </row>
    <row r="418" spans="1:10" x14ac:dyDescent="0.25">
      <c r="A418" s="275" t="str">
        <f t="shared" si="6"/>
        <v>12013edu10</v>
      </c>
      <c r="B418" s="232">
        <v>12013</v>
      </c>
      <c r="C418" s="232" t="s">
        <v>698</v>
      </c>
      <c r="D418" s="232">
        <v>0.26073217391967801</v>
      </c>
      <c r="E418" s="232">
        <v>5.1058858633041403E-2</v>
      </c>
      <c r="F418" s="232">
        <v>5.1065020561218297</v>
      </c>
      <c r="G418" s="232">
        <v>3.3323689763165E-7</v>
      </c>
      <c r="H418" s="232">
        <v>11955</v>
      </c>
      <c r="I418" s="232">
        <v>0.41119170188903797</v>
      </c>
      <c r="J418" s="232">
        <v>2.3802755400538399E-2</v>
      </c>
    </row>
    <row r="419" spans="1:10" x14ac:dyDescent="0.25">
      <c r="A419" s="275" t="str">
        <f t="shared" si="6"/>
        <v>12013edu11</v>
      </c>
      <c r="B419" s="232">
        <v>12013</v>
      </c>
      <c r="C419" s="232" t="s">
        <v>699</v>
      </c>
      <c r="D419" s="232">
        <v>0.27910453081130998</v>
      </c>
      <c r="E419" s="232">
        <v>4.8664789646863903E-2</v>
      </c>
      <c r="F419" s="232">
        <v>5.7352457046508798</v>
      </c>
      <c r="G419" s="232">
        <v>9.9734780434346199E-9</v>
      </c>
      <c r="H419" s="232">
        <v>11955</v>
      </c>
      <c r="I419" s="232">
        <v>0.41119170188903797</v>
      </c>
      <c r="J419" s="232">
        <v>2.55471393465996E-2</v>
      </c>
    </row>
    <row r="420" spans="1:10" x14ac:dyDescent="0.25">
      <c r="A420" s="275" t="str">
        <f t="shared" si="6"/>
        <v>12013edu12</v>
      </c>
      <c r="B420" s="232">
        <v>12013</v>
      </c>
      <c r="C420" s="232" t="s">
        <v>700</v>
      </c>
      <c r="D420" s="232">
        <v>0.47458070516586298</v>
      </c>
      <c r="E420" s="232">
        <v>3.8839902728795998E-2</v>
      </c>
      <c r="F420" s="232">
        <v>12.218894958496101</v>
      </c>
      <c r="G420" s="232">
        <v>3.9399631903685996E-34</v>
      </c>
      <c r="H420" s="232">
        <v>11955</v>
      </c>
      <c r="I420" s="232">
        <v>0.41119170188903797</v>
      </c>
      <c r="J420" s="232">
        <v>0.36004254221916199</v>
      </c>
    </row>
    <row r="421" spans="1:10" x14ac:dyDescent="0.25">
      <c r="A421" s="275" t="str">
        <f t="shared" si="6"/>
        <v>12013edu13</v>
      </c>
      <c r="B421" s="232">
        <v>12013</v>
      </c>
      <c r="C421" s="232" t="s">
        <v>701</v>
      </c>
      <c r="D421" s="232">
        <v>0.66390174627304099</v>
      </c>
      <c r="E421" s="232">
        <v>5.79617246985435E-2</v>
      </c>
      <c r="F421" s="232">
        <v>11.454140663146999</v>
      </c>
      <c r="G421" s="232">
        <v>3.2242395688252402E-30</v>
      </c>
      <c r="H421" s="232">
        <v>11955</v>
      </c>
      <c r="I421" s="232">
        <v>0.41119170188903797</v>
      </c>
      <c r="J421" s="232">
        <v>1.58804710954428E-2</v>
      </c>
    </row>
    <row r="422" spans="1:10" x14ac:dyDescent="0.25">
      <c r="A422" s="275" t="str">
        <f t="shared" si="6"/>
        <v>12013edu14</v>
      </c>
      <c r="B422" s="232">
        <v>12013</v>
      </c>
      <c r="C422" s="232" t="s">
        <v>702</v>
      </c>
      <c r="D422" s="232">
        <v>0.787236869335175</v>
      </c>
      <c r="E422" s="232">
        <v>5.8175332844257403E-2</v>
      </c>
      <c r="F422" s="232">
        <v>13.532141685485801</v>
      </c>
      <c r="G422" s="232">
        <v>0</v>
      </c>
      <c r="H422" s="232">
        <v>11955</v>
      </c>
      <c r="I422" s="232">
        <v>0.41119170188903797</v>
      </c>
      <c r="J422" s="232">
        <v>2.3054486140608801E-2</v>
      </c>
    </row>
    <row r="423" spans="1:10" x14ac:dyDescent="0.25">
      <c r="A423" s="275" t="str">
        <f t="shared" si="6"/>
        <v>12013edu15</v>
      </c>
      <c r="B423" s="232">
        <v>12013</v>
      </c>
      <c r="C423" s="232" t="s">
        <v>703</v>
      </c>
      <c r="D423" s="232">
        <v>0.86555361747741699</v>
      </c>
      <c r="E423" s="232">
        <v>5.7794511318206801E-2</v>
      </c>
      <c r="F423" s="232">
        <v>14.976398468017599</v>
      </c>
      <c r="G423" s="232">
        <v>0</v>
      </c>
      <c r="H423" s="232">
        <v>11955</v>
      </c>
      <c r="I423" s="232">
        <v>0.41119170188903797</v>
      </c>
      <c r="J423" s="232">
        <v>2.57423035800457E-2</v>
      </c>
    </row>
    <row r="424" spans="1:10" x14ac:dyDescent="0.25">
      <c r="A424" s="275" t="str">
        <f t="shared" si="6"/>
        <v>12013edu16</v>
      </c>
      <c r="B424" s="232">
        <v>12013</v>
      </c>
      <c r="C424" s="232" t="s">
        <v>704</v>
      </c>
      <c r="D424" s="232">
        <v>1.35764944553375</v>
      </c>
      <c r="E424" s="232">
        <v>4.2201265692710897E-2</v>
      </c>
      <c r="F424" s="232">
        <v>32.170822143554702</v>
      </c>
      <c r="G424" s="232">
        <v>0</v>
      </c>
      <c r="H424" s="232">
        <v>11955</v>
      </c>
      <c r="I424" s="232">
        <v>0.41119170188903797</v>
      </c>
      <c r="J424" s="232">
        <v>0.161646723747253</v>
      </c>
    </row>
    <row r="425" spans="1:10" x14ac:dyDescent="0.25">
      <c r="A425" s="275" t="str">
        <f t="shared" si="6"/>
        <v>12013edu18</v>
      </c>
      <c r="B425" s="232">
        <v>12013</v>
      </c>
      <c r="C425" s="232" t="s">
        <v>705</v>
      </c>
      <c r="D425" s="232">
        <v>1.8593562841415401</v>
      </c>
      <c r="E425" s="232">
        <v>9.1006055474281297E-2</v>
      </c>
      <c r="F425" s="232">
        <v>20.431127548217798</v>
      </c>
      <c r="G425" s="232">
        <v>0</v>
      </c>
      <c r="H425" s="232">
        <v>11955</v>
      </c>
      <c r="I425" s="232">
        <v>0.41119170188903797</v>
      </c>
      <c r="J425" s="232">
        <v>9.5300422981381399E-3</v>
      </c>
    </row>
    <row r="426" spans="1:10" x14ac:dyDescent="0.25">
      <c r="A426" s="275" t="str">
        <f t="shared" si="6"/>
        <v>12013edu2</v>
      </c>
      <c r="B426" s="232">
        <v>12013</v>
      </c>
      <c r="C426" s="232" t="s">
        <v>706</v>
      </c>
      <c r="D426" s="232">
        <v>7.3906681500375297E-3</v>
      </c>
      <c r="E426" s="232">
        <v>6.5009221434593201E-2</v>
      </c>
      <c r="F426" s="232">
        <v>0.11368645727634399</v>
      </c>
      <c r="G426" s="232">
        <v>0.90948826074600198</v>
      </c>
      <c r="H426" s="232">
        <v>11955</v>
      </c>
      <c r="I426" s="232">
        <v>0.41119170188903797</v>
      </c>
      <c r="J426" s="232">
        <v>5.5778841488063301E-3</v>
      </c>
    </row>
    <row r="427" spans="1:10" x14ac:dyDescent="0.25">
      <c r="A427" s="275" t="str">
        <f t="shared" si="6"/>
        <v>12013edu22</v>
      </c>
      <c r="B427" s="232">
        <v>12013</v>
      </c>
      <c r="C427" s="232" t="s">
        <v>707</v>
      </c>
      <c r="D427" s="232">
        <v>2.2091917991638201</v>
      </c>
      <c r="E427" s="232">
        <v>0.13021135330200201</v>
      </c>
      <c r="F427" s="232">
        <v>16.966199874877901</v>
      </c>
      <c r="G427" s="232">
        <v>0</v>
      </c>
      <c r="H427" s="232">
        <v>11955</v>
      </c>
      <c r="I427" s="232">
        <v>0.41119170188903797</v>
      </c>
      <c r="J427" s="232">
        <v>2.38626822829247E-3</v>
      </c>
    </row>
    <row r="428" spans="1:10" x14ac:dyDescent="0.25">
      <c r="A428" s="275" t="str">
        <f t="shared" si="6"/>
        <v>12013edu3</v>
      </c>
      <c r="B428" s="232">
        <v>12013</v>
      </c>
      <c r="C428" s="232" t="s">
        <v>708</v>
      </c>
      <c r="D428" s="232">
        <v>-0.14303825795650499</v>
      </c>
      <c r="E428" s="232">
        <v>6.4781896770000499E-2</v>
      </c>
      <c r="F428" s="232">
        <v>-2.20799732208252</v>
      </c>
      <c r="G428" s="232">
        <v>2.72634066641331E-2</v>
      </c>
      <c r="H428" s="232">
        <v>11955</v>
      </c>
      <c r="I428" s="232">
        <v>0.41119170188903797</v>
      </c>
      <c r="J428" s="232">
        <v>1.0237274691462499E-2</v>
      </c>
    </row>
    <row r="429" spans="1:10" x14ac:dyDescent="0.25">
      <c r="A429" s="275" t="str">
        <f t="shared" si="6"/>
        <v>12013edu4</v>
      </c>
      <c r="B429" s="232">
        <v>12013</v>
      </c>
      <c r="C429" s="232" t="s">
        <v>709</v>
      </c>
      <c r="D429" s="232">
        <v>-1.5860123559832601E-2</v>
      </c>
      <c r="E429" s="232">
        <v>5.1485080271959298E-2</v>
      </c>
      <c r="F429" s="232">
        <v>-0.308052808046341</v>
      </c>
      <c r="G429" s="232">
        <v>0.75804752111434903</v>
      </c>
      <c r="H429" s="232">
        <v>11955</v>
      </c>
      <c r="I429" s="232">
        <v>0.41119170188903797</v>
      </c>
      <c r="J429" s="232">
        <v>1.9306022673845302E-2</v>
      </c>
    </row>
    <row r="430" spans="1:10" x14ac:dyDescent="0.25">
      <c r="A430" s="275" t="str">
        <f t="shared" si="6"/>
        <v>12013edu5</v>
      </c>
      <c r="B430" s="232">
        <v>12013</v>
      </c>
      <c r="C430" s="232" t="s">
        <v>710</v>
      </c>
      <c r="D430" s="232">
        <v>7.4206076562404605E-2</v>
      </c>
      <c r="E430" s="232">
        <v>4.3035183101892499E-2</v>
      </c>
      <c r="F430" s="232">
        <v>1.7243118286132799</v>
      </c>
      <c r="G430" s="232">
        <v>8.4677465260028797E-2</v>
      </c>
      <c r="H430" s="232">
        <v>11955</v>
      </c>
      <c r="I430" s="232">
        <v>0.41119170188903797</v>
      </c>
      <c r="J430" s="232">
        <v>6.1103105545043897E-2</v>
      </c>
    </row>
    <row r="431" spans="1:10" x14ac:dyDescent="0.25">
      <c r="A431" s="275" t="str">
        <f t="shared" si="6"/>
        <v>12013edu6</v>
      </c>
      <c r="B431" s="232">
        <v>12013</v>
      </c>
      <c r="C431" s="232" t="s">
        <v>711</v>
      </c>
      <c r="D431" s="232">
        <v>8.9598901569843306E-2</v>
      </c>
      <c r="E431" s="232">
        <v>4.5867152512073503E-2</v>
      </c>
      <c r="F431" s="232">
        <v>1.9534437656402599</v>
      </c>
      <c r="G431" s="232">
        <v>5.07903695106506E-2</v>
      </c>
      <c r="H431" s="232">
        <v>11955</v>
      </c>
      <c r="I431" s="232">
        <v>0.41119170188903797</v>
      </c>
      <c r="J431" s="232">
        <v>3.8238242268562303E-2</v>
      </c>
    </row>
    <row r="432" spans="1:10" x14ac:dyDescent="0.25">
      <c r="A432" s="275" t="str">
        <f t="shared" si="6"/>
        <v>12013edu7</v>
      </c>
      <c r="B432" s="232">
        <v>12013</v>
      </c>
      <c r="C432" s="232" t="s">
        <v>712</v>
      </c>
      <c r="D432" s="232">
        <v>0.130195528268814</v>
      </c>
      <c r="E432" s="232">
        <v>4.6023402363061898E-2</v>
      </c>
      <c r="F432" s="232">
        <v>2.8288984298706099</v>
      </c>
      <c r="G432" s="232">
        <v>4.6786419115960598E-3</v>
      </c>
      <c r="H432" s="232">
        <v>11955</v>
      </c>
      <c r="I432" s="232">
        <v>0.41119170188903797</v>
      </c>
      <c r="J432" s="232">
        <v>2.4561615660786601E-2</v>
      </c>
    </row>
    <row r="433" spans="1:10" x14ac:dyDescent="0.25">
      <c r="A433" s="275" t="str">
        <f t="shared" si="6"/>
        <v>12013edu8</v>
      </c>
      <c r="B433" s="232">
        <v>12013</v>
      </c>
      <c r="C433" s="232" t="s">
        <v>713</v>
      </c>
      <c r="D433" s="232">
        <v>0.17860437929630299</v>
      </c>
      <c r="E433" s="232">
        <v>4.6351578086614602E-2</v>
      </c>
      <c r="F433" s="232">
        <v>3.8532533645629901</v>
      </c>
      <c r="G433" s="232">
        <v>1.17169045552146E-4</v>
      </c>
      <c r="H433" s="232">
        <v>11955</v>
      </c>
      <c r="I433" s="232">
        <v>0.41119170188903797</v>
      </c>
      <c r="J433" s="232">
        <v>3.2142780721187598E-2</v>
      </c>
    </row>
    <row r="434" spans="1:10" x14ac:dyDescent="0.25">
      <c r="A434" s="275" t="str">
        <f t="shared" si="6"/>
        <v>12013edu9</v>
      </c>
      <c r="B434" s="232">
        <v>12013</v>
      </c>
      <c r="C434" s="232" t="s">
        <v>714</v>
      </c>
      <c r="D434" s="232">
        <v>0.21399389207363101</v>
      </c>
      <c r="E434" s="232">
        <v>3.9442822337150601E-2</v>
      </c>
      <c r="F434" s="232">
        <v>5.4254202842712402</v>
      </c>
      <c r="G434" s="232">
        <v>5.8947275505261099E-8</v>
      </c>
      <c r="H434" s="232">
        <v>11955</v>
      </c>
      <c r="I434" s="232">
        <v>0.41119170188903797</v>
      </c>
      <c r="J434" s="232">
        <v>0.133737131953239</v>
      </c>
    </row>
    <row r="435" spans="1:10" x14ac:dyDescent="0.25">
      <c r="A435" s="275" t="str">
        <f t="shared" si="6"/>
        <v>12013hom</v>
      </c>
      <c r="B435" s="232">
        <v>12013</v>
      </c>
      <c r="C435" s="232" t="s">
        <v>715</v>
      </c>
      <c r="D435" s="232">
        <v>0.369713425636292</v>
      </c>
      <c r="E435" s="232">
        <v>1.17328930646181E-2</v>
      </c>
      <c r="F435" s="232">
        <v>31.510848999023398</v>
      </c>
      <c r="G435" s="232">
        <v>0</v>
      </c>
      <c r="H435" s="232">
        <v>11955</v>
      </c>
      <c r="I435" s="232">
        <v>0.41119170188903797</v>
      </c>
      <c r="J435" s="232">
        <v>0.55978536605835005</v>
      </c>
    </row>
    <row r="436" spans="1:10" x14ac:dyDescent="0.25">
      <c r="A436" s="275" t="str">
        <f t="shared" si="6"/>
        <v>12013idade</v>
      </c>
      <c r="B436" s="232">
        <v>12013</v>
      </c>
      <c r="C436" s="232" t="s">
        <v>716</v>
      </c>
      <c r="D436" s="232">
        <v>4.1137930005788803E-2</v>
      </c>
      <c r="E436" s="232">
        <v>4.26472257822752E-3</v>
      </c>
      <c r="F436" s="232">
        <v>9.6460971832275408</v>
      </c>
      <c r="G436" s="232">
        <v>6.1396587345114998E-22</v>
      </c>
      <c r="H436" s="232">
        <v>11955</v>
      </c>
      <c r="I436" s="232">
        <v>0.41119170188903797</v>
      </c>
      <c r="J436" s="232">
        <v>39.783443450927699</v>
      </c>
    </row>
    <row r="437" spans="1:10" x14ac:dyDescent="0.25">
      <c r="A437" s="275" t="str">
        <f t="shared" si="6"/>
        <v>12013idade2</v>
      </c>
      <c r="B437" s="232">
        <v>12013</v>
      </c>
      <c r="C437" s="232" t="s">
        <v>717</v>
      </c>
      <c r="D437" s="232">
        <v>-3.8074917392805202E-4</v>
      </c>
      <c r="E437" s="232">
        <v>5.3227406169753501E-5</v>
      </c>
      <c r="F437" s="232">
        <v>-7.1532545089721697</v>
      </c>
      <c r="G437" s="232">
        <v>8.9698745393135301E-13</v>
      </c>
      <c r="H437" s="232">
        <v>11955</v>
      </c>
      <c r="I437" s="232">
        <v>0.41119170188903797</v>
      </c>
      <c r="J437" s="232">
        <v>1752.05004882813</v>
      </c>
    </row>
    <row r="438" spans="1:10" x14ac:dyDescent="0.25">
      <c r="A438" s="275" t="str">
        <f t="shared" si="6"/>
        <v>12013lnrtrabp</v>
      </c>
      <c r="B438" s="232">
        <v>12013</v>
      </c>
      <c r="C438" s="232" t="s">
        <v>718</v>
      </c>
      <c r="J438" s="232">
        <v>7.3400416374206499</v>
      </c>
    </row>
    <row r="439" spans="1:10" x14ac:dyDescent="0.25">
      <c r="A439" s="275" t="str">
        <f t="shared" si="6"/>
        <v>42012_cons</v>
      </c>
      <c r="B439" s="232">
        <v>42012</v>
      </c>
      <c r="C439" s="232" t="s">
        <v>696</v>
      </c>
      <c r="D439" s="232">
        <v>5.5041708946228001</v>
      </c>
      <c r="E439" s="232">
        <v>6.9115415215492207E-2</v>
      </c>
      <c r="F439" s="232">
        <v>79.637382507324205</v>
      </c>
      <c r="G439" s="232">
        <v>0</v>
      </c>
      <c r="H439" s="232">
        <v>12149</v>
      </c>
      <c r="I439" s="232">
        <v>0.381930321455002</v>
      </c>
    </row>
    <row r="440" spans="1:10" x14ac:dyDescent="0.25">
      <c r="A440" s="275" t="str">
        <f t="shared" si="6"/>
        <v>42012edu1</v>
      </c>
      <c r="B440" s="232">
        <v>42012</v>
      </c>
      <c r="C440" s="232" t="s">
        <v>697</v>
      </c>
      <c r="D440" s="232">
        <v>9.3565061688423198E-2</v>
      </c>
      <c r="E440" s="232">
        <v>7.0465527474880205E-2</v>
      </c>
      <c r="F440" s="232">
        <v>1.32781326770782</v>
      </c>
      <c r="G440" s="232">
        <v>0.18426479399204301</v>
      </c>
      <c r="H440" s="232">
        <v>12149</v>
      </c>
      <c r="I440" s="232">
        <v>0.381930321455002</v>
      </c>
      <c r="J440" s="232">
        <v>2.4010871129576101E-4</v>
      </c>
    </row>
    <row r="441" spans="1:10" x14ac:dyDescent="0.25">
      <c r="A441" s="275" t="str">
        <f t="shared" si="6"/>
        <v>42012edu10</v>
      </c>
      <c r="B441" s="232">
        <v>42012</v>
      </c>
      <c r="C441" s="232" t="s">
        <v>698</v>
      </c>
      <c r="D441" s="232">
        <v>0.21192128956317899</v>
      </c>
      <c r="E441" s="232">
        <v>5.2760902792215299E-2</v>
      </c>
      <c r="F441" s="232">
        <v>4.0166349411010698</v>
      </c>
      <c r="G441" s="232">
        <v>5.9391066315583898E-5</v>
      </c>
      <c r="H441" s="232">
        <v>12149</v>
      </c>
      <c r="I441" s="232">
        <v>0.381930321455002</v>
      </c>
      <c r="J441" s="232">
        <v>2.2878851741552401E-2</v>
      </c>
    </row>
    <row r="442" spans="1:10" x14ac:dyDescent="0.25">
      <c r="A442" s="275" t="str">
        <f t="shared" si="6"/>
        <v>42012edu11</v>
      </c>
      <c r="B442" s="232">
        <v>42012</v>
      </c>
      <c r="C442" s="232" t="s">
        <v>699</v>
      </c>
      <c r="D442" s="232">
        <v>0.23871439695358301</v>
      </c>
      <c r="E442" s="232">
        <v>5.1680080592632301E-2</v>
      </c>
      <c r="F442" s="232">
        <v>4.61907958984375</v>
      </c>
      <c r="G442" s="232">
        <v>3.8941225284361297E-6</v>
      </c>
      <c r="H442" s="232">
        <v>12149</v>
      </c>
      <c r="I442" s="232">
        <v>0.381930321455002</v>
      </c>
      <c r="J442" s="232">
        <v>2.74079516530037E-2</v>
      </c>
    </row>
    <row r="443" spans="1:10" x14ac:dyDescent="0.25">
      <c r="A443" s="275" t="str">
        <f t="shared" si="6"/>
        <v>42012edu12</v>
      </c>
      <c r="B443" s="232">
        <v>42012</v>
      </c>
      <c r="C443" s="232" t="s">
        <v>700</v>
      </c>
      <c r="D443" s="232">
        <v>0.46919742226600603</v>
      </c>
      <c r="E443" s="232">
        <v>4.2168997228145599E-2</v>
      </c>
      <c r="F443" s="232">
        <v>11.1265964508057</v>
      </c>
      <c r="G443" s="232">
        <v>1.28100642282554E-28</v>
      </c>
      <c r="H443" s="232">
        <v>12149</v>
      </c>
      <c r="I443" s="232">
        <v>0.381930321455002</v>
      </c>
      <c r="J443" s="232">
        <v>0.35235249996185303</v>
      </c>
    </row>
    <row r="444" spans="1:10" x14ac:dyDescent="0.25">
      <c r="A444" s="275" t="str">
        <f t="shared" si="6"/>
        <v>42012edu13</v>
      </c>
      <c r="B444" s="232">
        <v>42012</v>
      </c>
      <c r="C444" s="232" t="s">
        <v>701</v>
      </c>
      <c r="D444" s="232">
        <v>0.68432402610778797</v>
      </c>
      <c r="E444" s="232">
        <v>5.5857930332422298E-2</v>
      </c>
      <c r="F444" s="232">
        <v>12.2511529922485</v>
      </c>
      <c r="G444" s="232">
        <v>2.6413452194360401E-34</v>
      </c>
      <c r="H444" s="232">
        <v>12149</v>
      </c>
      <c r="I444" s="232">
        <v>0.381930321455002</v>
      </c>
      <c r="J444" s="232">
        <v>1.8488189205527299E-2</v>
      </c>
    </row>
    <row r="445" spans="1:10" x14ac:dyDescent="0.25">
      <c r="A445" s="275" t="str">
        <f t="shared" si="6"/>
        <v>42012edu14</v>
      </c>
      <c r="B445" s="232">
        <v>42012</v>
      </c>
      <c r="C445" s="232" t="s">
        <v>702</v>
      </c>
      <c r="D445" s="232">
        <v>0.74057495594024703</v>
      </c>
      <c r="E445" s="232">
        <v>6.09267167747021E-2</v>
      </c>
      <c r="F445" s="232">
        <v>12.1551761627197</v>
      </c>
      <c r="G445" s="232">
        <v>8.4652417522100793E-34</v>
      </c>
      <c r="H445" s="232">
        <v>12149</v>
      </c>
      <c r="I445" s="232">
        <v>0.381930321455002</v>
      </c>
      <c r="J445" s="232">
        <v>2.3469783365726499E-2</v>
      </c>
    </row>
    <row r="446" spans="1:10" x14ac:dyDescent="0.25">
      <c r="A446" s="275" t="str">
        <f t="shared" si="6"/>
        <v>42012edu15</v>
      </c>
      <c r="B446" s="232">
        <v>42012</v>
      </c>
      <c r="C446" s="232" t="s">
        <v>703</v>
      </c>
      <c r="D446" s="232">
        <v>0.83432102203369096</v>
      </c>
      <c r="E446" s="232">
        <v>6.0736365616321598E-2</v>
      </c>
      <c r="F446" s="232">
        <v>13.736762046814</v>
      </c>
      <c r="G446" s="232">
        <v>0</v>
      </c>
      <c r="H446" s="232">
        <v>12149</v>
      </c>
      <c r="I446" s="232">
        <v>0.381930321455002</v>
      </c>
      <c r="J446" s="232">
        <v>2.6065189391374598E-2</v>
      </c>
    </row>
    <row r="447" spans="1:10" x14ac:dyDescent="0.25">
      <c r="A447" s="275" t="str">
        <f t="shared" si="6"/>
        <v>42012edu16</v>
      </c>
      <c r="B447" s="232">
        <v>42012</v>
      </c>
      <c r="C447" s="232" t="s">
        <v>704</v>
      </c>
      <c r="D447" s="232">
        <v>1.2899386882782</v>
      </c>
      <c r="E447" s="232">
        <v>4.5691795647144297E-2</v>
      </c>
      <c r="F447" s="232">
        <v>28.231298446655298</v>
      </c>
      <c r="G447" s="232">
        <v>0</v>
      </c>
      <c r="H447" s="232">
        <v>12149</v>
      </c>
      <c r="I447" s="232">
        <v>0.381930321455002</v>
      </c>
      <c r="J447" s="232">
        <v>0.15493805706500999</v>
      </c>
    </row>
    <row r="448" spans="1:10" x14ac:dyDescent="0.25">
      <c r="A448" s="275" t="str">
        <f t="shared" si="6"/>
        <v>42012edu18</v>
      </c>
      <c r="B448" s="232">
        <v>42012</v>
      </c>
      <c r="C448" s="232" t="s">
        <v>705</v>
      </c>
      <c r="D448" s="232">
        <v>1.6151371002197299</v>
      </c>
      <c r="E448" s="232">
        <v>0.10800051689147901</v>
      </c>
      <c r="F448" s="232">
        <v>14.9549016952515</v>
      </c>
      <c r="G448" s="232">
        <v>0</v>
      </c>
      <c r="H448" s="232">
        <v>12149</v>
      </c>
      <c r="I448" s="232">
        <v>0.381930321455002</v>
      </c>
      <c r="J448" s="232">
        <v>1.0543902404606301E-2</v>
      </c>
    </row>
    <row r="449" spans="1:10" x14ac:dyDescent="0.25">
      <c r="A449" s="275" t="str">
        <f t="shared" si="6"/>
        <v>42012edu2</v>
      </c>
      <c r="B449" s="232">
        <v>42012</v>
      </c>
      <c r="C449" s="232" t="s">
        <v>706</v>
      </c>
      <c r="D449" s="232">
        <v>-1.85925625264645E-2</v>
      </c>
      <c r="E449" s="232">
        <v>7.5595028698444394E-2</v>
      </c>
      <c r="F449" s="232">
        <v>-0.245949536561966</v>
      </c>
      <c r="G449" s="232">
        <v>0.80572545528411899</v>
      </c>
      <c r="H449" s="232">
        <v>12149</v>
      </c>
      <c r="I449" s="232">
        <v>0.381930321455002</v>
      </c>
      <c r="J449" s="232">
        <v>6.7164716310799096E-3</v>
      </c>
    </row>
    <row r="450" spans="1:10" x14ac:dyDescent="0.25">
      <c r="A450" s="275" t="str">
        <f t="shared" si="6"/>
        <v>42012edu22</v>
      </c>
      <c r="B450" s="232">
        <v>42012</v>
      </c>
      <c r="C450" s="232" t="s">
        <v>707</v>
      </c>
      <c r="D450" s="232">
        <v>2.1436343193054199</v>
      </c>
      <c r="E450" s="232">
        <v>0.17644895613193501</v>
      </c>
      <c r="F450" s="232">
        <v>12.148750305175801</v>
      </c>
      <c r="G450" s="232">
        <v>9.1488798792895597E-34</v>
      </c>
      <c r="H450" s="232">
        <v>12149</v>
      </c>
      <c r="I450" s="232">
        <v>0.381930321455002</v>
      </c>
      <c r="J450" s="232">
        <v>2.2316824179142701E-3</v>
      </c>
    </row>
    <row r="451" spans="1:10" x14ac:dyDescent="0.25">
      <c r="A451" s="275" t="str">
        <f t="shared" ref="A451:A514" si="7">B451&amp;C451</f>
        <v>42012edu3</v>
      </c>
      <c r="B451" s="232">
        <v>42012</v>
      </c>
      <c r="C451" s="232" t="s">
        <v>708</v>
      </c>
      <c r="D451" s="232">
        <v>3.2954067137325203E-5</v>
      </c>
      <c r="E451" s="232">
        <v>7.17429518699646E-2</v>
      </c>
      <c r="F451" s="232">
        <v>4.59335249615833E-4</v>
      </c>
      <c r="G451" s="232">
        <v>0.99963349103927601</v>
      </c>
      <c r="H451" s="232">
        <v>12149</v>
      </c>
      <c r="I451" s="232">
        <v>0.381930321455002</v>
      </c>
      <c r="J451" s="232">
        <v>1.1018176563084099E-2</v>
      </c>
    </row>
    <row r="452" spans="1:10" x14ac:dyDescent="0.25">
      <c r="A452" s="275" t="str">
        <f t="shared" si="7"/>
        <v>42012edu4</v>
      </c>
      <c r="B452" s="232">
        <v>42012</v>
      </c>
      <c r="C452" s="232" t="s">
        <v>709</v>
      </c>
      <c r="D452" s="232">
        <v>9.7551953513175195E-4</v>
      </c>
      <c r="E452" s="232">
        <v>5.25390580296516E-2</v>
      </c>
      <c r="F452" s="232">
        <v>1.85675118118525E-2</v>
      </c>
      <c r="G452" s="232">
        <v>0.98518639802932695</v>
      </c>
      <c r="H452" s="232">
        <v>12149</v>
      </c>
      <c r="I452" s="232">
        <v>0.381930321455002</v>
      </c>
      <c r="J452" s="232">
        <v>2.0110948011279099E-2</v>
      </c>
    </row>
    <row r="453" spans="1:10" x14ac:dyDescent="0.25">
      <c r="A453" s="275" t="str">
        <f t="shared" si="7"/>
        <v>42012edu5</v>
      </c>
      <c r="B453" s="232">
        <v>42012</v>
      </c>
      <c r="C453" s="232" t="s">
        <v>710</v>
      </c>
      <c r="D453" s="232">
        <v>4.8468854278326E-2</v>
      </c>
      <c r="E453" s="232">
        <v>4.5876789838075603E-2</v>
      </c>
      <c r="F453" s="232">
        <v>1.0565005540847801</v>
      </c>
      <c r="G453" s="232">
        <v>0.29076063632965099</v>
      </c>
      <c r="H453" s="232">
        <v>12149</v>
      </c>
      <c r="I453" s="232">
        <v>0.381930321455002</v>
      </c>
      <c r="J453" s="232">
        <v>6.13374598324299E-2</v>
      </c>
    </row>
    <row r="454" spans="1:10" x14ac:dyDescent="0.25">
      <c r="A454" s="275" t="str">
        <f t="shared" si="7"/>
        <v>42012edu6</v>
      </c>
      <c r="B454" s="232">
        <v>42012</v>
      </c>
      <c r="C454" s="232" t="s">
        <v>711</v>
      </c>
      <c r="D454" s="232">
        <v>4.8048745840787901E-2</v>
      </c>
      <c r="E454" s="232">
        <v>4.68489676713943E-2</v>
      </c>
      <c r="F454" s="232">
        <v>1.0256094932556199</v>
      </c>
      <c r="G454" s="232">
        <v>0.30509614944458002</v>
      </c>
      <c r="H454" s="232">
        <v>12149</v>
      </c>
      <c r="I454" s="232">
        <v>0.381930321455002</v>
      </c>
      <c r="J454" s="232">
        <v>4.03189472854137E-2</v>
      </c>
    </row>
    <row r="455" spans="1:10" x14ac:dyDescent="0.25">
      <c r="A455" s="275" t="str">
        <f t="shared" si="7"/>
        <v>42012edu7</v>
      </c>
      <c r="B455" s="232">
        <v>42012</v>
      </c>
      <c r="C455" s="232" t="s">
        <v>712</v>
      </c>
      <c r="D455" s="232">
        <v>0.10276535898447001</v>
      </c>
      <c r="E455" s="232">
        <v>5.0640862435102497E-2</v>
      </c>
      <c r="F455" s="232">
        <v>2.02929711341858</v>
      </c>
      <c r="G455" s="232">
        <v>4.2449831962585401E-2</v>
      </c>
      <c r="H455" s="232">
        <v>12149</v>
      </c>
      <c r="I455" s="232">
        <v>0.381930321455002</v>
      </c>
      <c r="J455" s="232">
        <v>2.7392711490392699E-2</v>
      </c>
    </row>
    <row r="456" spans="1:10" x14ac:dyDescent="0.25">
      <c r="A456" s="275" t="str">
        <f t="shared" si="7"/>
        <v>42012edu8</v>
      </c>
      <c r="B456" s="232">
        <v>42012</v>
      </c>
      <c r="C456" s="232" t="s">
        <v>713</v>
      </c>
      <c r="D456" s="232">
        <v>0.16431523859500899</v>
      </c>
      <c r="E456" s="232">
        <v>4.9051620066165903E-2</v>
      </c>
      <c r="F456" s="232">
        <v>3.3498432636261</v>
      </c>
      <c r="G456" s="232">
        <v>8.1103888805955605E-4</v>
      </c>
      <c r="H456" s="232">
        <v>12149</v>
      </c>
      <c r="I456" s="232">
        <v>0.381930321455002</v>
      </c>
      <c r="J456" s="232">
        <v>3.03547214716673E-2</v>
      </c>
    </row>
    <row r="457" spans="1:10" x14ac:dyDescent="0.25">
      <c r="A457" s="275" t="str">
        <f t="shared" si="7"/>
        <v>42012edu9</v>
      </c>
      <c r="B457" s="232">
        <v>42012</v>
      </c>
      <c r="C457" s="232" t="s">
        <v>714</v>
      </c>
      <c r="D457" s="232">
        <v>0.193660497665405</v>
      </c>
      <c r="E457" s="232">
        <v>4.2829912155866602E-2</v>
      </c>
      <c r="F457" s="232">
        <v>4.5216178894043004</v>
      </c>
      <c r="G457" s="232">
        <v>6.1950518102094099E-6</v>
      </c>
      <c r="H457" s="232">
        <v>12149</v>
      </c>
      <c r="I457" s="232">
        <v>0.381930321455002</v>
      </c>
      <c r="J457" s="232">
        <v>0.13928687572479201</v>
      </c>
    </row>
    <row r="458" spans="1:10" x14ac:dyDescent="0.25">
      <c r="A458" s="275" t="str">
        <f t="shared" si="7"/>
        <v>42012hom</v>
      </c>
      <c r="B458" s="232">
        <v>42012</v>
      </c>
      <c r="C458" s="232" t="s">
        <v>715</v>
      </c>
      <c r="D458" s="232">
        <v>0.37020778656005898</v>
      </c>
      <c r="E458" s="232">
        <v>1.17990588769317E-2</v>
      </c>
      <c r="F458" s="232">
        <v>31.376043319702099</v>
      </c>
      <c r="G458" s="232">
        <v>0</v>
      </c>
      <c r="H458" s="232">
        <v>12149</v>
      </c>
      <c r="I458" s="232">
        <v>0.381930321455002</v>
      </c>
      <c r="J458" s="232">
        <v>0.55438941717147805</v>
      </c>
    </row>
    <row r="459" spans="1:10" x14ac:dyDescent="0.25">
      <c r="A459" s="275" t="str">
        <f t="shared" si="7"/>
        <v>42012idade</v>
      </c>
      <c r="B459" s="232">
        <v>42012</v>
      </c>
      <c r="C459" s="232" t="s">
        <v>716</v>
      </c>
      <c r="D459" s="232">
        <v>4.8255998641252497E-2</v>
      </c>
      <c r="E459" s="232">
        <v>2.95111839659512E-3</v>
      </c>
      <c r="F459" s="232">
        <v>16.3517665863037</v>
      </c>
      <c r="G459" s="232">
        <v>0</v>
      </c>
      <c r="H459" s="232">
        <v>12149</v>
      </c>
      <c r="I459" s="232">
        <v>0.381930321455002</v>
      </c>
      <c r="J459" s="232">
        <v>39.785877227783203</v>
      </c>
    </row>
    <row r="460" spans="1:10" x14ac:dyDescent="0.25">
      <c r="A460" s="275" t="str">
        <f t="shared" si="7"/>
        <v>42012idade2</v>
      </c>
      <c r="B460" s="232">
        <v>42012</v>
      </c>
      <c r="C460" s="232" t="s">
        <v>717</v>
      </c>
      <c r="D460" s="232">
        <v>-4.6552359708584802E-4</v>
      </c>
      <c r="E460" s="232">
        <v>3.6293204175308299E-5</v>
      </c>
      <c r="F460" s="232">
        <v>-12.826743125915501</v>
      </c>
      <c r="G460" s="232">
        <v>2.0327952988309502E-37</v>
      </c>
      <c r="H460" s="232">
        <v>12149</v>
      </c>
      <c r="I460" s="232">
        <v>0.381930321455002</v>
      </c>
      <c r="J460" s="232">
        <v>1754.2646484375</v>
      </c>
    </row>
    <row r="461" spans="1:10" x14ac:dyDescent="0.25">
      <c r="A461" s="275" t="str">
        <f t="shared" si="7"/>
        <v>42012lnrtrabp</v>
      </c>
      <c r="B461" s="232">
        <v>42012</v>
      </c>
      <c r="C461" s="232" t="s">
        <v>718</v>
      </c>
      <c r="J461" s="232">
        <v>7.3024392127990696</v>
      </c>
    </row>
    <row r="462" spans="1:10" x14ac:dyDescent="0.25">
      <c r="A462" s="275" t="str">
        <f t="shared" si="7"/>
        <v>32012_cons</v>
      </c>
      <c r="B462" s="232">
        <v>32012</v>
      </c>
      <c r="C462" s="232" t="s">
        <v>696</v>
      </c>
      <c r="D462" s="232">
        <v>5.3888792991638201</v>
      </c>
      <c r="E462" s="232">
        <v>6.5525233745575007E-2</v>
      </c>
      <c r="F462" s="232">
        <v>82.241279602050795</v>
      </c>
      <c r="G462" s="232">
        <v>0</v>
      </c>
      <c r="H462" s="232">
        <v>12185</v>
      </c>
      <c r="I462" s="232">
        <v>0.403884768486023</v>
      </c>
    </row>
    <row r="463" spans="1:10" x14ac:dyDescent="0.25">
      <c r="A463" s="275" t="str">
        <f t="shared" si="7"/>
        <v>32012edu1</v>
      </c>
      <c r="B463" s="232">
        <v>32012</v>
      </c>
      <c r="C463" s="232" t="s">
        <v>697</v>
      </c>
      <c r="D463" s="232">
        <v>0.17199335992336301</v>
      </c>
      <c r="E463" s="232">
        <v>4.0939901024103199E-2</v>
      </c>
      <c r="F463" s="232">
        <v>4.2011179924011204</v>
      </c>
      <c r="G463" s="232">
        <v>2.6749457902042199E-5</v>
      </c>
      <c r="H463" s="232">
        <v>12185</v>
      </c>
      <c r="I463" s="232">
        <v>0.403884768486023</v>
      </c>
      <c r="J463" s="232">
        <v>5.9379588492447497E-5</v>
      </c>
    </row>
    <row r="464" spans="1:10" x14ac:dyDescent="0.25">
      <c r="A464" s="275" t="str">
        <f t="shared" si="7"/>
        <v>32012edu10</v>
      </c>
      <c r="B464" s="232">
        <v>32012</v>
      </c>
      <c r="C464" s="232" t="s">
        <v>698</v>
      </c>
      <c r="D464" s="232">
        <v>0.31707724928855902</v>
      </c>
      <c r="E464" s="232">
        <v>4.8914428800344502E-2</v>
      </c>
      <c r="F464" s="232">
        <v>6.4822845458984402</v>
      </c>
      <c r="G464" s="232">
        <v>9.3835286762988801E-11</v>
      </c>
      <c r="H464" s="232">
        <v>12185</v>
      </c>
      <c r="I464" s="232">
        <v>0.403884768486023</v>
      </c>
      <c r="J464" s="232">
        <v>2.2646771743893599E-2</v>
      </c>
    </row>
    <row r="465" spans="1:10" x14ac:dyDescent="0.25">
      <c r="A465" s="275" t="str">
        <f t="shared" si="7"/>
        <v>32012edu11</v>
      </c>
      <c r="B465" s="232">
        <v>32012</v>
      </c>
      <c r="C465" s="232" t="s">
        <v>699</v>
      </c>
      <c r="D465" s="232">
        <v>0.31001728773117099</v>
      </c>
      <c r="E465" s="232">
        <v>4.8760484904050799E-2</v>
      </c>
      <c r="F465" s="232">
        <v>6.3579616546630904</v>
      </c>
      <c r="G465" s="232">
        <v>2.1176362052788301E-10</v>
      </c>
      <c r="H465" s="232">
        <v>12185</v>
      </c>
      <c r="I465" s="232">
        <v>0.403884768486023</v>
      </c>
      <c r="J465" s="232">
        <v>2.9100332409143399E-2</v>
      </c>
    </row>
    <row r="466" spans="1:10" x14ac:dyDescent="0.25">
      <c r="A466" s="275" t="str">
        <f t="shared" si="7"/>
        <v>32012edu12</v>
      </c>
      <c r="B466" s="232">
        <v>32012</v>
      </c>
      <c r="C466" s="232" t="s">
        <v>700</v>
      </c>
      <c r="D466" s="232">
        <v>0.53942281007766701</v>
      </c>
      <c r="E466" s="232">
        <v>3.97228114306927E-2</v>
      </c>
      <c r="F466" s="232">
        <v>13.579673767089799</v>
      </c>
      <c r="G466" s="232">
        <v>0</v>
      </c>
      <c r="H466" s="232">
        <v>12185</v>
      </c>
      <c r="I466" s="232">
        <v>0.403884768486023</v>
      </c>
      <c r="J466" s="232">
        <v>0.34513893723487898</v>
      </c>
    </row>
    <row r="467" spans="1:10" x14ac:dyDescent="0.25">
      <c r="A467" s="275" t="str">
        <f t="shared" si="7"/>
        <v>32012edu13</v>
      </c>
      <c r="B467" s="232">
        <v>32012</v>
      </c>
      <c r="C467" s="232" t="s">
        <v>701</v>
      </c>
      <c r="D467" s="232">
        <v>0.83595317602157604</v>
      </c>
      <c r="E467" s="232">
        <v>5.8311756700277301E-2</v>
      </c>
      <c r="F467" s="232">
        <v>14.3359289169312</v>
      </c>
      <c r="G467" s="232">
        <v>0</v>
      </c>
      <c r="H467" s="232">
        <v>12185</v>
      </c>
      <c r="I467" s="232">
        <v>0.403884768486023</v>
      </c>
      <c r="J467" s="232">
        <v>1.8615499138832099E-2</v>
      </c>
    </row>
    <row r="468" spans="1:10" x14ac:dyDescent="0.25">
      <c r="A468" s="275" t="str">
        <f t="shared" si="7"/>
        <v>32012edu14</v>
      </c>
      <c r="B468" s="232">
        <v>32012</v>
      </c>
      <c r="C468" s="232" t="s">
        <v>702</v>
      </c>
      <c r="D468" s="232">
        <v>0.81315284967422496</v>
      </c>
      <c r="E468" s="232">
        <v>5.3574666380882298E-2</v>
      </c>
      <c r="F468" s="232">
        <v>15.177935600280801</v>
      </c>
      <c r="G468" s="232">
        <v>0</v>
      </c>
      <c r="H468" s="232">
        <v>12185</v>
      </c>
      <c r="I468" s="232">
        <v>0.403884768486023</v>
      </c>
      <c r="J468" s="232">
        <v>2.4496976286172902E-2</v>
      </c>
    </row>
    <row r="469" spans="1:10" x14ac:dyDescent="0.25">
      <c r="A469" s="275" t="str">
        <f t="shared" si="7"/>
        <v>32012edu15</v>
      </c>
      <c r="B469" s="232">
        <v>32012</v>
      </c>
      <c r="C469" s="232" t="s">
        <v>703</v>
      </c>
      <c r="D469" s="232">
        <v>0.863059222698212</v>
      </c>
      <c r="E469" s="232">
        <v>5.5552922189235701E-2</v>
      </c>
      <c r="F469" s="232">
        <v>15.5358028411865</v>
      </c>
      <c r="G469" s="232">
        <v>0</v>
      </c>
      <c r="H469" s="232">
        <v>12185</v>
      </c>
      <c r="I469" s="232">
        <v>0.403884768486023</v>
      </c>
      <c r="J469" s="232">
        <v>2.8161931782960899E-2</v>
      </c>
    </row>
    <row r="470" spans="1:10" x14ac:dyDescent="0.25">
      <c r="A470" s="275" t="str">
        <f t="shared" si="7"/>
        <v>32012edu16</v>
      </c>
      <c r="B470" s="232">
        <v>32012</v>
      </c>
      <c r="C470" s="232" t="s">
        <v>704</v>
      </c>
      <c r="D470" s="232">
        <v>1.37320244312286</v>
      </c>
      <c r="E470" s="232">
        <v>4.3190043419599498E-2</v>
      </c>
      <c r="F470" s="232">
        <v>31.7944221496582</v>
      </c>
      <c r="G470" s="232">
        <v>0</v>
      </c>
      <c r="H470" s="232">
        <v>12185</v>
      </c>
      <c r="I470" s="232">
        <v>0.403884768486023</v>
      </c>
      <c r="J470" s="232">
        <v>0.157345071434975</v>
      </c>
    </row>
    <row r="471" spans="1:10" x14ac:dyDescent="0.25">
      <c r="A471" s="275" t="str">
        <f t="shared" si="7"/>
        <v>32012edu18</v>
      </c>
      <c r="B471" s="232">
        <v>32012</v>
      </c>
      <c r="C471" s="232" t="s">
        <v>705</v>
      </c>
      <c r="D471" s="232">
        <v>1.85189044475555</v>
      </c>
      <c r="E471" s="232">
        <v>0.10550107806921</v>
      </c>
      <c r="F471" s="232">
        <v>17.5532836914063</v>
      </c>
      <c r="G471" s="232">
        <v>0</v>
      </c>
      <c r="H471" s="232">
        <v>12185</v>
      </c>
      <c r="I471" s="232">
        <v>0.403884768486023</v>
      </c>
      <c r="J471" s="232">
        <v>9.1027785092592205E-3</v>
      </c>
    </row>
    <row r="472" spans="1:10" x14ac:dyDescent="0.25">
      <c r="A472" s="275" t="str">
        <f t="shared" si="7"/>
        <v>32012edu2</v>
      </c>
      <c r="B472" s="232">
        <v>32012</v>
      </c>
      <c r="C472" s="232" t="s">
        <v>706</v>
      </c>
      <c r="D472" s="232">
        <v>-9.9493218585848808E-3</v>
      </c>
      <c r="E472" s="232">
        <v>9.5195077359676403E-2</v>
      </c>
      <c r="F472" s="232">
        <v>-0.104515090584755</v>
      </c>
      <c r="G472" s="232">
        <v>0.91676229238510099</v>
      </c>
      <c r="H472" s="232">
        <v>12185</v>
      </c>
      <c r="I472" s="232">
        <v>0.403884768486023</v>
      </c>
      <c r="J472" s="232">
        <v>5.6652124039828803E-3</v>
      </c>
    </row>
    <row r="473" spans="1:10" x14ac:dyDescent="0.25">
      <c r="A473" s="275" t="str">
        <f t="shared" si="7"/>
        <v>32012edu22</v>
      </c>
      <c r="B473" s="232">
        <v>32012</v>
      </c>
      <c r="C473" s="232" t="s">
        <v>707</v>
      </c>
      <c r="D473" s="232">
        <v>2.1861405372619598</v>
      </c>
      <c r="E473" s="232">
        <v>0.16446307301521301</v>
      </c>
      <c r="F473" s="232">
        <v>13.292592048645</v>
      </c>
      <c r="G473" s="232">
        <v>0</v>
      </c>
      <c r="H473" s="232">
        <v>12185</v>
      </c>
      <c r="I473" s="232">
        <v>0.403884768486023</v>
      </c>
      <c r="J473" s="232">
        <v>3.2066064886748799E-3</v>
      </c>
    </row>
    <row r="474" spans="1:10" x14ac:dyDescent="0.25">
      <c r="A474" s="275" t="str">
        <f t="shared" si="7"/>
        <v>32012edu3</v>
      </c>
      <c r="B474" s="232">
        <v>32012</v>
      </c>
      <c r="C474" s="232" t="s">
        <v>708</v>
      </c>
      <c r="D474" s="232">
        <v>5.0191130489110898E-2</v>
      </c>
      <c r="E474" s="232">
        <v>5.6902427226305001E-2</v>
      </c>
      <c r="F474" s="232">
        <v>0.88205605745315596</v>
      </c>
      <c r="G474" s="232">
        <v>0.37776392698288003</v>
      </c>
      <c r="H474" s="232">
        <v>12185</v>
      </c>
      <c r="I474" s="232">
        <v>0.403884768486023</v>
      </c>
      <c r="J474" s="232">
        <v>1.12093053758144E-2</v>
      </c>
    </row>
    <row r="475" spans="1:10" x14ac:dyDescent="0.25">
      <c r="A475" s="275" t="str">
        <f t="shared" si="7"/>
        <v>32012edu4</v>
      </c>
      <c r="B475" s="232">
        <v>32012</v>
      </c>
      <c r="C475" s="232" t="s">
        <v>709</v>
      </c>
      <c r="D475" s="232">
        <v>1.54054686427116E-2</v>
      </c>
      <c r="E475" s="232">
        <v>5.2914511412382098E-2</v>
      </c>
      <c r="F475" s="232">
        <v>0.29113882780075101</v>
      </c>
      <c r="G475" s="232">
        <v>0.77095013856887795</v>
      </c>
      <c r="H475" s="232">
        <v>12185</v>
      </c>
      <c r="I475" s="232">
        <v>0.403884768486023</v>
      </c>
      <c r="J475" s="232">
        <v>1.9808821380138401E-2</v>
      </c>
    </row>
    <row r="476" spans="1:10" x14ac:dyDescent="0.25">
      <c r="A476" s="275" t="str">
        <f t="shared" si="7"/>
        <v>32012edu5</v>
      </c>
      <c r="B476" s="232">
        <v>32012</v>
      </c>
      <c r="C476" s="232" t="s">
        <v>710</v>
      </c>
      <c r="D476" s="232">
        <v>0.102369919419289</v>
      </c>
      <c r="E476" s="232">
        <v>4.3113894760608701E-2</v>
      </c>
      <c r="F476" s="232">
        <v>2.3744065761566202</v>
      </c>
      <c r="G476" s="232">
        <v>1.7592608928680399E-2</v>
      </c>
      <c r="H476" s="232">
        <v>12185</v>
      </c>
      <c r="I476" s="232">
        <v>0.403884768486023</v>
      </c>
      <c r="J476" s="232">
        <v>6.3555948436260196E-2</v>
      </c>
    </row>
    <row r="477" spans="1:10" x14ac:dyDescent="0.25">
      <c r="A477" s="275" t="str">
        <f t="shared" si="7"/>
        <v>32012edu6</v>
      </c>
      <c r="B477" s="232">
        <v>32012</v>
      </c>
      <c r="C477" s="232" t="s">
        <v>711</v>
      </c>
      <c r="D477" s="232">
        <v>0.121233202517033</v>
      </c>
      <c r="E477" s="232">
        <v>4.4409252703189898E-2</v>
      </c>
      <c r="F477" s="232">
        <v>2.72990870475769</v>
      </c>
      <c r="G477" s="232">
        <v>6.3443034887313799E-3</v>
      </c>
      <c r="H477" s="232">
        <v>12185</v>
      </c>
      <c r="I477" s="232">
        <v>0.403884768486023</v>
      </c>
      <c r="J477" s="232">
        <v>4.2206894606351901E-2</v>
      </c>
    </row>
    <row r="478" spans="1:10" x14ac:dyDescent="0.25">
      <c r="A478" s="275" t="str">
        <f t="shared" si="7"/>
        <v>32012edu7</v>
      </c>
      <c r="B478" s="232">
        <v>32012</v>
      </c>
      <c r="C478" s="232" t="s">
        <v>712</v>
      </c>
      <c r="D478" s="232">
        <v>0.215746149420738</v>
      </c>
      <c r="E478" s="232">
        <v>4.7429654747247703E-2</v>
      </c>
      <c r="F478" s="232">
        <v>4.5487608909606898</v>
      </c>
      <c r="G478" s="232">
        <v>5.4484607971971897E-6</v>
      </c>
      <c r="H478" s="232">
        <v>12185</v>
      </c>
      <c r="I478" s="232">
        <v>0.403884768486023</v>
      </c>
      <c r="J478" s="232">
        <v>2.8600972145795801E-2</v>
      </c>
    </row>
    <row r="479" spans="1:10" x14ac:dyDescent="0.25">
      <c r="A479" s="275" t="str">
        <f t="shared" si="7"/>
        <v>32012edu8</v>
      </c>
      <c r="B479" s="232">
        <v>32012</v>
      </c>
      <c r="C479" s="232" t="s">
        <v>713</v>
      </c>
      <c r="D479" s="232">
        <v>0.246699169278145</v>
      </c>
      <c r="E479" s="232">
        <v>4.62490059435368E-2</v>
      </c>
      <c r="F479" s="232">
        <v>5.3341507911682102</v>
      </c>
      <c r="G479" s="232">
        <v>9.7713439117797005E-8</v>
      </c>
      <c r="H479" s="232">
        <v>12185</v>
      </c>
      <c r="I479" s="232">
        <v>0.403884768486023</v>
      </c>
      <c r="J479" s="232">
        <v>3.0244208872318299E-2</v>
      </c>
    </row>
    <row r="480" spans="1:10" x14ac:dyDescent="0.25">
      <c r="A480" s="275" t="str">
        <f t="shared" si="7"/>
        <v>32012edu9</v>
      </c>
      <c r="B480" s="232">
        <v>32012</v>
      </c>
      <c r="C480" s="232" t="s">
        <v>714</v>
      </c>
      <c r="D480" s="232">
        <v>0.236518979072571</v>
      </c>
      <c r="E480" s="232">
        <v>4.0204148739576298E-2</v>
      </c>
      <c r="F480" s="232">
        <v>5.8829493522643999</v>
      </c>
      <c r="G480" s="232">
        <v>4.1362566705060999E-9</v>
      </c>
      <c r="H480" s="232">
        <v>12185</v>
      </c>
      <c r="I480" s="232">
        <v>0.403884768486023</v>
      </c>
      <c r="J480" s="232">
        <v>0.13637237250804901</v>
      </c>
    </row>
    <row r="481" spans="1:10" x14ac:dyDescent="0.25">
      <c r="A481" s="275" t="str">
        <f t="shared" si="7"/>
        <v>32012hom</v>
      </c>
      <c r="B481" s="232">
        <v>32012</v>
      </c>
      <c r="C481" s="232" t="s">
        <v>715</v>
      </c>
      <c r="D481" s="232">
        <v>0.360495775938034</v>
      </c>
      <c r="E481" s="232">
        <v>1.15418583154678E-2</v>
      </c>
      <c r="F481" s="232">
        <v>31.233772277831999</v>
      </c>
      <c r="G481" s="232">
        <v>0</v>
      </c>
      <c r="H481" s="232">
        <v>12185</v>
      </c>
      <c r="I481" s="232">
        <v>0.403884768486023</v>
      </c>
      <c r="J481" s="232">
        <v>0.55390584468841597</v>
      </c>
    </row>
    <row r="482" spans="1:10" x14ac:dyDescent="0.25">
      <c r="A482" s="275" t="str">
        <f t="shared" si="7"/>
        <v>32012idade</v>
      </c>
      <c r="B482" s="232">
        <v>32012</v>
      </c>
      <c r="C482" s="232" t="s">
        <v>716</v>
      </c>
      <c r="D482" s="232">
        <v>5.0397340208292001E-2</v>
      </c>
      <c r="E482" s="232">
        <v>2.8064202051609798E-3</v>
      </c>
      <c r="F482" s="232">
        <v>17.9578742980957</v>
      </c>
      <c r="G482" s="232">
        <v>0</v>
      </c>
      <c r="H482" s="232">
        <v>12185</v>
      </c>
      <c r="I482" s="232">
        <v>0.403884768486023</v>
      </c>
      <c r="J482" s="232">
        <v>39.671802520752003</v>
      </c>
    </row>
    <row r="483" spans="1:10" x14ac:dyDescent="0.25">
      <c r="A483" s="275" t="str">
        <f t="shared" si="7"/>
        <v>32012idade2</v>
      </c>
      <c r="B483" s="232">
        <v>32012</v>
      </c>
      <c r="C483" s="232" t="s">
        <v>717</v>
      </c>
      <c r="D483" s="232">
        <v>-4.8381593660451499E-4</v>
      </c>
      <c r="E483" s="232">
        <v>3.4681852412177297E-5</v>
      </c>
      <c r="F483" s="232">
        <v>-13.9501180648804</v>
      </c>
      <c r="G483" s="232">
        <v>0</v>
      </c>
      <c r="H483" s="232">
        <v>12185</v>
      </c>
      <c r="I483" s="232">
        <v>0.403884768486023</v>
      </c>
      <c r="J483" s="232">
        <v>1744.0751953125</v>
      </c>
    </row>
    <row r="484" spans="1:10" x14ac:dyDescent="0.25">
      <c r="A484" s="275" t="str">
        <f t="shared" si="7"/>
        <v>32012lnrtrabp</v>
      </c>
      <c r="B484" s="232">
        <v>32012</v>
      </c>
      <c r="C484" s="232" t="s">
        <v>718</v>
      </c>
      <c r="J484" s="232">
        <v>7.3045320510864302</v>
      </c>
    </row>
    <row r="485" spans="1:10" x14ac:dyDescent="0.25">
      <c r="A485" s="275" t="str">
        <f t="shared" si="7"/>
        <v>22012_cons</v>
      </c>
      <c r="B485" s="232">
        <v>22012</v>
      </c>
      <c r="C485" s="232" t="s">
        <v>696</v>
      </c>
      <c r="D485" s="232">
        <v>5.63775634765625</v>
      </c>
      <c r="E485" s="232">
        <v>6.7851901054382296E-2</v>
      </c>
      <c r="F485" s="232">
        <v>83.089141845703097</v>
      </c>
      <c r="G485" s="232">
        <v>0</v>
      </c>
      <c r="H485" s="232">
        <v>12088</v>
      </c>
      <c r="I485" s="232">
        <v>0.375320315361023</v>
      </c>
    </row>
    <row r="486" spans="1:10" x14ac:dyDescent="0.25">
      <c r="A486" s="275" t="str">
        <f t="shared" si="7"/>
        <v>22012edu1</v>
      </c>
      <c r="B486" s="232">
        <v>22012</v>
      </c>
      <c r="C486" s="232" t="s">
        <v>697</v>
      </c>
      <c r="D486" s="232">
        <v>2.5309285148978199E-2</v>
      </c>
      <c r="E486" s="232">
        <v>0.102264113724232</v>
      </c>
      <c r="F486" s="232">
        <v>0.24748940765857699</v>
      </c>
      <c r="G486" s="232">
        <v>0.80453372001647905</v>
      </c>
      <c r="H486" s="232">
        <v>12088</v>
      </c>
      <c r="I486" s="232">
        <v>0.375320315361023</v>
      </c>
      <c r="J486" s="232">
        <v>5.1302759675309105E-4</v>
      </c>
    </row>
    <row r="487" spans="1:10" x14ac:dyDescent="0.25">
      <c r="A487" s="275" t="str">
        <f t="shared" si="7"/>
        <v>22012edu10</v>
      </c>
      <c r="B487" s="232">
        <v>22012</v>
      </c>
      <c r="C487" s="232" t="s">
        <v>698</v>
      </c>
      <c r="D487" s="232">
        <v>0.17135049402713801</v>
      </c>
      <c r="E487" s="232">
        <v>4.7871645539999001E-2</v>
      </c>
      <c r="F487" s="232">
        <v>3.5793733596801798</v>
      </c>
      <c r="G487" s="232">
        <v>3.45770735293627E-4</v>
      </c>
      <c r="H487" s="232">
        <v>12088</v>
      </c>
      <c r="I487" s="232">
        <v>0.375320315361023</v>
      </c>
      <c r="J487" s="232">
        <v>2.73800641298294E-2</v>
      </c>
    </row>
    <row r="488" spans="1:10" x14ac:dyDescent="0.25">
      <c r="A488" s="275" t="str">
        <f t="shared" si="7"/>
        <v>22012edu11</v>
      </c>
      <c r="B488" s="232">
        <v>22012</v>
      </c>
      <c r="C488" s="232" t="s">
        <v>699</v>
      </c>
      <c r="D488" s="232">
        <v>0.223002254962921</v>
      </c>
      <c r="E488" s="232">
        <v>4.6801719814538997E-2</v>
      </c>
      <c r="F488" s="232">
        <v>4.7648301124572798</v>
      </c>
      <c r="G488" s="232">
        <v>1.9121646346320601E-6</v>
      </c>
      <c r="H488" s="232">
        <v>12088</v>
      </c>
      <c r="I488" s="232">
        <v>0.375320315361023</v>
      </c>
      <c r="J488" s="232">
        <v>3.1093379482626901E-2</v>
      </c>
    </row>
    <row r="489" spans="1:10" x14ac:dyDescent="0.25">
      <c r="A489" s="275" t="str">
        <f t="shared" si="7"/>
        <v>22012edu12</v>
      </c>
      <c r="B489" s="232">
        <v>22012</v>
      </c>
      <c r="C489" s="232" t="s">
        <v>700</v>
      </c>
      <c r="D489" s="232">
        <v>0.43278071284294101</v>
      </c>
      <c r="E489" s="232">
        <v>3.8114812225103399E-2</v>
      </c>
      <c r="F489" s="232">
        <v>11.3546590805054</v>
      </c>
      <c r="G489" s="232">
        <v>9.9507639336090598E-30</v>
      </c>
      <c r="H489" s="232">
        <v>12088</v>
      </c>
      <c r="I489" s="232">
        <v>0.375320315361023</v>
      </c>
      <c r="J489" s="232">
        <v>0.34884884953498801</v>
      </c>
    </row>
    <row r="490" spans="1:10" x14ac:dyDescent="0.25">
      <c r="A490" s="275" t="str">
        <f t="shared" si="7"/>
        <v>22012edu13</v>
      </c>
      <c r="B490" s="232">
        <v>22012</v>
      </c>
      <c r="C490" s="232" t="s">
        <v>701</v>
      </c>
      <c r="D490" s="232">
        <v>0.72597473859786998</v>
      </c>
      <c r="E490" s="232">
        <v>5.4536394774913802E-2</v>
      </c>
      <c r="F490" s="232">
        <v>13.3117475509644</v>
      </c>
      <c r="G490" s="232">
        <v>0</v>
      </c>
      <c r="H490" s="232">
        <v>12088</v>
      </c>
      <c r="I490" s="232">
        <v>0.375320315361023</v>
      </c>
      <c r="J490" s="232">
        <v>1.7128013074397999E-2</v>
      </c>
    </row>
    <row r="491" spans="1:10" x14ac:dyDescent="0.25">
      <c r="A491" s="275" t="str">
        <f t="shared" si="7"/>
        <v>22012edu14</v>
      </c>
      <c r="B491" s="232">
        <v>22012</v>
      </c>
      <c r="C491" s="232" t="s">
        <v>702</v>
      </c>
      <c r="D491" s="232">
        <v>0.79931992292404197</v>
      </c>
      <c r="E491" s="232">
        <v>5.6312270462512998E-2</v>
      </c>
      <c r="F491" s="232">
        <v>14.1944179534912</v>
      </c>
      <c r="G491" s="232">
        <v>0</v>
      </c>
      <c r="H491" s="232">
        <v>12088</v>
      </c>
      <c r="I491" s="232">
        <v>0.375320315361023</v>
      </c>
      <c r="J491" s="232">
        <v>2.5324732065200799E-2</v>
      </c>
    </row>
    <row r="492" spans="1:10" x14ac:dyDescent="0.25">
      <c r="A492" s="275" t="str">
        <f t="shared" si="7"/>
        <v>22012edu15</v>
      </c>
      <c r="B492" s="232">
        <v>22012</v>
      </c>
      <c r="C492" s="232" t="s">
        <v>703</v>
      </c>
      <c r="D492" s="232">
        <v>0.67441487312316895</v>
      </c>
      <c r="E492" s="232">
        <v>5.4361212998628602E-2</v>
      </c>
      <c r="F492" s="232">
        <v>12.406177520751999</v>
      </c>
      <c r="G492" s="232">
        <v>3.9609656813540098E-35</v>
      </c>
      <c r="H492" s="232">
        <v>12088</v>
      </c>
      <c r="I492" s="232">
        <v>0.375320315361023</v>
      </c>
      <c r="J492" s="232">
        <v>2.74143610149622E-2</v>
      </c>
    </row>
    <row r="493" spans="1:10" x14ac:dyDescent="0.25">
      <c r="A493" s="275" t="str">
        <f t="shared" si="7"/>
        <v>22012edu16</v>
      </c>
      <c r="B493" s="232">
        <v>22012</v>
      </c>
      <c r="C493" s="232" t="s">
        <v>704</v>
      </c>
      <c r="D493" s="232">
        <v>1.2998752593994101</v>
      </c>
      <c r="E493" s="232">
        <v>4.2742829769849798E-2</v>
      </c>
      <c r="F493" s="232">
        <v>30.4115390777588</v>
      </c>
      <c r="G493" s="232">
        <v>0</v>
      </c>
      <c r="H493" s="232">
        <v>12088</v>
      </c>
      <c r="I493" s="232">
        <v>0.375320315361023</v>
      </c>
      <c r="J493" s="232">
        <v>0.156321361660957</v>
      </c>
    </row>
    <row r="494" spans="1:10" x14ac:dyDescent="0.25">
      <c r="A494" s="275" t="str">
        <f t="shared" si="7"/>
        <v>22012edu18</v>
      </c>
      <c r="B494" s="232">
        <v>22012</v>
      </c>
      <c r="C494" s="232" t="s">
        <v>705</v>
      </c>
      <c r="D494" s="232">
        <v>1.6326813697814899</v>
      </c>
      <c r="E494" s="232">
        <v>9.4750881195068401E-2</v>
      </c>
      <c r="F494" s="232">
        <v>17.231306076049801</v>
      </c>
      <c r="G494" s="232">
        <v>0</v>
      </c>
      <c r="H494" s="232">
        <v>12088</v>
      </c>
      <c r="I494" s="232">
        <v>0.375320315361023</v>
      </c>
      <c r="J494" s="232">
        <v>1.14376926794648E-2</v>
      </c>
    </row>
    <row r="495" spans="1:10" x14ac:dyDescent="0.25">
      <c r="A495" s="275" t="str">
        <f t="shared" si="7"/>
        <v>22012edu2</v>
      </c>
      <c r="B495" s="232">
        <v>22012</v>
      </c>
      <c r="C495" s="232" t="s">
        <v>706</v>
      </c>
      <c r="D495" s="232">
        <v>-0.13907222449779499</v>
      </c>
      <c r="E495" s="232">
        <v>7.7148757874965695E-2</v>
      </c>
      <c r="F495" s="232">
        <v>-1.80265021324158</v>
      </c>
      <c r="G495" s="232">
        <v>7.1468107402324704E-2</v>
      </c>
      <c r="H495" s="232">
        <v>12088</v>
      </c>
      <c r="I495" s="232">
        <v>0.375320315361023</v>
      </c>
      <c r="J495" s="232">
        <v>5.5218213237822099E-3</v>
      </c>
    </row>
    <row r="496" spans="1:10" x14ac:dyDescent="0.25">
      <c r="A496" s="275" t="str">
        <f t="shared" si="7"/>
        <v>22012edu22</v>
      </c>
      <c r="B496" s="232">
        <v>22012</v>
      </c>
      <c r="C496" s="232" t="s">
        <v>707</v>
      </c>
      <c r="D496" s="232">
        <v>1.91425108909607</v>
      </c>
      <c r="E496" s="232">
        <v>0.141957402229309</v>
      </c>
      <c r="F496" s="232">
        <v>13.4846868515015</v>
      </c>
      <c r="G496" s="232">
        <v>0</v>
      </c>
      <c r="H496" s="232">
        <v>12088</v>
      </c>
      <c r="I496" s="232">
        <v>0.375320315361023</v>
      </c>
      <c r="J496" s="232">
        <v>4.7986945137381597E-3</v>
      </c>
    </row>
    <row r="497" spans="1:10" x14ac:dyDescent="0.25">
      <c r="A497" s="275" t="str">
        <f t="shared" si="7"/>
        <v>22012edu3</v>
      </c>
      <c r="B497" s="232">
        <v>22012</v>
      </c>
      <c r="C497" s="232" t="s">
        <v>708</v>
      </c>
      <c r="D497" s="232">
        <v>-7.42836594581604E-2</v>
      </c>
      <c r="E497" s="232">
        <v>7.0801399648189503E-2</v>
      </c>
      <c r="F497" s="232">
        <v>-1.04918348789215</v>
      </c>
      <c r="G497" s="232">
        <v>0.29411467909812899</v>
      </c>
      <c r="H497" s="232">
        <v>12088</v>
      </c>
      <c r="I497" s="232">
        <v>0.375320315361023</v>
      </c>
      <c r="J497" s="232">
        <v>1.05075854808092E-2</v>
      </c>
    </row>
    <row r="498" spans="1:10" x14ac:dyDescent="0.25">
      <c r="A498" s="275" t="str">
        <f t="shared" si="7"/>
        <v>22012edu4</v>
      </c>
      <c r="B498" s="232">
        <v>22012</v>
      </c>
      <c r="C498" s="232" t="s">
        <v>709</v>
      </c>
      <c r="D498" s="232">
        <v>-0.11025217920541799</v>
      </c>
      <c r="E498" s="232">
        <v>5.1243651658296599E-2</v>
      </c>
      <c r="F498" s="232">
        <v>-2.15152859687805</v>
      </c>
      <c r="G498" s="232">
        <v>3.1454287469387103E-2</v>
      </c>
      <c r="H498" s="232">
        <v>12088</v>
      </c>
      <c r="I498" s="232">
        <v>0.375320315361023</v>
      </c>
      <c r="J498" s="232">
        <v>1.8431078642606701E-2</v>
      </c>
    </row>
    <row r="499" spans="1:10" x14ac:dyDescent="0.25">
      <c r="A499" s="275" t="str">
        <f t="shared" si="7"/>
        <v>22012edu5</v>
      </c>
      <c r="B499" s="232">
        <v>22012</v>
      </c>
      <c r="C499" s="232" t="s">
        <v>710</v>
      </c>
      <c r="D499" s="232">
        <v>-6.2856893055140998E-3</v>
      </c>
      <c r="E499" s="232">
        <v>4.3891645967960399E-2</v>
      </c>
      <c r="F499" s="232">
        <v>-0.143209233880043</v>
      </c>
      <c r="G499" s="232">
        <v>0.88612735271453902</v>
      </c>
      <c r="H499" s="232">
        <v>12088</v>
      </c>
      <c r="I499" s="232">
        <v>0.375320315361023</v>
      </c>
      <c r="J499" s="232">
        <v>6.1723992228508003E-2</v>
      </c>
    </row>
    <row r="500" spans="1:10" x14ac:dyDescent="0.25">
      <c r="A500" s="275" t="str">
        <f t="shared" si="7"/>
        <v>22012edu6</v>
      </c>
      <c r="B500" s="232">
        <v>22012</v>
      </c>
      <c r="C500" s="232" t="s">
        <v>711</v>
      </c>
      <c r="D500" s="232">
        <v>4.9350960180163401E-3</v>
      </c>
      <c r="E500" s="232">
        <v>4.3969865888357197E-2</v>
      </c>
      <c r="F500" s="232">
        <v>0.112238138914108</v>
      </c>
      <c r="G500" s="232">
        <v>0.91063648462295499</v>
      </c>
      <c r="H500" s="232">
        <v>12088</v>
      </c>
      <c r="I500" s="232">
        <v>0.375320315361023</v>
      </c>
      <c r="J500" s="232">
        <v>3.9612516760826097E-2</v>
      </c>
    </row>
    <row r="501" spans="1:10" x14ac:dyDescent="0.25">
      <c r="A501" s="275" t="str">
        <f t="shared" si="7"/>
        <v>22012edu7</v>
      </c>
      <c r="B501" s="232">
        <v>22012</v>
      </c>
      <c r="C501" s="232" t="s">
        <v>712</v>
      </c>
      <c r="D501" s="232">
        <v>8.7877042591571794E-2</v>
      </c>
      <c r="E501" s="232">
        <v>4.5585747808218002E-2</v>
      </c>
      <c r="F501" s="232">
        <v>1.9277306795120199</v>
      </c>
      <c r="G501" s="232">
        <v>5.3912077099084903E-2</v>
      </c>
      <c r="H501" s="232">
        <v>12088</v>
      </c>
      <c r="I501" s="232">
        <v>0.375320315361023</v>
      </c>
      <c r="J501" s="232">
        <v>2.8666734695434602E-2</v>
      </c>
    </row>
    <row r="502" spans="1:10" x14ac:dyDescent="0.25">
      <c r="A502" s="275" t="str">
        <f t="shared" si="7"/>
        <v>22012edu8</v>
      </c>
      <c r="B502" s="232">
        <v>22012</v>
      </c>
      <c r="C502" s="232" t="s">
        <v>713</v>
      </c>
      <c r="D502" s="232">
        <v>9.3950279057025896E-2</v>
      </c>
      <c r="E502" s="232">
        <v>4.7539971768856E-2</v>
      </c>
      <c r="F502" s="232">
        <v>1.9762375354766799</v>
      </c>
      <c r="G502" s="232">
        <v>4.8150621354579898E-2</v>
      </c>
      <c r="H502" s="232">
        <v>12088</v>
      </c>
      <c r="I502" s="232">
        <v>0.375320315361023</v>
      </c>
      <c r="J502" s="232">
        <v>3.2695580273866702E-2</v>
      </c>
    </row>
    <row r="503" spans="1:10" x14ac:dyDescent="0.25">
      <c r="A503" s="275" t="str">
        <f t="shared" si="7"/>
        <v>22012edu9</v>
      </c>
      <c r="B503" s="232">
        <v>22012</v>
      </c>
      <c r="C503" s="232" t="s">
        <v>714</v>
      </c>
      <c r="D503" s="232">
        <v>0.120789289474487</v>
      </c>
      <c r="E503" s="232">
        <v>3.9345789700746502E-2</v>
      </c>
      <c r="F503" s="232">
        <v>3.0699419975280802</v>
      </c>
      <c r="G503" s="232">
        <v>2.1457595285028202E-3</v>
      </c>
      <c r="H503" s="232">
        <v>12088</v>
      </c>
      <c r="I503" s="232">
        <v>0.375320315361023</v>
      </c>
      <c r="J503" s="232">
        <v>0.12909440696239499</v>
      </c>
    </row>
    <row r="504" spans="1:10" x14ac:dyDescent="0.25">
      <c r="A504" s="275" t="str">
        <f t="shared" si="7"/>
        <v>22012hom</v>
      </c>
      <c r="B504" s="232">
        <v>22012</v>
      </c>
      <c r="C504" s="232" t="s">
        <v>715</v>
      </c>
      <c r="D504" s="232">
        <v>0.35988464951515198</v>
      </c>
      <c r="E504" s="232">
        <v>1.2421234510838999E-2</v>
      </c>
      <c r="F504" s="232">
        <v>28.973339080810501</v>
      </c>
      <c r="G504" s="232">
        <v>0</v>
      </c>
      <c r="H504" s="232">
        <v>12088</v>
      </c>
      <c r="I504" s="232">
        <v>0.375320315361023</v>
      </c>
      <c r="J504" s="232">
        <v>0.550947666168213</v>
      </c>
    </row>
    <row r="505" spans="1:10" x14ac:dyDescent="0.25">
      <c r="A505" s="275" t="str">
        <f t="shared" si="7"/>
        <v>22012idade</v>
      </c>
      <c r="B505" s="232">
        <v>22012</v>
      </c>
      <c r="C505" s="232" t="s">
        <v>716</v>
      </c>
      <c r="D505" s="232">
        <v>4.34478111565113E-2</v>
      </c>
      <c r="E505" s="232">
        <v>3.0334463808685502E-3</v>
      </c>
      <c r="F505" s="232">
        <v>14.3229207992554</v>
      </c>
      <c r="G505" s="232">
        <v>0</v>
      </c>
      <c r="H505" s="232">
        <v>12088</v>
      </c>
      <c r="I505" s="232">
        <v>0.375320315361023</v>
      </c>
      <c r="J505" s="232">
        <v>39.627571105957003</v>
      </c>
    </row>
    <row r="506" spans="1:10" x14ac:dyDescent="0.25">
      <c r="A506" s="275" t="str">
        <f t="shared" si="7"/>
        <v>22012idade2</v>
      </c>
      <c r="B506" s="232">
        <v>22012</v>
      </c>
      <c r="C506" s="232" t="s">
        <v>717</v>
      </c>
      <c r="D506" s="232">
        <v>-4.0035083657130599E-4</v>
      </c>
      <c r="E506" s="232">
        <v>3.7708774470957003E-5</v>
      </c>
      <c r="F506" s="232">
        <v>-10.616914749145501</v>
      </c>
      <c r="G506" s="232">
        <v>3.2449599202527898E-26</v>
      </c>
      <c r="H506" s="232">
        <v>12088</v>
      </c>
      <c r="I506" s="232">
        <v>0.375320315361023</v>
      </c>
      <c r="J506" s="232">
        <v>1739.35119628906</v>
      </c>
    </row>
    <row r="507" spans="1:10" x14ac:dyDescent="0.25">
      <c r="A507" s="275" t="str">
        <f t="shared" si="7"/>
        <v>22012lnrtrabp</v>
      </c>
      <c r="B507" s="232">
        <v>22012</v>
      </c>
      <c r="C507" s="232" t="s">
        <v>718</v>
      </c>
      <c r="J507" s="232">
        <v>7.3236632347106898</v>
      </c>
    </row>
    <row r="508" spans="1:10" x14ac:dyDescent="0.25">
      <c r="A508" s="275" t="str">
        <f t="shared" si="7"/>
        <v>12012_cons</v>
      </c>
      <c r="B508" s="232">
        <v>12012</v>
      </c>
      <c r="C508" s="232" t="s">
        <v>696</v>
      </c>
      <c r="D508" s="232">
        <v>5.2343883514404297</v>
      </c>
      <c r="E508" s="232">
        <v>6.6891670227050795E-2</v>
      </c>
      <c r="F508" s="232">
        <v>78.251724243164105</v>
      </c>
      <c r="G508" s="232">
        <v>0</v>
      </c>
      <c r="H508" s="232">
        <v>11382</v>
      </c>
      <c r="I508" s="232">
        <v>0.41487193107605003</v>
      </c>
    </row>
    <row r="509" spans="1:10" x14ac:dyDescent="0.25">
      <c r="A509" s="275" t="str">
        <f t="shared" si="7"/>
        <v>12012edu1</v>
      </c>
      <c r="B509" s="232">
        <v>12012</v>
      </c>
      <c r="C509" s="232" t="s">
        <v>697</v>
      </c>
      <c r="D509" s="232">
        <v>0.229103058576584</v>
      </c>
      <c r="E509" s="232">
        <v>0.12053831666707999</v>
      </c>
      <c r="F509" s="232">
        <v>1.9006658792495701</v>
      </c>
      <c r="G509" s="232">
        <v>5.73710761964321E-2</v>
      </c>
      <c r="H509" s="232">
        <v>11382</v>
      </c>
      <c r="I509" s="232">
        <v>0.41487193107605003</v>
      </c>
      <c r="J509" s="232">
        <v>3.8987695006653699E-4</v>
      </c>
    </row>
    <row r="510" spans="1:10" x14ac:dyDescent="0.25">
      <c r="A510" s="275" t="str">
        <f t="shared" si="7"/>
        <v>12012edu10</v>
      </c>
      <c r="B510" s="232">
        <v>12012</v>
      </c>
      <c r="C510" s="232" t="s">
        <v>698</v>
      </c>
      <c r="D510" s="232">
        <v>0.30588120222091703</v>
      </c>
      <c r="E510" s="232">
        <v>4.8136115074157701E-2</v>
      </c>
      <c r="F510" s="232">
        <v>6.3545055389404297</v>
      </c>
      <c r="G510" s="232">
        <v>2.17099879740168E-10</v>
      </c>
      <c r="H510" s="232">
        <v>11382</v>
      </c>
      <c r="I510" s="232">
        <v>0.41487193107605003</v>
      </c>
      <c r="J510" s="232">
        <v>2.6578670367598499E-2</v>
      </c>
    </row>
    <row r="511" spans="1:10" x14ac:dyDescent="0.25">
      <c r="A511" s="275" t="str">
        <f t="shared" si="7"/>
        <v>12012edu11</v>
      </c>
      <c r="B511" s="232">
        <v>12012</v>
      </c>
      <c r="C511" s="232" t="s">
        <v>699</v>
      </c>
      <c r="D511" s="232">
        <v>0.35574540495872498</v>
      </c>
      <c r="E511" s="232">
        <v>4.94328215718269E-2</v>
      </c>
      <c r="F511" s="232">
        <v>7.1965427398681596</v>
      </c>
      <c r="G511" s="232">
        <v>6.5649823901767202E-13</v>
      </c>
      <c r="H511" s="232">
        <v>11382</v>
      </c>
      <c r="I511" s="232">
        <v>0.41487193107605003</v>
      </c>
      <c r="J511" s="232">
        <v>3.3003982156515101E-2</v>
      </c>
    </row>
    <row r="512" spans="1:10" x14ac:dyDescent="0.25">
      <c r="A512" s="275" t="str">
        <f t="shared" si="7"/>
        <v>12012edu12</v>
      </c>
      <c r="B512" s="232">
        <v>12012</v>
      </c>
      <c r="C512" s="232" t="s">
        <v>700</v>
      </c>
      <c r="D512" s="232">
        <v>0.55096054077148404</v>
      </c>
      <c r="E512" s="232">
        <v>4.10650335252285E-2</v>
      </c>
      <c r="F512" s="232">
        <v>13.4167804718018</v>
      </c>
      <c r="G512" s="232">
        <v>0</v>
      </c>
      <c r="H512" s="232">
        <v>11382</v>
      </c>
      <c r="I512" s="232">
        <v>0.41487193107605003</v>
      </c>
      <c r="J512" s="232">
        <v>0.34453451633453402</v>
      </c>
    </row>
    <row r="513" spans="1:10" x14ac:dyDescent="0.25">
      <c r="A513" s="275" t="str">
        <f t="shared" si="7"/>
        <v>12012edu13</v>
      </c>
      <c r="B513" s="232">
        <v>12012</v>
      </c>
      <c r="C513" s="232" t="s">
        <v>701</v>
      </c>
      <c r="D513" s="232">
        <v>0.76689088344573997</v>
      </c>
      <c r="E513" s="232">
        <v>5.97196519374847E-2</v>
      </c>
      <c r="F513" s="232">
        <v>12.841516494751</v>
      </c>
      <c r="G513" s="232">
        <v>1.74862620745828E-37</v>
      </c>
      <c r="H513" s="232">
        <v>11382</v>
      </c>
      <c r="I513" s="232">
        <v>0.41487193107605003</v>
      </c>
      <c r="J513" s="232">
        <v>1.7169160768389698E-2</v>
      </c>
    </row>
    <row r="514" spans="1:10" x14ac:dyDescent="0.25">
      <c r="A514" s="275" t="str">
        <f t="shared" si="7"/>
        <v>12012edu14</v>
      </c>
      <c r="B514" s="232">
        <v>12012</v>
      </c>
      <c r="C514" s="232" t="s">
        <v>702</v>
      </c>
      <c r="D514" s="232">
        <v>0.94670021533966098</v>
      </c>
      <c r="E514" s="232">
        <v>6.1956658959388698E-2</v>
      </c>
      <c r="F514" s="232">
        <v>15.2800397872925</v>
      </c>
      <c r="G514" s="232">
        <v>0</v>
      </c>
      <c r="H514" s="232">
        <v>11382</v>
      </c>
      <c r="I514" s="232">
        <v>0.41487193107605003</v>
      </c>
      <c r="J514" s="232">
        <v>2.48028691858053E-2</v>
      </c>
    </row>
    <row r="515" spans="1:10" x14ac:dyDescent="0.25">
      <c r="A515" s="275" t="str">
        <f t="shared" ref="A515:A530" si="8">B515&amp;C515</f>
        <v>12012edu15</v>
      </c>
      <c r="B515" s="232">
        <v>12012</v>
      </c>
      <c r="C515" s="232" t="s">
        <v>703</v>
      </c>
      <c r="D515" s="232">
        <v>0.87749385833740201</v>
      </c>
      <c r="E515" s="232">
        <v>5.9127483516931499E-2</v>
      </c>
      <c r="F515" s="232">
        <v>14.840710639953601</v>
      </c>
      <c r="G515" s="232">
        <v>0</v>
      </c>
      <c r="H515" s="232">
        <v>11382</v>
      </c>
      <c r="I515" s="232">
        <v>0.41487193107605003</v>
      </c>
      <c r="J515" s="232">
        <v>3.0999634414911301E-2</v>
      </c>
    </row>
    <row r="516" spans="1:10" x14ac:dyDescent="0.25">
      <c r="A516" s="275" t="str">
        <f t="shared" si="8"/>
        <v>12012edu16</v>
      </c>
      <c r="B516" s="232">
        <v>12012</v>
      </c>
      <c r="C516" s="232" t="s">
        <v>704</v>
      </c>
      <c r="D516" s="232">
        <v>1.45205986499786</v>
      </c>
      <c r="E516" s="232">
        <v>4.4572226703167003E-2</v>
      </c>
      <c r="F516" s="232">
        <v>32.577682495117202</v>
      </c>
      <c r="G516" s="232">
        <v>0</v>
      </c>
      <c r="H516" s="232">
        <v>11382</v>
      </c>
      <c r="I516" s="232">
        <v>0.41487193107605003</v>
      </c>
      <c r="J516" s="232">
        <v>0.163444653153419</v>
      </c>
    </row>
    <row r="517" spans="1:10" x14ac:dyDescent="0.25">
      <c r="A517" s="275" t="str">
        <f t="shared" si="8"/>
        <v>12012edu18</v>
      </c>
      <c r="B517" s="232">
        <v>12012</v>
      </c>
      <c r="C517" s="232" t="s">
        <v>705</v>
      </c>
      <c r="D517" s="232">
        <v>2.0485737323761</v>
      </c>
      <c r="E517" s="232">
        <v>0.100744999945164</v>
      </c>
      <c r="F517" s="232">
        <v>20.3342475891113</v>
      </c>
      <c r="G517" s="232">
        <v>0</v>
      </c>
      <c r="H517" s="232">
        <v>11382</v>
      </c>
      <c r="I517" s="232">
        <v>0.41487193107605003</v>
      </c>
      <c r="J517" s="232">
        <v>8.65702982991934E-3</v>
      </c>
    </row>
    <row r="518" spans="1:10" x14ac:dyDescent="0.25">
      <c r="A518" s="275" t="str">
        <f t="shared" si="8"/>
        <v>12012edu2</v>
      </c>
      <c r="B518" s="232">
        <v>12012</v>
      </c>
      <c r="C518" s="232" t="s">
        <v>706</v>
      </c>
      <c r="D518" s="232">
        <v>-1.09344059601426E-2</v>
      </c>
      <c r="E518" s="232">
        <v>7.4299290776252705E-2</v>
      </c>
      <c r="F518" s="232">
        <v>-0.14716702699661299</v>
      </c>
      <c r="G518" s="232">
        <v>0.88300281763076804</v>
      </c>
      <c r="H518" s="232">
        <v>11382</v>
      </c>
      <c r="I518" s="232">
        <v>0.41487193107605003</v>
      </c>
      <c r="J518" s="232">
        <v>6.6729625687003101E-3</v>
      </c>
    </row>
    <row r="519" spans="1:10" x14ac:dyDescent="0.25">
      <c r="A519" s="275" t="str">
        <f t="shared" si="8"/>
        <v>12012edu22</v>
      </c>
      <c r="B519" s="232">
        <v>12012</v>
      </c>
      <c r="C519" s="232" t="s">
        <v>707</v>
      </c>
      <c r="D519" s="232">
        <v>1.93456959724426</v>
      </c>
      <c r="E519" s="232">
        <v>0.21078173816204099</v>
      </c>
      <c r="F519" s="232">
        <v>9.1780700683593803</v>
      </c>
      <c r="G519" s="232">
        <v>5.1455674732656103E-20</v>
      </c>
      <c r="H519" s="232">
        <v>11382</v>
      </c>
      <c r="I519" s="232">
        <v>0.41487193107605003</v>
      </c>
      <c r="J519" s="232">
        <v>2.8929582331329601E-3</v>
      </c>
    </row>
    <row r="520" spans="1:10" x14ac:dyDescent="0.25">
      <c r="A520" s="275" t="str">
        <f t="shared" si="8"/>
        <v>12012edu3</v>
      </c>
      <c r="B520" s="232">
        <v>12012</v>
      </c>
      <c r="C520" s="232" t="s">
        <v>708</v>
      </c>
      <c r="D520" s="232">
        <v>8.2382008433341994E-2</v>
      </c>
      <c r="E520" s="232">
        <v>6.1944346874952302E-2</v>
      </c>
      <c r="F520" s="232">
        <v>1.3299359083175699</v>
      </c>
      <c r="G520" s="232">
        <v>0.183566093444824</v>
      </c>
      <c r="H520" s="232">
        <v>11382</v>
      </c>
      <c r="I520" s="232">
        <v>0.41487193107605003</v>
      </c>
      <c r="J520" s="232">
        <v>9.42960474640131E-3</v>
      </c>
    </row>
    <row r="521" spans="1:10" x14ac:dyDescent="0.25">
      <c r="A521" s="275" t="str">
        <f t="shared" si="8"/>
        <v>12012edu4</v>
      </c>
      <c r="B521" s="232">
        <v>12012</v>
      </c>
      <c r="C521" s="232" t="s">
        <v>709</v>
      </c>
      <c r="D521" s="232">
        <v>1.46279595792294E-2</v>
      </c>
      <c r="E521" s="232">
        <v>5.7773955166339902E-2</v>
      </c>
      <c r="F521" s="232">
        <v>0.25319296121597301</v>
      </c>
      <c r="G521" s="232">
        <v>0.800123691558838</v>
      </c>
      <c r="H521" s="232">
        <v>11382</v>
      </c>
      <c r="I521" s="232">
        <v>0.41487193107605003</v>
      </c>
      <c r="J521" s="232">
        <v>1.9258275628089901E-2</v>
      </c>
    </row>
    <row r="522" spans="1:10" x14ac:dyDescent="0.25">
      <c r="A522" s="275" t="str">
        <f t="shared" si="8"/>
        <v>12012edu5</v>
      </c>
      <c r="B522" s="232">
        <v>12012</v>
      </c>
      <c r="C522" s="232" t="s">
        <v>710</v>
      </c>
      <c r="D522" s="232">
        <v>0.10892953723669099</v>
      </c>
      <c r="E522" s="232">
        <v>4.4656749814748799E-2</v>
      </c>
      <c r="F522" s="232">
        <v>2.4392626285553001</v>
      </c>
      <c r="G522" s="232">
        <v>1.4732466079294701E-2</v>
      </c>
      <c r="H522" s="232">
        <v>11382</v>
      </c>
      <c r="I522" s="232">
        <v>0.41487193107605003</v>
      </c>
      <c r="J522" s="232">
        <v>6.3567079603672E-2</v>
      </c>
    </row>
    <row r="523" spans="1:10" x14ac:dyDescent="0.25">
      <c r="A523" s="275" t="str">
        <f t="shared" si="8"/>
        <v>12012edu6</v>
      </c>
      <c r="B523" s="232">
        <v>12012</v>
      </c>
      <c r="C523" s="232" t="s">
        <v>711</v>
      </c>
      <c r="D523" s="232">
        <v>0.15809877216815901</v>
      </c>
      <c r="E523" s="232">
        <v>4.7020647674799E-2</v>
      </c>
      <c r="F523" s="232">
        <v>3.36232662200928</v>
      </c>
      <c r="G523" s="232">
        <v>7.7543780207634005E-4</v>
      </c>
      <c r="H523" s="232">
        <v>11382</v>
      </c>
      <c r="I523" s="232">
        <v>0.41487193107605003</v>
      </c>
      <c r="J523" s="232">
        <v>4.0164425969123799E-2</v>
      </c>
    </row>
    <row r="524" spans="1:10" x14ac:dyDescent="0.25">
      <c r="A524" s="275" t="str">
        <f t="shared" si="8"/>
        <v>12012edu7</v>
      </c>
      <c r="B524" s="232">
        <v>12012</v>
      </c>
      <c r="C524" s="232" t="s">
        <v>712</v>
      </c>
      <c r="D524" s="232">
        <v>0.25122672319412198</v>
      </c>
      <c r="E524" s="232">
        <v>5.03870844841003E-2</v>
      </c>
      <c r="F524" s="232">
        <v>4.9859347343444798</v>
      </c>
      <c r="G524" s="232">
        <v>6.2573400327892201E-7</v>
      </c>
      <c r="H524" s="232">
        <v>11382</v>
      </c>
      <c r="I524" s="232">
        <v>0.41487193107605003</v>
      </c>
      <c r="J524" s="232">
        <v>2.5804681703448299E-2</v>
      </c>
    </row>
    <row r="525" spans="1:10" x14ac:dyDescent="0.25">
      <c r="A525" s="275" t="str">
        <f t="shared" si="8"/>
        <v>12012edu8</v>
      </c>
      <c r="B525" s="232">
        <v>12012</v>
      </c>
      <c r="C525" s="232" t="s">
        <v>713</v>
      </c>
      <c r="D525" s="232">
        <v>0.21045179665088701</v>
      </c>
      <c r="E525" s="232">
        <v>4.7744411975145298E-2</v>
      </c>
      <c r="F525" s="232">
        <v>4.4078831672668501</v>
      </c>
      <c r="G525" s="232">
        <v>1.0534398825257101E-5</v>
      </c>
      <c r="H525" s="232">
        <v>11382</v>
      </c>
      <c r="I525" s="232">
        <v>0.41487193107605003</v>
      </c>
      <c r="J525" s="232">
        <v>3.4201957285404198E-2</v>
      </c>
    </row>
    <row r="526" spans="1:10" x14ac:dyDescent="0.25">
      <c r="A526" s="275" t="str">
        <f t="shared" si="8"/>
        <v>12012edu9</v>
      </c>
      <c r="B526" s="232">
        <v>12012</v>
      </c>
      <c r="C526" s="232" t="s">
        <v>714</v>
      </c>
      <c r="D526" s="232">
        <v>0.269912838935852</v>
      </c>
      <c r="E526" s="232">
        <v>4.1911527514457703E-2</v>
      </c>
      <c r="F526" s="232">
        <v>6.4400620460510298</v>
      </c>
      <c r="G526" s="232">
        <v>1.2424464235216701E-10</v>
      </c>
      <c r="H526" s="232">
        <v>11382</v>
      </c>
      <c r="I526" s="232">
        <v>0.41487193107605003</v>
      </c>
      <c r="J526" s="232">
        <v>0.12473241239786099</v>
      </c>
    </row>
    <row r="527" spans="1:10" x14ac:dyDescent="0.25">
      <c r="A527" s="275" t="str">
        <f t="shared" si="8"/>
        <v>12012hom</v>
      </c>
      <c r="B527" s="232">
        <v>12012</v>
      </c>
      <c r="C527" s="232" t="s">
        <v>715</v>
      </c>
      <c r="D527" s="232">
        <v>0.39046654105186501</v>
      </c>
      <c r="E527" s="232">
        <v>1.25250713899732E-2</v>
      </c>
      <c r="F527" s="232">
        <v>31.1747951507568</v>
      </c>
      <c r="G527" s="232">
        <v>0</v>
      </c>
      <c r="H527" s="232">
        <v>11382</v>
      </c>
      <c r="I527" s="232">
        <v>0.41487193107605003</v>
      </c>
      <c r="J527" s="232">
        <v>0.55705213546752896</v>
      </c>
    </row>
    <row r="528" spans="1:10" x14ac:dyDescent="0.25">
      <c r="A528" s="275" t="str">
        <f t="shared" si="8"/>
        <v>12012idade</v>
      </c>
      <c r="B528" s="232">
        <v>12012</v>
      </c>
      <c r="C528" s="232" t="s">
        <v>716</v>
      </c>
      <c r="D528" s="232">
        <v>5.5162448436021798E-2</v>
      </c>
      <c r="E528" s="232">
        <v>2.8654711786657602E-3</v>
      </c>
      <c r="F528" s="232">
        <v>19.2507419586182</v>
      </c>
      <c r="G528" s="232">
        <v>0</v>
      </c>
      <c r="H528" s="232">
        <v>11382</v>
      </c>
      <c r="I528" s="232">
        <v>0.41487193107605003</v>
      </c>
      <c r="J528" s="232">
        <v>39.518470764160199</v>
      </c>
    </row>
    <row r="529" spans="1:10" x14ac:dyDescent="0.25">
      <c r="A529" s="275" t="str">
        <f t="shared" si="8"/>
        <v>12012idade2</v>
      </c>
      <c r="B529" s="232">
        <v>12012</v>
      </c>
      <c r="C529" s="232" t="s">
        <v>717</v>
      </c>
      <c r="D529" s="232">
        <v>-5.3297361591830904E-4</v>
      </c>
      <c r="E529" s="232">
        <v>3.5095803468721001E-5</v>
      </c>
      <c r="F529" s="232">
        <v>-15.1862487792969</v>
      </c>
      <c r="G529" s="232">
        <v>0</v>
      </c>
      <c r="H529" s="232">
        <v>11382</v>
      </c>
      <c r="I529" s="232">
        <v>0.41487193107605003</v>
      </c>
      <c r="J529" s="232">
        <v>1732.59033203125</v>
      </c>
    </row>
    <row r="530" spans="1:10" x14ac:dyDescent="0.25">
      <c r="A530" s="275" t="str">
        <f t="shared" si="8"/>
        <v>12012lnrtrabp</v>
      </c>
      <c r="B530" s="232">
        <v>12012</v>
      </c>
      <c r="C530" s="232" t="s">
        <v>718</v>
      </c>
      <c r="J530" s="232">
        <v>7.3043141365051296</v>
      </c>
    </row>
  </sheetData>
  <pageMargins left="0.511811024" right="0.511811024" top="0.78740157499999996" bottom="0.78740157499999996" header="0.31496062000000002" footer="0.3149606200000000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0"/>
  <sheetViews>
    <sheetView topLeftCell="A506" workbookViewId="0">
      <selection activeCell="A162" sqref="A162"/>
    </sheetView>
  </sheetViews>
  <sheetFormatPr defaultRowHeight="15" x14ac:dyDescent="0.25"/>
  <cols>
    <col min="1" max="1" width="9.140625" style="275"/>
    <col min="2" max="10" width="9.140625" style="232"/>
    <col min="11" max="16384" width="9.140625" style="275"/>
  </cols>
  <sheetData>
    <row r="1" spans="1:10" x14ac:dyDescent="0.25">
      <c r="B1" s="232" t="s">
        <v>231</v>
      </c>
      <c r="C1" s="232" t="s">
        <v>688</v>
      </c>
      <c r="D1" s="232" t="s">
        <v>689</v>
      </c>
      <c r="E1" s="232" t="s">
        <v>690</v>
      </c>
      <c r="F1" s="232" t="s">
        <v>691</v>
      </c>
      <c r="G1" s="232" t="s">
        <v>692</v>
      </c>
      <c r="H1" s="232" t="s">
        <v>693</v>
      </c>
      <c r="I1" s="232" t="s">
        <v>694</v>
      </c>
      <c r="J1" s="232" t="s">
        <v>695</v>
      </c>
    </row>
    <row r="2" spans="1:10" x14ac:dyDescent="0.25">
      <c r="A2" s="275" t="str">
        <f>B2&amp;C2</f>
        <v>2016_cons</v>
      </c>
      <c r="B2" s="232">
        <v>2016</v>
      </c>
      <c r="C2" s="232" t="s">
        <v>696</v>
      </c>
      <c r="D2" s="232">
        <v>5.6090230941772496</v>
      </c>
      <c r="E2" s="232">
        <v>6.7243017256259904E-2</v>
      </c>
      <c r="F2" s="232">
        <v>83.414207458496094</v>
      </c>
      <c r="G2" s="232">
        <v>0</v>
      </c>
      <c r="H2" s="232">
        <v>12362</v>
      </c>
      <c r="I2" s="232">
        <v>0.48304936289787298</v>
      </c>
    </row>
    <row r="3" spans="1:10" x14ac:dyDescent="0.25">
      <c r="A3" s="275" t="str">
        <f t="shared" ref="A3:A66" si="0">B3&amp;C3</f>
        <v>2016edu1</v>
      </c>
      <c r="B3" s="232">
        <v>2016</v>
      </c>
      <c r="C3" s="232" t="s">
        <v>697</v>
      </c>
      <c r="D3" s="232">
        <v>0.14068362116813701</v>
      </c>
      <c r="E3" s="232">
        <v>0.145177632570267</v>
      </c>
      <c r="F3" s="232">
        <v>0.96904474496841397</v>
      </c>
      <c r="G3" s="232">
        <v>0.332541853189468</v>
      </c>
      <c r="H3" s="232">
        <v>12362</v>
      </c>
      <c r="I3" s="232">
        <v>0.48304936289787298</v>
      </c>
      <c r="J3" s="232">
        <v>3.0469105695374299E-4</v>
      </c>
    </row>
    <row r="4" spans="1:10" x14ac:dyDescent="0.25">
      <c r="A4" s="275" t="str">
        <f t="shared" si="0"/>
        <v>2016edu10</v>
      </c>
      <c r="B4" s="232">
        <v>2016</v>
      </c>
      <c r="C4" s="232" t="s">
        <v>698</v>
      </c>
      <c r="D4" s="232">
        <v>0.10223024338483799</v>
      </c>
      <c r="E4" s="232">
        <v>4.0534120053052902E-2</v>
      </c>
      <c r="F4" s="232">
        <v>2.5220787525177002</v>
      </c>
      <c r="G4" s="232">
        <v>1.16788353770971E-2</v>
      </c>
      <c r="H4" s="232">
        <v>12362</v>
      </c>
      <c r="I4" s="232">
        <v>0.48304936289787298</v>
      </c>
      <c r="J4" s="232">
        <v>1.36578436940908E-2</v>
      </c>
    </row>
    <row r="5" spans="1:10" x14ac:dyDescent="0.25">
      <c r="A5" s="275" t="str">
        <f t="shared" si="0"/>
        <v>2016edu11</v>
      </c>
      <c r="B5" s="232">
        <v>2016</v>
      </c>
      <c r="C5" s="232" t="s">
        <v>699</v>
      </c>
      <c r="D5" s="232">
        <v>0.116527579724789</v>
      </c>
      <c r="E5" s="232">
        <v>3.8687098771333701E-2</v>
      </c>
      <c r="F5" s="232">
        <v>3.01205277442932</v>
      </c>
      <c r="G5" s="232">
        <v>2.6001317892223601E-3</v>
      </c>
      <c r="H5" s="232">
        <v>12362</v>
      </c>
      <c r="I5" s="232">
        <v>0.48304936289787298</v>
      </c>
      <c r="J5" s="232">
        <v>1.7567720264196399E-2</v>
      </c>
    </row>
    <row r="6" spans="1:10" x14ac:dyDescent="0.25">
      <c r="A6" s="275" t="str">
        <f t="shared" si="0"/>
        <v>2016edu12</v>
      </c>
      <c r="B6" s="232">
        <v>2016</v>
      </c>
      <c r="C6" s="232" t="s">
        <v>700</v>
      </c>
      <c r="D6" s="232">
        <v>0.39198654890060403</v>
      </c>
      <c r="E6" s="232">
        <v>2.5479855015873899E-2</v>
      </c>
      <c r="F6" s="232">
        <v>15.3841753005981</v>
      </c>
      <c r="G6" s="232">
        <v>0</v>
      </c>
      <c r="H6" s="232">
        <v>12362</v>
      </c>
      <c r="I6" s="232">
        <v>0.48304936289787298</v>
      </c>
      <c r="J6" s="232">
        <v>0.36968088150024397</v>
      </c>
    </row>
    <row r="7" spans="1:10" x14ac:dyDescent="0.25">
      <c r="A7" s="275" t="str">
        <f t="shared" si="0"/>
        <v>2016edu13</v>
      </c>
      <c r="B7" s="232">
        <v>2016</v>
      </c>
      <c r="C7" s="232" t="s">
        <v>701</v>
      </c>
      <c r="D7" s="232">
        <v>0.53823065757751498</v>
      </c>
      <c r="E7" s="232">
        <v>5.2139997482299798E-2</v>
      </c>
      <c r="F7" s="232">
        <v>10.322797775268601</v>
      </c>
      <c r="G7" s="232">
        <v>7.0163335018329698E-25</v>
      </c>
      <c r="H7" s="232">
        <v>12362</v>
      </c>
      <c r="I7" s="232">
        <v>0.48304936289787298</v>
      </c>
      <c r="J7" s="232">
        <v>1.81578788906336E-2</v>
      </c>
    </row>
    <row r="8" spans="1:10" x14ac:dyDescent="0.25">
      <c r="A8" s="275" t="str">
        <f t="shared" si="0"/>
        <v>2016edu14</v>
      </c>
      <c r="B8" s="232">
        <v>2016</v>
      </c>
      <c r="C8" s="232" t="s">
        <v>702</v>
      </c>
      <c r="D8" s="232">
        <v>0.68756473064422596</v>
      </c>
      <c r="E8" s="232">
        <v>4.5572653412818902E-2</v>
      </c>
      <c r="F8" s="232">
        <v>15.087222099304199</v>
      </c>
      <c r="G8" s="232">
        <v>0</v>
      </c>
      <c r="H8" s="232">
        <v>12362</v>
      </c>
      <c r="I8" s="232">
        <v>0.48304936289787298</v>
      </c>
      <c r="J8" s="232">
        <v>2.38212030380964E-2</v>
      </c>
    </row>
    <row r="9" spans="1:10" x14ac:dyDescent="0.25">
      <c r="A9" s="275" t="str">
        <f t="shared" si="0"/>
        <v>2016edu15</v>
      </c>
      <c r="B9" s="232">
        <v>2016</v>
      </c>
      <c r="C9" s="232" t="s">
        <v>703</v>
      </c>
      <c r="D9" s="232">
        <v>0.83175337314605702</v>
      </c>
      <c r="E9" s="232">
        <v>4.9705613404512398E-2</v>
      </c>
      <c r="F9" s="232">
        <v>16.7335910797119</v>
      </c>
      <c r="G9" s="232">
        <v>0</v>
      </c>
      <c r="H9" s="232">
        <v>12362</v>
      </c>
      <c r="I9" s="232">
        <v>0.48304936289787298</v>
      </c>
      <c r="J9" s="232">
        <v>2.4822911247611001E-2</v>
      </c>
    </row>
    <row r="10" spans="1:10" x14ac:dyDescent="0.25">
      <c r="A10" s="275" t="str">
        <f t="shared" si="0"/>
        <v>2016edu16</v>
      </c>
      <c r="B10" s="232">
        <v>2016</v>
      </c>
      <c r="C10" s="232" t="s">
        <v>704</v>
      </c>
      <c r="D10" s="232">
        <v>1.36038506031036</v>
      </c>
      <c r="E10" s="232">
        <v>2.9667487367987602E-2</v>
      </c>
      <c r="F10" s="232">
        <v>45.854408264160199</v>
      </c>
      <c r="G10" s="232">
        <v>0</v>
      </c>
      <c r="H10" s="232">
        <v>12362</v>
      </c>
      <c r="I10" s="232">
        <v>0.48304936289787298</v>
      </c>
      <c r="J10" s="232">
        <v>0.26778182387352001</v>
      </c>
    </row>
    <row r="11" spans="1:10" x14ac:dyDescent="0.25">
      <c r="A11" s="275" t="str">
        <f t="shared" si="0"/>
        <v>2016edu18</v>
      </c>
      <c r="B11" s="232">
        <v>2016</v>
      </c>
      <c r="C11" s="232" t="s">
        <v>705</v>
      </c>
      <c r="D11" s="232">
        <v>1.6568570137023899</v>
      </c>
      <c r="E11" s="232">
        <v>6.4995005726814298E-2</v>
      </c>
      <c r="F11" s="232">
        <v>25.492067337036101</v>
      </c>
      <c r="G11" s="232">
        <v>0</v>
      </c>
      <c r="H11" s="232">
        <v>12362</v>
      </c>
      <c r="I11" s="232">
        <v>0.48304936289787298</v>
      </c>
      <c r="J11" s="232">
        <v>1.1758095584809799E-2</v>
      </c>
    </row>
    <row r="12" spans="1:10" x14ac:dyDescent="0.25">
      <c r="A12" s="275" t="str">
        <f t="shared" si="0"/>
        <v>2016edu2</v>
      </c>
      <c r="B12" s="232">
        <v>2016</v>
      </c>
      <c r="C12" s="232" t="s">
        <v>706</v>
      </c>
      <c r="D12" s="232">
        <v>5.2593067288398701E-2</v>
      </c>
      <c r="E12" s="232">
        <v>8.77669602632523E-2</v>
      </c>
      <c r="F12" s="232">
        <v>0.59923535585403398</v>
      </c>
      <c r="G12" s="232">
        <v>0.54902696609497104</v>
      </c>
      <c r="H12" s="232">
        <v>12362</v>
      </c>
      <c r="I12" s="232">
        <v>0.48304936289787298</v>
      </c>
      <c r="J12" s="232">
        <v>3.6343347746878901E-3</v>
      </c>
    </row>
    <row r="13" spans="1:10" x14ac:dyDescent="0.25">
      <c r="A13" s="275" t="str">
        <f t="shared" si="0"/>
        <v>2016edu22</v>
      </c>
      <c r="B13" s="232">
        <v>2016</v>
      </c>
      <c r="C13" s="232" t="s">
        <v>707</v>
      </c>
      <c r="D13" s="232">
        <v>2.07157278060913</v>
      </c>
      <c r="E13" s="232">
        <v>7.3148667812347398E-2</v>
      </c>
      <c r="F13" s="232">
        <v>28.320034027099599</v>
      </c>
      <c r="G13" s="232">
        <v>0</v>
      </c>
      <c r="H13" s="232">
        <v>12362</v>
      </c>
      <c r="I13" s="232">
        <v>0.48304936289787298</v>
      </c>
      <c r="J13" s="232">
        <v>7.1632177568972102E-3</v>
      </c>
    </row>
    <row r="14" spans="1:10" x14ac:dyDescent="0.25">
      <c r="A14" s="275" t="str">
        <f t="shared" si="0"/>
        <v>2016edu3</v>
      </c>
      <c r="B14" s="232">
        <v>2016</v>
      </c>
      <c r="C14" s="232" t="s">
        <v>708</v>
      </c>
      <c r="D14" s="232">
        <v>-0.16295517981052399</v>
      </c>
      <c r="E14" s="232">
        <v>7.1400724351406097E-2</v>
      </c>
      <c r="F14" s="232">
        <v>-2.2822623252868701</v>
      </c>
      <c r="G14" s="232">
        <v>2.2490797564387301E-2</v>
      </c>
      <c r="H14" s="232">
        <v>12362</v>
      </c>
      <c r="I14" s="232">
        <v>0.48304936289787298</v>
      </c>
      <c r="J14" s="232">
        <v>4.43600211292505E-3</v>
      </c>
    </row>
    <row r="15" spans="1:10" x14ac:dyDescent="0.25">
      <c r="A15" s="275" t="str">
        <f t="shared" si="0"/>
        <v>2016edu4</v>
      </c>
      <c r="B15" s="232">
        <v>2016</v>
      </c>
      <c r="C15" s="232" t="s">
        <v>709</v>
      </c>
      <c r="D15" s="232">
        <v>-4.7176148742437397E-2</v>
      </c>
      <c r="E15" s="232">
        <v>5.8317173272371299E-2</v>
      </c>
      <c r="F15" s="232">
        <v>-0.80895811319351196</v>
      </c>
      <c r="G15" s="232">
        <v>0.41855484247207603</v>
      </c>
      <c r="H15" s="232">
        <v>12362</v>
      </c>
      <c r="I15" s="232">
        <v>0.48304936289787298</v>
      </c>
      <c r="J15" s="232">
        <v>8.66867136210203E-3</v>
      </c>
    </row>
    <row r="16" spans="1:10" x14ac:dyDescent="0.25">
      <c r="A16" s="275" t="str">
        <f t="shared" si="0"/>
        <v>2016edu5</v>
      </c>
      <c r="B16" s="232">
        <v>2016</v>
      </c>
      <c r="C16" s="232" t="s">
        <v>710</v>
      </c>
      <c r="D16" s="232">
        <v>-2.80867107212543E-2</v>
      </c>
      <c r="E16" s="232">
        <v>3.55938263237476E-2</v>
      </c>
      <c r="F16" s="232">
        <v>-0.78908938169479403</v>
      </c>
      <c r="G16" s="232">
        <v>0.43007493019103998</v>
      </c>
      <c r="H16" s="232">
        <v>12362</v>
      </c>
      <c r="I16" s="232">
        <v>0.48304936289787298</v>
      </c>
      <c r="J16" s="232">
        <v>3.7109520286321598E-2</v>
      </c>
    </row>
    <row r="17" spans="1:10" x14ac:dyDescent="0.25">
      <c r="A17" s="275" t="str">
        <f t="shared" si="0"/>
        <v>2016edu6</v>
      </c>
      <c r="B17" s="232">
        <v>2016</v>
      </c>
      <c r="C17" s="232" t="s">
        <v>711</v>
      </c>
      <c r="D17" s="232">
        <v>7.8764542937278706E-2</v>
      </c>
      <c r="E17" s="232">
        <v>4.1798256337642697E-2</v>
      </c>
      <c r="F17" s="232">
        <v>1.8843978643417401</v>
      </c>
      <c r="G17" s="232">
        <v>5.9534661471843699E-2</v>
      </c>
      <c r="H17" s="232">
        <v>12362</v>
      </c>
      <c r="I17" s="232">
        <v>0.48304936289787298</v>
      </c>
      <c r="J17" s="232">
        <v>1.70321315526962E-2</v>
      </c>
    </row>
    <row r="18" spans="1:10" x14ac:dyDescent="0.25">
      <c r="A18" s="275" t="str">
        <f t="shared" si="0"/>
        <v>2016edu7</v>
      </c>
      <c r="B18" s="232">
        <v>2016</v>
      </c>
      <c r="C18" s="232" t="s">
        <v>712</v>
      </c>
      <c r="D18" s="232">
        <v>-1.5504509210586499E-2</v>
      </c>
      <c r="E18" s="232">
        <v>4.3567955493927002E-2</v>
      </c>
      <c r="F18" s="232">
        <v>-0.355869561433792</v>
      </c>
      <c r="G18" s="232">
        <v>0.72194433212280296</v>
      </c>
      <c r="H18" s="232">
        <v>12362</v>
      </c>
      <c r="I18" s="232">
        <v>0.48304936289787298</v>
      </c>
      <c r="J18" s="232">
        <v>1.5087867155671101E-2</v>
      </c>
    </row>
    <row r="19" spans="1:10" x14ac:dyDescent="0.25">
      <c r="A19" s="275" t="str">
        <f t="shared" si="0"/>
        <v>2016edu8</v>
      </c>
      <c r="B19" s="232">
        <v>2016</v>
      </c>
      <c r="C19" s="232" t="s">
        <v>713</v>
      </c>
      <c r="D19" s="232">
        <v>6.0662619769573198E-2</v>
      </c>
      <c r="E19" s="232">
        <v>4.6525973826646798E-2</v>
      </c>
      <c r="F19" s="232">
        <v>1.30384421348572</v>
      </c>
      <c r="G19" s="232">
        <v>0.19231101870536799</v>
      </c>
      <c r="H19" s="232">
        <v>12362</v>
      </c>
      <c r="I19" s="232">
        <v>0.48304936289787298</v>
      </c>
      <c r="J19" s="232">
        <v>1.6496693715453099E-2</v>
      </c>
    </row>
    <row r="20" spans="1:10" x14ac:dyDescent="0.25">
      <c r="A20" s="275" t="str">
        <f t="shared" si="0"/>
        <v>2016edu9</v>
      </c>
      <c r="B20" s="232">
        <v>2016</v>
      </c>
      <c r="C20" s="232" t="s">
        <v>714</v>
      </c>
      <c r="D20" s="232">
        <v>0.100168742239475</v>
      </c>
      <c r="E20" s="232">
        <v>2.6832796633243599E-2</v>
      </c>
      <c r="F20" s="232">
        <v>3.73307132720947</v>
      </c>
      <c r="G20" s="232">
        <v>1.90008940990083E-4</v>
      </c>
      <c r="H20" s="232">
        <v>12362</v>
      </c>
      <c r="I20" s="232">
        <v>0.48304936289787298</v>
      </c>
      <c r="J20" s="232">
        <v>0.102757208049297</v>
      </c>
    </row>
    <row r="21" spans="1:10" x14ac:dyDescent="0.25">
      <c r="A21" s="275" t="str">
        <f t="shared" si="0"/>
        <v>2016hom</v>
      </c>
      <c r="B21" s="232">
        <v>2016</v>
      </c>
      <c r="C21" s="232" t="s">
        <v>715</v>
      </c>
      <c r="D21" s="232">
        <v>0.37205475568771401</v>
      </c>
      <c r="E21" s="232">
        <v>1.3648783788084999E-2</v>
      </c>
      <c r="F21" s="232">
        <v>27.2591876983643</v>
      </c>
      <c r="G21" s="232">
        <v>0</v>
      </c>
      <c r="H21" s="232">
        <v>12362</v>
      </c>
      <c r="I21" s="232">
        <v>0.48304936289787298</v>
      </c>
      <c r="J21" s="232">
        <v>0.548833608627319</v>
      </c>
    </row>
    <row r="22" spans="1:10" x14ac:dyDescent="0.25">
      <c r="A22" s="275" t="str">
        <f t="shared" si="0"/>
        <v>2016idade</v>
      </c>
      <c r="B22" s="232">
        <v>2016</v>
      </c>
      <c r="C22" s="232" t="s">
        <v>716</v>
      </c>
      <c r="D22" s="232">
        <v>4.8771422356367097E-2</v>
      </c>
      <c r="E22" s="232">
        <v>3.0579180456697902E-3</v>
      </c>
      <c r="F22" s="232">
        <v>15.9492244720459</v>
      </c>
      <c r="G22" s="232">
        <v>0</v>
      </c>
      <c r="H22" s="232">
        <v>12362</v>
      </c>
      <c r="I22" s="232">
        <v>0.48304936289787298</v>
      </c>
      <c r="J22" s="232">
        <v>41.339153289794901</v>
      </c>
    </row>
    <row r="23" spans="1:10" x14ac:dyDescent="0.25">
      <c r="A23" s="275" t="str">
        <f t="shared" si="0"/>
        <v>2016idade2</v>
      </c>
      <c r="B23" s="232">
        <v>2016</v>
      </c>
      <c r="C23" s="232" t="s">
        <v>717</v>
      </c>
      <c r="D23" s="232">
        <v>-4.4436845928430601E-4</v>
      </c>
      <c r="E23" s="232">
        <v>3.59623118129093E-5</v>
      </c>
      <c r="F23" s="232">
        <v>-12.356504440307599</v>
      </c>
      <c r="G23" s="232">
        <v>7.2211599462878299E-35</v>
      </c>
      <c r="H23" s="232">
        <v>12362</v>
      </c>
      <c r="I23" s="232">
        <v>0.48304936289787298</v>
      </c>
      <c r="J23" s="232">
        <v>1870.564453125</v>
      </c>
    </row>
    <row r="24" spans="1:10" x14ac:dyDescent="0.25">
      <c r="A24" s="275" t="str">
        <f t="shared" si="0"/>
        <v>2016lnrtrabp</v>
      </c>
      <c r="B24" s="232">
        <v>2016</v>
      </c>
      <c r="C24" s="232" t="s">
        <v>718</v>
      </c>
      <c r="J24" s="232">
        <v>7.6023883819580096</v>
      </c>
    </row>
    <row r="25" spans="1:10" x14ac:dyDescent="0.25">
      <c r="A25" s="275" t="str">
        <f t="shared" si="0"/>
        <v>2015_cons</v>
      </c>
      <c r="B25" s="232">
        <v>2015</v>
      </c>
      <c r="C25" s="232" t="s">
        <v>696</v>
      </c>
      <c r="D25" s="232">
        <v>5.7908301353454599</v>
      </c>
      <c r="E25" s="232">
        <v>4.3892566114664099E-2</v>
      </c>
      <c r="F25" s="232">
        <v>131.93191528320301</v>
      </c>
      <c r="G25" s="232">
        <v>0</v>
      </c>
      <c r="H25" s="232">
        <v>24934</v>
      </c>
      <c r="I25" s="232">
        <v>0.47525882720947299</v>
      </c>
    </row>
    <row r="26" spans="1:10" x14ac:dyDescent="0.25">
      <c r="A26" s="275" t="str">
        <f t="shared" si="0"/>
        <v>2015edu1</v>
      </c>
      <c r="B26" s="232">
        <v>2015</v>
      </c>
      <c r="C26" s="232" t="s">
        <v>697</v>
      </c>
      <c r="D26" s="232">
        <v>-0.11012939363718</v>
      </c>
      <c r="E26" s="232">
        <v>0.14167338609695401</v>
      </c>
      <c r="F26" s="232">
        <v>-0.77734708786010698</v>
      </c>
      <c r="G26" s="232">
        <v>0.43696141242981001</v>
      </c>
      <c r="H26" s="232">
        <v>24934</v>
      </c>
      <c r="I26" s="232">
        <v>0.47525882720947299</v>
      </c>
      <c r="J26" s="232">
        <v>2.01382019440643E-4</v>
      </c>
    </row>
    <row r="27" spans="1:10" x14ac:dyDescent="0.25">
      <c r="A27" s="275" t="str">
        <f t="shared" si="0"/>
        <v>2015edu10</v>
      </c>
      <c r="B27" s="232">
        <v>2015</v>
      </c>
      <c r="C27" s="232" t="s">
        <v>698</v>
      </c>
      <c r="D27" s="232">
        <v>5.1753707230091102E-2</v>
      </c>
      <c r="E27" s="232">
        <v>3.5901565104722998E-2</v>
      </c>
      <c r="F27" s="232">
        <v>1.44154465198517</v>
      </c>
      <c r="G27" s="232">
        <v>0.14944344758987399</v>
      </c>
      <c r="H27" s="232">
        <v>24934</v>
      </c>
      <c r="I27" s="232">
        <v>0.47525882720947299</v>
      </c>
      <c r="J27" s="232">
        <v>1.6155831515789001E-2</v>
      </c>
    </row>
    <row r="28" spans="1:10" x14ac:dyDescent="0.25">
      <c r="A28" s="275" t="str">
        <f t="shared" si="0"/>
        <v>2015edu11</v>
      </c>
      <c r="B28" s="232">
        <v>2015</v>
      </c>
      <c r="C28" s="232" t="s">
        <v>699</v>
      </c>
      <c r="D28" s="232">
        <v>0.125426441431046</v>
      </c>
      <c r="E28" s="232">
        <v>3.1961545348167399E-2</v>
      </c>
      <c r="F28" s="232">
        <v>3.9242920875549299</v>
      </c>
      <c r="G28" s="232">
        <v>8.7218708358705003E-5</v>
      </c>
      <c r="H28" s="232">
        <v>24934</v>
      </c>
      <c r="I28" s="232">
        <v>0.47525882720947299</v>
      </c>
      <c r="J28" s="232">
        <v>2.43256576359272E-2</v>
      </c>
    </row>
    <row r="29" spans="1:10" x14ac:dyDescent="0.25">
      <c r="A29" s="275" t="str">
        <f t="shared" si="0"/>
        <v>2015edu12</v>
      </c>
      <c r="B29" s="232">
        <v>2015</v>
      </c>
      <c r="C29" s="232" t="s">
        <v>700</v>
      </c>
      <c r="D29" s="232">
        <v>0.34887212514877303</v>
      </c>
      <c r="E29" s="232">
        <v>2.3040357977151898E-2</v>
      </c>
      <c r="F29" s="232">
        <v>15.1417837142944</v>
      </c>
      <c r="G29" s="232">
        <v>0</v>
      </c>
      <c r="H29" s="232">
        <v>24934</v>
      </c>
      <c r="I29" s="232">
        <v>0.47525882720947299</v>
      </c>
      <c r="J29" s="232">
        <v>0.37115418910980202</v>
      </c>
    </row>
    <row r="30" spans="1:10" x14ac:dyDescent="0.25">
      <c r="A30" s="275" t="str">
        <f t="shared" si="0"/>
        <v>2015edu13</v>
      </c>
      <c r="B30" s="232">
        <v>2015</v>
      </c>
      <c r="C30" s="232" t="s">
        <v>701</v>
      </c>
      <c r="D30" s="232">
        <v>0.49331068992614702</v>
      </c>
      <c r="E30" s="232">
        <v>3.4863501787185697E-2</v>
      </c>
      <c r="F30" s="232">
        <v>14.1497745513916</v>
      </c>
      <c r="G30" s="232">
        <v>0</v>
      </c>
      <c r="H30" s="232">
        <v>24934</v>
      </c>
      <c r="I30" s="232">
        <v>0.47525882720947299</v>
      </c>
      <c r="J30" s="232">
        <v>1.7370834946632399E-2</v>
      </c>
    </row>
    <row r="31" spans="1:10" x14ac:dyDescent="0.25">
      <c r="A31" s="275" t="str">
        <f t="shared" si="0"/>
        <v>2015edu14</v>
      </c>
      <c r="B31" s="232">
        <v>2015</v>
      </c>
      <c r="C31" s="232" t="s">
        <v>702</v>
      </c>
      <c r="D31" s="232">
        <v>0.65299940109252896</v>
      </c>
      <c r="E31" s="232">
        <v>3.4108061343431501E-2</v>
      </c>
      <c r="F31" s="232">
        <v>19.145015716552699</v>
      </c>
      <c r="G31" s="232">
        <v>0</v>
      </c>
      <c r="H31" s="232">
        <v>24934</v>
      </c>
      <c r="I31" s="232">
        <v>0.47525882720947299</v>
      </c>
      <c r="J31" s="232">
        <v>2.82883141189814E-2</v>
      </c>
    </row>
    <row r="32" spans="1:10" x14ac:dyDescent="0.25">
      <c r="A32" s="275" t="str">
        <f t="shared" si="0"/>
        <v>2015edu15</v>
      </c>
      <c r="B32" s="232">
        <v>2015</v>
      </c>
      <c r="C32" s="232" t="s">
        <v>703</v>
      </c>
      <c r="D32" s="232">
        <v>0.76442056894302401</v>
      </c>
      <c r="E32" s="232">
        <v>3.4090910106897403E-2</v>
      </c>
      <c r="F32" s="232">
        <v>22.423002243041999</v>
      </c>
      <c r="G32" s="232">
        <v>0</v>
      </c>
      <c r="H32" s="232">
        <v>24934</v>
      </c>
      <c r="I32" s="232">
        <v>0.47525882720947299</v>
      </c>
      <c r="J32" s="232">
        <v>3.0500343069434201E-2</v>
      </c>
    </row>
    <row r="33" spans="1:10" x14ac:dyDescent="0.25">
      <c r="A33" s="275" t="str">
        <f t="shared" si="0"/>
        <v>2015edu16</v>
      </c>
      <c r="B33" s="232">
        <v>2015</v>
      </c>
      <c r="C33" s="232" t="s">
        <v>704</v>
      </c>
      <c r="D33" s="232">
        <v>1.30385434627533</v>
      </c>
      <c r="E33" s="232">
        <v>2.4203471839427899E-2</v>
      </c>
      <c r="F33" s="232">
        <v>53.870552062988303</v>
      </c>
      <c r="G33" s="232">
        <v>0</v>
      </c>
      <c r="H33" s="232">
        <v>24934</v>
      </c>
      <c r="I33" s="232">
        <v>0.47525882720947299</v>
      </c>
      <c r="J33" s="232">
        <v>0.24680934846401201</v>
      </c>
    </row>
    <row r="34" spans="1:10" x14ac:dyDescent="0.25">
      <c r="A34" s="275" t="str">
        <f t="shared" si="0"/>
        <v>2015edu18</v>
      </c>
      <c r="B34" s="232">
        <v>2015</v>
      </c>
      <c r="C34" s="232" t="s">
        <v>705</v>
      </c>
      <c r="D34" s="232">
        <v>1.6634286642074601</v>
      </c>
      <c r="E34" s="232">
        <v>5.3243406116962398E-2</v>
      </c>
      <c r="F34" s="232">
        <v>31.241966247558601</v>
      </c>
      <c r="G34" s="232">
        <v>0</v>
      </c>
      <c r="H34" s="232">
        <v>24934</v>
      </c>
      <c r="I34" s="232">
        <v>0.47525882720947299</v>
      </c>
      <c r="J34" s="232">
        <v>9.8721347749233194E-3</v>
      </c>
    </row>
    <row r="35" spans="1:10" x14ac:dyDescent="0.25">
      <c r="A35" s="275" t="str">
        <f t="shared" si="0"/>
        <v>2015edu2</v>
      </c>
      <c r="B35" s="232">
        <v>2015</v>
      </c>
      <c r="C35" s="232" t="s">
        <v>706</v>
      </c>
      <c r="D35" s="232">
        <v>-7.6740078628063202E-2</v>
      </c>
      <c r="E35" s="232">
        <v>4.5981138944625903E-2</v>
      </c>
      <c r="F35" s="232">
        <v>-1.6689468622207599</v>
      </c>
      <c r="G35" s="232">
        <v>9.5140479505062103E-2</v>
      </c>
      <c r="H35" s="232">
        <v>24934</v>
      </c>
      <c r="I35" s="232">
        <v>0.47525882720947299</v>
      </c>
      <c r="J35" s="232">
        <v>4.4031054712832E-3</v>
      </c>
    </row>
    <row r="36" spans="1:10" x14ac:dyDescent="0.25">
      <c r="A36" s="275" t="str">
        <f t="shared" si="0"/>
        <v>2015edu22</v>
      </c>
      <c r="B36" s="232">
        <v>2015</v>
      </c>
      <c r="C36" s="232" t="s">
        <v>707</v>
      </c>
      <c r="D36" s="232">
        <v>1.8607492446899401</v>
      </c>
      <c r="E36" s="232">
        <v>5.7805206626653699E-2</v>
      </c>
      <c r="F36" s="232">
        <v>32.189994812011697</v>
      </c>
      <c r="G36" s="232">
        <v>0</v>
      </c>
      <c r="H36" s="232">
        <v>24934</v>
      </c>
      <c r="I36" s="232">
        <v>0.47525882720947299</v>
      </c>
      <c r="J36" s="232">
        <v>7.2515932843089104E-3</v>
      </c>
    </row>
    <row r="37" spans="1:10" x14ac:dyDescent="0.25">
      <c r="A37" s="275" t="str">
        <f t="shared" si="0"/>
        <v>2015edu3</v>
      </c>
      <c r="B37" s="232">
        <v>2015</v>
      </c>
      <c r="C37" s="232" t="s">
        <v>708</v>
      </c>
      <c r="D37" s="232">
        <v>-0.168494433164597</v>
      </c>
      <c r="E37" s="232">
        <v>5.5149827152490602E-2</v>
      </c>
      <c r="F37" s="232">
        <v>-3.0552122592925999</v>
      </c>
      <c r="G37" s="232">
        <v>2.25138966925442E-3</v>
      </c>
      <c r="H37" s="232">
        <v>24934</v>
      </c>
      <c r="I37" s="232">
        <v>0.47525882720947299</v>
      </c>
      <c r="J37" s="232">
        <v>5.26277022436261E-3</v>
      </c>
    </row>
    <row r="38" spans="1:10" x14ac:dyDescent="0.25">
      <c r="A38" s="275" t="str">
        <f t="shared" si="0"/>
        <v>2015edu4</v>
      </c>
      <c r="B38" s="232">
        <v>2015</v>
      </c>
      <c r="C38" s="232" t="s">
        <v>709</v>
      </c>
      <c r="D38" s="232">
        <v>-9.6933871507644695E-2</v>
      </c>
      <c r="E38" s="232">
        <v>4.5570552349090597E-2</v>
      </c>
      <c r="F38" s="232">
        <v>-2.1271164417266801</v>
      </c>
      <c r="G38" s="232">
        <v>3.3420205116272E-2</v>
      </c>
      <c r="H38" s="232">
        <v>24934</v>
      </c>
      <c r="I38" s="232">
        <v>0.47525882720947299</v>
      </c>
      <c r="J38" s="232">
        <v>8.2775373011827504E-3</v>
      </c>
    </row>
    <row r="39" spans="1:10" x14ac:dyDescent="0.25">
      <c r="A39" s="275" t="str">
        <f t="shared" si="0"/>
        <v>2015edu5</v>
      </c>
      <c r="B39" s="232">
        <v>2015</v>
      </c>
      <c r="C39" s="232" t="s">
        <v>710</v>
      </c>
      <c r="D39" s="232">
        <v>-4.9543824046850198E-2</v>
      </c>
      <c r="E39" s="232">
        <v>2.73044425994158E-2</v>
      </c>
      <c r="F39" s="232">
        <v>-1.81449675559998</v>
      </c>
      <c r="G39" s="232">
        <v>6.9613307714462294E-2</v>
      </c>
      <c r="H39" s="232">
        <v>24934</v>
      </c>
      <c r="I39" s="232">
        <v>0.47525882720947299</v>
      </c>
      <c r="J39" s="232">
        <v>4.2683031409978901E-2</v>
      </c>
    </row>
    <row r="40" spans="1:10" x14ac:dyDescent="0.25">
      <c r="A40" s="275" t="str">
        <f t="shared" si="0"/>
        <v>2015edu6</v>
      </c>
      <c r="B40" s="232">
        <v>2015</v>
      </c>
      <c r="C40" s="232" t="s">
        <v>711</v>
      </c>
      <c r="D40" s="232">
        <v>5.6708166375756298E-3</v>
      </c>
      <c r="E40" s="232">
        <v>3.1000552698969799E-2</v>
      </c>
      <c r="F40" s="232">
        <v>0.18292631208896601</v>
      </c>
      <c r="G40" s="232">
        <v>0.85485732555389404</v>
      </c>
      <c r="H40" s="232">
        <v>24934</v>
      </c>
      <c r="I40" s="232">
        <v>0.47525882720947299</v>
      </c>
      <c r="J40" s="232">
        <v>1.9338438287377399E-2</v>
      </c>
    </row>
    <row r="41" spans="1:10" x14ac:dyDescent="0.25">
      <c r="A41" s="275" t="str">
        <f t="shared" si="0"/>
        <v>2015edu7</v>
      </c>
      <c r="B41" s="232">
        <v>2015</v>
      </c>
      <c r="C41" s="232" t="s">
        <v>712</v>
      </c>
      <c r="D41" s="232">
        <v>-1.62268504500389E-2</v>
      </c>
      <c r="E41" s="232">
        <v>3.4540507942438098E-2</v>
      </c>
      <c r="F41" s="232">
        <v>-0.46979188919067399</v>
      </c>
      <c r="G41" s="232">
        <v>0.63850784301757801</v>
      </c>
      <c r="H41" s="232">
        <v>24934</v>
      </c>
      <c r="I41" s="232">
        <v>0.47525882720947299</v>
      </c>
      <c r="J41" s="232">
        <v>1.40743143856525E-2</v>
      </c>
    </row>
    <row r="42" spans="1:10" x14ac:dyDescent="0.25">
      <c r="A42" s="275" t="str">
        <f t="shared" si="0"/>
        <v>2015edu8</v>
      </c>
      <c r="B42" s="232">
        <v>2015</v>
      </c>
      <c r="C42" s="232" t="s">
        <v>713</v>
      </c>
      <c r="D42" s="232">
        <v>8.8934719562530504E-2</v>
      </c>
      <c r="E42" s="232">
        <v>3.34343053400517E-2</v>
      </c>
      <c r="F42" s="232">
        <v>2.65998411178589</v>
      </c>
      <c r="G42" s="232">
        <v>7.8194355592131597E-3</v>
      </c>
      <c r="H42" s="232">
        <v>24934</v>
      </c>
      <c r="I42" s="232">
        <v>0.47525882720947299</v>
      </c>
      <c r="J42" s="232">
        <v>1.7396120354533199E-2</v>
      </c>
    </row>
    <row r="43" spans="1:10" x14ac:dyDescent="0.25">
      <c r="A43" s="275" t="str">
        <f t="shared" si="0"/>
        <v>2015edu9</v>
      </c>
      <c r="B43" s="232">
        <v>2015</v>
      </c>
      <c r="C43" s="232" t="s">
        <v>714</v>
      </c>
      <c r="D43" s="232">
        <v>9.0411476790904999E-2</v>
      </c>
      <c r="E43" s="232">
        <v>2.39232052117586E-2</v>
      </c>
      <c r="F43" s="232">
        <v>3.7792375087738002</v>
      </c>
      <c r="G43" s="232">
        <v>1.5767574950586999E-4</v>
      </c>
      <c r="H43" s="232">
        <v>24934</v>
      </c>
      <c r="I43" s="232">
        <v>0.47525882720947299</v>
      </c>
      <c r="J43" s="232">
        <v>0.112112857401371</v>
      </c>
    </row>
    <row r="44" spans="1:10" x14ac:dyDescent="0.25">
      <c r="A44" s="275" t="str">
        <f t="shared" si="0"/>
        <v>2015hom</v>
      </c>
      <c r="B44" s="232">
        <v>2015</v>
      </c>
      <c r="C44" s="232" t="s">
        <v>715</v>
      </c>
      <c r="D44" s="232">
        <v>0.36847379803657498</v>
      </c>
      <c r="E44" s="232">
        <v>7.91583210229874E-3</v>
      </c>
      <c r="F44" s="232">
        <v>46.548965454101598</v>
      </c>
      <c r="G44" s="232">
        <v>0</v>
      </c>
      <c r="H44" s="232">
        <v>24934</v>
      </c>
      <c r="I44" s="232">
        <v>0.47525882720947299</v>
      </c>
      <c r="J44" s="232">
        <v>0.54186230897903398</v>
      </c>
    </row>
    <row r="45" spans="1:10" x14ac:dyDescent="0.25">
      <c r="A45" s="275" t="str">
        <f t="shared" si="0"/>
        <v>2015idade</v>
      </c>
      <c r="B45" s="232">
        <v>2015</v>
      </c>
      <c r="C45" s="232" t="s">
        <v>716</v>
      </c>
      <c r="D45" s="232">
        <v>4.0993310511112199E-2</v>
      </c>
      <c r="E45" s="232">
        <v>1.89314736053348E-3</v>
      </c>
      <c r="F45" s="232">
        <v>21.653522491455099</v>
      </c>
      <c r="G45" s="232">
        <v>0</v>
      </c>
      <c r="H45" s="232">
        <v>24934</v>
      </c>
      <c r="I45" s="232">
        <v>0.47525882720947299</v>
      </c>
      <c r="J45" s="232">
        <v>41.003814697265597</v>
      </c>
    </row>
    <row r="46" spans="1:10" x14ac:dyDescent="0.25">
      <c r="A46" s="275" t="str">
        <f t="shared" si="0"/>
        <v>2015idade2</v>
      </c>
      <c r="B46" s="232">
        <v>2015</v>
      </c>
      <c r="C46" s="232" t="s">
        <v>717</v>
      </c>
      <c r="D46" s="232">
        <v>-3.5954348277300602E-4</v>
      </c>
      <c r="E46" s="232">
        <v>2.2697242457070401E-5</v>
      </c>
      <c r="F46" s="232">
        <v>-15.840844154357899</v>
      </c>
      <c r="G46" s="232">
        <v>0</v>
      </c>
      <c r="H46" s="232">
        <v>24934</v>
      </c>
      <c r="I46" s="232">
        <v>0.47525882720947299</v>
      </c>
      <c r="J46" s="232">
        <v>1850.56665039063</v>
      </c>
    </row>
    <row r="47" spans="1:10" x14ac:dyDescent="0.25">
      <c r="A47" s="275" t="str">
        <f t="shared" si="0"/>
        <v>2015lnrtrabp</v>
      </c>
      <c r="B47" s="232">
        <v>2015</v>
      </c>
      <c r="C47" s="232" t="s">
        <v>718</v>
      </c>
      <c r="J47" s="232">
        <v>7.5488634109497097</v>
      </c>
    </row>
    <row r="48" spans="1:10" x14ac:dyDescent="0.25">
      <c r="A48" s="275" t="str">
        <f t="shared" si="0"/>
        <v>2014_cons</v>
      </c>
      <c r="B48" s="232">
        <v>2014</v>
      </c>
      <c r="C48" s="232" t="s">
        <v>696</v>
      </c>
      <c r="D48" s="232">
        <v>5.8004474639892596</v>
      </c>
      <c r="E48" s="232">
        <v>6.4672932028770405E-2</v>
      </c>
      <c r="F48" s="232">
        <v>89.688949584960895</v>
      </c>
      <c r="G48" s="232">
        <v>0</v>
      </c>
      <c r="H48" s="232">
        <v>25651</v>
      </c>
      <c r="I48" s="232">
        <v>0.214496895670891</v>
      </c>
    </row>
    <row r="49" spans="1:10" x14ac:dyDescent="0.25">
      <c r="A49" s="275" t="str">
        <f t="shared" si="0"/>
        <v>2014edu1</v>
      </c>
      <c r="B49" s="232">
        <v>2014</v>
      </c>
      <c r="C49" s="232" t="s">
        <v>697</v>
      </c>
      <c r="D49" s="232">
        <v>-0.45458787679672202</v>
      </c>
      <c r="E49" s="232">
        <v>0.23862627148628199</v>
      </c>
      <c r="F49" s="232">
        <v>-1.9050202369689899</v>
      </c>
      <c r="G49" s="232">
        <v>5.6788623332977302E-2</v>
      </c>
      <c r="H49" s="232">
        <v>25651</v>
      </c>
      <c r="I49" s="232">
        <v>0.214496895670891</v>
      </c>
      <c r="J49" s="232">
        <v>3.0666362727060898E-4</v>
      </c>
    </row>
    <row r="50" spans="1:10" x14ac:dyDescent="0.25">
      <c r="A50" s="275" t="str">
        <f t="shared" si="0"/>
        <v>2014edu10</v>
      </c>
      <c r="B50" s="232">
        <v>2014</v>
      </c>
      <c r="C50" s="232" t="s">
        <v>698</v>
      </c>
      <c r="D50" s="232">
        <v>0.10355425626039499</v>
      </c>
      <c r="E50" s="232">
        <v>4.8442915081977803E-2</v>
      </c>
      <c r="F50" s="232">
        <v>2.13765525817871</v>
      </c>
      <c r="G50" s="232">
        <v>3.2554168254136998E-2</v>
      </c>
      <c r="H50" s="232">
        <v>25651</v>
      </c>
      <c r="I50" s="232">
        <v>0.214496895670891</v>
      </c>
      <c r="J50" s="232">
        <v>1.9908452406525601E-2</v>
      </c>
    </row>
    <row r="51" spans="1:10" x14ac:dyDescent="0.25">
      <c r="A51" s="275" t="str">
        <f t="shared" si="0"/>
        <v>2014edu11</v>
      </c>
      <c r="B51" s="232">
        <v>2014</v>
      </c>
      <c r="C51" s="232" t="s">
        <v>699</v>
      </c>
      <c r="D51" s="232">
        <v>0.16671717166900599</v>
      </c>
      <c r="E51" s="232">
        <v>4.8201616853475598E-2</v>
      </c>
      <c r="F51" s="232">
        <v>3.4587464332580602</v>
      </c>
      <c r="G51" s="232">
        <v>5.4357718909159303E-4</v>
      </c>
      <c r="H51" s="232">
        <v>25651</v>
      </c>
      <c r="I51" s="232">
        <v>0.214496895670891</v>
      </c>
      <c r="J51" s="232">
        <v>2.7277525514364201E-2</v>
      </c>
    </row>
    <row r="52" spans="1:10" x14ac:dyDescent="0.25">
      <c r="A52" s="275" t="str">
        <f t="shared" si="0"/>
        <v>2014edu12</v>
      </c>
      <c r="B52" s="232">
        <v>2014</v>
      </c>
      <c r="C52" s="232" t="s">
        <v>700</v>
      </c>
      <c r="D52" s="232">
        <v>0.32360374927520802</v>
      </c>
      <c r="E52" s="232">
        <v>3.9429582655429798E-2</v>
      </c>
      <c r="F52" s="232">
        <v>8.2071313858032209</v>
      </c>
      <c r="G52" s="232">
        <v>2.3707692510973298E-16</v>
      </c>
      <c r="H52" s="232">
        <v>25651</v>
      </c>
      <c r="I52" s="232">
        <v>0.214496895670891</v>
      </c>
      <c r="J52" s="232">
        <v>0.36010837554931602</v>
      </c>
    </row>
    <row r="53" spans="1:10" x14ac:dyDescent="0.25">
      <c r="A53" s="275" t="str">
        <f t="shared" si="0"/>
        <v>2014edu13</v>
      </c>
      <c r="B53" s="232">
        <v>2014</v>
      </c>
      <c r="C53" s="232" t="s">
        <v>701</v>
      </c>
      <c r="D53" s="232">
        <v>0.43307694792747498</v>
      </c>
      <c r="E53" s="232">
        <v>5.5667154490947703E-2</v>
      </c>
      <c r="F53" s="232">
        <v>7.7797570228576696</v>
      </c>
      <c r="G53" s="232">
        <v>7.5391429549460395E-15</v>
      </c>
      <c r="H53" s="232">
        <v>25651</v>
      </c>
      <c r="I53" s="232">
        <v>0.214496895670891</v>
      </c>
      <c r="J53" s="232">
        <v>1.7097815871238702E-2</v>
      </c>
    </row>
    <row r="54" spans="1:10" x14ac:dyDescent="0.25">
      <c r="A54" s="275" t="str">
        <f t="shared" si="0"/>
        <v>2014edu14</v>
      </c>
      <c r="B54" s="232">
        <v>2014</v>
      </c>
      <c r="C54" s="232" t="s">
        <v>702</v>
      </c>
      <c r="D54" s="232">
        <v>0.54639732837677002</v>
      </c>
      <c r="E54" s="232">
        <v>5.5013958364725099E-2</v>
      </c>
      <c r="F54" s="232">
        <v>9.9319763183593803</v>
      </c>
      <c r="G54" s="232">
        <v>3.3285089749812297E-23</v>
      </c>
      <c r="H54" s="232">
        <v>25651</v>
      </c>
      <c r="I54" s="232">
        <v>0.214496895670891</v>
      </c>
      <c r="J54" s="232">
        <v>2.4554541334509902E-2</v>
      </c>
    </row>
    <row r="55" spans="1:10" x14ac:dyDescent="0.25">
      <c r="A55" s="275" t="str">
        <f t="shared" si="0"/>
        <v>2014edu15</v>
      </c>
      <c r="B55" s="232">
        <v>2014</v>
      </c>
      <c r="C55" s="232" t="s">
        <v>703</v>
      </c>
      <c r="D55" s="232">
        <v>0.66058194637298595</v>
      </c>
      <c r="E55" s="232">
        <v>5.46364635229111E-2</v>
      </c>
      <c r="F55" s="232">
        <v>12.090496063232401</v>
      </c>
      <c r="G55" s="232">
        <v>1.4634679670771899E-33</v>
      </c>
      <c r="H55" s="232">
        <v>25651</v>
      </c>
      <c r="I55" s="232">
        <v>0.214496895670891</v>
      </c>
      <c r="J55" s="232">
        <v>2.8114810585975598E-2</v>
      </c>
    </row>
    <row r="56" spans="1:10" x14ac:dyDescent="0.25">
      <c r="A56" s="275" t="str">
        <f t="shared" si="0"/>
        <v>2014edu16</v>
      </c>
      <c r="B56" s="232">
        <v>2014</v>
      </c>
      <c r="C56" s="232" t="s">
        <v>704</v>
      </c>
      <c r="D56" s="232">
        <v>1.11916959285736</v>
      </c>
      <c r="E56" s="232">
        <v>4.15144376456738E-2</v>
      </c>
      <c r="F56" s="232">
        <v>26.958562850952099</v>
      </c>
      <c r="G56" s="232">
        <v>0</v>
      </c>
      <c r="H56" s="232">
        <v>25651</v>
      </c>
      <c r="I56" s="232">
        <v>0.214496895670891</v>
      </c>
      <c r="J56" s="232">
        <v>0.24170576035976399</v>
      </c>
    </row>
    <row r="57" spans="1:10" x14ac:dyDescent="0.25">
      <c r="A57" s="275" t="str">
        <f t="shared" si="0"/>
        <v>2014edu18</v>
      </c>
      <c r="B57" s="232">
        <v>2014</v>
      </c>
      <c r="C57" s="232" t="s">
        <v>705</v>
      </c>
      <c r="D57" s="232">
        <v>1.5543510913848899</v>
      </c>
      <c r="E57" s="232">
        <v>8.5716173052787795E-2</v>
      </c>
      <c r="F57" s="232">
        <v>18.1336975097656</v>
      </c>
      <c r="G57" s="232">
        <v>0</v>
      </c>
      <c r="H57" s="232">
        <v>25651</v>
      </c>
      <c r="I57" s="232">
        <v>0.214496895670891</v>
      </c>
      <c r="J57" s="232">
        <v>1.1738907545805E-2</v>
      </c>
    </row>
    <row r="58" spans="1:10" x14ac:dyDescent="0.25">
      <c r="A58" s="275" t="str">
        <f t="shared" si="0"/>
        <v>2014edu2</v>
      </c>
      <c r="B58" s="232">
        <v>2014</v>
      </c>
      <c r="C58" s="232" t="s">
        <v>706</v>
      </c>
      <c r="D58" s="232">
        <v>-0.17480938136577601</v>
      </c>
      <c r="E58" s="232">
        <v>8.4425643086433397E-2</v>
      </c>
      <c r="F58" s="232">
        <v>-2.0705721378326398</v>
      </c>
      <c r="G58" s="232">
        <v>3.8408786058425903E-2</v>
      </c>
      <c r="H58" s="232">
        <v>25651</v>
      </c>
      <c r="I58" s="232">
        <v>0.214496895670891</v>
      </c>
      <c r="J58" s="232">
        <v>5.0713107921183101E-3</v>
      </c>
    </row>
    <row r="59" spans="1:10" x14ac:dyDescent="0.25">
      <c r="A59" s="275" t="str">
        <f t="shared" si="0"/>
        <v>2014edu22</v>
      </c>
      <c r="B59" s="232">
        <v>2014</v>
      </c>
      <c r="C59" s="232" t="s">
        <v>707</v>
      </c>
      <c r="D59" s="232">
        <v>1.7269196510314899</v>
      </c>
      <c r="E59" s="232">
        <v>0.128684982657433</v>
      </c>
      <c r="F59" s="232">
        <v>13.4197454452515</v>
      </c>
      <c r="G59" s="232">
        <v>0</v>
      </c>
      <c r="H59" s="232">
        <v>25651</v>
      </c>
      <c r="I59" s="232">
        <v>0.214496895670891</v>
      </c>
      <c r="J59" s="232">
        <v>6.5116467885673003E-3</v>
      </c>
    </row>
    <row r="60" spans="1:10" x14ac:dyDescent="0.25">
      <c r="A60" s="275" t="str">
        <f t="shared" si="0"/>
        <v>2014edu3</v>
      </c>
      <c r="B60" s="232">
        <v>2014</v>
      </c>
      <c r="C60" s="232" t="s">
        <v>708</v>
      </c>
      <c r="D60" s="232">
        <v>-0.14389087259769401</v>
      </c>
      <c r="E60" s="232">
        <v>6.1723709106445299E-2</v>
      </c>
      <c r="F60" s="232">
        <v>-2.33120918273926</v>
      </c>
      <c r="G60" s="232">
        <v>1.97500437498093E-2</v>
      </c>
      <c r="H60" s="232">
        <v>25651</v>
      </c>
      <c r="I60" s="232">
        <v>0.214496895670891</v>
      </c>
      <c r="J60" s="232">
        <v>6.8639735691249397E-3</v>
      </c>
    </row>
    <row r="61" spans="1:10" x14ac:dyDescent="0.25">
      <c r="A61" s="275" t="str">
        <f t="shared" si="0"/>
        <v>2014edu4</v>
      </c>
      <c r="B61" s="232">
        <v>2014</v>
      </c>
      <c r="C61" s="232" t="s">
        <v>709</v>
      </c>
      <c r="D61" s="232">
        <v>-8.4081627428531605E-2</v>
      </c>
      <c r="E61" s="232">
        <v>5.4238103330135297E-2</v>
      </c>
      <c r="F61" s="232">
        <v>-1.55023169517517</v>
      </c>
      <c r="G61" s="232">
        <v>0.121098265051842</v>
      </c>
      <c r="H61" s="232">
        <v>25651</v>
      </c>
      <c r="I61" s="232">
        <v>0.214496895670891</v>
      </c>
      <c r="J61" s="232">
        <v>1.0067210532724901E-2</v>
      </c>
    </row>
    <row r="62" spans="1:10" x14ac:dyDescent="0.25">
      <c r="A62" s="275" t="str">
        <f t="shared" si="0"/>
        <v>2014edu5</v>
      </c>
      <c r="B62" s="232">
        <v>2014</v>
      </c>
      <c r="C62" s="232" t="s">
        <v>710</v>
      </c>
      <c r="D62" s="232">
        <v>-4.5069761574268299E-2</v>
      </c>
      <c r="E62" s="232">
        <v>4.3109957128763199E-2</v>
      </c>
      <c r="F62" s="232">
        <v>-1.04546058177948</v>
      </c>
      <c r="G62" s="232">
        <v>0.29581999778747597</v>
      </c>
      <c r="H62" s="232">
        <v>25651</v>
      </c>
      <c r="I62" s="232">
        <v>0.214496895670891</v>
      </c>
      <c r="J62" s="232">
        <v>4.7601047903299297E-2</v>
      </c>
    </row>
    <row r="63" spans="1:10" x14ac:dyDescent="0.25">
      <c r="A63" s="275" t="str">
        <f t="shared" si="0"/>
        <v>2014edu6</v>
      </c>
      <c r="B63" s="232">
        <v>2014</v>
      </c>
      <c r="C63" s="232" t="s">
        <v>711</v>
      </c>
      <c r="D63" s="232">
        <v>1.59485675394535E-2</v>
      </c>
      <c r="E63" s="232">
        <v>4.6568490564823199E-2</v>
      </c>
      <c r="F63" s="232">
        <v>0.34247550368308999</v>
      </c>
      <c r="G63" s="232">
        <v>0.73199588060378995</v>
      </c>
      <c r="H63" s="232">
        <v>25651</v>
      </c>
      <c r="I63" s="232">
        <v>0.214496895670891</v>
      </c>
      <c r="J63" s="232">
        <v>2.5688394904136699E-2</v>
      </c>
    </row>
    <row r="64" spans="1:10" x14ac:dyDescent="0.25">
      <c r="A64" s="275" t="str">
        <f t="shared" si="0"/>
        <v>2014edu7</v>
      </c>
      <c r="B64" s="232">
        <v>2014</v>
      </c>
      <c r="C64" s="232" t="s">
        <v>712</v>
      </c>
      <c r="D64" s="232">
        <v>1.9236328080296499E-2</v>
      </c>
      <c r="E64" s="232">
        <v>5.0171233713626903E-2</v>
      </c>
      <c r="F64" s="232">
        <v>0.38341349363326999</v>
      </c>
      <c r="G64" s="232">
        <v>0.70141637325286899</v>
      </c>
      <c r="H64" s="232">
        <v>25651</v>
      </c>
      <c r="I64" s="232">
        <v>0.214496895670891</v>
      </c>
      <c r="J64" s="232">
        <v>1.8700413405895198E-2</v>
      </c>
    </row>
    <row r="65" spans="1:10" x14ac:dyDescent="0.25">
      <c r="A65" s="275" t="str">
        <f t="shared" si="0"/>
        <v>2014edu8</v>
      </c>
      <c r="B65" s="232">
        <v>2014</v>
      </c>
      <c r="C65" s="232" t="s">
        <v>713</v>
      </c>
      <c r="D65" s="232">
        <v>5.36608174443245E-2</v>
      </c>
      <c r="E65" s="232">
        <v>4.6910054981708499E-2</v>
      </c>
      <c r="F65" s="232">
        <v>1.14390861988068</v>
      </c>
      <c r="G65" s="232">
        <v>0.25267222523689298</v>
      </c>
      <c r="H65" s="232">
        <v>25651</v>
      </c>
      <c r="I65" s="232">
        <v>0.214496895670891</v>
      </c>
      <c r="J65" s="232">
        <v>2.3434242233633999E-2</v>
      </c>
    </row>
    <row r="66" spans="1:10" x14ac:dyDescent="0.25">
      <c r="A66" s="275" t="str">
        <f t="shared" si="0"/>
        <v>2014edu9</v>
      </c>
      <c r="B66" s="232">
        <v>2014</v>
      </c>
      <c r="C66" s="232" t="s">
        <v>714</v>
      </c>
      <c r="D66" s="232">
        <v>0.11820787936449099</v>
      </c>
      <c r="E66" s="232">
        <v>4.0242325514554998E-2</v>
      </c>
      <c r="F66" s="232">
        <v>2.9374017715454102</v>
      </c>
      <c r="G66" s="232">
        <v>3.3126955386251198E-3</v>
      </c>
      <c r="H66" s="232">
        <v>25651</v>
      </c>
      <c r="I66" s="232">
        <v>0.214496895670891</v>
      </c>
      <c r="J66" s="232">
        <v>0.110949113965034</v>
      </c>
    </row>
    <row r="67" spans="1:10" x14ac:dyDescent="0.25">
      <c r="A67" s="275" t="str">
        <f t="shared" ref="A67:A130" si="1">B67&amp;C67</f>
        <v>2014hom</v>
      </c>
      <c r="B67" s="232">
        <v>2014</v>
      </c>
      <c r="C67" s="232" t="s">
        <v>715</v>
      </c>
      <c r="D67" s="232">
        <v>0.31280741095542902</v>
      </c>
      <c r="E67" s="232">
        <v>1.18165733292699E-2</v>
      </c>
      <c r="F67" s="232">
        <v>26.471921920776399</v>
      </c>
      <c r="G67" s="232">
        <v>0</v>
      </c>
      <c r="H67" s="232">
        <v>25651</v>
      </c>
      <c r="I67" s="232">
        <v>0.214496895670891</v>
      </c>
      <c r="J67" s="232">
        <v>0.54154443740844704</v>
      </c>
    </row>
    <row r="68" spans="1:10" x14ac:dyDescent="0.25">
      <c r="A68" s="275" t="str">
        <f t="shared" si="1"/>
        <v>2014idade</v>
      </c>
      <c r="B68" s="232">
        <v>2014</v>
      </c>
      <c r="C68" s="232" t="s">
        <v>716</v>
      </c>
      <c r="D68" s="232">
        <v>3.8130801171064398E-2</v>
      </c>
      <c r="E68" s="232">
        <v>2.6290654204785802E-3</v>
      </c>
      <c r="F68" s="232">
        <v>14.503557205200201</v>
      </c>
      <c r="G68" s="232">
        <v>0</v>
      </c>
      <c r="H68" s="232">
        <v>25651</v>
      </c>
      <c r="I68" s="232">
        <v>0.214496895670891</v>
      </c>
      <c r="J68" s="232">
        <v>40.457229614257798</v>
      </c>
    </row>
    <row r="69" spans="1:10" x14ac:dyDescent="0.25">
      <c r="A69" s="275" t="str">
        <f t="shared" si="1"/>
        <v>2014idade2</v>
      </c>
      <c r="B69" s="232">
        <v>2014</v>
      </c>
      <c r="C69" s="232" t="s">
        <v>717</v>
      </c>
      <c r="D69" s="232">
        <v>-3.3882193383760799E-4</v>
      </c>
      <c r="E69" s="232">
        <v>3.1371782824862701E-5</v>
      </c>
      <c r="F69" s="232">
        <v>-10.800212860107401</v>
      </c>
      <c r="G69" s="232">
        <v>3.9287649677557798E-27</v>
      </c>
      <c r="H69" s="232">
        <v>25651</v>
      </c>
      <c r="I69" s="232">
        <v>0.214496895670891</v>
      </c>
      <c r="J69" s="232">
        <v>1803.68627929688</v>
      </c>
    </row>
    <row r="70" spans="1:10" x14ac:dyDescent="0.25">
      <c r="A70" s="275" t="str">
        <f t="shared" si="1"/>
        <v>2014lnrtrabp</v>
      </c>
      <c r="B70" s="232">
        <v>2014</v>
      </c>
      <c r="C70" s="232" t="s">
        <v>718</v>
      </c>
      <c r="J70" s="232">
        <v>7.3740577697753897</v>
      </c>
    </row>
    <row r="71" spans="1:10" x14ac:dyDescent="0.25">
      <c r="A71" s="275" t="str">
        <f t="shared" si="1"/>
        <v>2013_cons</v>
      </c>
      <c r="B71" s="232">
        <v>2013</v>
      </c>
      <c r="C71" s="232" t="s">
        <v>696</v>
      </c>
      <c r="D71" s="232">
        <v>5.6660337448120099</v>
      </c>
      <c r="E71" s="232">
        <v>5.6969381868839299E-2</v>
      </c>
      <c r="F71" s="232">
        <v>99.457527160644503</v>
      </c>
      <c r="G71" s="232">
        <v>0</v>
      </c>
      <c r="H71" s="232">
        <v>24963</v>
      </c>
      <c r="I71" s="232">
        <v>0.43893823027610801</v>
      </c>
    </row>
    <row r="72" spans="1:10" x14ac:dyDescent="0.25">
      <c r="A72" s="275" t="str">
        <f t="shared" si="1"/>
        <v>2013edu1</v>
      </c>
      <c r="B72" s="232">
        <v>2013</v>
      </c>
      <c r="C72" s="232" t="s">
        <v>697</v>
      </c>
      <c r="D72" s="232">
        <v>2.6615386828780199E-2</v>
      </c>
      <c r="E72" s="232">
        <v>9.2895209789276095E-2</v>
      </c>
      <c r="F72" s="232">
        <v>0.28650978207588201</v>
      </c>
      <c r="G72" s="232">
        <v>0.77449005842208896</v>
      </c>
      <c r="H72" s="232">
        <v>24963</v>
      </c>
      <c r="I72" s="232">
        <v>0.43893823027610801</v>
      </c>
      <c r="J72" s="232">
        <v>2.5496989837847699E-4</v>
      </c>
    </row>
    <row r="73" spans="1:10" x14ac:dyDescent="0.25">
      <c r="A73" s="275" t="str">
        <f t="shared" si="1"/>
        <v>2013edu10</v>
      </c>
      <c r="B73" s="232">
        <v>2013</v>
      </c>
      <c r="C73" s="232" t="s">
        <v>698</v>
      </c>
      <c r="D73" s="232">
        <v>0.17987519502639801</v>
      </c>
      <c r="E73" s="232">
        <v>4.0830787271261201E-2</v>
      </c>
      <c r="F73" s="232">
        <v>4.4053816795349103</v>
      </c>
      <c r="G73" s="232">
        <v>1.06037477962673E-5</v>
      </c>
      <c r="H73" s="232">
        <v>24963</v>
      </c>
      <c r="I73" s="232">
        <v>0.43893823027610801</v>
      </c>
      <c r="J73" s="232">
        <v>2.3149475455284101E-2</v>
      </c>
    </row>
    <row r="74" spans="1:10" x14ac:dyDescent="0.25">
      <c r="A74" s="275" t="str">
        <f t="shared" si="1"/>
        <v>2013edu11</v>
      </c>
      <c r="B74" s="232">
        <v>2013</v>
      </c>
      <c r="C74" s="232" t="s">
        <v>699</v>
      </c>
      <c r="D74" s="232">
        <v>0.25293901562690702</v>
      </c>
      <c r="E74" s="232">
        <v>3.6868352442979799E-2</v>
      </c>
      <c r="F74" s="232">
        <v>6.8605999946594203</v>
      </c>
      <c r="G74" s="232">
        <v>7.0175245822645703E-12</v>
      </c>
      <c r="H74" s="232">
        <v>24963</v>
      </c>
      <c r="I74" s="232">
        <v>0.43893823027610801</v>
      </c>
      <c r="J74" s="232">
        <v>2.7429820969700799E-2</v>
      </c>
    </row>
    <row r="75" spans="1:10" x14ac:dyDescent="0.25">
      <c r="A75" s="275" t="str">
        <f t="shared" si="1"/>
        <v>2013edu12</v>
      </c>
      <c r="B75" s="232">
        <v>2013</v>
      </c>
      <c r="C75" s="232" t="s">
        <v>700</v>
      </c>
      <c r="D75" s="232">
        <v>0.46636357903480502</v>
      </c>
      <c r="E75" s="232">
        <v>3.1622461974620798E-2</v>
      </c>
      <c r="F75" s="232">
        <v>14.7478580474854</v>
      </c>
      <c r="G75" s="232">
        <v>0</v>
      </c>
      <c r="H75" s="232">
        <v>24963</v>
      </c>
      <c r="I75" s="232">
        <v>0.43893823027610801</v>
      </c>
      <c r="J75" s="232">
        <v>0.346013844013214</v>
      </c>
    </row>
    <row r="76" spans="1:10" x14ac:dyDescent="0.25">
      <c r="A76" s="275" t="str">
        <f t="shared" si="1"/>
        <v>2013edu13</v>
      </c>
      <c r="B76" s="232">
        <v>2013</v>
      </c>
      <c r="C76" s="232" t="s">
        <v>701</v>
      </c>
      <c r="D76" s="232">
        <v>0.60328072309493996</v>
      </c>
      <c r="E76" s="232">
        <v>4.2417235672473901E-2</v>
      </c>
      <c r="F76" s="232">
        <v>14.222537040710399</v>
      </c>
      <c r="G76" s="232">
        <v>0</v>
      </c>
      <c r="H76" s="232">
        <v>24963</v>
      </c>
      <c r="I76" s="232">
        <v>0.43893823027610801</v>
      </c>
      <c r="J76" s="232">
        <v>1.8222576007246999E-2</v>
      </c>
    </row>
    <row r="77" spans="1:10" x14ac:dyDescent="0.25">
      <c r="A77" s="275" t="str">
        <f t="shared" si="1"/>
        <v>2013edu14</v>
      </c>
      <c r="B77" s="232">
        <v>2013</v>
      </c>
      <c r="C77" s="232" t="s">
        <v>702</v>
      </c>
      <c r="D77" s="232">
        <v>0.74620878696441695</v>
      </c>
      <c r="E77" s="232">
        <v>4.14524339139462E-2</v>
      </c>
      <c r="F77" s="232">
        <v>18.0015678405762</v>
      </c>
      <c r="G77" s="232">
        <v>0</v>
      </c>
      <c r="H77" s="232">
        <v>24963</v>
      </c>
      <c r="I77" s="232">
        <v>0.43893823027610801</v>
      </c>
      <c r="J77" s="232">
        <v>2.5269662961363799E-2</v>
      </c>
    </row>
    <row r="78" spans="1:10" x14ac:dyDescent="0.25">
      <c r="A78" s="275" t="str">
        <f t="shared" si="1"/>
        <v>2013edu15</v>
      </c>
      <c r="B78" s="232">
        <v>2013</v>
      </c>
      <c r="C78" s="232" t="s">
        <v>703</v>
      </c>
      <c r="D78" s="232">
        <v>0.85545992851257302</v>
      </c>
      <c r="E78" s="232">
        <v>4.23797629773617E-2</v>
      </c>
      <c r="F78" s="232">
        <v>20.185575485229499</v>
      </c>
      <c r="G78" s="232">
        <v>0</v>
      </c>
      <c r="H78" s="232">
        <v>24963</v>
      </c>
      <c r="I78" s="232">
        <v>0.43893823027610801</v>
      </c>
      <c r="J78" s="232">
        <v>2.91491821408272E-2</v>
      </c>
    </row>
    <row r="79" spans="1:10" x14ac:dyDescent="0.25">
      <c r="A79" s="275" t="str">
        <f t="shared" si="1"/>
        <v>2013edu16</v>
      </c>
      <c r="B79" s="232">
        <v>2013</v>
      </c>
      <c r="C79" s="232" t="s">
        <v>704</v>
      </c>
      <c r="D79" s="232">
        <v>1.38942182064056</v>
      </c>
      <c r="E79" s="232">
        <v>3.2880600541830098E-2</v>
      </c>
      <c r="F79" s="232">
        <v>42.256584167480497</v>
      </c>
      <c r="G79" s="232">
        <v>0</v>
      </c>
      <c r="H79" s="232">
        <v>24963</v>
      </c>
      <c r="I79" s="232">
        <v>0.43893823027610801</v>
      </c>
      <c r="J79" s="232">
        <v>0.22131809592247001</v>
      </c>
    </row>
    <row r="80" spans="1:10" x14ac:dyDescent="0.25">
      <c r="A80" s="275" t="str">
        <f t="shared" si="1"/>
        <v>2013edu18</v>
      </c>
      <c r="B80" s="232">
        <v>2013</v>
      </c>
      <c r="C80" s="232" t="s">
        <v>705</v>
      </c>
      <c r="D80" s="232">
        <v>1.8838745355606099</v>
      </c>
      <c r="E80" s="232">
        <v>5.6327834725379902E-2</v>
      </c>
      <c r="F80" s="232">
        <v>33.44482421875</v>
      </c>
      <c r="G80" s="232">
        <v>0</v>
      </c>
      <c r="H80" s="232">
        <v>24963</v>
      </c>
      <c r="I80" s="232">
        <v>0.43893823027610801</v>
      </c>
      <c r="J80" s="232">
        <v>1.2756699696183199E-2</v>
      </c>
    </row>
    <row r="81" spans="1:10" x14ac:dyDescent="0.25">
      <c r="A81" s="275" t="str">
        <f t="shared" si="1"/>
        <v>2013edu2</v>
      </c>
      <c r="B81" s="232">
        <v>2013</v>
      </c>
      <c r="C81" s="232" t="s">
        <v>706</v>
      </c>
      <c r="D81" s="232">
        <v>3.5540326498448801E-3</v>
      </c>
      <c r="E81" s="232">
        <v>5.6050974875688601E-2</v>
      </c>
      <c r="F81" s="232">
        <v>6.3407152891159099E-2</v>
      </c>
      <c r="G81" s="232">
        <v>0.94944280385971103</v>
      </c>
      <c r="H81" s="232">
        <v>24963</v>
      </c>
      <c r="I81" s="232">
        <v>0.43893823027610801</v>
      </c>
      <c r="J81" s="232">
        <v>5.1598236896097703E-3</v>
      </c>
    </row>
    <row r="82" spans="1:10" x14ac:dyDescent="0.25">
      <c r="A82" s="275" t="str">
        <f t="shared" si="1"/>
        <v>2013edu22</v>
      </c>
      <c r="B82" s="232">
        <v>2013</v>
      </c>
      <c r="C82" s="232" t="s">
        <v>707</v>
      </c>
      <c r="D82" s="232">
        <v>2.2239534854888898</v>
      </c>
      <c r="E82" s="232">
        <v>8.6660288274288205E-2</v>
      </c>
      <c r="F82" s="232">
        <v>25.662891387939499</v>
      </c>
      <c r="G82" s="232">
        <v>0</v>
      </c>
      <c r="H82" s="232">
        <v>24963</v>
      </c>
      <c r="I82" s="232">
        <v>0.43893823027610801</v>
      </c>
      <c r="J82" s="232">
        <v>3.81266814656556E-3</v>
      </c>
    </row>
    <row r="83" spans="1:10" x14ac:dyDescent="0.25">
      <c r="A83" s="275" t="str">
        <f t="shared" si="1"/>
        <v>2013edu3</v>
      </c>
      <c r="B83" s="232">
        <v>2013</v>
      </c>
      <c r="C83" s="232" t="s">
        <v>708</v>
      </c>
      <c r="D83" s="232">
        <v>-6.7735664546489702E-2</v>
      </c>
      <c r="E83" s="232">
        <v>4.7233190387487398E-2</v>
      </c>
      <c r="F83" s="232">
        <v>-1.4340692758560201</v>
      </c>
      <c r="G83" s="232">
        <v>0.15156503021717099</v>
      </c>
      <c r="H83" s="232">
        <v>24963</v>
      </c>
      <c r="I83" s="232">
        <v>0.43893823027610801</v>
      </c>
      <c r="J83" s="232">
        <v>8.0348895862698607E-3</v>
      </c>
    </row>
    <row r="84" spans="1:10" x14ac:dyDescent="0.25">
      <c r="A84" s="275" t="str">
        <f t="shared" si="1"/>
        <v>2013edu4</v>
      </c>
      <c r="B84" s="232">
        <v>2013</v>
      </c>
      <c r="C84" s="232" t="s">
        <v>709</v>
      </c>
      <c r="D84" s="232">
        <v>-1.9870785996317902E-2</v>
      </c>
      <c r="E84" s="232">
        <v>4.0846541523933397E-2</v>
      </c>
      <c r="F84" s="232">
        <v>-0.48647412657737699</v>
      </c>
      <c r="G84" s="232">
        <v>0.62663531303405795</v>
      </c>
      <c r="H84" s="232">
        <v>24963</v>
      </c>
      <c r="I84" s="232">
        <v>0.43893823027610801</v>
      </c>
      <c r="J84" s="232">
        <v>1.5382793731987501E-2</v>
      </c>
    </row>
    <row r="85" spans="1:10" x14ac:dyDescent="0.25">
      <c r="A85" s="275" t="str">
        <f t="shared" si="1"/>
        <v>2013edu5</v>
      </c>
      <c r="B85" s="232">
        <v>2013</v>
      </c>
      <c r="C85" s="232" t="s">
        <v>710</v>
      </c>
      <c r="D85" s="232">
        <v>4.6644933521747603E-2</v>
      </c>
      <c r="E85" s="232">
        <v>3.4364219754934297E-2</v>
      </c>
      <c r="F85" s="232">
        <v>1.3573691844940201</v>
      </c>
      <c r="G85" s="232">
        <v>0.17467620968818701</v>
      </c>
      <c r="H85" s="232">
        <v>24963</v>
      </c>
      <c r="I85" s="232">
        <v>0.43893823027610801</v>
      </c>
      <c r="J85" s="232">
        <v>5.4757978767156601E-2</v>
      </c>
    </row>
    <row r="86" spans="1:10" x14ac:dyDescent="0.25">
      <c r="A86" s="275" t="str">
        <f t="shared" si="1"/>
        <v>2013edu6</v>
      </c>
      <c r="B86" s="232">
        <v>2013</v>
      </c>
      <c r="C86" s="232" t="s">
        <v>711</v>
      </c>
      <c r="D86" s="232">
        <v>7.5956322252750397E-2</v>
      </c>
      <c r="E86" s="232">
        <v>3.7556543946266202E-2</v>
      </c>
      <c r="F86" s="232">
        <v>2.0224523544311501</v>
      </c>
      <c r="G86" s="232">
        <v>4.3140292167663602E-2</v>
      </c>
      <c r="H86" s="232">
        <v>24963</v>
      </c>
      <c r="I86" s="232">
        <v>0.43893823027610801</v>
      </c>
      <c r="J86" s="232">
        <v>3.0206674709916101E-2</v>
      </c>
    </row>
    <row r="87" spans="1:10" x14ac:dyDescent="0.25">
      <c r="A87" s="275" t="str">
        <f t="shared" si="1"/>
        <v>2013edu7</v>
      </c>
      <c r="B87" s="232">
        <v>2013</v>
      </c>
      <c r="C87" s="232" t="s">
        <v>712</v>
      </c>
      <c r="D87" s="232">
        <v>9.3425512313842801E-2</v>
      </c>
      <c r="E87" s="232">
        <v>3.9976503700017901E-2</v>
      </c>
      <c r="F87" s="232">
        <v>2.3370106220245401</v>
      </c>
      <c r="G87" s="232">
        <v>1.94465033710003E-2</v>
      </c>
      <c r="H87" s="232">
        <v>24963</v>
      </c>
      <c r="I87" s="232">
        <v>0.43893823027610801</v>
      </c>
      <c r="J87" s="232">
        <v>1.92398522049189E-2</v>
      </c>
    </row>
    <row r="88" spans="1:10" x14ac:dyDescent="0.25">
      <c r="A88" s="275" t="str">
        <f t="shared" si="1"/>
        <v>2013edu8</v>
      </c>
      <c r="B88" s="232">
        <v>2013</v>
      </c>
      <c r="C88" s="232" t="s">
        <v>713</v>
      </c>
      <c r="D88" s="232">
        <v>0.16815204918384599</v>
      </c>
      <c r="E88" s="232">
        <v>3.8245804607868202E-2</v>
      </c>
      <c r="F88" s="232">
        <v>4.3966140747070304</v>
      </c>
      <c r="G88" s="232">
        <v>1.10406945168506E-5</v>
      </c>
      <c r="H88" s="232">
        <v>24963</v>
      </c>
      <c r="I88" s="232">
        <v>0.43893823027610801</v>
      </c>
      <c r="J88" s="232">
        <v>2.6148222386836999E-2</v>
      </c>
    </row>
    <row r="89" spans="1:10" x14ac:dyDescent="0.25">
      <c r="A89" s="275" t="str">
        <f t="shared" si="1"/>
        <v>2013edu9</v>
      </c>
      <c r="B89" s="232">
        <v>2013</v>
      </c>
      <c r="C89" s="232" t="s">
        <v>714</v>
      </c>
      <c r="D89" s="232">
        <v>0.17976401746272999</v>
      </c>
      <c r="E89" s="232">
        <v>3.2347548753023099E-2</v>
      </c>
      <c r="F89" s="232">
        <v>5.55726861953735</v>
      </c>
      <c r="G89" s="232">
        <v>2.7682808934059698E-8</v>
      </c>
      <c r="H89" s="232">
        <v>24963</v>
      </c>
      <c r="I89" s="232">
        <v>0.43893823027610801</v>
      </c>
      <c r="J89" s="232">
        <v>0.11186165362596499</v>
      </c>
    </row>
    <row r="90" spans="1:10" x14ac:dyDescent="0.25">
      <c r="A90" s="275" t="str">
        <f t="shared" si="1"/>
        <v>2013hom</v>
      </c>
      <c r="B90" s="232">
        <v>2013</v>
      </c>
      <c r="C90" s="232" t="s">
        <v>715</v>
      </c>
      <c r="D90" s="232">
        <v>0.38029983639717102</v>
      </c>
      <c r="E90" s="232">
        <v>8.39770305901766E-3</v>
      </c>
      <c r="F90" s="232">
        <v>45.286174774169901</v>
      </c>
      <c r="G90" s="232">
        <v>0</v>
      </c>
      <c r="H90" s="232">
        <v>24963</v>
      </c>
      <c r="I90" s="232">
        <v>0.43893823027610801</v>
      </c>
      <c r="J90" s="232">
        <v>0.54124808311462402</v>
      </c>
    </row>
    <row r="91" spans="1:10" x14ac:dyDescent="0.25">
      <c r="A91" s="275" t="str">
        <f t="shared" si="1"/>
        <v>2013idade</v>
      </c>
      <c r="B91" s="232">
        <v>2013</v>
      </c>
      <c r="C91" s="232" t="s">
        <v>716</v>
      </c>
      <c r="D91" s="232">
        <v>4.3155752122402198E-2</v>
      </c>
      <c r="E91" s="232">
        <v>2.4655850138515199E-3</v>
      </c>
      <c r="F91" s="232">
        <v>17.503250122070298</v>
      </c>
      <c r="G91" s="232">
        <v>0</v>
      </c>
      <c r="H91" s="232">
        <v>24963</v>
      </c>
      <c r="I91" s="232">
        <v>0.43893823027610801</v>
      </c>
      <c r="J91" s="232">
        <v>40.193901062011697</v>
      </c>
    </row>
    <row r="92" spans="1:10" x14ac:dyDescent="0.25">
      <c r="A92" s="275" t="str">
        <f t="shared" si="1"/>
        <v>2013idade2</v>
      </c>
      <c r="B92" s="232">
        <v>2013</v>
      </c>
      <c r="C92" s="232" t="s">
        <v>717</v>
      </c>
      <c r="D92" s="232">
        <v>-3.9696725434623702E-4</v>
      </c>
      <c r="E92" s="232">
        <v>3.0051705834921399E-5</v>
      </c>
      <c r="F92" s="232">
        <v>-13.209474563598601</v>
      </c>
      <c r="G92" s="232">
        <v>0</v>
      </c>
      <c r="H92" s="232">
        <v>24963</v>
      </c>
      <c r="I92" s="232">
        <v>0.43893823027610801</v>
      </c>
      <c r="J92" s="232">
        <v>1788.10925292969</v>
      </c>
    </row>
    <row r="93" spans="1:10" x14ac:dyDescent="0.25">
      <c r="A93" s="275" t="str">
        <f t="shared" si="1"/>
        <v>2013lnrtrabp</v>
      </c>
      <c r="B93" s="232">
        <v>2013</v>
      </c>
      <c r="C93" s="232" t="s">
        <v>718</v>
      </c>
      <c r="J93" s="232">
        <v>7.4942455291748002</v>
      </c>
    </row>
    <row r="94" spans="1:10" x14ac:dyDescent="0.25">
      <c r="A94" s="275" t="str">
        <f t="shared" si="1"/>
        <v>2012_cons</v>
      </c>
      <c r="B94" s="232">
        <v>2012</v>
      </c>
      <c r="C94" s="232" t="s">
        <v>696</v>
      </c>
      <c r="D94" s="232">
        <v>5.5042457580566397</v>
      </c>
      <c r="E94" s="232">
        <v>4.8651799559593201E-2</v>
      </c>
      <c r="F94" s="232">
        <v>113.135498046875</v>
      </c>
      <c r="G94" s="232">
        <v>0</v>
      </c>
      <c r="H94" s="232">
        <v>24776</v>
      </c>
      <c r="I94" s="232">
        <v>0.41264712810516402</v>
      </c>
    </row>
    <row r="95" spans="1:10" x14ac:dyDescent="0.25">
      <c r="A95" s="275" t="str">
        <f t="shared" si="1"/>
        <v>2012edu1</v>
      </c>
      <c r="B95" s="232">
        <v>2012</v>
      </c>
      <c r="C95" s="232" t="s">
        <v>697</v>
      </c>
      <c r="D95" s="232">
        <v>-0.220146164298058</v>
      </c>
      <c r="E95" s="232">
        <v>0.110420510172844</v>
      </c>
      <c r="F95" s="232">
        <v>-1.99370718002319</v>
      </c>
      <c r="G95" s="232">
        <v>4.61950190365314E-2</v>
      </c>
      <c r="H95" s="232">
        <v>24776</v>
      </c>
      <c r="I95" s="232">
        <v>0.41264712810516402</v>
      </c>
      <c r="J95" s="232">
        <v>9.8816424724645899E-5</v>
      </c>
    </row>
    <row r="96" spans="1:10" x14ac:dyDescent="0.25">
      <c r="A96" s="275" t="str">
        <f t="shared" si="1"/>
        <v>2012edu10</v>
      </c>
      <c r="B96" s="232">
        <v>2012</v>
      </c>
      <c r="C96" s="232" t="s">
        <v>698</v>
      </c>
      <c r="D96" s="232">
        <v>0.184865802526474</v>
      </c>
      <c r="E96" s="232">
        <v>3.47249358892441E-2</v>
      </c>
      <c r="F96" s="232">
        <v>5.3237190246581996</v>
      </c>
      <c r="G96" s="232">
        <v>1.02552256464605E-7</v>
      </c>
      <c r="H96" s="232">
        <v>24776</v>
      </c>
      <c r="I96" s="232">
        <v>0.41264712810516402</v>
      </c>
      <c r="J96" s="232">
        <v>2.41431165486574E-2</v>
      </c>
    </row>
    <row r="97" spans="1:10" x14ac:dyDescent="0.25">
      <c r="A97" s="275" t="str">
        <f t="shared" si="1"/>
        <v>2012edu11</v>
      </c>
      <c r="B97" s="232">
        <v>2012</v>
      </c>
      <c r="C97" s="232" t="s">
        <v>699</v>
      </c>
      <c r="D97" s="232">
        <v>0.24936693906784099</v>
      </c>
      <c r="E97" s="232">
        <v>3.53956632316113E-2</v>
      </c>
      <c r="F97" s="232">
        <v>7.04512691497803</v>
      </c>
      <c r="G97" s="232">
        <v>1.9014282336138301E-12</v>
      </c>
      <c r="H97" s="232">
        <v>24776</v>
      </c>
      <c r="I97" s="232">
        <v>0.41264712810516402</v>
      </c>
      <c r="J97" s="232">
        <v>2.8930008411407498E-2</v>
      </c>
    </row>
    <row r="98" spans="1:10" x14ac:dyDescent="0.25">
      <c r="A98" s="275" t="str">
        <f t="shared" si="1"/>
        <v>2012edu12</v>
      </c>
      <c r="B98" s="232">
        <v>2012</v>
      </c>
      <c r="C98" s="232" t="s">
        <v>700</v>
      </c>
      <c r="D98" s="232">
        <v>0.44480183720588701</v>
      </c>
      <c r="E98" s="232">
        <v>2.8866894543170901E-2</v>
      </c>
      <c r="F98" s="232">
        <v>15.4087181091309</v>
      </c>
      <c r="G98" s="232">
        <v>0</v>
      </c>
      <c r="H98" s="232">
        <v>24776</v>
      </c>
      <c r="I98" s="232">
        <v>0.41264712810516402</v>
      </c>
      <c r="J98" s="232">
        <v>0.33048531413078303</v>
      </c>
    </row>
    <row r="99" spans="1:10" x14ac:dyDescent="0.25">
      <c r="A99" s="275" t="str">
        <f t="shared" si="1"/>
        <v>2012edu13</v>
      </c>
      <c r="B99" s="232">
        <v>2012</v>
      </c>
      <c r="C99" s="232" t="s">
        <v>701</v>
      </c>
      <c r="D99" s="232">
        <v>0.69053971767425504</v>
      </c>
      <c r="E99" s="232">
        <v>3.9163187146186801E-2</v>
      </c>
      <c r="F99" s="232">
        <v>17.632368087768601</v>
      </c>
      <c r="G99" s="232">
        <v>0</v>
      </c>
      <c r="H99" s="232">
        <v>24776</v>
      </c>
      <c r="I99" s="232">
        <v>0.41264712810516402</v>
      </c>
      <c r="J99" s="232">
        <v>2.08702720701694E-2</v>
      </c>
    </row>
    <row r="100" spans="1:10" x14ac:dyDescent="0.25">
      <c r="A100" s="275" t="str">
        <f t="shared" si="1"/>
        <v>2012edu14</v>
      </c>
      <c r="B100" s="232">
        <v>2012</v>
      </c>
      <c r="C100" s="232" t="s">
        <v>702</v>
      </c>
      <c r="D100" s="232">
        <v>0.74520772695541404</v>
      </c>
      <c r="E100" s="232">
        <v>3.9492331445217098E-2</v>
      </c>
      <c r="F100" s="232">
        <v>18.869682312011701</v>
      </c>
      <c r="G100" s="232">
        <v>0</v>
      </c>
      <c r="H100" s="232">
        <v>24776</v>
      </c>
      <c r="I100" s="232">
        <v>0.41264712810516402</v>
      </c>
      <c r="J100" s="232">
        <v>2.9829356819391299E-2</v>
      </c>
    </row>
    <row r="101" spans="1:10" x14ac:dyDescent="0.25">
      <c r="A101" s="275" t="str">
        <f t="shared" si="1"/>
        <v>2012edu15</v>
      </c>
      <c r="B101" s="232">
        <v>2012</v>
      </c>
      <c r="C101" s="232" t="s">
        <v>703</v>
      </c>
      <c r="D101" s="232">
        <v>0.75411057472229004</v>
      </c>
      <c r="E101" s="232">
        <v>3.9305433630943298E-2</v>
      </c>
      <c r="F101" s="232">
        <v>19.185911178588899</v>
      </c>
      <c r="G101" s="232">
        <v>0</v>
      </c>
      <c r="H101" s="232">
        <v>24776</v>
      </c>
      <c r="I101" s="232">
        <v>0.41264712810516402</v>
      </c>
      <c r="J101" s="232">
        <v>3.3757820725441E-2</v>
      </c>
    </row>
    <row r="102" spans="1:10" x14ac:dyDescent="0.25">
      <c r="A102" s="275" t="str">
        <f t="shared" si="1"/>
        <v>2012edu16</v>
      </c>
      <c r="B102" s="232">
        <v>2012</v>
      </c>
      <c r="C102" s="232" t="s">
        <v>704</v>
      </c>
      <c r="D102" s="232">
        <v>1.3205642700195299</v>
      </c>
      <c r="E102" s="232">
        <v>3.05367913097143E-2</v>
      </c>
      <c r="F102" s="232">
        <v>43.245025634765597</v>
      </c>
      <c r="G102" s="232">
        <v>0</v>
      </c>
      <c r="H102" s="232">
        <v>24776</v>
      </c>
      <c r="I102" s="232">
        <v>0.41264712810516402</v>
      </c>
      <c r="J102" s="232">
        <v>0.21014139056205799</v>
      </c>
    </row>
    <row r="103" spans="1:10" x14ac:dyDescent="0.25">
      <c r="A103" s="275" t="str">
        <f t="shared" si="1"/>
        <v>2012edu18</v>
      </c>
      <c r="B103" s="232">
        <v>2012</v>
      </c>
      <c r="C103" s="232" t="s">
        <v>705</v>
      </c>
      <c r="D103" s="232">
        <v>1.76635277271271</v>
      </c>
      <c r="E103" s="232">
        <v>5.8185491710901302E-2</v>
      </c>
      <c r="F103" s="232">
        <v>30.357271194458001</v>
      </c>
      <c r="G103" s="232">
        <v>0</v>
      </c>
      <c r="H103" s="232">
        <v>24776</v>
      </c>
      <c r="I103" s="232">
        <v>0.41264712810516402</v>
      </c>
      <c r="J103" s="232">
        <v>1.4369362033903601E-2</v>
      </c>
    </row>
    <row r="104" spans="1:10" x14ac:dyDescent="0.25">
      <c r="A104" s="275" t="str">
        <f t="shared" si="1"/>
        <v>2012edu2</v>
      </c>
      <c r="B104" s="232">
        <v>2012</v>
      </c>
      <c r="C104" s="232" t="s">
        <v>706</v>
      </c>
      <c r="D104" s="232">
        <v>-6.1262588948011398E-2</v>
      </c>
      <c r="E104" s="232">
        <v>5.5558402091264697E-2</v>
      </c>
      <c r="F104" s="232">
        <v>-1.1026700735092201</v>
      </c>
      <c r="G104" s="232">
        <v>0.27018117904663103</v>
      </c>
      <c r="H104" s="232">
        <v>24776</v>
      </c>
      <c r="I104" s="232">
        <v>0.41264712810516402</v>
      </c>
      <c r="J104" s="232">
        <v>5.2848155610263304E-3</v>
      </c>
    </row>
    <row r="105" spans="1:10" x14ac:dyDescent="0.25">
      <c r="A105" s="275" t="str">
        <f t="shared" si="1"/>
        <v>2012edu22</v>
      </c>
      <c r="B105" s="232">
        <v>2012</v>
      </c>
      <c r="C105" s="232" t="s">
        <v>707</v>
      </c>
      <c r="D105" s="232">
        <v>2.12102603912354</v>
      </c>
      <c r="E105" s="232">
        <v>9.9170021712779999E-2</v>
      </c>
      <c r="F105" s="232">
        <v>21.387773513793899</v>
      </c>
      <c r="G105" s="232">
        <v>0</v>
      </c>
      <c r="H105" s="232">
        <v>24776</v>
      </c>
      <c r="I105" s="232">
        <v>0.41264712810516402</v>
      </c>
      <c r="J105" s="232">
        <v>4.4197831302881197E-3</v>
      </c>
    </row>
    <row r="106" spans="1:10" x14ac:dyDescent="0.25">
      <c r="A106" s="275" t="str">
        <f t="shared" si="1"/>
        <v>2012edu3</v>
      </c>
      <c r="B106" s="232">
        <v>2012</v>
      </c>
      <c r="C106" s="232" t="s">
        <v>708</v>
      </c>
      <c r="D106" s="232">
        <v>-0.10053625702858</v>
      </c>
      <c r="E106" s="232">
        <v>5.5038228631019599E-2</v>
      </c>
      <c r="F106" s="232">
        <v>-1.8266623020172099</v>
      </c>
      <c r="G106" s="232">
        <v>6.7762598395347595E-2</v>
      </c>
      <c r="H106" s="232">
        <v>24776</v>
      </c>
      <c r="I106" s="232">
        <v>0.41264712810516402</v>
      </c>
      <c r="J106" s="232">
        <v>7.77780823409557E-3</v>
      </c>
    </row>
    <row r="107" spans="1:10" x14ac:dyDescent="0.25">
      <c r="A107" s="275" t="str">
        <f t="shared" si="1"/>
        <v>2012edu4</v>
      </c>
      <c r="B107" s="232">
        <v>2012</v>
      </c>
      <c r="C107" s="232" t="s">
        <v>709</v>
      </c>
      <c r="D107" s="232">
        <v>-0.119831867516041</v>
      </c>
      <c r="E107" s="232">
        <v>4.0775347501039498E-2</v>
      </c>
      <c r="F107" s="232">
        <v>-2.9388313293457</v>
      </c>
      <c r="G107" s="232">
        <v>3.2975641079246998E-3</v>
      </c>
      <c r="H107" s="232">
        <v>24776</v>
      </c>
      <c r="I107" s="232">
        <v>0.41264712810516402</v>
      </c>
      <c r="J107" s="232">
        <v>1.62877384573221E-2</v>
      </c>
    </row>
    <row r="108" spans="1:10" x14ac:dyDescent="0.25">
      <c r="A108" s="275" t="str">
        <f t="shared" si="1"/>
        <v>2012edu5</v>
      </c>
      <c r="B108" s="232">
        <v>2012</v>
      </c>
      <c r="C108" s="232" t="s">
        <v>710</v>
      </c>
      <c r="D108" s="232">
        <v>-2.2580424323677999E-2</v>
      </c>
      <c r="E108" s="232">
        <v>3.2587539404630703E-2</v>
      </c>
      <c r="F108" s="232">
        <v>-0.69291591644287098</v>
      </c>
      <c r="G108" s="232">
        <v>0.48836880922317499</v>
      </c>
      <c r="H108" s="232">
        <v>24776</v>
      </c>
      <c r="I108" s="232">
        <v>0.41264712810516402</v>
      </c>
      <c r="J108" s="232">
        <v>5.5095389485359199E-2</v>
      </c>
    </row>
    <row r="109" spans="1:10" x14ac:dyDescent="0.25">
      <c r="A109" s="275" t="str">
        <f t="shared" si="1"/>
        <v>2012edu6</v>
      </c>
      <c r="B109" s="232">
        <v>2012</v>
      </c>
      <c r="C109" s="232" t="s">
        <v>711</v>
      </c>
      <c r="D109" s="232">
        <v>1.18449525907636E-2</v>
      </c>
      <c r="E109" s="232">
        <v>3.3332396298646899E-2</v>
      </c>
      <c r="F109" s="232">
        <v>0.35535857081413302</v>
      </c>
      <c r="G109" s="232">
        <v>0.72232401371002197</v>
      </c>
      <c r="H109" s="232">
        <v>24776</v>
      </c>
      <c r="I109" s="232">
        <v>0.41264712810516402</v>
      </c>
      <c r="J109" s="232">
        <v>3.1627822667360299E-2</v>
      </c>
    </row>
    <row r="110" spans="1:10" x14ac:dyDescent="0.25">
      <c r="A110" s="275" t="str">
        <f t="shared" si="1"/>
        <v>2012edu7</v>
      </c>
      <c r="B110" s="232">
        <v>2012</v>
      </c>
      <c r="C110" s="232" t="s">
        <v>712</v>
      </c>
      <c r="D110" s="232">
        <v>7.1817368268966703E-2</v>
      </c>
      <c r="E110" s="232">
        <v>3.6293365061283098E-2</v>
      </c>
      <c r="F110" s="232">
        <v>1.9788016080856301</v>
      </c>
      <c r="G110" s="232">
        <v>4.7849413007497801E-2</v>
      </c>
      <c r="H110" s="232">
        <v>24776</v>
      </c>
      <c r="I110" s="232">
        <v>0.41264712810516402</v>
      </c>
      <c r="J110" s="232">
        <v>2.31353491544724E-2</v>
      </c>
    </row>
    <row r="111" spans="1:10" x14ac:dyDescent="0.25">
      <c r="A111" s="275" t="str">
        <f t="shared" si="1"/>
        <v>2012edu8</v>
      </c>
      <c r="B111" s="232">
        <v>2012</v>
      </c>
      <c r="C111" s="232" t="s">
        <v>713</v>
      </c>
      <c r="D111" s="232">
        <v>7.6748117804527297E-2</v>
      </c>
      <c r="E111" s="232">
        <v>3.6007702350616497E-2</v>
      </c>
      <c r="F111" s="232">
        <v>2.1314361095428498</v>
      </c>
      <c r="G111" s="232">
        <v>3.3063050359487499E-2</v>
      </c>
      <c r="H111" s="232">
        <v>24776</v>
      </c>
      <c r="I111" s="232">
        <v>0.41264712810516402</v>
      </c>
      <c r="J111" s="232">
        <v>2.7012359350919699E-2</v>
      </c>
    </row>
    <row r="112" spans="1:10" x14ac:dyDescent="0.25">
      <c r="A112" s="275" t="str">
        <f t="shared" si="1"/>
        <v>2012edu9</v>
      </c>
      <c r="B112" s="232">
        <v>2012</v>
      </c>
      <c r="C112" s="232" t="s">
        <v>714</v>
      </c>
      <c r="D112" s="232">
        <v>0.13031721115112299</v>
      </c>
      <c r="E112" s="232">
        <v>2.9514158144593201E-2</v>
      </c>
      <c r="F112" s="232">
        <v>4.4154133796691903</v>
      </c>
      <c r="G112" s="232">
        <v>1.01243813332985E-5</v>
      </c>
      <c r="H112" s="232">
        <v>24776</v>
      </c>
      <c r="I112" s="232">
        <v>0.41264712810516402</v>
      </c>
      <c r="J112" s="232">
        <v>0.114684112370014</v>
      </c>
    </row>
    <row r="113" spans="1:10" x14ac:dyDescent="0.25">
      <c r="A113" s="275" t="str">
        <f t="shared" si="1"/>
        <v>2012hom</v>
      </c>
      <c r="B113" s="232">
        <v>2012</v>
      </c>
      <c r="C113" s="232" t="s">
        <v>715</v>
      </c>
      <c r="D113" s="232">
        <v>0.36034223437309298</v>
      </c>
      <c r="E113" s="232">
        <v>8.7932478636503202E-3</v>
      </c>
      <c r="F113" s="232">
        <v>40.979423522949197</v>
      </c>
      <c r="G113" s="232">
        <v>0</v>
      </c>
      <c r="H113" s="232">
        <v>24776</v>
      </c>
      <c r="I113" s="232">
        <v>0.41264712810516402</v>
      </c>
      <c r="J113" s="232">
        <v>0.54498100280761697</v>
      </c>
    </row>
    <row r="114" spans="1:10" x14ac:dyDescent="0.25">
      <c r="A114" s="275" t="str">
        <f t="shared" si="1"/>
        <v>2012idade</v>
      </c>
      <c r="B114" s="232">
        <v>2012</v>
      </c>
      <c r="C114" s="232" t="s">
        <v>716</v>
      </c>
      <c r="D114" s="232">
        <v>5.1039762794971501E-2</v>
      </c>
      <c r="E114" s="232">
        <v>2.0669463556259901E-3</v>
      </c>
      <c r="F114" s="232">
        <v>24.693317413330099</v>
      </c>
      <c r="G114" s="232">
        <v>0</v>
      </c>
      <c r="H114" s="232">
        <v>24776</v>
      </c>
      <c r="I114" s="232">
        <v>0.41264712810516402</v>
      </c>
      <c r="J114" s="232">
        <v>40.060562133789098</v>
      </c>
    </row>
    <row r="115" spans="1:10" x14ac:dyDescent="0.25">
      <c r="A115" s="275" t="str">
        <f t="shared" si="1"/>
        <v>2012idade2</v>
      </c>
      <c r="B115" s="232">
        <v>2012</v>
      </c>
      <c r="C115" s="232" t="s">
        <v>717</v>
      </c>
      <c r="D115" s="232">
        <v>-4.8366334522143001E-4</v>
      </c>
      <c r="E115" s="232">
        <v>2.5062414351850701E-5</v>
      </c>
      <c r="F115" s="232">
        <v>-19.298353195190401</v>
      </c>
      <c r="G115" s="232">
        <v>0</v>
      </c>
      <c r="H115" s="232">
        <v>24776</v>
      </c>
      <c r="I115" s="232">
        <v>0.41264712810516402</v>
      </c>
      <c r="J115" s="232">
        <v>1779.19677734375</v>
      </c>
    </row>
    <row r="116" spans="1:10" x14ac:dyDescent="0.25">
      <c r="A116" s="275" t="str">
        <f t="shared" si="1"/>
        <v>2012lnrtrabp</v>
      </c>
      <c r="B116" s="232">
        <v>2012</v>
      </c>
      <c r="C116" s="232" t="s">
        <v>718</v>
      </c>
      <c r="J116" s="232">
        <v>7.4325428009033203</v>
      </c>
    </row>
    <row r="117" spans="1:10" x14ac:dyDescent="0.25">
      <c r="A117" s="275" t="str">
        <f t="shared" si="1"/>
        <v>22016_cons</v>
      </c>
      <c r="B117" s="232">
        <v>22016</v>
      </c>
      <c r="C117" s="232" t="s">
        <v>696</v>
      </c>
      <c r="D117" s="232">
        <v>5.5302467346191397</v>
      </c>
      <c r="E117" s="232">
        <v>9.8397120833396898E-2</v>
      </c>
      <c r="F117" s="232">
        <v>56.203338623046903</v>
      </c>
      <c r="G117" s="232">
        <v>0</v>
      </c>
      <c r="H117" s="232">
        <v>6144</v>
      </c>
      <c r="I117" s="232">
        <v>0.49020439386367798</v>
      </c>
    </row>
    <row r="118" spans="1:10" x14ac:dyDescent="0.25">
      <c r="A118" s="275" t="str">
        <f t="shared" si="1"/>
        <v>22016edu1</v>
      </c>
      <c r="B118" s="232">
        <v>22016</v>
      </c>
      <c r="C118" s="232" t="s">
        <v>697</v>
      </c>
      <c r="D118" s="232">
        <v>1.37426685541868E-2</v>
      </c>
      <c r="E118" s="232">
        <v>3.66829968988895E-2</v>
      </c>
      <c r="F118" s="232">
        <v>0.37463319301605202</v>
      </c>
      <c r="G118" s="232">
        <v>0.70794624090194702</v>
      </c>
      <c r="H118" s="232">
        <v>6144</v>
      </c>
      <c r="I118" s="232">
        <v>0.49020439386367798</v>
      </c>
      <c r="J118" s="232">
        <v>2.27007709327154E-4</v>
      </c>
    </row>
    <row r="119" spans="1:10" x14ac:dyDescent="0.25">
      <c r="A119" s="275" t="str">
        <f t="shared" si="1"/>
        <v>22016edu10</v>
      </c>
      <c r="B119" s="232">
        <v>22016</v>
      </c>
      <c r="C119" s="232" t="s">
        <v>698</v>
      </c>
      <c r="D119" s="232">
        <v>0.136848479509354</v>
      </c>
      <c r="E119" s="232">
        <v>6.0891065746545799E-2</v>
      </c>
      <c r="F119" s="232">
        <v>2.2474312782287602</v>
      </c>
      <c r="G119" s="232">
        <v>2.4647941812872901E-2</v>
      </c>
      <c r="H119" s="232">
        <v>6144</v>
      </c>
      <c r="I119" s="232">
        <v>0.49020439386367798</v>
      </c>
      <c r="J119" s="232">
        <v>1.3745158910751299E-2</v>
      </c>
    </row>
    <row r="120" spans="1:10" x14ac:dyDescent="0.25">
      <c r="A120" s="275" t="str">
        <f t="shared" si="1"/>
        <v>22016edu11</v>
      </c>
      <c r="B120" s="232">
        <v>22016</v>
      </c>
      <c r="C120" s="232" t="s">
        <v>699</v>
      </c>
      <c r="D120" s="232">
        <v>0.13826574385166199</v>
      </c>
      <c r="E120" s="232">
        <v>5.7881370186805697E-2</v>
      </c>
      <c r="F120" s="232">
        <v>2.3887779712677002</v>
      </c>
      <c r="G120" s="232">
        <v>1.6934622079134001E-2</v>
      </c>
      <c r="H120" s="232">
        <v>6144</v>
      </c>
      <c r="I120" s="232">
        <v>0.49020439386367798</v>
      </c>
      <c r="J120" s="232">
        <v>1.7029203474521599E-2</v>
      </c>
    </row>
    <row r="121" spans="1:10" x14ac:dyDescent="0.25">
      <c r="A121" s="275" t="str">
        <f t="shared" si="1"/>
        <v>22016edu12</v>
      </c>
      <c r="B121" s="232">
        <v>22016</v>
      </c>
      <c r="C121" s="232" t="s">
        <v>700</v>
      </c>
      <c r="D121" s="232">
        <v>0.42337679862976102</v>
      </c>
      <c r="E121" s="232">
        <v>3.6924719810485798E-2</v>
      </c>
      <c r="F121" s="232">
        <v>11.465945243835399</v>
      </c>
      <c r="G121" s="232">
        <v>3.9646230870183402E-30</v>
      </c>
      <c r="H121" s="232">
        <v>6144</v>
      </c>
      <c r="I121" s="232">
        <v>0.49020439386367798</v>
      </c>
      <c r="J121" s="232">
        <v>0.37115219235420199</v>
      </c>
    </row>
    <row r="122" spans="1:10" x14ac:dyDescent="0.25">
      <c r="A122" s="275" t="str">
        <f t="shared" si="1"/>
        <v>22016edu13</v>
      </c>
      <c r="B122" s="232">
        <v>22016</v>
      </c>
      <c r="C122" s="232" t="s">
        <v>701</v>
      </c>
      <c r="D122" s="232">
        <v>0.53808897733688399</v>
      </c>
      <c r="E122" s="232">
        <v>8.7805852293968201E-2</v>
      </c>
      <c r="F122" s="232">
        <v>6.1281676292419398</v>
      </c>
      <c r="G122" s="232">
        <v>9.4430108177334701E-10</v>
      </c>
      <c r="H122" s="232">
        <v>6144</v>
      </c>
      <c r="I122" s="232">
        <v>0.49020439386367798</v>
      </c>
      <c r="J122" s="232">
        <v>1.73089746385813E-2</v>
      </c>
    </row>
    <row r="123" spans="1:10" x14ac:dyDescent="0.25">
      <c r="A123" s="275" t="str">
        <f t="shared" si="1"/>
        <v>22016edu14</v>
      </c>
      <c r="B123" s="232">
        <v>22016</v>
      </c>
      <c r="C123" s="232" t="s">
        <v>702</v>
      </c>
      <c r="D123" s="232">
        <v>0.64328706264495905</v>
      </c>
      <c r="E123" s="232">
        <v>6.87534734606743E-2</v>
      </c>
      <c r="F123" s="232">
        <v>9.3564300537109393</v>
      </c>
      <c r="G123" s="232">
        <v>1.13248021350799E-20</v>
      </c>
      <c r="H123" s="232">
        <v>6144</v>
      </c>
      <c r="I123" s="232">
        <v>0.49020439386367798</v>
      </c>
      <c r="J123" s="232">
        <v>1.8879584968090099E-2</v>
      </c>
    </row>
    <row r="124" spans="1:10" x14ac:dyDescent="0.25">
      <c r="A124" s="275" t="str">
        <f t="shared" si="1"/>
        <v>22016edu15</v>
      </c>
      <c r="B124" s="232">
        <v>22016</v>
      </c>
      <c r="C124" s="232" t="s">
        <v>703</v>
      </c>
      <c r="D124" s="232">
        <v>0.839727103710175</v>
      </c>
      <c r="E124" s="232">
        <v>7.1836382150649997E-2</v>
      </c>
      <c r="F124" s="232">
        <v>11.689440727233899</v>
      </c>
      <c r="G124" s="232">
        <v>3.0933883807284298E-31</v>
      </c>
      <c r="H124" s="232">
        <v>6144</v>
      </c>
      <c r="I124" s="232">
        <v>0.49020439386367798</v>
      </c>
      <c r="J124" s="232">
        <v>2.3675039410591101E-2</v>
      </c>
    </row>
    <row r="125" spans="1:10" x14ac:dyDescent="0.25">
      <c r="A125" s="275" t="str">
        <f t="shared" si="1"/>
        <v>22016edu16</v>
      </c>
      <c r="B125" s="232">
        <v>22016</v>
      </c>
      <c r="C125" s="232" t="s">
        <v>704</v>
      </c>
      <c r="D125" s="232">
        <v>1.40163433551788</v>
      </c>
      <c r="E125" s="232">
        <v>4.2577035725116702E-2</v>
      </c>
      <c r="F125" s="232">
        <v>32.919960021972699</v>
      </c>
      <c r="G125" s="232">
        <v>0</v>
      </c>
      <c r="H125" s="232">
        <v>6144</v>
      </c>
      <c r="I125" s="232">
        <v>0.49020439386367798</v>
      </c>
      <c r="J125" s="232">
        <v>0.27138552069664001</v>
      </c>
    </row>
    <row r="126" spans="1:10" x14ac:dyDescent="0.25">
      <c r="A126" s="275" t="str">
        <f t="shared" si="1"/>
        <v>22016edu18</v>
      </c>
      <c r="B126" s="232">
        <v>22016</v>
      </c>
      <c r="C126" s="232" t="s">
        <v>705</v>
      </c>
      <c r="D126" s="232">
        <v>1.71696925163269</v>
      </c>
      <c r="E126" s="232">
        <v>9.2812821269035298E-2</v>
      </c>
      <c r="F126" s="232">
        <v>18.499267578125</v>
      </c>
      <c r="G126" s="232">
        <v>0</v>
      </c>
      <c r="H126" s="232">
        <v>6144</v>
      </c>
      <c r="I126" s="232">
        <v>0.49020439386367798</v>
      </c>
      <c r="J126" s="232">
        <v>1.1466436088085201E-2</v>
      </c>
    </row>
    <row r="127" spans="1:10" x14ac:dyDescent="0.25">
      <c r="A127" s="275" t="str">
        <f t="shared" si="1"/>
        <v>22016edu2</v>
      </c>
      <c r="B127" s="232">
        <v>22016</v>
      </c>
      <c r="C127" s="232" t="s">
        <v>706</v>
      </c>
      <c r="D127" s="232">
        <v>0.23457370698451999</v>
      </c>
      <c r="E127" s="232">
        <v>0.114104241132736</v>
      </c>
      <c r="F127" s="232">
        <v>2.0557842254638699</v>
      </c>
      <c r="G127" s="232">
        <v>3.9845634251832997E-2</v>
      </c>
      <c r="H127" s="232">
        <v>6144</v>
      </c>
      <c r="I127" s="232">
        <v>0.49020439386367798</v>
      </c>
      <c r="J127" s="232">
        <v>3.3905347809195501E-3</v>
      </c>
    </row>
    <row r="128" spans="1:10" x14ac:dyDescent="0.25">
      <c r="A128" s="275" t="str">
        <f t="shared" si="1"/>
        <v>22016edu22</v>
      </c>
      <c r="B128" s="232">
        <v>22016</v>
      </c>
      <c r="C128" s="232" t="s">
        <v>707</v>
      </c>
      <c r="D128" s="232">
        <v>2.02702116966248</v>
      </c>
      <c r="E128" s="232">
        <v>0.116567097604275</v>
      </c>
      <c r="F128" s="232">
        <v>17.389308929443398</v>
      </c>
      <c r="G128" s="232">
        <v>0</v>
      </c>
      <c r="H128" s="232">
        <v>6144</v>
      </c>
      <c r="I128" s="232">
        <v>0.49020439386367798</v>
      </c>
      <c r="J128" s="232">
        <v>6.9658760912716397E-3</v>
      </c>
    </row>
    <row r="129" spans="1:10" x14ac:dyDescent="0.25">
      <c r="A129" s="275" t="str">
        <f t="shared" si="1"/>
        <v>22016edu3</v>
      </c>
      <c r="B129" s="232">
        <v>22016</v>
      </c>
      <c r="C129" s="232" t="s">
        <v>708</v>
      </c>
      <c r="D129" s="232">
        <v>-0.13754534721374501</v>
      </c>
      <c r="E129" s="232">
        <v>0.106147781014442</v>
      </c>
      <c r="F129" s="232">
        <v>-1.2957910299301101</v>
      </c>
      <c r="G129" s="232">
        <v>0.19509634375572199</v>
      </c>
      <c r="H129" s="232">
        <v>6144</v>
      </c>
      <c r="I129" s="232">
        <v>0.49020439386367798</v>
      </c>
      <c r="J129" s="232">
        <v>3.9497246034443396E-3</v>
      </c>
    </row>
    <row r="130" spans="1:10" x14ac:dyDescent="0.25">
      <c r="A130" s="275" t="str">
        <f t="shared" si="1"/>
        <v>22016edu4</v>
      </c>
      <c r="B130" s="232">
        <v>22016</v>
      </c>
      <c r="C130" s="232" t="s">
        <v>709</v>
      </c>
      <c r="D130" s="232">
        <v>-8.5505768656730693E-2</v>
      </c>
      <c r="E130" s="232">
        <v>7.5038343667983995E-2</v>
      </c>
      <c r="F130" s="232">
        <v>-1.13949429988861</v>
      </c>
      <c r="G130" s="232">
        <v>0.254541635513306</v>
      </c>
      <c r="H130" s="232">
        <v>6144</v>
      </c>
      <c r="I130" s="232">
        <v>0.49020439386367798</v>
      </c>
      <c r="J130" s="232">
        <v>9.0089039877057093E-3</v>
      </c>
    </row>
    <row r="131" spans="1:10" x14ac:dyDescent="0.25">
      <c r="A131" s="275" t="str">
        <f t="shared" ref="A131:A194" si="2">B131&amp;C131</f>
        <v>22016edu5</v>
      </c>
      <c r="B131" s="232">
        <v>22016</v>
      </c>
      <c r="C131" s="232" t="s">
        <v>710</v>
      </c>
      <c r="D131" s="232">
        <v>-9.5251388847827894E-3</v>
      </c>
      <c r="E131" s="232">
        <v>5.4740212857723201E-2</v>
      </c>
      <c r="F131" s="232">
        <v>-0.17400623857975001</v>
      </c>
      <c r="G131" s="232">
        <v>0.861866295337677</v>
      </c>
      <c r="H131" s="232">
        <v>6144</v>
      </c>
      <c r="I131" s="232">
        <v>0.49020439386367798</v>
      </c>
      <c r="J131" s="232">
        <v>3.74865345656872E-2</v>
      </c>
    </row>
    <row r="132" spans="1:10" x14ac:dyDescent="0.25">
      <c r="A132" s="275" t="str">
        <f t="shared" si="2"/>
        <v>22016edu6</v>
      </c>
      <c r="B132" s="232">
        <v>22016</v>
      </c>
      <c r="C132" s="232" t="s">
        <v>711</v>
      </c>
      <c r="D132" s="232">
        <v>0.105369113385677</v>
      </c>
      <c r="E132" s="232">
        <v>5.80310449004173E-2</v>
      </c>
      <c r="F132" s="232">
        <v>1.8157370090484599</v>
      </c>
      <c r="G132" s="232">
        <v>6.9459624588489505E-2</v>
      </c>
      <c r="H132" s="232">
        <v>6144</v>
      </c>
      <c r="I132" s="232">
        <v>0.49020439386367798</v>
      </c>
      <c r="J132" s="232">
        <v>1.7641171813011201E-2</v>
      </c>
    </row>
    <row r="133" spans="1:10" x14ac:dyDescent="0.25">
      <c r="A133" s="275" t="str">
        <f t="shared" si="2"/>
        <v>22016edu7</v>
      </c>
      <c r="B133" s="232">
        <v>22016</v>
      </c>
      <c r="C133" s="232" t="s">
        <v>712</v>
      </c>
      <c r="D133" s="232">
        <v>6.3228867948055295E-2</v>
      </c>
      <c r="E133" s="232">
        <v>5.6744921952485997E-2</v>
      </c>
      <c r="F133" s="232">
        <v>1.1142647266387899</v>
      </c>
      <c r="G133" s="232">
        <v>0.26520937681198098</v>
      </c>
      <c r="H133" s="232">
        <v>6144</v>
      </c>
      <c r="I133" s="232">
        <v>0.49020439386367798</v>
      </c>
      <c r="J133" s="232">
        <v>1.53532512485981E-2</v>
      </c>
    </row>
    <row r="134" spans="1:10" x14ac:dyDescent="0.25">
      <c r="A134" s="275" t="str">
        <f t="shared" si="2"/>
        <v>22016edu8</v>
      </c>
      <c r="B134" s="232">
        <v>22016</v>
      </c>
      <c r="C134" s="232" t="s">
        <v>713</v>
      </c>
      <c r="D134" s="232">
        <v>5.0550416111946099E-2</v>
      </c>
      <c r="E134" s="232">
        <v>6.5037585794925704E-2</v>
      </c>
      <c r="F134" s="232">
        <v>0.77724927663803101</v>
      </c>
      <c r="G134" s="232">
        <v>0.43704175949096702</v>
      </c>
      <c r="H134" s="232">
        <v>6144</v>
      </c>
      <c r="I134" s="232">
        <v>0.49020439386367798</v>
      </c>
      <c r="J134" s="232">
        <v>1.72736346721649E-2</v>
      </c>
    </row>
    <row r="135" spans="1:10" x14ac:dyDescent="0.25">
      <c r="A135" s="275" t="str">
        <f t="shared" si="2"/>
        <v>22016edu9</v>
      </c>
      <c r="B135" s="232">
        <v>22016</v>
      </c>
      <c r="C135" s="232" t="s">
        <v>714</v>
      </c>
      <c r="D135" s="232">
        <v>0.13639046251773801</v>
      </c>
      <c r="E135" s="232">
        <v>3.8667388260364498E-2</v>
      </c>
      <c r="F135" s="232">
        <v>3.5272736549377401</v>
      </c>
      <c r="G135" s="232">
        <v>4.22940269345418E-4</v>
      </c>
      <c r="H135" s="232">
        <v>6144</v>
      </c>
      <c r="I135" s="232">
        <v>0.49020439386367798</v>
      </c>
      <c r="J135" s="232">
        <v>0.104068823158741</v>
      </c>
    </row>
    <row r="136" spans="1:10" x14ac:dyDescent="0.25">
      <c r="A136" s="275" t="str">
        <f t="shared" si="2"/>
        <v>22016hom</v>
      </c>
      <c r="B136" s="232">
        <v>22016</v>
      </c>
      <c r="C136" s="232" t="s">
        <v>715</v>
      </c>
      <c r="D136" s="232">
        <v>0.37929412722587602</v>
      </c>
      <c r="E136" s="232">
        <v>1.9372923299670199E-2</v>
      </c>
      <c r="F136" s="232">
        <v>19.578569412231399</v>
      </c>
      <c r="G136" s="232">
        <v>0</v>
      </c>
      <c r="H136" s="232">
        <v>6144</v>
      </c>
      <c r="I136" s="232">
        <v>0.49020439386367798</v>
      </c>
      <c r="J136" s="232">
        <v>0.54896998405456499</v>
      </c>
    </row>
    <row r="137" spans="1:10" x14ac:dyDescent="0.25">
      <c r="A137" s="275" t="str">
        <f t="shared" si="2"/>
        <v>22016idade</v>
      </c>
      <c r="B137" s="232">
        <v>22016</v>
      </c>
      <c r="C137" s="232" t="s">
        <v>716</v>
      </c>
      <c r="D137" s="232">
        <v>5.1198914647102398E-2</v>
      </c>
      <c r="E137" s="232">
        <v>4.4935015030205302E-3</v>
      </c>
      <c r="F137" s="232">
        <v>11.393990516662599</v>
      </c>
      <c r="G137" s="232">
        <v>8.9239393374313201E-30</v>
      </c>
      <c r="H137" s="232">
        <v>6144</v>
      </c>
      <c r="I137" s="232">
        <v>0.49020439386367798</v>
      </c>
      <c r="J137" s="232">
        <v>41.428848266601598</v>
      </c>
    </row>
    <row r="138" spans="1:10" x14ac:dyDescent="0.25">
      <c r="A138" s="275" t="str">
        <f t="shared" si="2"/>
        <v>22016idade2</v>
      </c>
      <c r="B138" s="232">
        <v>22016</v>
      </c>
      <c r="C138" s="232" t="s">
        <v>717</v>
      </c>
      <c r="D138" s="232">
        <v>-4.7280159196816401E-4</v>
      </c>
      <c r="E138" s="232">
        <v>5.2662431698990999E-5</v>
      </c>
      <c r="F138" s="232">
        <v>-8.97796726226807</v>
      </c>
      <c r="G138" s="232">
        <v>3.61131054665678E-19</v>
      </c>
      <c r="H138" s="232">
        <v>6144</v>
      </c>
      <c r="I138" s="232">
        <v>0.49020439386367798</v>
      </c>
      <c r="J138" s="232">
        <v>1877.76123046875</v>
      </c>
    </row>
    <row r="139" spans="1:10" x14ac:dyDescent="0.25">
      <c r="A139" s="275" t="str">
        <f t="shared" si="2"/>
        <v>22016lnrtrabp</v>
      </c>
      <c r="B139" s="232">
        <v>22016</v>
      </c>
      <c r="C139" s="232" t="s">
        <v>718</v>
      </c>
      <c r="J139" s="232">
        <v>7.6056990623474103</v>
      </c>
    </row>
    <row r="140" spans="1:10" x14ac:dyDescent="0.25">
      <c r="A140" s="275" t="str">
        <f t="shared" si="2"/>
        <v>12016_cons</v>
      </c>
      <c r="B140" s="232">
        <v>12016</v>
      </c>
      <c r="C140" s="232" t="s">
        <v>696</v>
      </c>
      <c r="D140" s="232">
        <v>5.6848812103271502</v>
      </c>
      <c r="E140" s="232">
        <v>9.2095017433166504E-2</v>
      </c>
      <c r="F140" s="232">
        <v>61.728435516357401</v>
      </c>
      <c r="G140" s="232">
        <v>0</v>
      </c>
      <c r="H140" s="232">
        <v>6218</v>
      </c>
      <c r="I140" s="232">
        <v>0.47711801528930697</v>
      </c>
    </row>
    <row r="141" spans="1:10" x14ac:dyDescent="0.25">
      <c r="A141" s="275" t="str">
        <f t="shared" si="2"/>
        <v>12016edu1</v>
      </c>
      <c r="B141" s="232">
        <v>12016</v>
      </c>
      <c r="C141" s="232" t="s">
        <v>697</v>
      </c>
      <c r="D141" s="232">
        <v>0.20684231817722301</v>
      </c>
      <c r="E141" s="232">
        <v>0.20000140368938399</v>
      </c>
      <c r="F141" s="232">
        <v>1.0342043638229399</v>
      </c>
      <c r="G141" s="232">
        <v>0.301081001758575</v>
      </c>
      <c r="H141" s="232">
        <v>6218</v>
      </c>
      <c r="I141" s="232">
        <v>0.47711801528930697</v>
      </c>
      <c r="J141" s="232">
        <v>3.8200552808120798E-4</v>
      </c>
    </row>
    <row r="142" spans="1:10" x14ac:dyDescent="0.25">
      <c r="A142" s="275" t="str">
        <f t="shared" si="2"/>
        <v>12016edu10</v>
      </c>
      <c r="B142" s="232">
        <v>12016</v>
      </c>
      <c r="C142" s="232" t="s">
        <v>698</v>
      </c>
      <c r="D142" s="232">
        <v>6.8370461463928195E-2</v>
      </c>
      <c r="E142" s="232">
        <v>5.3492512553930303E-2</v>
      </c>
      <c r="F142" s="232">
        <v>1.27813148498535</v>
      </c>
      <c r="G142" s="232">
        <v>0.201250940561295</v>
      </c>
      <c r="H142" s="232">
        <v>6218</v>
      </c>
      <c r="I142" s="232">
        <v>0.47711801528930697</v>
      </c>
      <c r="J142" s="232">
        <v>1.3570942915976001E-2</v>
      </c>
    </row>
    <row r="143" spans="1:10" x14ac:dyDescent="0.25">
      <c r="A143" s="275" t="str">
        <f t="shared" si="2"/>
        <v>12016edu11</v>
      </c>
      <c r="B143" s="232">
        <v>12016</v>
      </c>
      <c r="C143" s="232" t="s">
        <v>699</v>
      </c>
      <c r="D143" s="232">
        <v>9.4868890941142994E-2</v>
      </c>
      <c r="E143" s="232">
        <v>5.1712989807128899E-2</v>
      </c>
      <c r="F143" s="232">
        <v>1.83452725410461</v>
      </c>
      <c r="G143" s="232">
        <v>6.6623687744140597E-2</v>
      </c>
      <c r="H143" s="232">
        <v>6218</v>
      </c>
      <c r="I143" s="232">
        <v>0.47711801528930697</v>
      </c>
      <c r="J143" s="232">
        <v>1.81036815047264E-2</v>
      </c>
    </row>
    <row r="144" spans="1:10" x14ac:dyDescent="0.25">
      <c r="A144" s="275" t="str">
        <f t="shared" si="2"/>
        <v>12016edu12</v>
      </c>
      <c r="B144" s="232">
        <v>12016</v>
      </c>
      <c r="C144" s="232" t="s">
        <v>700</v>
      </c>
      <c r="D144" s="232">
        <v>0.36117634177207902</v>
      </c>
      <c r="E144" s="232">
        <v>3.5140521824359901E-2</v>
      </c>
      <c r="F144" s="232">
        <v>10.278059005737299</v>
      </c>
      <c r="G144" s="232">
        <v>1.3928764161687001E-24</v>
      </c>
      <c r="H144" s="232">
        <v>6218</v>
      </c>
      <c r="I144" s="232">
        <v>0.47711801528930697</v>
      </c>
      <c r="J144" s="232">
        <v>0.36821654438972501</v>
      </c>
    </row>
    <row r="145" spans="1:10" x14ac:dyDescent="0.25">
      <c r="A145" s="275" t="str">
        <f t="shared" si="2"/>
        <v>12016edu13</v>
      </c>
      <c r="B145" s="232">
        <v>12016</v>
      </c>
      <c r="C145" s="232" t="s">
        <v>701</v>
      </c>
      <c r="D145" s="232">
        <v>0.53636074066162098</v>
      </c>
      <c r="E145" s="232">
        <v>5.9434592723846401E-2</v>
      </c>
      <c r="F145" s="232">
        <v>9.0243864059448207</v>
      </c>
      <c r="G145" s="232">
        <v>2.3713874879551001E-19</v>
      </c>
      <c r="H145" s="232">
        <v>6218</v>
      </c>
      <c r="I145" s="232">
        <v>0.47711801528930697</v>
      </c>
      <c r="J145" s="232">
        <v>1.9002750515937802E-2</v>
      </c>
    </row>
    <row r="146" spans="1:10" x14ac:dyDescent="0.25">
      <c r="A146" s="275" t="str">
        <f t="shared" si="2"/>
        <v>12016edu14</v>
      </c>
      <c r="B146" s="232">
        <v>12016</v>
      </c>
      <c r="C146" s="232" t="s">
        <v>702</v>
      </c>
      <c r="D146" s="232">
        <v>0.70663839578628496</v>
      </c>
      <c r="E146" s="232">
        <v>6.0467842966318103E-2</v>
      </c>
      <c r="F146" s="232">
        <v>11.686184883117701</v>
      </c>
      <c r="G146" s="232">
        <v>3.1829074477186898E-31</v>
      </c>
      <c r="H146" s="232">
        <v>6218</v>
      </c>
      <c r="I146" s="232">
        <v>0.47711801528930697</v>
      </c>
      <c r="J146" s="232">
        <v>2.8739359229803099E-2</v>
      </c>
    </row>
    <row r="147" spans="1:10" x14ac:dyDescent="0.25">
      <c r="A147" s="275" t="str">
        <f t="shared" si="2"/>
        <v>12016edu15</v>
      </c>
      <c r="B147" s="232">
        <v>12016</v>
      </c>
      <c r="C147" s="232" t="s">
        <v>703</v>
      </c>
      <c r="D147" s="232">
        <v>0.82208389043807995</v>
      </c>
      <c r="E147" s="232">
        <v>6.8494886159896906E-2</v>
      </c>
      <c r="F147" s="232">
        <v>12.0021209716797</v>
      </c>
      <c r="G147" s="232">
        <v>7.9893773944262395E-33</v>
      </c>
      <c r="H147" s="232">
        <v>6218</v>
      </c>
      <c r="I147" s="232">
        <v>0.47711801528930697</v>
      </c>
      <c r="J147" s="232">
        <v>2.5965332984924299E-2</v>
      </c>
    </row>
    <row r="148" spans="1:10" x14ac:dyDescent="0.25">
      <c r="A148" s="275" t="str">
        <f t="shared" si="2"/>
        <v>12016edu16</v>
      </c>
      <c r="B148" s="232">
        <v>12016</v>
      </c>
      <c r="C148" s="232" t="s">
        <v>704</v>
      </c>
      <c r="D148" s="232">
        <v>1.3189766407012899</v>
      </c>
      <c r="E148" s="232">
        <v>4.1364617645740502E-2</v>
      </c>
      <c r="F148" s="232">
        <v>31.886590957641602</v>
      </c>
      <c r="G148" s="232">
        <v>0</v>
      </c>
      <c r="H148" s="232">
        <v>6218</v>
      </c>
      <c r="I148" s="232">
        <v>0.47711801528930697</v>
      </c>
      <c r="J148" s="232">
        <v>0.26419526338577298</v>
      </c>
    </row>
    <row r="149" spans="1:10" x14ac:dyDescent="0.25">
      <c r="A149" s="275" t="str">
        <f t="shared" si="2"/>
        <v>12016edu18</v>
      </c>
      <c r="B149" s="232">
        <v>12016</v>
      </c>
      <c r="C149" s="232" t="s">
        <v>705</v>
      </c>
      <c r="D149" s="232">
        <v>1.5984960794448899</v>
      </c>
      <c r="E149" s="232">
        <v>9.1711215674877195E-2</v>
      </c>
      <c r="F149" s="232">
        <v>17.4296684265137</v>
      </c>
      <c r="G149" s="232">
        <v>0</v>
      </c>
      <c r="H149" s="232">
        <v>6218</v>
      </c>
      <c r="I149" s="232">
        <v>0.47711801528930697</v>
      </c>
      <c r="J149" s="232">
        <v>1.2048369273543399E-2</v>
      </c>
    </row>
    <row r="150" spans="1:10" x14ac:dyDescent="0.25">
      <c r="A150" s="275" t="str">
        <f t="shared" si="2"/>
        <v>12016edu2</v>
      </c>
      <c r="B150" s="232">
        <v>12016</v>
      </c>
      <c r="C150" s="232" t="s">
        <v>706</v>
      </c>
      <c r="D150" s="232">
        <v>-0.109495244920254</v>
      </c>
      <c r="E150" s="232">
        <v>0.122563488781452</v>
      </c>
      <c r="F150" s="232">
        <v>-0.89337569475173995</v>
      </c>
      <c r="G150" s="232">
        <v>0.37169072031974798</v>
      </c>
      <c r="H150" s="232">
        <v>6218</v>
      </c>
      <c r="I150" s="232">
        <v>0.47711801528930697</v>
      </c>
      <c r="J150" s="232">
        <v>3.8769769016653299E-3</v>
      </c>
    </row>
    <row r="151" spans="1:10" x14ac:dyDescent="0.25">
      <c r="A151" s="275" t="str">
        <f t="shared" si="2"/>
        <v>12016edu22</v>
      </c>
      <c r="B151" s="232">
        <v>12016</v>
      </c>
      <c r="C151" s="232" t="s">
        <v>707</v>
      </c>
      <c r="D151" s="232">
        <v>2.1116840839386</v>
      </c>
      <c r="E151" s="232">
        <v>8.8977150619029999E-2</v>
      </c>
      <c r="F151" s="232">
        <v>23.7328796386719</v>
      </c>
      <c r="G151" s="232">
        <v>0</v>
      </c>
      <c r="H151" s="232">
        <v>6218</v>
      </c>
      <c r="I151" s="232">
        <v>0.47711801528930697</v>
      </c>
      <c r="J151" s="232">
        <v>7.3596225120127201E-3</v>
      </c>
    </row>
    <row r="152" spans="1:10" x14ac:dyDescent="0.25">
      <c r="A152" s="275" t="str">
        <f t="shared" si="2"/>
        <v>12016edu3</v>
      </c>
      <c r="B152" s="232">
        <v>12016</v>
      </c>
      <c r="C152" s="232" t="s">
        <v>708</v>
      </c>
      <c r="D152" s="232">
        <v>-0.18841437995433799</v>
      </c>
      <c r="E152" s="232">
        <v>9.6767701208591503E-2</v>
      </c>
      <c r="F152" s="232">
        <v>-1.9470791816711399</v>
      </c>
      <c r="G152" s="232">
        <v>5.1570363342762E-2</v>
      </c>
      <c r="H152" s="232">
        <v>6218</v>
      </c>
      <c r="I152" s="232">
        <v>0.47711801528930697</v>
      </c>
      <c r="J152" s="232">
        <v>4.9199708737433E-3</v>
      </c>
    </row>
    <row r="153" spans="1:10" x14ac:dyDescent="0.25">
      <c r="A153" s="275" t="str">
        <f t="shared" si="2"/>
        <v>12016edu4</v>
      </c>
      <c r="B153" s="232">
        <v>12016</v>
      </c>
      <c r="C153" s="232" t="s">
        <v>709</v>
      </c>
      <c r="D153" s="232">
        <v>-2.6052307803183798E-3</v>
      </c>
      <c r="E153" s="232">
        <v>8.9996956288814503E-2</v>
      </c>
      <c r="F153" s="232">
        <v>-2.8947988525033001E-2</v>
      </c>
      <c r="G153" s="232">
        <v>0.97690701484680198</v>
      </c>
      <c r="H153" s="232">
        <v>6218</v>
      </c>
      <c r="I153" s="232">
        <v>0.47711801528930697</v>
      </c>
      <c r="J153" s="232">
        <v>8.3300545811653103E-3</v>
      </c>
    </row>
    <row r="154" spans="1:10" x14ac:dyDescent="0.25">
      <c r="A154" s="275" t="str">
        <f t="shared" si="2"/>
        <v>12016edu5</v>
      </c>
      <c r="B154" s="232">
        <v>12016</v>
      </c>
      <c r="C154" s="232" t="s">
        <v>710</v>
      </c>
      <c r="D154" s="232">
        <v>-4.7151792794465998E-2</v>
      </c>
      <c r="E154" s="232">
        <v>4.53528054058552E-2</v>
      </c>
      <c r="F154" s="232">
        <v>-1.03966653347015</v>
      </c>
      <c r="G154" s="232">
        <v>0.29853543639183</v>
      </c>
      <c r="H154" s="232">
        <v>6218</v>
      </c>
      <c r="I154" s="232">
        <v>0.47711801528930697</v>
      </c>
      <c r="J154" s="232">
        <v>3.6734294146299397E-2</v>
      </c>
    </row>
    <row r="155" spans="1:10" x14ac:dyDescent="0.25">
      <c r="A155" s="275" t="str">
        <f t="shared" si="2"/>
        <v>12016edu6</v>
      </c>
      <c r="B155" s="232">
        <v>12016</v>
      </c>
      <c r="C155" s="232" t="s">
        <v>711</v>
      </c>
      <c r="D155" s="232">
        <v>5.2647907286882401E-2</v>
      </c>
      <c r="E155" s="232">
        <v>6.0492798686027499E-2</v>
      </c>
      <c r="F155" s="232">
        <v>0.870316922664642</v>
      </c>
      <c r="G155" s="232">
        <v>0.384160935878754</v>
      </c>
      <c r="H155" s="232">
        <v>6218</v>
      </c>
      <c r="I155" s="232">
        <v>0.47711801528930697</v>
      </c>
      <c r="J155" s="232">
        <v>1.6425983980298001E-2</v>
      </c>
    </row>
    <row r="156" spans="1:10" x14ac:dyDescent="0.25">
      <c r="A156" s="275" t="str">
        <f t="shared" si="2"/>
        <v>12016edu7</v>
      </c>
      <c r="B156" s="232">
        <v>12016</v>
      </c>
      <c r="C156" s="232" t="s">
        <v>712</v>
      </c>
      <c r="D156" s="232">
        <v>-9.6304424107074696E-2</v>
      </c>
      <c r="E156" s="232">
        <v>6.5468393266201005E-2</v>
      </c>
      <c r="F156" s="232">
        <v>-1.4710063934326201</v>
      </c>
      <c r="G156" s="232">
        <v>0.141340166330338</v>
      </c>
      <c r="H156" s="232">
        <v>6218</v>
      </c>
      <c r="I156" s="232">
        <v>0.47711801528930697</v>
      </c>
      <c r="J156" s="232">
        <v>1.4823743142187601E-2</v>
      </c>
    </row>
    <row r="157" spans="1:10" x14ac:dyDescent="0.25">
      <c r="A157" s="275" t="str">
        <f t="shared" si="2"/>
        <v>12016edu8</v>
      </c>
      <c r="B157" s="232">
        <v>12016</v>
      </c>
      <c r="C157" s="232" t="s">
        <v>713</v>
      </c>
      <c r="D157" s="232">
        <v>7.4768282473087297E-2</v>
      </c>
      <c r="E157" s="232">
        <v>6.6652558743953705E-2</v>
      </c>
      <c r="F157" s="232">
        <v>1.1217616796493499</v>
      </c>
      <c r="G157" s="232">
        <v>0.262007266283035</v>
      </c>
      <c r="H157" s="232">
        <v>6218</v>
      </c>
      <c r="I157" s="232">
        <v>0.47711801528930697</v>
      </c>
      <c r="J157" s="232">
        <v>1.5723440796136901E-2</v>
      </c>
    </row>
    <row r="158" spans="1:10" x14ac:dyDescent="0.25">
      <c r="A158" s="275" t="str">
        <f t="shared" si="2"/>
        <v>12016edu9</v>
      </c>
      <c r="B158" s="232">
        <v>12016</v>
      </c>
      <c r="C158" s="232" t="s">
        <v>714</v>
      </c>
      <c r="D158" s="232">
        <v>6.3811488449573503E-2</v>
      </c>
      <c r="E158" s="232">
        <v>3.7340525537729298E-2</v>
      </c>
      <c r="F158" s="232">
        <v>1.70890712738037</v>
      </c>
      <c r="G158" s="232">
        <v>8.7518237531185206E-2</v>
      </c>
      <c r="H158" s="232">
        <v>6218</v>
      </c>
      <c r="I158" s="232">
        <v>0.47711801528930697</v>
      </c>
      <c r="J158" s="232">
        <v>0.101451814174652</v>
      </c>
    </row>
    <row r="159" spans="1:10" x14ac:dyDescent="0.25">
      <c r="A159" s="275" t="str">
        <f t="shared" si="2"/>
        <v>12016hom</v>
      </c>
      <c r="B159" s="232">
        <v>12016</v>
      </c>
      <c r="C159" s="232" t="s">
        <v>715</v>
      </c>
      <c r="D159" s="232">
        <v>0.36482587456703203</v>
      </c>
      <c r="E159" s="232">
        <v>1.92691329866648E-2</v>
      </c>
      <c r="F159" s="232">
        <v>18.9331760406494</v>
      </c>
      <c r="G159" s="232">
        <v>0</v>
      </c>
      <c r="H159" s="232">
        <v>6218</v>
      </c>
      <c r="I159" s="232">
        <v>0.47711801528930697</v>
      </c>
      <c r="J159" s="232">
        <v>0.54869794845581099</v>
      </c>
    </row>
    <row r="160" spans="1:10" x14ac:dyDescent="0.25">
      <c r="A160" s="275" t="str">
        <f t="shared" si="2"/>
        <v>12016idade</v>
      </c>
      <c r="B160" s="232">
        <v>12016</v>
      </c>
      <c r="C160" s="232" t="s">
        <v>716</v>
      </c>
      <c r="D160" s="232">
        <v>4.6368651092052501E-2</v>
      </c>
      <c r="E160" s="232">
        <v>4.1656191460788302E-3</v>
      </c>
      <c r="F160" s="232">
        <v>11.131275177001999</v>
      </c>
      <c r="G160" s="232">
        <v>1.6445284683529301E-28</v>
      </c>
      <c r="H160" s="232">
        <v>6218</v>
      </c>
      <c r="I160" s="232">
        <v>0.47711801528930697</v>
      </c>
      <c r="J160" s="232">
        <v>41.249885559082003</v>
      </c>
    </row>
    <row r="161" spans="1:10" x14ac:dyDescent="0.25">
      <c r="A161" s="275" t="str">
        <f t="shared" si="2"/>
        <v>12016idade2</v>
      </c>
      <c r="B161" s="232">
        <v>12016</v>
      </c>
      <c r="C161" s="232" t="s">
        <v>717</v>
      </c>
      <c r="D161" s="232">
        <v>-4.15089802118018E-4</v>
      </c>
      <c r="E161" s="232">
        <v>4.9171358114108403E-5</v>
      </c>
      <c r="F161" s="232">
        <v>-8.4416990280151403</v>
      </c>
      <c r="G161" s="232">
        <v>3.8546712497922103E-17</v>
      </c>
      <c r="H161" s="232">
        <v>6218</v>
      </c>
      <c r="I161" s="232">
        <v>0.47711801528930697</v>
      </c>
      <c r="J161" s="232">
        <v>1863.40173339844</v>
      </c>
    </row>
    <row r="162" spans="1:10" x14ac:dyDescent="0.25">
      <c r="A162" s="275" t="str">
        <f t="shared" si="2"/>
        <v>12016lnrtrabp</v>
      </c>
      <c r="B162" s="232">
        <v>12016</v>
      </c>
      <c r="C162" s="232" t="s">
        <v>718</v>
      </c>
      <c r="J162" s="232">
        <v>7.5990939140319798</v>
      </c>
    </row>
    <row r="163" spans="1:10" x14ac:dyDescent="0.25">
      <c r="A163" s="275" t="str">
        <f t="shared" si="2"/>
        <v>42015_cons</v>
      </c>
      <c r="B163" s="232">
        <v>42015</v>
      </c>
      <c r="C163" s="232" t="s">
        <v>696</v>
      </c>
      <c r="D163" s="232">
        <v>5.72943067550659</v>
      </c>
      <c r="E163" s="232">
        <v>8.27076211571693E-2</v>
      </c>
      <c r="F163" s="232">
        <v>69.273307800292997</v>
      </c>
      <c r="G163" s="232">
        <v>0</v>
      </c>
      <c r="H163" s="232">
        <v>6237</v>
      </c>
      <c r="I163" s="232">
        <v>0.48062872886657698</v>
      </c>
    </row>
    <row r="164" spans="1:10" x14ac:dyDescent="0.25">
      <c r="A164" s="275" t="str">
        <f t="shared" si="2"/>
        <v>42015edu1</v>
      </c>
      <c r="B164" s="232">
        <v>42015</v>
      </c>
      <c r="C164" s="232" t="s">
        <v>697</v>
      </c>
      <c r="D164" s="232">
        <v>-0.26241037249565102</v>
      </c>
      <c r="E164" s="232">
        <v>3.1681843101978302E-2</v>
      </c>
      <c r="F164" s="232">
        <v>-8.2826738357543892</v>
      </c>
      <c r="G164" s="232">
        <v>1.4613573565358701E-16</v>
      </c>
      <c r="H164" s="232">
        <v>6237</v>
      </c>
      <c r="I164" s="232">
        <v>0.48062872886657698</v>
      </c>
      <c r="J164" s="232">
        <v>1.2172213610028801E-4</v>
      </c>
    </row>
    <row r="165" spans="1:10" x14ac:dyDescent="0.25">
      <c r="A165" s="275" t="str">
        <f t="shared" si="2"/>
        <v>42015edu10</v>
      </c>
      <c r="B165" s="232">
        <v>42015</v>
      </c>
      <c r="C165" s="232" t="s">
        <v>698</v>
      </c>
      <c r="D165" s="232">
        <v>4.7259673476219198E-2</v>
      </c>
      <c r="E165" s="232">
        <v>6.9414809346198994E-2</v>
      </c>
      <c r="F165" s="232">
        <v>0.68082982301712003</v>
      </c>
      <c r="G165" s="232">
        <v>0.49600455164909402</v>
      </c>
      <c r="H165" s="232">
        <v>6237</v>
      </c>
      <c r="I165" s="232">
        <v>0.48062872886657698</v>
      </c>
      <c r="J165" s="232">
        <v>1.3171412982046601E-2</v>
      </c>
    </row>
    <row r="166" spans="1:10" x14ac:dyDescent="0.25">
      <c r="A166" s="275" t="str">
        <f t="shared" si="2"/>
        <v>42015edu11</v>
      </c>
      <c r="B166" s="232">
        <v>42015</v>
      </c>
      <c r="C166" s="232" t="s">
        <v>699</v>
      </c>
      <c r="D166" s="232">
        <v>0.12308806926012</v>
      </c>
      <c r="E166" s="232">
        <v>4.7609034925699199E-2</v>
      </c>
      <c r="F166" s="232">
        <v>2.5853931903839098</v>
      </c>
      <c r="G166" s="232">
        <v>9.7493585199117695E-3</v>
      </c>
      <c r="H166" s="232">
        <v>6237</v>
      </c>
      <c r="I166" s="232">
        <v>0.48062872886657698</v>
      </c>
      <c r="J166" s="232">
        <v>2.1768422797322301E-2</v>
      </c>
    </row>
    <row r="167" spans="1:10" x14ac:dyDescent="0.25">
      <c r="A167" s="275" t="str">
        <f t="shared" si="2"/>
        <v>42015edu12</v>
      </c>
      <c r="B167" s="232">
        <v>42015</v>
      </c>
      <c r="C167" s="232" t="s">
        <v>700</v>
      </c>
      <c r="D167" s="232">
        <v>0.35931739211082497</v>
      </c>
      <c r="E167" s="232">
        <v>3.2233942300081302E-2</v>
      </c>
      <c r="F167" s="232">
        <v>11.147174835205099</v>
      </c>
      <c r="G167" s="232">
        <v>1.37789779165648E-28</v>
      </c>
      <c r="H167" s="232">
        <v>6237</v>
      </c>
      <c r="I167" s="232">
        <v>0.48062872886657698</v>
      </c>
      <c r="J167" s="232">
        <v>0.38553631305694602</v>
      </c>
    </row>
    <row r="168" spans="1:10" x14ac:dyDescent="0.25">
      <c r="A168" s="275" t="str">
        <f t="shared" si="2"/>
        <v>42015edu13</v>
      </c>
      <c r="B168" s="232">
        <v>42015</v>
      </c>
      <c r="C168" s="232" t="s">
        <v>701</v>
      </c>
      <c r="D168" s="232">
        <v>0.52847802639007602</v>
      </c>
      <c r="E168" s="232">
        <v>6.2586747109889998E-2</v>
      </c>
      <c r="F168" s="232">
        <v>8.4439287185668892</v>
      </c>
      <c r="G168" s="232">
        <v>3.7802342590853002E-17</v>
      </c>
      <c r="H168" s="232">
        <v>6237</v>
      </c>
      <c r="I168" s="232">
        <v>0.48062872886657698</v>
      </c>
      <c r="J168" s="232">
        <v>1.8371714279055599E-2</v>
      </c>
    </row>
    <row r="169" spans="1:10" x14ac:dyDescent="0.25">
      <c r="A169" s="275" t="str">
        <f t="shared" si="2"/>
        <v>42015edu14</v>
      </c>
      <c r="B169" s="232">
        <v>42015</v>
      </c>
      <c r="C169" s="232" t="s">
        <v>702</v>
      </c>
      <c r="D169" s="232">
        <v>0.75436472892761197</v>
      </c>
      <c r="E169" s="232">
        <v>5.6419964879751199E-2</v>
      </c>
      <c r="F169" s="232">
        <v>13.3705282211304</v>
      </c>
      <c r="G169" s="232">
        <v>0</v>
      </c>
      <c r="H169" s="232">
        <v>6237</v>
      </c>
      <c r="I169" s="232">
        <v>0.48062872886657698</v>
      </c>
      <c r="J169" s="232">
        <v>3.1952109187841402E-2</v>
      </c>
    </row>
    <row r="170" spans="1:10" x14ac:dyDescent="0.25">
      <c r="A170" s="275" t="str">
        <f t="shared" si="2"/>
        <v>42015edu15</v>
      </c>
      <c r="B170" s="232">
        <v>42015</v>
      </c>
      <c r="C170" s="232" t="s">
        <v>703</v>
      </c>
      <c r="D170" s="232">
        <v>0.967337965965271</v>
      </c>
      <c r="E170" s="232">
        <v>6.2479019165039097E-2</v>
      </c>
      <c r="F170" s="232">
        <v>15.4826049804688</v>
      </c>
      <c r="G170" s="232">
        <v>0</v>
      </c>
      <c r="H170" s="232">
        <v>6237</v>
      </c>
      <c r="I170" s="232">
        <v>0.48062872886657698</v>
      </c>
      <c r="J170" s="232">
        <v>3.2217647880315801E-2</v>
      </c>
    </row>
    <row r="171" spans="1:10" x14ac:dyDescent="0.25">
      <c r="A171" s="275" t="str">
        <f t="shared" si="2"/>
        <v>42015edu16</v>
      </c>
      <c r="B171" s="232">
        <v>42015</v>
      </c>
      <c r="C171" s="232" t="s">
        <v>704</v>
      </c>
      <c r="D171" s="232">
        <v>1.3039591312408401</v>
      </c>
      <c r="E171" s="232">
        <v>3.6191523075103801E-2</v>
      </c>
      <c r="F171" s="232">
        <v>36.029407501220703</v>
      </c>
      <c r="G171" s="232">
        <v>0</v>
      </c>
      <c r="H171" s="232">
        <v>6237</v>
      </c>
      <c r="I171" s="232">
        <v>0.48062872886657698</v>
      </c>
      <c r="J171" s="232">
        <v>0.23026645183563199</v>
      </c>
    </row>
    <row r="172" spans="1:10" x14ac:dyDescent="0.25">
      <c r="A172" s="275" t="str">
        <f t="shared" si="2"/>
        <v>42015edu18</v>
      </c>
      <c r="B172" s="232">
        <v>42015</v>
      </c>
      <c r="C172" s="232" t="s">
        <v>705</v>
      </c>
      <c r="D172" s="232">
        <v>1.75026595592499</v>
      </c>
      <c r="E172" s="232">
        <v>9.7706697881221799E-2</v>
      </c>
      <c r="F172" s="232">
        <v>17.913469314575199</v>
      </c>
      <c r="G172" s="232">
        <v>0</v>
      </c>
      <c r="H172" s="232">
        <v>6237</v>
      </c>
      <c r="I172" s="232">
        <v>0.48062872886657698</v>
      </c>
      <c r="J172" s="232">
        <v>7.3643964715301999E-3</v>
      </c>
    </row>
    <row r="173" spans="1:10" x14ac:dyDescent="0.25">
      <c r="A173" s="275" t="str">
        <f t="shared" si="2"/>
        <v>42015edu2</v>
      </c>
      <c r="B173" s="232">
        <v>42015</v>
      </c>
      <c r="C173" s="232" t="s">
        <v>706</v>
      </c>
      <c r="D173" s="232">
        <v>-0.118093580007553</v>
      </c>
      <c r="E173" s="232">
        <v>0.10817560553550699</v>
      </c>
      <c r="F173" s="232">
        <v>-1.0916839838028001</v>
      </c>
      <c r="G173" s="232">
        <v>0.27501434087753301</v>
      </c>
      <c r="H173" s="232">
        <v>6237</v>
      </c>
      <c r="I173" s="232">
        <v>0.48062872886657698</v>
      </c>
      <c r="J173" s="232">
        <v>3.7552211433649102E-3</v>
      </c>
    </row>
    <row r="174" spans="1:10" x14ac:dyDescent="0.25">
      <c r="A174" s="275" t="str">
        <f t="shared" si="2"/>
        <v>42015edu22</v>
      </c>
      <c r="B174" s="232">
        <v>42015</v>
      </c>
      <c r="C174" s="232" t="s">
        <v>707</v>
      </c>
      <c r="D174" s="232">
        <v>1.9638557434082</v>
      </c>
      <c r="E174" s="232">
        <v>9.8088525235652896E-2</v>
      </c>
      <c r="F174" s="232">
        <v>20.0212593078613</v>
      </c>
      <c r="G174" s="232">
        <v>0</v>
      </c>
      <c r="H174" s="232">
        <v>6237</v>
      </c>
      <c r="I174" s="232">
        <v>0.48062872886657698</v>
      </c>
      <c r="J174" s="232">
        <v>6.9054011255502701E-3</v>
      </c>
    </row>
    <row r="175" spans="1:10" x14ac:dyDescent="0.25">
      <c r="A175" s="275" t="str">
        <f t="shared" si="2"/>
        <v>42015edu3</v>
      </c>
      <c r="B175" s="232">
        <v>42015</v>
      </c>
      <c r="C175" s="232" t="s">
        <v>708</v>
      </c>
      <c r="D175" s="232">
        <v>-0.22274418175220501</v>
      </c>
      <c r="E175" s="232">
        <v>0.135459274053574</v>
      </c>
      <c r="F175" s="232">
        <v>-1.6443626880645801</v>
      </c>
      <c r="G175" s="232">
        <v>0.100151881575584</v>
      </c>
      <c r="H175" s="232">
        <v>6237</v>
      </c>
      <c r="I175" s="232">
        <v>0.48062872886657698</v>
      </c>
      <c r="J175" s="232">
        <v>4.8259389586746701E-3</v>
      </c>
    </row>
    <row r="176" spans="1:10" x14ac:dyDescent="0.25">
      <c r="A176" s="275" t="str">
        <f t="shared" si="2"/>
        <v>42015edu4</v>
      </c>
      <c r="B176" s="232">
        <v>42015</v>
      </c>
      <c r="C176" s="232" t="s">
        <v>709</v>
      </c>
      <c r="D176" s="232">
        <v>-0.17120620608329801</v>
      </c>
      <c r="E176" s="232">
        <v>7.1111895143985707E-2</v>
      </c>
      <c r="F176" s="232">
        <v>-2.4075608253478999</v>
      </c>
      <c r="G176" s="232">
        <v>1.60884447395802E-2</v>
      </c>
      <c r="H176" s="232">
        <v>6237</v>
      </c>
      <c r="I176" s="232">
        <v>0.48062872886657698</v>
      </c>
      <c r="J176" s="232">
        <v>8.3226924762129801E-3</v>
      </c>
    </row>
    <row r="177" spans="1:10" x14ac:dyDescent="0.25">
      <c r="A177" s="275" t="str">
        <f t="shared" si="2"/>
        <v>42015edu5</v>
      </c>
      <c r="B177" s="232">
        <v>42015</v>
      </c>
      <c r="C177" s="232" t="s">
        <v>710</v>
      </c>
      <c r="D177" s="232">
        <v>-5.9806641191244098E-2</v>
      </c>
      <c r="E177" s="232">
        <v>4.56051118671894E-2</v>
      </c>
      <c r="F177" s="232">
        <v>-1.31140208244324</v>
      </c>
      <c r="G177" s="232">
        <v>0.18977040052413899</v>
      </c>
      <c r="H177" s="232">
        <v>6237</v>
      </c>
      <c r="I177" s="232">
        <v>0.48062872886657698</v>
      </c>
      <c r="J177" s="232">
        <v>3.8036130368709599E-2</v>
      </c>
    </row>
    <row r="178" spans="1:10" x14ac:dyDescent="0.25">
      <c r="A178" s="275" t="str">
        <f t="shared" si="2"/>
        <v>42015edu6</v>
      </c>
      <c r="B178" s="232">
        <v>42015</v>
      </c>
      <c r="C178" s="232" t="s">
        <v>711</v>
      </c>
      <c r="D178" s="232">
        <v>-1.40966195613146E-3</v>
      </c>
      <c r="E178" s="232">
        <v>6.5547794103622395E-2</v>
      </c>
      <c r="F178" s="232">
        <v>-2.1505864337086698E-2</v>
      </c>
      <c r="G178" s="232">
        <v>0.98284280300140403</v>
      </c>
      <c r="H178" s="232">
        <v>6237</v>
      </c>
      <c r="I178" s="232">
        <v>0.48062872886657698</v>
      </c>
      <c r="J178" s="232">
        <v>1.4514754526317101E-2</v>
      </c>
    </row>
    <row r="179" spans="1:10" x14ac:dyDescent="0.25">
      <c r="A179" s="275" t="str">
        <f t="shared" si="2"/>
        <v>42015edu7</v>
      </c>
      <c r="B179" s="232">
        <v>42015</v>
      </c>
      <c r="C179" s="232" t="s">
        <v>712</v>
      </c>
      <c r="D179" s="232">
        <v>-1.5421475283801601E-2</v>
      </c>
      <c r="E179" s="232">
        <v>5.9857718646526302E-2</v>
      </c>
      <c r="F179" s="232">
        <v>-0.25763553380966198</v>
      </c>
      <c r="G179" s="232">
        <v>0.79669672250747703</v>
      </c>
      <c r="H179" s="232">
        <v>6237</v>
      </c>
      <c r="I179" s="232">
        <v>0.48062872886657698</v>
      </c>
      <c r="J179" s="232">
        <v>1.4310633763670901E-2</v>
      </c>
    </row>
    <row r="180" spans="1:10" x14ac:dyDescent="0.25">
      <c r="A180" s="275" t="str">
        <f t="shared" si="2"/>
        <v>42015edu8</v>
      </c>
      <c r="B180" s="232">
        <v>42015</v>
      </c>
      <c r="C180" s="232" t="s">
        <v>713</v>
      </c>
      <c r="D180" s="232">
        <v>2.7803240343928299E-2</v>
      </c>
      <c r="E180" s="232">
        <v>5.7647172361612299E-2</v>
      </c>
      <c r="F180" s="232">
        <v>0.48230016231536899</v>
      </c>
      <c r="G180" s="232">
        <v>0.62960970401763905</v>
      </c>
      <c r="H180" s="232">
        <v>6237</v>
      </c>
      <c r="I180" s="232">
        <v>0.48062872886657698</v>
      </c>
      <c r="J180" s="232">
        <v>1.4773898757994199E-2</v>
      </c>
    </row>
    <row r="181" spans="1:10" x14ac:dyDescent="0.25">
      <c r="A181" s="275" t="str">
        <f t="shared" si="2"/>
        <v>42015edu9</v>
      </c>
      <c r="B181" s="232">
        <v>42015</v>
      </c>
      <c r="C181" s="232" t="s">
        <v>714</v>
      </c>
      <c r="D181" s="232">
        <v>8.4575355052947998E-2</v>
      </c>
      <c r="E181" s="232">
        <v>3.5525463521480602E-2</v>
      </c>
      <c r="F181" s="232">
        <v>2.3806967735290501</v>
      </c>
      <c r="G181" s="232">
        <v>1.7309887334704399E-2</v>
      </c>
      <c r="H181" s="232">
        <v>6237</v>
      </c>
      <c r="I181" s="232">
        <v>0.48062872886657698</v>
      </c>
      <c r="J181" s="232">
        <v>0.102818325161934</v>
      </c>
    </row>
    <row r="182" spans="1:10" x14ac:dyDescent="0.25">
      <c r="A182" s="275" t="str">
        <f t="shared" si="2"/>
        <v>42015hom</v>
      </c>
      <c r="B182" s="232">
        <v>42015</v>
      </c>
      <c r="C182" s="232" t="s">
        <v>715</v>
      </c>
      <c r="D182" s="232">
        <v>0.362981498241425</v>
      </c>
      <c r="E182" s="232">
        <v>1.56652349978685E-2</v>
      </c>
      <c r="F182" s="232">
        <v>23.171150207519499</v>
      </c>
      <c r="G182" s="232">
        <v>0</v>
      </c>
      <c r="H182" s="232">
        <v>6237</v>
      </c>
      <c r="I182" s="232">
        <v>0.48062872886657698</v>
      </c>
      <c r="J182" s="232">
        <v>0.54526132345199596</v>
      </c>
    </row>
    <row r="183" spans="1:10" x14ac:dyDescent="0.25">
      <c r="A183" s="275" t="str">
        <f t="shared" si="2"/>
        <v>42015idade</v>
      </c>
      <c r="B183" s="232">
        <v>42015</v>
      </c>
      <c r="C183" s="232" t="s">
        <v>716</v>
      </c>
      <c r="D183" s="232">
        <v>4.49524261057377E-2</v>
      </c>
      <c r="E183" s="232">
        <v>3.8493396714329698E-3</v>
      </c>
      <c r="F183" s="232">
        <v>11.67795753479</v>
      </c>
      <c r="G183" s="232">
        <v>3.4912299768856999E-31</v>
      </c>
      <c r="H183" s="232">
        <v>6237</v>
      </c>
      <c r="I183" s="232">
        <v>0.48062872886657698</v>
      </c>
      <c r="J183" s="232">
        <v>40.821640014648402</v>
      </c>
    </row>
    <row r="184" spans="1:10" x14ac:dyDescent="0.25">
      <c r="A184" s="275" t="str">
        <f t="shared" si="2"/>
        <v>42015idade2</v>
      </c>
      <c r="B184" s="232">
        <v>42015</v>
      </c>
      <c r="C184" s="232" t="s">
        <v>717</v>
      </c>
      <c r="D184" s="232">
        <v>-4.04188554966822E-4</v>
      </c>
      <c r="E184" s="232">
        <v>4.6399563871091198E-5</v>
      </c>
      <c r="F184" s="232">
        <v>-8.7110424041747994</v>
      </c>
      <c r="G184" s="232">
        <v>3.8115423835259401E-18</v>
      </c>
      <c r="H184" s="232">
        <v>6237</v>
      </c>
      <c r="I184" s="232">
        <v>0.48062872886657698</v>
      </c>
      <c r="J184" s="232">
        <v>1835.4375</v>
      </c>
    </row>
    <row r="185" spans="1:10" x14ac:dyDescent="0.25">
      <c r="A185" s="275" t="str">
        <f t="shared" si="2"/>
        <v>42015lnrtrabp</v>
      </c>
      <c r="B185" s="232">
        <v>42015</v>
      </c>
      <c r="C185" s="232" t="s">
        <v>718</v>
      </c>
      <c r="J185" s="232">
        <v>7.5576534271240199</v>
      </c>
    </row>
    <row r="186" spans="1:10" x14ac:dyDescent="0.25">
      <c r="A186" s="275" t="str">
        <f t="shared" si="2"/>
        <v>32015_cons</v>
      </c>
      <c r="B186" s="232">
        <v>32015</v>
      </c>
      <c r="C186" s="232" t="s">
        <v>696</v>
      </c>
      <c r="D186" s="232">
        <v>5.7319931983947798</v>
      </c>
      <c r="E186" s="232">
        <v>9.0361088514328003E-2</v>
      </c>
      <c r="F186" s="232">
        <v>63.4343070983887</v>
      </c>
      <c r="G186" s="232">
        <v>0</v>
      </c>
      <c r="H186" s="232">
        <v>6224</v>
      </c>
      <c r="I186" s="232">
        <v>0.50053507089614901</v>
      </c>
    </row>
    <row r="187" spans="1:10" x14ac:dyDescent="0.25">
      <c r="A187" s="275" t="str">
        <f t="shared" si="2"/>
        <v>32015edu1</v>
      </c>
      <c r="B187" s="232">
        <v>32015</v>
      </c>
      <c r="C187" s="232" t="s">
        <v>697</v>
      </c>
      <c r="D187" s="232">
        <v>-0.19580538570880901</v>
      </c>
      <c r="E187" s="232">
        <v>5.3690031170844997E-2</v>
      </c>
      <c r="F187" s="232">
        <v>-3.6469597816467298</v>
      </c>
      <c r="G187" s="232">
        <v>2.6753748534247301E-4</v>
      </c>
      <c r="H187" s="232">
        <v>6224</v>
      </c>
      <c r="I187" s="232">
        <v>0.50053507089614901</v>
      </c>
      <c r="J187" s="232">
        <v>1.2454226089175799E-4</v>
      </c>
    </row>
    <row r="188" spans="1:10" x14ac:dyDescent="0.25">
      <c r="A188" s="275" t="str">
        <f t="shared" si="2"/>
        <v>32015edu10</v>
      </c>
      <c r="B188" s="232">
        <v>32015</v>
      </c>
      <c r="C188" s="232" t="s">
        <v>698</v>
      </c>
      <c r="D188" s="232">
        <v>3.5599309951066999E-2</v>
      </c>
      <c r="E188" s="232">
        <v>7.0649869740009294E-2</v>
      </c>
      <c r="F188" s="232">
        <v>0.50388360023498502</v>
      </c>
      <c r="G188" s="232">
        <v>0.61436104774475098</v>
      </c>
      <c r="H188" s="232">
        <v>6224</v>
      </c>
      <c r="I188" s="232">
        <v>0.50053507089614901</v>
      </c>
      <c r="J188" s="232">
        <v>1.7144734039902701E-2</v>
      </c>
    </row>
    <row r="189" spans="1:10" x14ac:dyDescent="0.25">
      <c r="A189" s="275" t="str">
        <f t="shared" si="2"/>
        <v>32015edu11</v>
      </c>
      <c r="B189" s="232">
        <v>32015</v>
      </c>
      <c r="C189" s="232" t="s">
        <v>699</v>
      </c>
      <c r="D189" s="232">
        <v>0.21338407695293399</v>
      </c>
      <c r="E189" s="232">
        <v>6.4787738025188404E-2</v>
      </c>
      <c r="F189" s="232">
        <v>3.2935874462127699</v>
      </c>
      <c r="G189" s="232">
        <v>9.9471968133002498E-4</v>
      </c>
      <c r="H189" s="232">
        <v>6224</v>
      </c>
      <c r="I189" s="232">
        <v>0.50053507089614901</v>
      </c>
      <c r="J189" s="232">
        <v>2.4655269458889999E-2</v>
      </c>
    </row>
    <row r="190" spans="1:10" x14ac:dyDescent="0.25">
      <c r="A190" s="275" t="str">
        <f t="shared" si="2"/>
        <v>32015edu12</v>
      </c>
      <c r="B190" s="232">
        <v>32015</v>
      </c>
      <c r="C190" s="232" t="s">
        <v>700</v>
      </c>
      <c r="D190" s="232">
        <v>0.38012781739234902</v>
      </c>
      <c r="E190" s="232">
        <v>5.4354783147573499E-2</v>
      </c>
      <c r="F190" s="232">
        <v>6.9934568405151403</v>
      </c>
      <c r="G190" s="232">
        <v>2.9634458949268099E-12</v>
      </c>
      <c r="H190" s="232">
        <v>6224</v>
      </c>
      <c r="I190" s="232">
        <v>0.50053507089614901</v>
      </c>
      <c r="J190" s="232">
        <v>0.37137934565544101</v>
      </c>
    </row>
    <row r="191" spans="1:10" x14ac:dyDescent="0.25">
      <c r="A191" s="275" t="str">
        <f t="shared" si="2"/>
        <v>32015edu13</v>
      </c>
      <c r="B191" s="232">
        <v>32015</v>
      </c>
      <c r="C191" s="232" t="s">
        <v>701</v>
      </c>
      <c r="D191" s="232">
        <v>0.49707120656967202</v>
      </c>
      <c r="E191" s="232">
        <v>7.5394622981548295E-2</v>
      </c>
      <c r="F191" s="232">
        <v>6.5929265022277797</v>
      </c>
      <c r="G191" s="232">
        <v>4.6681266491210797E-11</v>
      </c>
      <c r="H191" s="232">
        <v>6224</v>
      </c>
      <c r="I191" s="232">
        <v>0.50053507089614901</v>
      </c>
      <c r="J191" s="232">
        <v>1.84006132185459E-2</v>
      </c>
    </row>
    <row r="192" spans="1:10" x14ac:dyDescent="0.25">
      <c r="A192" s="275" t="str">
        <f t="shared" si="2"/>
        <v>32015edu14</v>
      </c>
      <c r="B192" s="232">
        <v>32015</v>
      </c>
      <c r="C192" s="232" t="s">
        <v>702</v>
      </c>
      <c r="D192" s="232">
        <v>0.66329663991928101</v>
      </c>
      <c r="E192" s="232">
        <v>7.4946515262126895E-2</v>
      </c>
      <c r="F192" s="232">
        <v>8.8502664566040004</v>
      </c>
      <c r="G192" s="232">
        <v>1.1227519943553499E-18</v>
      </c>
      <c r="H192" s="232">
        <v>6224</v>
      </c>
      <c r="I192" s="232">
        <v>0.50053507089614901</v>
      </c>
      <c r="J192" s="232">
        <v>2.5349056348204599E-2</v>
      </c>
    </row>
    <row r="193" spans="1:10" x14ac:dyDescent="0.25">
      <c r="A193" s="275" t="str">
        <f t="shared" si="2"/>
        <v>32015edu15</v>
      </c>
      <c r="B193" s="232">
        <v>32015</v>
      </c>
      <c r="C193" s="232" t="s">
        <v>703</v>
      </c>
      <c r="D193" s="232">
        <v>0.75766849517822299</v>
      </c>
      <c r="E193" s="232">
        <v>7.4290677905082703E-2</v>
      </c>
      <c r="F193" s="232">
        <v>10.198701858520501</v>
      </c>
      <c r="G193" s="232">
        <v>3.1186562758604199E-24</v>
      </c>
      <c r="H193" s="232">
        <v>6224</v>
      </c>
      <c r="I193" s="232">
        <v>0.50053507089614901</v>
      </c>
      <c r="J193" s="232">
        <v>3.0722396448254599E-2</v>
      </c>
    </row>
    <row r="194" spans="1:10" x14ac:dyDescent="0.25">
      <c r="A194" s="275" t="str">
        <f t="shared" si="2"/>
        <v>32015edu16</v>
      </c>
      <c r="B194" s="232">
        <v>32015</v>
      </c>
      <c r="C194" s="232" t="s">
        <v>704</v>
      </c>
      <c r="D194" s="232">
        <v>1.3795688152313199</v>
      </c>
      <c r="E194" s="232">
        <v>5.6224934756755801E-2</v>
      </c>
      <c r="F194" s="232">
        <v>24.5366020202637</v>
      </c>
      <c r="G194" s="232">
        <v>0</v>
      </c>
      <c r="H194" s="232">
        <v>6224</v>
      </c>
      <c r="I194" s="232">
        <v>0.50053507089614901</v>
      </c>
      <c r="J194" s="232">
        <v>0.25785234570503202</v>
      </c>
    </row>
    <row r="195" spans="1:10" x14ac:dyDescent="0.25">
      <c r="A195" s="275" t="str">
        <f t="shared" ref="A195:A258" si="3">B195&amp;C195</f>
        <v>32015edu18</v>
      </c>
      <c r="B195" s="232">
        <v>32015</v>
      </c>
      <c r="C195" s="232" t="s">
        <v>705</v>
      </c>
      <c r="D195" s="232">
        <v>1.6871768236160301</v>
      </c>
      <c r="E195" s="232">
        <v>0.104363448917866</v>
      </c>
      <c r="F195" s="232">
        <v>16.166357040405298</v>
      </c>
      <c r="G195" s="232">
        <v>0</v>
      </c>
      <c r="H195" s="232">
        <v>6224</v>
      </c>
      <c r="I195" s="232">
        <v>0.50053507089614901</v>
      </c>
      <c r="J195" s="232">
        <v>1.0245522484183299E-2</v>
      </c>
    </row>
    <row r="196" spans="1:10" x14ac:dyDescent="0.25">
      <c r="A196" s="275" t="str">
        <f t="shared" si="3"/>
        <v>32015edu2</v>
      </c>
      <c r="B196" s="232">
        <v>32015</v>
      </c>
      <c r="C196" s="232" t="s">
        <v>706</v>
      </c>
      <c r="D196" s="232">
        <v>-3.35081592202187E-2</v>
      </c>
      <c r="E196" s="232">
        <v>8.8799826800823198E-2</v>
      </c>
      <c r="F196" s="232">
        <v>-0.37734487652778598</v>
      </c>
      <c r="G196" s="232">
        <v>0.70593023300170898</v>
      </c>
      <c r="H196" s="232">
        <v>6224</v>
      </c>
      <c r="I196" s="232">
        <v>0.50053507089614901</v>
      </c>
      <c r="J196" s="232">
        <v>4.9018054269254199E-3</v>
      </c>
    </row>
    <row r="197" spans="1:10" x14ac:dyDescent="0.25">
      <c r="A197" s="275" t="str">
        <f t="shared" si="3"/>
        <v>32015edu22</v>
      </c>
      <c r="B197" s="232">
        <v>32015</v>
      </c>
      <c r="C197" s="232" t="s">
        <v>707</v>
      </c>
      <c r="D197" s="232">
        <v>1.97402024269104</v>
      </c>
      <c r="E197" s="232">
        <v>0.11523141711950299</v>
      </c>
      <c r="F197" s="232">
        <v>17.1309204101563</v>
      </c>
      <c r="G197" s="232">
        <v>0</v>
      </c>
      <c r="H197" s="232">
        <v>6224</v>
      </c>
      <c r="I197" s="232">
        <v>0.50053507089614901</v>
      </c>
      <c r="J197" s="232">
        <v>5.9688212350010898E-3</v>
      </c>
    </row>
    <row r="198" spans="1:10" x14ac:dyDescent="0.25">
      <c r="A198" s="275" t="str">
        <f t="shared" si="3"/>
        <v>32015edu3</v>
      </c>
      <c r="B198" s="232">
        <v>32015</v>
      </c>
      <c r="C198" s="232" t="s">
        <v>708</v>
      </c>
      <c r="D198" s="232">
        <v>-0.190010875463486</v>
      </c>
      <c r="E198" s="232">
        <v>0.10438966006040599</v>
      </c>
      <c r="F198" s="232">
        <v>-1.82020783424377</v>
      </c>
      <c r="G198" s="232">
        <v>6.8775534629821805E-2</v>
      </c>
      <c r="H198" s="232">
        <v>6224</v>
      </c>
      <c r="I198" s="232">
        <v>0.50053507089614901</v>
      </c>
      <c r="J198" s="232">
        <v>5.0807599909603596E-3</v>
      </c>
    </row>
    <row r="199" spans="1:10" x14ac:dyDescent="0.25">
      <c r="A199" s="275" t="str">
        <f t="shared" si="3"/>
        <v>32015edu4</v>
      </c>
      <c r="B199" s="232">
        <v>32015</v>
      </c>
      <c r="C199" s="232" t="s">
        <v>709</v>
      </c>
      <c r="D199" s="232">
        <v>-0.100608706474304</v>
      </c>
      <c r="E199" s="232">
        <v>0.114169396460056</v>
      </c>
      <c r="F199" s="232">
        <v>-0.88122308254241899</v>
      </c>
      <c r="G199" s="232">
        <v>0.37823122739791898</v>
      </c>
      <c r="H199" s="232">
        <v>6224</v>
      </c>
      <c r="I199" s="232">
        <v>0.50053507089614901</v>
      </c>
      <c r="J199" s="232">
        <v>8.7848659604787792E-3</v>
      </c>
    </row>
    <row r="200" spans="1:10" x14ac:dyDescent="0.25">
      <c r="A200" s="275" t="str">
        <f t="shared" si="3"/>
        <v>32015edu5</v>
      </c>
      <c r="B200" s="232">
        <v>32015</v>
      </c>
      <c r="C200" s="232" t="s">
        <v>710</v>
      </c>
      <c r="D200" s="232">
        <v>-4.3041110038757303E-2</v>
      </c>
      <c r="E200" s="232">
        <v>5.9220444411039401E-2</v>
      </c>
      <c r="F200" s="232">
        <v>-0.72679477930069003</v>
      </c>
      <c r="G200" s="232">
        <v>0.46737912297248801</v>
      </c>
      <c r="H200" s="232">
        <v>6224</v>
      </c>
      <c r="I200" s="232">
        <v>0.50053507089614901</v>
      </c>
      <c r="J200" s="232">
        <v>4.4215898960828802E-2</v>
      </c>
    </row>
    <row r="201" spans="1:10" x14ac:dyDescent="0.25">
      <c r="A201" s="275" t="str">
        <f t="shared" si="3"/>
        <v>32015edu6</v>
      </c>
      <c r="B201" s="232">
        <v>32015</v>
      </c>
      <c r="C201" s="232" t="s">
        <v>711</v>
      </c>
      <c r="D201" s="232">
        <v>5.52693568170071E-2</v>
      </c>
      <c r="E201" s="232">
        <v>6.5081566572189303E-2</v>
      </c>
      <c r="F201" s="232">
        <v>0.849232137203217</v>
      </c>
      <c r="G201" s="232">
        <v>0.39578491449356101</v>
      </c>
      <c r="H201" s="232">
        <v>6224</v>
      </c>
      <c r="I201" s="232">
        <v>0.50053507089614901</v>
      </c>
      <c r="J201" s="232">
        <v>2.0692912861704799E-2</v>
      </c>
    </row>
    <row r="202" spans="1:10" x14ac:dyDescent="0.25">
      <c r="A202" s="275" t="str">
        <f t="shared" si="3"/>
        <v>32015edu7</v>
      </c>
      <c r="B202" s="232">
        <v>32015</v>
      </c>
      <c r="C202" s="232" t="s">
        <v>712</v>
      </c>
      <c r="D202" s="232">
        <v>2.45731119066477E-2</v>
      </c>
      <c r="E202" s="232">
        <v>6.9484189152717604E-2</v>
      </c>
      <c r="F202" s="232">
        <v>0.35365042090415999</v>
      </c>
      <c r="G202" s="232">
        <v>0.72361290454864502</v>
      </c>
      <c r="H202" s="232">
        <v>6224</v>
      </c>
      <c r="I202" s="232">
        <v>0.50053507089614901</v>
      </c>
      <c r="J202" s="232">
        <v>1.3704684562981099E-2</v>
      </c>
    </row>
    <row r="203" spans="1:10" x14ac:dyDescent="0.25">
      <c r="A203" s="275" t="str">
        <f t="shared" si="3"/>
        <v>32015edu8</v>
      </c>
      <c r="B203" s="232">
        <v>32015</v>
      </c>
      <c r="C203" s="232" t="s">
        <v>713</v>
      </c>
      <c r="D203" s="232">
        <v>0.131077066063881</v>
      </c>
      <c r="E203" s="232">
        <v>7.2909682989120497E-2</v>
      </c>
      <c r="F203" s="232">
        <v>1.79780054092407</v>
      </c>
      <c r="G203" s="232">
        <v>7.2257243096828502E-2</v>
      </c>
      <c r="H203" s="232">
        <v>6224</v>
      </c>
      <c r="I203" s="232">
        <v>0.50053507089614901</v>
      </c>
      <c r="J203" s="232">
        <v>1.5406681224703799E-2</v>
      </c>
    </row>
    <row r="204" spans="1:10" x14ac:dyDescent="0.25">
      <c r="A204" s="275" t="str">
        <f t="shared" si="3"/>
        <v>32015edu9</v>
      </c>
      <c r="B204" s="232">
        <v>32015</v>
      </c>
      <c r="C204" s="232" t="s">
        <v>714</v>
      </c>
      <c r="D204" s="232">
        <v>0.113626912236214</v>
      </c>
      <c r="E204" s="232">
        <v>5.5351920425891897E-2</v>
      </c>
      <c r="F204" s="232">
        <v>2.0528087615966801</v>
      </c>
      <c r="G204" s="232">
        <v>4.0132991969585398E-2</v>
      </c>
      <c r="H204" s="232">
        <v>6224</v>
      </c>
      <c r="I204" s="232">
        <v>0.50053507089614901</v>
      </c>
      <c r="J204" s="232">
        <v>0.10937619209289599</v>
      </c>
    </row>
    <row r="205" spans="1:10" x14ac:dyDescent="0.25">
      <c r="A205" s="275" t="str">
        <f t="shared" si="3"/>
        <v>32015hom</v>
      </c>
      <c r="B205" s="232">
        <v>32015</v>
      </c>
      <c r="C205" s="232" t="s">
        <v>715</v>
      </c>
      <c r="D205" s="232">
        <v>0.36814212799072299</v>
      </c>
      <c r="E205" s="232">
        <v>1.59415137022734E-2</v>
      </c>
      <c r="F205" s="232">
        <v>23.093297958373999</v>
      </c>
      <c r="G205" s="232">
        <v>0</v>
      </c>
      <c r="H205" s="232">
        <v>6224</v>
      </c>
      <c r="I205" s="232">
        <v>0.50053507089614901</v>
      </c>
      <c r="J205" s="232">
        <v>0.54373180866241499</v>
      </c>
    </row>
    <row r="206" spans="1:10" x14ac:dyDescent="0.25">
      <c r="A206" s="275" t="str">
        <f t="shared" si="3"/>
        <v>32015idade</v>
      </c>
      <c r="B206" s="232">
        <v>32015</v>
      </c>
      <c r="C206" s="232" t="s">
        <v>716</v>
      </c>
      <c r="D206" s="232">
        <v>4.2430393397808103E-2</v>
      </c>
      <c r="E206" s="232">
        <v>3.70021141134202E-3</v>
      </c>
      <c r="F206" s="232">
        <v>11.4670190811157</v>
      </c>
      <c r="G206" s="232">
        <v>3.88171293138705E-30</v>
      </c>
      <c r="H206" s="232">
        <v>6224</v>
      </c>
      <c r="I206" s="232">
        <v>0.50053507089614901</v>
      </c>
      <c r="J206" s="232">
        <v>41.209300994872997</v>
      </c>
    </row>
    <row r="207" spans="1:10" x14ac:dyDescent="0.25">
      <c r="A207" s="275" t="str">
        <f t="shared" si="3"/>
        <v>32015idade2</v>
      </c>
      <c r="B207" s="232">
        <v>32015</v>
      </c>
      <c r="C207" s="232" t="s">
        <v>717</v>
      </c>
      <c r="D207" s="232">
        <v>-3.7540763150900602E-4</v>
      </c>
      <c r="E207" s="232">
        <v>4.4279062421992401E-5</v>
      </c>
      <c r="F207" s="232">
        <v>-8.4782199859619105</v>
      </c>
      <c r="G207" s="232">
        <v>2.8277725105496899E-17</v>
      </c>
      <c r="H207" s="232">
        <v>6224</v>
      </c>
      <c r="I207" s="232">
        <v>0.50053507089614901</v>
      </c>
      <c r="J207" s="232">
        <v>1867.6376953125</v>
      </c>
    </row>
    <row r="208" spans="1:10" x14ac:dyDescent="0.25">
      <c r="A208" s="275" t="str">
        <f t="shared" si="3"/>
        <v>32015lnrtrabp</v>
      </c>
      <c r="B208" s="232">
        <v>32015</v>
      </c>
      <c r="C208" s="232" t="s">
        <v>718</v>
      </c>
      <c r="J208" s="232">
        <v>7.5726265907287598</v>
      </c>
    </row>
    <row r="209" spans="1:10" x14ac:dyDescent="0.25">
      <c r="A209" s="275" t="str">
        <f t="shared" si="3"/>
        <v>22015_cons</v>
      </c>
      <c r="B209" s="232">
        <v>22015</v>
      </c>
      <c r="C209" s="232" t="s">
        <v>696</v>
      </c>
      <c r="D209" s="232">
        <v>5.76711082458496</v>
      </c>
      <c r="E209" s="232">
        <v>9.5650233328342396E-2</v>
      </c>
      <c r="F209" s="232">
        <v>60.293746948242202</v>
      </c>
      <c r="G209" s="232">
        <v>0</v>
      </c>
      <c r="H209" s="232">
        <v>6179</v>
      </c>
      <c r="I209" s="232">
        <v>0.47040796279907199</v>
      </c>
    </row>
    <row r="210" spans="1:10" x14ac:dyDescent="0.25">
      <c r="A210" s="275" t="str">
        <f t="shared" si="3"/>
        <v>22015edu1</v>
      </c>
      <c r="B210" s="232">
        <v>22015</v>
      </c>
      <c r="C210" s="232" t="s">
        <v>697</v>
      </c>
      <c r="D210" s="232">
        <v>-3.6234494298696497E-2</v>
      </c>
      <c r="E210" s="232">
        <v>0.241300344467163</v>
      </c>
      <c r="F210" s="232">
        <v>-0.15016345679759999</v>
      </c>
      <c r="G210" s="232">
        <v>0.88064056634902999</v>
      </c>
      <c r="H210" s="232">
        <v>6179</v>
      </c>
      <c r="I210" s="232">
        <v>0.47040796279907199</v>
      </c>
      <c r="J210" s="232">
        <v>4.67922218376771E-4</v>
      </c>
    </row>
    <row r="211" spans="1:10" x14ac:dyDescent="0.25">
      <c r="A211" s="275" t="str">
        <f t="shared" si="3"/>
        <v>22015edu10</v>
      </c>
      <c r="B211" s="232">
        <v>22015</v>
      </c>
      <c r="C211" s="232" t="s">
        <v>698</v>
      </c>
      <c r="D211" s="232">
        <v>9.0942636132240295E-2</v>
      </c>
      <c r="E211" s="232">
        <v>8.1123925745487199E-2</v>
      </c>
      <c r="F211" s="232">
        <v>1.12103343009949</v>
      </c>
      <c r="G211" s="232">
        <v>0.26231735944747903</v>
      </c>
      <c r="H211" s="232">
        <v>6179</v>
      </c>
      <c r="I211" s="232">
        <v>0.47040796279907199</v>
      </c>
      <c r="J211" s="232">
        <v>1.7138117924332601E-2</v>
      </c>
    </row>
    <row r="212" spans="1:10" x14ac:dyDescent="0.25">
      <c r="A212" s="275" t="str">
        <f t="shared" si="3"/>
        <v>22015edu11</v>
      </c>
      <c r="B212" s="232">
        <v>22015</v>
      </c>
      <c r="C212" s="232" t="s">
        <v>699</v>
      </c>
      <c r="D212" s="232">
        <v>0.119702823460102</v>
      </c>
      <c r="E212" s="232">
        <v>7.2906471788883195E-2</v>
      </c>
      <c r="F212" s="232">
        <v>1.64186823368073</v>
      </c>
      <c r="G212" s="232">
        <v>0.100668385624886</v>
      </c>
      <c r="H212" s="232">
        <v>6179</v>
      </c>
      <c r="I212" s="232">
        <v>0.47040796279907199</v>
      </c>
      <c r="J212" s="232">
        <v>2.4101814255118401E-2</v>
      </c>
    </row>
    <row r="213" spans="1:10" x14ac:dyDescent="0.25">
      <c r="A213" s="275" t="str">
        <f t="shared" si="3"/>
        <v>22015edu12</v>
      </c>
      <c r="B213" s="232">
        <v>22015</v>
      </c>
      <c r="C213" s="232" t="s">
        <v>700</v>
      </c>
      <c r="D213" s="232">
        <v>0.377285927534103</v>
      </c>
      <c r="E213" s="232">
        <v>5.9381436556577703E-2</v>
      </c>
      <c r="F213" s="232">
        <v>6.3536005020141602</v>
      </c>
      <c r="G213" s="232">
        <v>2.2538378108283299E-10</v>
      </c>
      <c r="H213" s="232">
        <v>6179</v>
      </c>
      <c r="I213" s="232">
        <v>0.47040796279907199</v>
      </c>
      <c r="J213" s="232">
        <v>0.36507827043533297</v>
      </c>
    </row>
    <row r="214" spans="1:10" x14ac:dyDescent="0.25">
      <c r="A214" s="275" t="str">
        <f t="shared" si="3"/>
        <v>22015edu13</v>
      </c>
      <c r="B214" s="232">
        <v>22015</v>
      </c>
      <c r="C214" s="232" t="s">
        <v>701</v>
      </c>
      <c r="D214" s="232">
        <v>0.50443148612976096</v>
      </c>
      <c r="E214" s="232">
        <v>8.0458171665668501E-2</v>
      </c>
      <c r="F214" s="232">
        <v>6.2694873809814498</v>
      </c>
      <c r="G214" s="232">
        <v>3.86804394070239E-10</v>
      </c>
      <c r="H214" s="232">
        <v>6179</v>
      </c>
      <c r="I214" s="232">
        <v>0.47040796279907199</v>
      </c>
      <c r="J214" s="232">
        <v>1.6097953543066999E-2</v>
      </c>
    </row>
    <row r="215" spans="1:10" x14ac:dyDescent="0.25">
      <c r="A215" s="275" t="str">
        <f t="shared" si="3"/>
        <v>22015edu14</v>
      </c>
      <c r="B215" s="232">
        <v>22015</v>
      </c>
      <c r="C215" s="232" t="s">
        <v>702</v>
      </c>
      <c r="D215" s="232">
        <v>0.61886709928512595</v>
      </c>
      <c r="E215" s="232">
        <v>7.9691052436828599E-2</v>
      </c>
      <c r="F215" s="232">
        <v>7.76582908630371</v>
      </c>
      <c r="G215" s="232">
        <v>9.4386905721290593E-15</v>
      </c>
      <c r="H215" s="232">
        <v>6179</v>
      </c>
      <c r="I215" s="232">
        <v>0.47040796279907199</v>
      </c>
      <c r="J215" s="232">
        <v>2.8933046385645901E-2</v>
      </c>
    </row>
    <row r="216" spans="1:10" x14ac:dyDescent="0.25">
      <c r="A216" s="275" t="str">
        <f t="shared" si="3"/>
        <v>22015edu15</v>
      </c>
      <c r="B216" s="232">
        <v>22015</v>
      </c>
      <c r="C216" s="232" t="s">
        <v>703</v>
      </c>
      <c r="D216" s="232">
        <v>0.71413165330886796</v>
      </c>
      <c r="E216" s="232">
        <v>7.3404915630817399E-2</v>
      </c>
      <c r="F216" s="232">
        <v>9.7286624908447301</v>
      </c>
      <c r="G216" s="232">
        <v>3.2867719222077901E-22</v>
      </c>
      <c r="H216" s="232">
        <v>6179</v>
      </c>
      <c r="I216" s="232">
        <v>0.47040796279907199</v>
      </c>
      <c r="J216" s="232">
        <v>2.92612127959728E-2</v>
      </c>
    </row>
    <row r="217" spans="1:10" x14ac:dyDescent="0.25">
      <c r="A217" s="275" t="str">
        <f t="shared" si="3"/>
        <v>22015edu16</v>
      </c>
      <c r="B217" s="232">
        <v>22015</v>
      </c>
      <c r="C217" s="232" t="s">
        <v>704</v>
      </c>
      <c r="D217" s="232">
        <v>1.3204106092453001</v>
      </c>
      <c r="E217" s="232">
        <v>6.1016514897346497E-2</v>
      </c>
      <c r="F217" s="232">
        <v>21.640216827392599</v>
      </c>
      <c r="G217" s="232">
        <v>0</v>
      </c>
      <c r="H217" s="232">
        <v>6179</v>
      </c>
      <c r="I217" s="232">
        <v>0.47040796279907199</v>
      </c>
      <c r="J217" s="232">
        <v>0.25319018959999101</v>
      </c>
    </row>
    <row r="218" spans="1:10" x14ac:dyDescent="0.25">
      <c r="A218" s="275" t="str">
        <f t="shared" si="3"/>
        <v>22015edu18</v>
      </c>
      <c r="B218" s="232">
        <v>22015</v>
      </c>
      <c r="C218" s="232" t="s">
        <v>705</v>
      </c>
      <c r="D218" s="232">
        <v>1.7711499929428101</v>
      </c>
      <c r="E218" s="232">
        <v>0.101620405912399</v>
      </c>
      <c r="F218" s="232">
        <v>17.429079055786101</v>
      </c>
      <c r="G218" s="232">
        <v>0</v>
      </c>
      <c r="H218" s="232">
        <v>6179</v>
      </c>
      <c r="I218" s="232">
        <v>0.47040796279907199</v>
      </c>
      <c r="J218" s="232">
        <v>1.01955328136683E-2</v>
      </c>
    </row>
    <row r="219" spans="1:10" x14ac:dyDescent="0.25">
      <c r="A219" s="275" t="str">
        <f t="shared" si="3"/>
        <v>22015edu2</v>
      </c>
      <c r="B219" s="232">
        <v>22015</v>
      </c>
      <c r="C219" s="232" t="s">
        <v>706</v>
      </c>
      <c r="D219" s="232">
        <v>-4.9665920436382301E-2</v>
      </c>
      <c r="E219" s="232">
        <v>8.4540426731109605E-2</v>
      </c>
      <c r="F219" s="232">
        <v>-0.58748131990432695</v>
      </c>
      <c r="G219" s="232">
        <v>0.55690205097198497</v>
      </c>
      <c r="H219" s="232">
        <v>6179</v>
      </c>
      <c r="I219" s="232">
        <v>0.47040796279907199</v>
      </c>
      <c r="J219" s="232">
        <v>4.4082305394113099E-3</v>
      </c>
    </row>
    <row r="220" spans="1:10" x14ac:dyDescent="0.25">
      <c r="A220" s="275" t="str">
        <f t="shared" si="3"/>
        <v>22015edu22</v>
      </c>
      <c r="B220" s="232">
        <v>22015</v>
      </c>
      <c r="C220" s="232" t="s">
        <v>707</v>
      </c>
      <c r="D220" s="232">
        <v>1.92731237411499</v>
      </c>
      <c r="E220" s="232">
        <v>0.11322628706693599</v>
      </c>
      <c r="F220" s="232">
        <v>17.021774291992202</v>
      </c>
      <c r="G220" s="232">
        <v>0</v>
      </c>
      <c r="H220" s="232">
        <v>6179</v>
      </c>
      <c r="I220" s="232">
        <v>0.47040796279907199</v>
      </c>
      <c r="J220" s="232">
        <v>8.3026727661490406E-3</v>
      </c>
    </row>
    <row r="221" spans="1:10" x14ac:dyDescent="0.25">
      <c r="A221" s="275" t="str">
        <f t="shared" si="3"/>
        <v>22015edu3</v>
      </c>
      <c r="B221" s="232">
        <v>22015</v>
      </c>
      <c r="C221" s="232" t="s">
        <v>708</v>
      </c>
      <c r="D221" s="232">
        <v>-0.14700269699096699</v>
      </c>
      <c r="E221" s="232">
        <v>0.114761039614677</v>
      </c>
      <c r="F221" s="232">
        <v>-1.2809460163116499</v>
      </c>
      <c r="G221" s="232">
        <v>0.20026087760925301</v>
      </c>
      <c r="H221" s="232">
        <v>6179</v>
      </c>
      <c r="I221" s="232">
        <v>0.47040796279907199</v>
      </c>
      <c r="J221" s="232">
        <v>6.4900573343038602E-3</v>
      </c>
    </row>
    <row r="222" spans="1:10" x14ac:dyDescent="0.25">
      <c r="A222" s="275" t="str">
        <f t="shared" si="3"/>
        <v>22015edu4</v>
      </c>
      <c r="B222" s="232">
        <v>22015</v>
      </c>
      <c r="C222" s="232" t="s">
        <v>709</v>
      </c>
      <c r="D222" s="232">
        <v>-3.4880857914686203E-2</v>
      </c>
      <c r="E222" s="232">
        <v>9.52401012182236E-2</v>
      </c>
      <c r="F222" s="232">
        <v>-0.36624130606651301</v>
      </c>
      <c r="G222" s="232">
        <v>0.71419763565063499</v>
      </c>
      <c r="H222" s="232">
        <v>6179</v>
      </c>
      <c r="I222" s="232">
        <v>0.47040796279907199</v>
      </c>
      <c r="J222" s="232">
        <v>8.4359012544155104E-3</v>
      </c>
    </row>
    <row r="223" spans="1:10" x14ac:dyDescent="0.25">
      <c r="A223" s="275" t="str">
        <f t="shared" si="3"/>
        <v>22015edu5</v>
      </c>
      <c r="B223" s="232">
        <v>22015</v>
      </c>
      <c r="C223" s="232" t="s">
        <v>710</v>
      </c>
      <c r="D223" s="232">
        <v>-5.9369234368205097E-3</v>
      </c>
      <c r="E223" s="232">
        <v>6.8583361804485293E-2</v>
      </c>
      <c r="F223" s="232">
        <v>-8.6565069854259505E-2</v>
      </c>
      <c r="G223" s="232">
        <v>0.93102002143859897</v>
      </c>
      <c r="H223" s="232">
        <v>6179</v>
      </c>
      <c r="I223" s="232">
        <v>0.47040796279907199</v>
      </c>
      <c r="J223" s="232">
        <v>4.25763130187988E-2</v>
      </c>
    </row>
    <row r="224" spans="1:10" x14ac:dyDescent="0.25">
      <c r="A224" s="275" t="str">
        <f t="shared" si="3"/>
        <v>22015edu6</v>
      </c>
      <c r="B224" s="232">
        <v>22015</v>
      </c>
      <c r="C224" s="232" t="s">
        <v>711</v>
      </c>
      <c r="D224" s="232">
        <v>5.3190555423498202E-2</v>
      </c>
      <c r="E224" s="232">
        <v>7.1598000824451405E-2</v>
      </c>
      <c r="F224" s="232">
        <v>0.74290561676025402</v>
      </c>
      <c r="G224" s="232">
        <v>0.45756715536117598</v>
      </c>
      <c r="H224" s="232">
        <v>6179</v>
      </c>
      <c r="I224" s="232">
        <v>0.47040796279907199</v>
      </c>
      <c r="J224" s="232">
        <v>2.0695775747299201E-2</v>
      </c>
    </row>
    <row r="225" spans="1:10" x14ac:dyDescent="0.25">
      <c r="A225" s="275" t="str">
        <f t="shared" si="3"/>
        <v>22015edu7</v>
      </c>
      <c r="B225" s="232">
        <v>22015</v>
      </c>
      <c r="C225" s="232" t="s">
        <v>712</v>
      </c>
      <c r="D225" s="232">
        <v>8.7872743606567397E-2</v>
      </c>
      <c r="E225" s="232">
        <v>8.5384562611579895E-2</v>
      </c>
      <c r="F225" s="232">
        <v>1.02914083003998</v>
      </c>
      <c r="G225" s="232">
        <v>0.30345392227172902</v>
      </c>
      <c r="H225" s="232">
        <v>6179</v>
      </c>
      <c r="I225" s="232">
        <v>0.47040796279907199</v>
      </c>
      <c r="J225" s="232">
        <v>1.35058918967843E-2</v>
      </c>
    </row>
    <row r="226" spans="1:10" x14ac:dyDescent="0.25">
      <c r="A226" s="275" t="str">
        <f t="shared" si="3"/>
        <v>22015edu8</v>
      </c>
      <c r="B226" s="232">
        <v>22015</v>
      </c>
      <c r="C226" s="232" t="s">
        <v>713</v>
      </c>
      <c r="D226" s="232">
        <v>0.138184204697609</v>
      </c>
      <c r="E226" s="232">
        <v>7.4151381850242601E-2</v>
      </c>
      <c r="F226" s="232">
        <v>1.86354184150696</v>
      </c>
      <c r="G226" s="232">
        <v>6.2433641403913498E-2</v>
      </c>
      <c r="H226" s="232">
        <v>6179</v>
      </c>
      <c r="I226" s="232">
        <v>0.47040796279907199</v>
      </c>
      <c r="J226" s="232">
        <v>1.9966905936598799E-2</v>
      </c>
    </row>
    <row r="227" spans="1:10" x14ac:dyDescent="0.25">
      <c r="A227" s="275" t="str">
        <f t="shared" si="3"/>
        <v>22015edu9</v>
      </c>
      <c r="B227" s="232">
        <v>22015</v>
      </c>
      <c r="C227" s="232" t="s">
        <v>714</v>
      </c>
      <c r="D227" s="232">
        <v>0.11915326863527299</v>
      </c>
      <c r="E227" s="232">
        <v>6.1104625463485697E-2</v>
      </c>
      <c r="F227" s="232">
        <v>1.9499876499176001</v>
      </c>
      <c r="G227" s="232">
        <v>5.1222916692495297E-2</v>
      </c>
      <c r="H227" s="232">
        <v>6179</v>
      </c>
      <c r="I227" s="232">
        <v>0.47040796279907199</v>
      </c>
      <c r="J227" s="232">
        <v>0.116705104708672</v>
      </c>
    </row>
    <row r="228" spans="1:10" x14ac:dyDescent="0.25">
      <c r="A228" s="275" t="str">
        <f t="shared" si="3"/>
        <v>22015hom</v>
      </c>
      <c r="B228" s="232">
        <v>22015</v>
      </c>
      <c r="C228" s="232" t="s">
        <v>715</v>
      </c>
      <c r="D228" s="232">
        <v>0.38167336583137501</v>
      </c>
      <c r="E228" s="232">
        <v>1.5976708382368102E-2</v>
      </c>
      <c r="F228" s="232">
        <v>23.889362335205099</v>
      </c>
      <c r="G228" s="232">
        <v>0</v>
      </c>
      <c r="H228" s="232">
        <v>6179</v>
      </c>
      <c r="I228" s="232">
        <v>0.47040796279907199</v>
      </c>
      <c r="J228" s="232">
        <v>0.54052561521530196</v>
      </c>
    </row>
    <row r="229" spans="1:10" x14ac:dyDescent="0.25">
      <c r="A229" s="275" t="str">
        <f t="shared" si="3"/>
        <v>22015idade</v>
      </c>
      <c r="B229" s="232">
        <v>22015</v>
      </c>
      <c r="C229" s="232" t="s">
        <v>716</v>
      </c>
      <c r="D229" s="232">
        <v>3.9442051202058799E-2</v>
      </c>
      <c r="E229" s="232">
        <v>3.8011490833014302E-3</v>
      </c>
      <c r="F229" s="232">
        <v>10.376349449157701</v>
      </c>
      <c r="G229" s="232">
        <v>5.1030105407873E-25</v>
      </c>
      <c r="H229" s="232">
        <v>6179</v>
      </c>
      <c r="I229" s="232">
        <v>0.47040796279907199</v>
      </c>
      <c r="J229" s="232">
        <v>41.141845703125</v>
      </c>
    </row>
    <row r="230" spans="1:10" x14ac:dyDescent="0.25">
      <c r="A230" s="275" t="str">
        <f t="shared" si="3"/>
        <v>22015idade2</v>
      </c>
      <c r="B230" s="232">
        <v>22015</v>
      </c>
      <c r="C230" s="232" t="s">
        <v>717</v>
      </c>
      <c r="D230" s="232">
        <v>-3.3738135243765999E-4</v>
      </c>
      <c r="E230" s="232">
        <v>4.5573324314318597E-5</v>
      </c>
      <c r="F230" s="232">
        <v>-7.4030447006225604</v>
      </c>
      <c r="G230" s="232">
        <v>1.5091439653936599E-13</v>
      </c>
      <c r="H230" s="232">
        <v>6179</v>
      </c>
      <c r="I230" s="232">
        <v>0.47040796279907199</v>
      </c>
      <c r="J230" s="232">
        <v>1862.74633789063</v>
      </c>
    </row>
    <row r="231" spans="1:10" x14ac:dyDescent="0.25">
      <c r="A231" s="275" t="str">
        <f t="shared" si="3"/>
        <v>22015lnrtrabp</v>
      </c>
      <c r="B231" s="232">
        <v>22015</v>
      </c>
      <c r="C231" s="232" t="s">
        <v>718</v>
      </c>
      <c r="J231" s="232">
        <v>7.5423731803893999</v>
      </c>
    </row>
    <row r="232" spans="1:10" x14ac:dyDescent="0.25">
      <c r="A232" s="275" t="str">
        <f t="shared" si="3"/>
        <v>12015_cons</v>
      </c>
      <c r="B232" s="232">
        <v>12015</v>
      </c>
      <c r="C232" s="232" t="s">
        <v>696</v>
      </c>
      <c r="D232" s="232">
        <v>5.9251403808593803</v>
      </c>
      <c r="E232" s="232">
        <v>9.6312776207923903E-2</v>
      </c>
      <c r="F232" s="232">
        <v>61.519775390625</v>
      </c>
      <c r="G232" s="232">
        <v>0</v>
      </c>
      <c r="H232" s="232">
        <v>6294</v>
      </c>
      <c r="I232" s="232">
        <v>0.45683538913726801</v>
      </c>
    </row>
    <row r="233" spans="1:10" x14ac:dyDescent="0.25">
      <c r="A233" s="275" t="str">
        <f t="shared" si="3"/>
        <v>12015edu1</v>
      </c>
      <c r="B233" s="232">
        <v>12015</v>
      </c>
      <c r="C233" s="232" t="s">
        <v>697</v>
      </c>
      <c r="D233" s="232">
        <v>4.5023038983344997E-2</v>
      </c>
      <c r="E233" s="232">
        <v>6.07990920543671E-2</v>
      </c>
      <c r="F233" s="232">
        <v>0.74052155017852805</v>
      </c>
      <c r="G233" s="232">
        <v>0.45901131629943798</v>
      </c>
      <c r="H233" s="232">
        <v>6294</v>
      </c>
      <c r="I233" s="232">
        <v>0.45683538913726801</v>
      </c>
      <c r="J233" s="232">
        <v>9.0827932581305504E-5</v>
      </c>
    </row>
    <row r="234" spans="1:10" x14ac:dyDescent="0.25">
      <c r="A234" s="275" t="str">
        <f t="shared" si="3"/>
        <v>12015edu10</v>
      </c>
      <c r="B234" s="232">
        <v>12015</v>
      </c>
      <c r="C234" s="232" t="s">
        <v>698</v>
      </c>
      <c r="D234" s="232">
        <v>6.5472923219203893E-2</v>
      </c>
      <c r="E234" s="232">
        <v>8.4772311151027693E-2</v>
      </c>
      <c r="F234" s="232">
        <v>0.77233856916427601</v>
      </c>
      <c r="G234" s="232">
        <v>0.43994301557540899</v>
      </c>
      <c r="H234" s="232">
        <v>6294</v>
      </c>
      <c r="I234" s="232">
        <v>0.45683538913726801</v>
      </c>
      <c r="J234" s="232">
        <v>1.7195541411638302E-2</v>
      </c>
    </row>
    <row r="235" spans="1:10" x14ac:dyDescent="0.25">
      <c r="A235" s="275" t="str">
        <f t="shared" si="3"/>
        <v>12015edu11</v>
      </c>
      <c r="B235" s="232">
        <v>12015</v>
      </c>
      <c r="C235" s="232" t="s">
        <v>699</v>
      </c>
      <c r="D235" s="232">
        <v>7.9236961901187897E-2</v>
      </c>
      <c r="E235" s="232">
        <v>8.2274168729782104E-2</v>
      </c>
      <c r="F235" s="232">
        <v>0.96308434009552002</v>
      </c>
      <c r="G235" s="232">
        <v>0.33554232120513899</v>
      </c>
      <c r="H235" s="232">
        <v>6294</v>
      </c>
      <c r="I235" s="232">
        <v>0.45683538913726801</v>
      </c>
      <c r="J235" s="232">
        <v>2.6809500530362101E-2</v>
      </c>
    </row>
    <row r="236" spans="1:10" x14ac:dyDescent="0.25">
      <c r="A236" s="275" t="str">
        <f t="shared" si="3"/>
        <v>12015edu12</v>
      </c>
      <c r="B236" s="232">
        <v>12015</v>
      </c>
      <c r="C236" s="232" t="s">
        <v>700</v>
      </c>
      <c r="D236" s="232">
        <v>0.30866688489913902</v>
      </c>
      <c r="E236" s="232">
        <v>6.1414714902639403E-2</v>
      </c>
      <c r="F236" s="232">
        <v>5.0259432792663601</v>
      </c>
      <c r="G236" s="232">
        <v>5.1485176300047897E-7</v>
      </c>
      <c r="H236" s="232">
        <v>6294</v>
      </c>
      <c r="I236" s="232">
        <v>0.45683538913726801</v>
      </c>
      <c r="J236" s="232">
        <v>0.36248263716697698</v>
      </c>
    </row>
    <row r="237" spans="1:10" x14ac:dyDescent="0.25">
      <c r="A237" s="275" t="str">
        <f t="shared" si="3"/>
        <v>12015edu13</v>
      </c>
      <c r="B237" s="232">
        <v>12015</v>
      </c>
      <c r="C237" s="232" t="s">
        <v>701</v>
      </c>
      <c r="D237" s="232">
        <v>0.46657207608223</v>
      </c>
      <c r="E237" s="232">
        <v>7.7960371971130399E-2</v>
      </c>
      <c r="F237" s="232">
        <v>5.9847340583801296</v>
      </c>
      <c r="G237" s="232">
        <v>2.2871364802057298E-9</v>
      </c>
      <c r="H237" s="232">
        <v>6294</v>
      </c>
      <c r="I237" s="232">
        <v>0.45683538913726801</v>
      </c>
      <c r="J237" s="232">
        <v>1.6604773700237298E-2</v>
      </c>
    </row>
    <row r="238" spans="1:10" x14ac:dyDescent="0.25">
      <c r="A238" s="275" t="str">
        <f t="shared" si="3"/>
        <v>12015edu14</v>
      </c>
      <c r="B238" s="232">
        <v>12015</v>
      </c>
      <c r="C238" s="232" t="s">
        <v>702</v>
      </c>
      <c r="D238" s="232">
        <v>0.58570474386215199</v>
      </c>
      <c r="E238" s="232">
        <v>7.7185042202472701E-2</v>
      </c>
      <c r="F238" s="232">
        <v>7.5883193016052202</v>
      </c>
      <c r="G238" s="232">
        <v>3.7125572662768599E-14</v>
      </c>
      <c r="H238" s="232">
        <v>6294</v>
      </c>
      <c r="I238" s="232">
        <v>0.45683538913726801</v>
      </c>
      <c r="J238" s="232">
        <v>2.6881219819188101E-2</v>
      </c>
    </row>
    <row r="239" spans="1:10" x14ac:dyDescent="0.25">
      <c r="A239" s="275" t="str">
        <f t="shared" si="3"/>
        <v>12015edu15</v>
      </c>
      <c r="B239" s="232">
        <v>12015</v>
      </c>
      <c r="C239" s="232" t="s">
        <v>703</v>
      </c>
      <c r="D239" s="232">
        <v>0.62497729063034102</v>
      </c>
      <c r="E239" s="232">
        <v>7.6813042163848905E-2</v>
      </c>
      <c r="F239" s="232">
        <v>8.1363430023193395</v>
      </c>
      <c r="G239" s="232">
        <v>4.8709778420293304E-16</v>
      </c>
      <c r="H239" s="232">
        <v>6294</v>
      </c>
      <c r="I239" s="232">
        <v>0.45683538913726801</v>
      </c>
      <c r="J239" s="232">
        <v>2.97860987484455E-2</v>
      </c>
    </row>
    <row r="240" spans="1:10" x14ac:dyDescent="0.25">
      <c r="A240" s="275" t="str">
        <f t="shared" si="3"/>
        <v>12015edu16</v>
      </c>
      <c r="B240" s="232">
        <v>12015</v>
      </c>
      <c r="C240" s="232" t="s">
        <v>704</v>
      </c>
      <c r="D240" s="232">
        <v>1.2426292896270801</v>
      </c>
      <c r="E240" s="232">
        <v>6.2915712594986004E-2</v>
      </c>
      <c r="F240" s="232">
        <v>19.750698089599599</v>
      </c>
      <c r="G240" s="232">
        <v>0</v>
      </c>
      <c r="H240" s="232">
        <v>6294</v>
      </c>
      <c r="I240" s="232">
        <v>0.45683538913726801</v>
      </c>
      <c r="J240" s="232">
        <v>0.24604432284832001</v>
      </c>
    </row>
    <row r="241" spans="1:10" x14ac:dyDescent="0.25">
      <c r="A241" s="275" t="str">
        <f t="shared" si="3"/>
        <v>12015edu18</v>
      </c>
      <c r="B241" s="232">
        <v>12015</v>
      </c>
      <c r="C241" s="232" t="s">
        <v>705</v>
      </c>
      <c r="D241" s="232">
        <v>1.5233780145645099</v>
      </c>
      <c r="E241" s="232">
        <v>0.123043701052666</v>
      </c>
      <c r="F241" s="232">
        <v>12.3807878494263</v>
      </c>
      <c r="G241" s="232">
        <v>8.4465513920320101E-35</v>
      </c>
      <c r="H241" s="232">
        <v>6294</v>
      </c>
      <c r="I241" s="232">
        <v>0.45683538913726801</v>
      </c>
      <c r="J241" s="232">
        <v>1.17108374834061E-2</v>
      </c>
    </row>
    <row r="242" spans="1:10" x14ac:dyDescent="0.25">
      <c r="A242" s="275" t="str">
        <f t="shared" si="3"/>
        <v>12015edu2</v>
      </c>
      <c r="B242" s="232">
        <v>12015</v>
      </c>
      <c r="C242" s="232" t="s">
        <v>706</v>
      </c>
      <c r="D242" s="232">
        <v>-7.2652794420719105E-2</v>
      </c>
      <c r="E242" s="232">
        <v>0.105617985129356</v>
      </c>
      <c r="F242" s="232">
        <v>-0.687882781028748</v>
      </c>
      <c r="G242" s="232">
        <v>0.49155202507972701</v>
      </c>
      <c r="H242" s="232">
        <v>6294</v>
      </c>
      <c r="I242" s="232">
        <v>0.45683538913726801</v>
      </c>
      <c r="J242" s="232">
        <v>4.5531168580055202E-3</v>
      </c>
    </row>
    <row r="243" spans="1:10" x14ac:dyDescent="0.25">
      <c r="A243" s="275" t="str">
        <f t="shared" si="3"/>
        <v>12015edu22</v>
      </c>
      <c r="B243" s="232">
        <v>12015</v>
      </c>
      <c r="C243" s="232" t="s">
        <v>707</v>
      </c>
      <c r="D243" s="232">
        <v>1.64372718334198</v>
      </c>
      <c r="E243" s="232">
        <v>0.134841948747635</v>
      </c>
      <c r="F243" s="232">
        <v>12.1900281906128</v>
      </c>
      <c r="G243" s="232">
        <v>8.4538578241063399E-34</v>
      </c>
      <c r="H243" s="232">
        <v>6294</v>
      </c>
      <c r="I243" s="232">
        <v>0.45683538913726801</v>
      </c>
      <c r="J243" s="232">
        <v>7.8321518376469595E-3</v>
      </c>
    </row>
    <row r="244" spans="1:10" x14ac:dyDescent="0.25">
      <c r="A244" s="275" t="str">
        <f t="shared" si="3"/>
        <v>12015edu3</v>
      </c>
      <c r="B244" s="232">
        <v>12015</v>
      </c>
      <c r="C244" s="232" t="s">
        <v>708</v>
      </c>
      <c r="D244" s="232">
        <v>-6.8570971488952595E-2</v>
      </c>
      <c r="E244" s="232">
        <v>8.7460763752460494E-2</v>
      </c>
      <c r="F244" s="232">
        <v>-0.78401982784271196</v>
      </c>
      <c r="G244" s="232">
        <v>0.43305808305740401</v>
      </c>
      <c r="H244" s="232">
        <v>6294</v>
      </c>
      <c r="I244" s="232">
        <v>0.45683538913726801</v>
      </c>
      <c r="J244" s="232">
        <v>4.6520913019776301E-3</v>
      </c>
    </row>
    <row r="245" spans="1:10" x14ac:dyDescent="0.25">
      <c r="A245" s="275" t="str">
        <f t="shared" si="3"/>
        <v>12015edu4</v>
      </c>
      <c r="B245" s="232">
        <v>12015</v>
      </c>
      <c r="C245" s="232" t="s">
        <v>709</v>
      </c>
      <c r="D245" s="232">
        <v>-3.8681544363498702E-2</v>
      </c>
      <c r="E245" s="232">
        <v>8.7300650775432601E-2</v>
      </c>
      <c r="F245" s="232">
        <v>-0.44308426976203902</v>
      </c>
      <c r="G245" s="232">
        <v>0.65772008895874001</v>
      </c>
      <c r="H245" s="232">
        <v>6294</v>
      </c>
      <c r="I245" s="232">
        <v>0.45683538913726801</v>
      </c>
      <c r="J245" s="232">
        <v>7.5627914629876596E-3</v>
      </c>
    </row>
    <row r="246" spans="1:10" x14ac:dyDescent="0.25">
      <c r="A246" s="275" t="str">
        <f t="shared" si="3"/>
        <v>12015edu5</v>
      </c>
      <c r="B246" s="232">
        <v>12015</v>
      </c>
      <c r="C246" s="232" t="s">
        <v>710</v>
      </c>
      <c r="D246" s="232">
        <v>-5.5566694587469101E-2</v>
      </c>
      <c r="E246" s="232">
        <v>6.6667512059211703E-2</v>
      </c>
      <c r="F246" s="232">
        <v>-0.83348983526229903</v>
      </c>
      <c r="G246" s="232">
        <v>0.40460026264190702</v>
      </c>
      <c r="H246" s="232">
        <v>6294</v>
      </c>
      <c r="I246" s="232">
        <v>0.45683538913726801</v>
      </c>
      <c r="J246" s="232">
        <v>4.5956436544656802E-2</v>
      </c>
    </row>
    <row r="247" spans="1:10" x14ac:dyDescent="0.25">
      <c r="A247" s="275" t="str">
        <f t="shared" si="3"/>
        <v>12015edu6</v>
      </c>
      <c r="B247" s="232">
        <v>12015</v>
      </c>
      <c r="C247" s="232" t="s">
        <v>711</v>
      </c>
      <c r="D247" s="232">
        <v>-4.2365767061710399E-2</v>
      </c>
      <c r="E247" s="232">
        <v>7.1645721793174702E-2</v>
      </c>
      <c r="F247" s="232">
        <v>-0.59132307767867998</v>
      </c>
      <c r="G247" s="232">
        <v>0.55432528257369995</v>
      </c>
      <c r="H247" s="232">
        <v>6294</v>
      </c>
      <c r="I247" s="232">
        <v>0.45683538913726801</v>
      </c>
      <c r="J247" s="232">
        <v>2.1495781838893901E-2</v>
      </c>
    </row>
    <row r="248" spans="1:10" x14ac:dyDescent="0.25">
      <c r="A248" s="275" t="str">
        <f t="shared" si="3"/>
        <v>12015edu7</v>
      </c>
      <c r="B248" s="232">
        <v>12015</v>
      </c>
      <c r="C248" s="232" t="s">
        <v>712</v>
      </c>
      <c r="D248" s="232">
        <v>-0.122636944055557</v>
      </c>
      <c r="E248" s="232">
        <v>7.8400172293186202E-2</v>
      </c>
      <c r="F248" s="232">
        <v>-1.56424331665039</v>
      </c>
      <c r="G248" s="232">
        <v>0.11781089007854501</v>
      </c>
      <c r="H248" s="232">
        <v>6294</v>
      </c>
      <c r="I248" s="232">
        <v>0.45683538913726801</v>
      </c>
      <c r="J248" s="232">
        <v>1.47786419838667E-2</v>
      </c>
    </row>
    <row r="249" spans="1:10" x14ac:dyDescent="0.25">
      <c r="A249" s="275" t="str">
        <f t="shared" si="3"/>
        <v>12015edu8</v>
      </c>
      <c r="B249" s="232">
        <v>12015</v>
      </c>
      <c r="C249" s="232" t="s">
        <v>713</v>
      </c>
      <c r="D249" s="232">
        <v>8.2359664142131805E-2</v>
      </c>
      <c r="E249" s="232">
        <v>7.98134654760361E-2</v>
      </c>
      <c r="F249" s="232">
        <v>1.0319018363952599</v>
      </c>
      <c r="G249" s="232">
        <v>0.30215790867805498</v>
      </c>
      <c r="H249" s="232">
        <v>6294</v>
      </c>
      <c r="I249" s="232">
        <v>0.45683538913726801</v>
      </c>
      <c r="J249" s="232">
        <v>1.9460903480649001E-2</v>
      </c>
    </row>
    <row r="250" spans="1:10" x14ac:dyDescent="0.25">
      <c r="A250" s="275" t="str">
        <f t="shared" si="3"/>
        <v>12015edu9</v>
      </c>
      <c r="B250" s="232">
        <v>12015</v>
      </c>
      <c r="C250" s="232" t="s">
        <v>714</v>
      </c>
      <c r="D250" s="232">
        <v>7.8801065683364896E-2</v>
      </c>
      <c r="E250" s="232">
        <v>6.2237650156021097E-2</v>
      </c>
      <c r="F250" s="232">
        <v>1.2661317586898799</v>
      </c>
      <c r="G250" s="232">
        <v>0.205512940883636</v>
      </c>
      <c r="H250" s="232">
        <v>6294</v>
      </c>
      <c r="I250" s="232">
        <v>0.45683538913726801</v>
      </c>
      <c r="J250" s="232">
        <v>0.119649104773998</v>
      </c>
    </row>
    <row r="251" spans="1:10" x14ac:dyDescent="0.25">
      <c r="A251" s="275" t="str">
        <f t="shared" si="3"/>
        <v>12015hom</v>
      </c>
      <c r="B251" s="232">
        <v>12015</v>
      </c>
      <c r="C251" s="232" t="s">
        <v>715</v>
      </c>
      <c r="D251" s="232">
        <v>0.35978582501411399</v>
      </c>
      <c r="E251" s="232">
        <v>1.55994528904557E-2</v>
      </c>
      <c r="F251" s="232">
        <v>23.064002990722699</v>
      </c>
      <c r="G251" s="232">
        <v>0</v>
      </c>
      <c r="H251" s="232">
        <v>6294</v>
      </c>
      <c r="I251" s="232">
        <v>0.45683538913726801</v>
      </c>
      <c r="J251" s="232">
        <v>0.53788876533508301</v>
      </c>
    </row>
    <row r="252" spans="1:10" x14ac:dyDescent="0.25">
      <c r="A252" s="275" t="str">
        <f t="shared" si="3"/>
        <v>12015idade</v>
      </c>
      <c r="B252" s="232">
        <v>12015</v>
      </c>
      <c r="C252" s="232" t="s">
        <v>716</v>
      </c>
      <c r="D252" s="232">
        <v>3.6268781870603603E-2</v>
      </c>
      <c r="E252" s="232">
        <v>3.7131404969841198E-3</v>
      </c>
      <c r="F252" s="232">
        <v>9.7676839828491193</v>
      </c>
      <c r="G252" s="232">
        <v>2.2359309414516101E-22</v>
      </c>
      <c r="H252" s="232">
        <v>6294</v>
      </c>
      <c r="I252" s="232">
        <v>0.45683538913726801</v>
      </c>
      <c r="J252" s="232">
        <v>40.842906951904297</v>
      </c>
    </row>
    <row r="253" spans="1:10" x14ac:dyDescent="0.25">
      <c r="A253" s="275" t="str">
        <f t="shared" si="3"/>
        <v>12015idade2</v>
      </c>
      <c r="B253" s="232">
        <v>12015</v>
      </c>
      <c r="C253" s="232" t="s">
        <v>717</v>
      </c>
      <c r="D253" s="232">
        <v>-3.1357546686194799E-4</v>
      </c>
      <c r="E253" s="232">
        <v>4.4423897634260397E-5</v>
      </c>
      <c r="F253" s="232">
        <v>-7.0587110519409197</v>
      </c>
      <c r="G253" s="232">
        <v>1.8616653357783599E-12</v>
      </c>
      <c r="H253" s="232">
        <v>6294</v>
      </c>
      <c r="I253" s="232">
        <v>0.45683538913726801</v>
      </c>
      <c r="J253" s="232">
        <v>1836.47619628906</v>
      </c>
    </row>
    <row r="254" spans="1:10" x14ac:dyDescent="0.25">
      <c r="A254" s="275" t="str">
        <f t="shared" si="3"/>
        <v>12015lnrtrabp</v>
      </c>
      <c r="B254" s="232">
        <v>12015</v>
      </c>
      <c r="C254" s="232" t="s">
        <v>718</v>
      </c>
      <c r="J254" s="232">
        <v>7.5226297378540004</v>
      </c>
    </row>
    <row r="255" spans="1:10" x14ac:dyDescent="0.25">
      <c r="A255" s="275" t="str">
        <f t="shared" si="3"/>
        <v>42014_cons</v>
      </c>
      <c r="B255" s="232">
        <v>42014</v>
      </c>
      <c r="C255" s="232" t="s">
        <v>696</v>
      </c>
      <c r="D255" s="232">
        <v>5.91164350509644</v>
      </c>
      <c r="E255" s="232">
        <v>0.129479050636292</v>
      </c>
      <c r="F255" s="232">
        <v>45.657142639160199</v>
      </c>
      <c r="G255" s="232">
        <v>0</v>
      </c>
      <c r="H255" s="232">
        <v>6271</v>
      </c>
      <c r="I255" s="232">
        <v>0.18837623298168199</v>
      </c>
    </row>
    <row r="256" spans="1:10" x14ac:dyDescent="0.25">
      <c r="A256" s="275" t="str">
        <f t="shared" si="3"/>
        <v>42014edu1</v>
      </c>
      <c r="B256" s="232">
        <v>42014</v>
      </c>
      <c r="C256" s="232" t="s">
        <v>697</v>
      </c>
      <c r="D256" s="232">
        <v>-0.30910247564315801</v>
      </c>
      <c r="E256" s="232">
        <v>0.112268589437008</v>
      </c>
      <c r="F256" s="232">
        <v>-2.7532408237457302</v>
      </c>
      <c r="G256" s="232">
        <v>5.9178946539759601E-3</v>
      </c>
      <c r="H256" s="232">
        <v>6271</v>
      </c>
      <c r="I256" s="232">
        <v>0.18837623298168199</v>
      </c>
      <c r="J256" s="232">
        <v>4.8002772382460502E-4</v>
      </c>
    </row>
    <row r="257" spans="1:10" x14ac:dyDescent="0.25">
      <c r="A257" s="275" t="str">
        <f t="shared" si="3"/>
        <v>42014edu10</v>
      </c>
      <c r="B257" s="232">
        <v>42014</v>
      </c>
      <c r="C257" s="232" t="s">
        <v>698</v>
      </c>
      <c r="D257" s="232">
        <v>2.8197506442666099E-2</v>
      </c>
      <c r="E257" s="232">
        <v>9.0385667979717296E-2</v>
      </c>
      <c r="F257" s="232">
        <v>0.311968773603439</v>
      </c>
      <c r="G257" s="232">
        <v>0.75507467985153198</v>
      </c>
      <c r="H257" s="232">
        <v>6271</v>
      </c>
      <c r="I257" s="232">
        <v>0.18837623298168199</v>
      </c>
      <c r="J257" s="232">
        <v>2.0474445074796701E-2</v>
      </c>
    </row>
    <row r="258" spans="1:10" x14ac:dyDescent="0.25">
      <c r="A258" s="275" t="str">
        <f t="shared" si="3"/>
        <v>42014edu11</v>
      </c>
      <c r="B258" s="232">
        <v>42014</v>
      </c>
      <c r="C258" s="232" t="s">
        <v>699</v>
      </c>
      <c r="D258" s="232">
        <v>0.12872894108295399</v>
      </c>
      <c r="E258" s="232">
        <v>9.7111135721206707E-2</v>
      </c>
      <c r="F258" s="232">
        <v>1.32558369636536</v>
      </c>
      <c r="G258" s="232">
        <v>0.185026079416275</v>
      </c>
      <c r="H258" s="232">
        <v>6271</v>
      </c>
      <c r="I258" s="232">
        <v>0.18837623298168199</v>
      </c>
      <c r="J258" s="232">
        <v>2.4832570925354999E-2</v>
      </c>
    </row>
    <row r="259" spans="1:10" x14ac:dyDescent="0.25">
      <c r="A259" s="275" t="str">
        <f t="shared" ref="A259:A322" si="4">B259&amp;C259</f>
        <v>42014edu12</v>
      </c>
      <c r="B259" s="232">
        <v>42014</v>
      </c>
      <c r="C259" s="232" t="s">
        <v>700</v>
      </c>
      <c r="D259" s="232">
        <v>0.278173238039017</v>
      </c>
      <c r="E259" s="232">
        <v>7.4527151882648496E-2</v>
      </c>
      <c r="F259" s="232">
        <v>3.7325086593627899</v>
      </c>
      <c r="G259" s="232">
        <v>1.91265862667933E-4</v>
      </c>
      <c r="H259" s="232">
        <v>6271</v>
      </c>
      <c r="I259" s="232">
        <v>0.18837623298168199</v>
      </c>
      <c r="J259" s="232">
        <v>0.36480739712715099</v>
      </c>
    </row>
    <row r="260" spans="1:10" x14ac:dyDescent="0.25">
      <c r="A260" s="275" t="str">
        <f t="shared" si="4"/>
        <v>42014edu13</v>
      </c>
      <c r="B260" s="232">
        <v>42014</v>
      </c>
      <c r="C260" s="232" t="s">
        <v>701</v>
      </c>
      <c r="D260" s="232">
        <v>0.37532356381416299</v>
      </c>
      <c r="E260" s="232">
        <v>0.108563914895058</v>
      </c>
      <c r="F260" s="232">
        <v>3.4571669101715101</v>
      </c>
      <c r="G260" s="232">
        <v>5.4952315986156496E-4</v>
      </c>
      <c r="H260" s="232">
        <v>6271</v>
      </c>
      <c r="I260" s="232">
        <v>0.18837623298168199</v>
      </c>
      <c r="J260" s="232">
        <v>1.7367085441947001E-2</v>
      </c>
    </row>
    <row r="261" spans="1:10" x14ac:dyDescent="0.25">
      <c r="A261" s="275" t="str">
        <f t="shared" si="4"/>
        <v>42014edu14</v>
      </c>
      <c r="B261" s="232">
        <v>42014</v>
      </c>
      <c r="C261" s="232" t="s">
        <v>702</v>
      </c>
      <c r="D261" s="232">
        <v>0.55319350957870495</v>
      </c>
      <c r="E261" s="232">
        <v>9.8289892077445998E-2</v>
      </c>
      <c r="F261" s="232">
        <v>5.6281828880310103</v>
      </c>
      <c r="G261" s="232">
        <v>1.9002543538704201E-8</v>
      </c>
      <c r="H261" s="232">
        <v>6271</v>
      </c>
      <c r="I261" s="232">
        <v>0.18837623298168199</v>
      </c>
      <c r="J261" s="232">
        <v>2.8827821835875501E-2</v>
      </c>
    </row>
    <row r="262" spans="1:10" x14ac:dyDescent="0.25">
      <c r="A262" s="275" t="str">
        <f t="shared" si="4"/>
        <v>42014edu15</v>
      </c>
      <c r="B262" s="232">
        <v>42014</v>
      </c>
      <c r="C262" s="232" t="s">
        <v>703</v>
      </c>
      <c r="D262" s="232">
        <v>0.51141047477722201</v>
      </c>
      <c r="E262" s="232">
        <v>0.111188270151615</v>
      </c>
      <c r="F262" s="232">
        <v>4.5995001792907697</v>
      </c>
      <c r="G262" s="232">
        <v>4.3185627873754103E-6</v>
      </c>
      <c r="H262" s="232">
        <v>6271</v>
      </c>
      <c r="I262" s="232">
        <v>0.18837623298168199</v>
      </c>
      <c r="J262" s="232">
        <v>2.7588773518800701E-2</v>
      </c>
    </row>
    <row r="263" spans="1:10" x14ac:dyDescent="0.25">
      <c r="A263" s="275" t="str">
        <f t="shared" si="4"/>
        <v>42014edu16</v>
      </c>
      <c r="B263" s="232">
        <v>42014</v>
      </c>
      <c r="C263" s="232" t="s">
        <v>704</v>
      </c>
      <c r="D263" s="232">
        <v>1.0034199953079199</v>
      </c>
      <c r="E263" s="232">
        <v>8.0083630979061099E-2</v>
      </c>
      <c r="F263" s="232">
        <v>12.5296516418457</v>
      </c>
      <c r="G263" s="232">
        <v>1.3721936431979101E-35</v>
      </c>
      <c r="H263" s="232">
        <v>6271</v>
      </c>
      <c r="I263" s="232">
        <v>0.18837623298168199</v>
      </c>
      <c r="J263" s="232">
        <v>0.24789234995841999</v>
      </c>
    </row>
    <row r="264" spans="1:10" x14ac:dyDescent="0.25">
      <c r="A264" s="275" t="str">
        <f t="shared" si="4"/>
        <v>42014edu18</v>
      </c>
      <c r="B264" s="232">
        <v>42014</v>
      </c>
      <c r="C264" s="232" t="s">
        <v>705</v>
      </c>
      <c r="D264" s="232">
        <v>1.68429338932037</v>
      </c>
      <c r="E264" s="232">
        <v>0.14902895689010601</v>
      </c>
      <c r="F264" s="232">
        <v>11.301786422729499</v>
      </c>
      <c r="G264" s="232">
        <v>2.4728508656327399E-29</v>
      </c>
      <c r="H264" s="232">
        <v>6271</v>
      </c>
      <c r="I264" s="232">
        <v>0.18837623298168199</v>
      </c>
      <c r="J264" s="232">
        <v>9.8845409229397808E-3</v>
      </c>
    </row>
    <row r="265" spans="1:10" x14ac:dyDescent="0.25">
      <c r="A265" s="275" t="str">
        <f t="shared" si="4"/>
        <v>42014edu2</v>
      </c>
      <c r="B265" s="232">
        <v>42014</v>
      </c>
      <c r="C265" s="232" t="s">
        <v>706</v>
      </c>
      <c r="D265" s="232">
        <v>-0.30242961645126298</v>
      </c>
      <c r="E265" s="232">
        <v>0.22308242321014399</v>
      </c>
      <c r="F265" s="232">
        <v>-1.35568559169769</v>
      </c>
      <c r="G265" s="232">
        <v>0.17524822056293499</v>
      </c>
      <c r="H265" s="232">
        <v>6271</v>
      </c>
      <c r="I265" s="232">
        <v>0.18837623298168199</v>
      </c>
      <c r="J265" s="232">
        <v>4.0964493528008496E-3</v>
      </c>
    </row>
    <row r="266" spans="1:10" x14ac:dyDescent="0.25">
      <c r="A266" s="275" t="str">
        <f t="shared" si="4"/>
        <v>42014edu22</v>
      </c>
      <c r="B266" s="232">
        <v>42014</v>
      </c>
      <c r="C266" s="232" t="s">
        <v>707</v>
      </c>
      <c r="D266" s="232">
        <v>1.6690652370452901</v>
      </c>
      <c r="E266" s="232">
        <v>0.21636380255222301</v>
      </c>
      <c r="F266" s="232">
        <v>7.7141609191894496</v>
      </c>
      <c r="G266" s="232">
        <v>1.4085133002972801E-14</v>
      </c>
      <c r="H266" s="232">
        <v>6271</v>
      </c>
      <c r="I266" s="232">
        <v>0.18837623298168199</v>
      </c>
      <c r="J266" s="232">
        <v>7.0318253710866E-3</v>
      </c>
    </row>
    <row r="267" spans="1:10" x14ac:dyDescent="0.25">
      <c r="A267" s="275" t="str">
        <f t="shared" si="4"/>
        <v>42014edu3</v>
      </c>
      <c r="B267" s="232">
        <v>42014</v>
      </c>
      <c r="C267" s="232" t="s">
        <v>708</v>
      </c>
      <c r="D267" s="232">
        <v>-9.3100316822528797E-2</v>
      </c>
      <c r="E267" s="232">
        <v>0.108390048146248</v>
      </c>
      <c r="F267" s="232">
        <v>-0.85893785953521695</v>
      </c>
      <c r="G267" s="232">
        <v>0.39040774106979398</v>
      </c>
      <c r="H267" s="232">
        <v>6271</v>
      </c>
      <c r="I267" s="232">
        <v>0.18837623298168199</v>
      </c>
      <c r="J267" s="232">
        <v>6.3936202786862902E-3</v>
      </c>
    </row>
    <row r="268" spans="1:10" x14ac:dyDescent="0.25">
      <c r="A268" s="275" t="str">
        <f t="shared" si="4"/>
        <v>42014edu4</v>
      </c>
      <c r="B268" s="232">
        <v>42014</v>
      </c>
      <c r="C268" s="232" t="s">
        <v>709</v>
      </c>
      <c r="D268" s="232">
        <v>-3.5315953195095097E-2</v>
      </c>
      <c r="E268" s="232">
        <v>0.10400777310133</v>
      </c>
      <c r="F268" s="232">
        <v>-0.339551091194153</v>
      </c>
      <c r="G268" s="232">
        <v>0.73420602083206199</v>
      </c>
      <c r="H268" s="232">
        <v>6271</v>
      </c>
      <c r="I268" s="232">
        <v>0.18837623298168199</v>
      </c>
      <c r="J268" s="232">
        <v>9.1424174606800097E-3</v>
      </c>
    </row>
    <row r="269" spans="1:10" x14ac:dyDescent="0.25">
      <c r="A269" s="275" t="str">
        <f t="shared" si="4"/>
        <v>42014edu5</v>
      </c>
      <c r="B269" s="232">
        <v>42014</v>
      </c>
      <c r="C269" s="232" t="s">
        <v>710</v>
      </c>
      <c r="D269" s="232">
        <v>-6.6054962575435597E-2</v>
      </c>
      <c r="E269" s="232">
        <v>8.2911998033523601E-2</v>
      </c>
      <c r="F269" s="232">
        <v>-0.79668760299682595</v>
      </c>
      <c r="G269" s="232">
        <v>0.42566275596618702</v>
      </c>
      <c r="H269" s="232">
        <v>6271</v>
      </c>
      <c r="I269" s="232">
        <v>0.18837623298168199</v>
      </c>
      <c r="J269" s="232">
        <v>4.6420067548751803E-2</v>
      </c>
    </row>
    <row r="270" spans="1:10" x14ac:dyDescent="0.25">
      <c r="A270" s="275" t="str">
        <f t="shared" si="4"/>
        <v>42014edu6</v>
      </c>
      <c r="B270" s="232">
        <v>42014</v>
      </c>
      <c r="C270" s="232" t="s">
        <v>711</v>
      </c>
      <c r="D270" s="232">
        <v>-6.4916476607322707E-2</v>
      </c>
      <c r="E270" s="232">
        <v>9.5308072865009294E-2</v>
      </c>
      <c r="F270" s="232">
        <v>-0.68112254142761197</v>
      </c>
      <c r="G270" s="232">
        <v>0.495819181203842</v>
      </c>
      <c r="H270" s="232">
        <v>6271</v>
      </c>
      <c r="I270" s="232">
        <v>0.18837623298168199</v>
      </c>
      <c r="J270" s="232">
        <v>2.3615611717104901E-2</v>
      </c>
    </row>
    <row r="271" spans="1:10" x14ac:dyDescent="0.25">
      <c r="A271" s="275" t="str">
        <f t="shared" si="4"/>
        <v>42014edu7</v>
      </c>
      <c r="B271" s="232">
        <v>42014</v>
      </c>
      <c r="C271" s="232" t="s">
        <v>712</v>
      </c>
      <c r="D271" s="232">
        <v>-5.62181547284126E-2</v>
      </c>
      <c r="E271" s="232">
        <v>9.5178954303264604E-2</v>
      </c>
      <c r="F271" s="232">
        <v>-0.59065741300582897</v>
      </c>
      <c r="G271" s="232">
        <v>0.55477136373519897</v>
      </c>
      <c r="H271" s="232">
        <v>6271</v>
      </c>
      <c r="I271" s="232">
        <v>0.18837623298168199</v>
      </c>
      <c r="J271" s="232">
        <v>1.7399441450834299E-2</v>
      </c>
    </row>
    <row r="272" spans="1:10" x14ac:dyDescent="0.25">
      <c r="A272" s="275" t="str">
        <f t="shared" si="4"/>
        <v>42014edu8</v>
      </c>
      <c r="B272" s="232">
        <v>42014</v>
      </c>
      <c r="C272" s="232" t="s">
        <v>713</v>
      </c>
      <c r="D272" s="232">
        <v>8.2030445337295504E-2</v>
      </c>
      <c r="E272" s="232">
        <v>9.4123914837837205E-2</v>
      </c>
      <c r="F272" s="232">
        <v>0.871515452861786</v>
      </c>
      <c r="G272" s="232">
        <v>0.38350623846054099</v>
      </c>
      <c r="H272" s="232">
        <v>6271</v>
      </c>
      <c r="I272" s="232">
        <v>0.18837623298168199</v>
      </c>
      <c r="J272" s="232">
        <v>2.1413862705230699E-2</v>
      </c>
    </row>
    <row r="273" spans="1:10" x14ac:dyDescent="0.25">
      <c r="A273" s="275" t="str">
        <f t="shared" si="4"/>
        <v>42014edu9</v>
      </c>
      <c r="B273" s="232">
        <v>42014</v>
      </c>
      <c r="C273" s="232" t="s">
        <v>714</v>
      </c>
      <c r="D273" s="232">
        <v>0.11617685854435</v>
      </c>
      <c r="E273" s="232">
        <v>7.54733607172966E-2</v>
      </c>
      <c r="F273" s="232">
        <v>1.5393095016479501</v>
      </c>
      <c r="G273" s="232">
        <v>0.123779386281967</v>
      </c>
      <c r="H273" s="232">
        <v>6271</v>
      </c>
      <c r="I273" s="232">
        <v>0.18837623298168199</v>
      </c>
      <c r="J273" s="232">
        <v>0.10784482955932601</v>
      </c>
    </row>
    <row r="274" spans="1:10" x14ac:dyDescent="0.25">
      <c r="A274" s="275" t="str">
        <f t="shared" si="4"/>
        <v>42014hom</v>
      </c>
      <c r="B274" s="232">
        <v>42014</v>
      </c>
      <c r="C274" s="232" t="s">
        <v>715</v>
      </c>
      <c r="D274" s="232">
        <v>0.292390197515488</v>
      </c>
      <c r="E274" s="232">
        <v>2.4599252268672E-2</v>
      </c>
      <c r="F274" s="232">
        <v>11.886141777038601</v>
      </c>
      <c r="G274" s="232">
        <v>3.1026509235646102E-32</v>
      </c>
      <c r="H274" s="232">
        <v>6271</v>
      </c>
      <c r="I274" s="232">
        <v>0.18837623298168199</v>
      </c>
      <c r="J274" s="232">
        <v>0.538749098777771</v>
      </c>
    </row>
    <row r="275" spans="1:10" x14ac:dyDescent="0.25">
      <c r="A275" s="275" t="str">
        <f t="shared" si="4"/>
        <v>42014idade</v>
      </c>
      <c r="B275" s="232">
        <v>42014</v>
      </c>
      <c r="C275" s="232" t="s">
        <v>716</v>
      </c>
      <c r="D275" s="232">
        <v>3.4435912966728197E-2</v>
      </c>
      <c r="E275" s="232">
        <v>5.24498242884874E-3</v>
      </c>
      <c r="F275" s="232">
        <v>6.5654964447021502</v>
      </c>
      <c r="G275" s="232">
        <v>5.6033136464073197E-11</v>
      </c>
      <c r="H275" s="232">
        <v>6271</v>
      </c>
      <c r="I275" s="232">
        <v>0.18837623298168199</v>
      </c>
      <c r="J275" s="232">
        <v>40.829402923583999</v>
      </c>
    </row>
    <row r="276" spans="1:10" x14ac:dyDescent="0.25">
      <c r="A276" s="275" t="str">
        <f t="shared" si="4"/>
        <v>42014idade2</v>
      </c>
      <c r="B276" s="232">
        <v>42014</v>
      </c>
      <c r="C276" s="232" t="s">
        <v>717</v>
      </c>
      <c r="D276" s="232">
        <v>-2.9592923237942203E-4</v>
      </c>
      <c r="E276" s="232">
        <v>6.1940190789755407E-5</v>
      </c>
      <c r="F276" s="232">
        <v>-4.7776608467102104</v>
      </c>
      <c r="G276" s="232">
        <v>1.81397547294182E-6</v>
      </c>
      <c r="H276" s="232">
        <v>6271</v>
      </c>
      <c r="I276" s="232">
        <v>0.18837623298168199</v>
      </c>
      <c r="J276" s="232">
        <v>1838.13049316406</v>
      </c>
    </row>
    <row r="277" spans="1:10" x14ac:dyDescent="0.25">
      <c r="A277" s="275" t="str">
        <f t="shared" si="4"/>
        <v>42014lnrtrabp</v>
      </c>
      <c r="B277" s="232">
        <v>42014</v>
      </c>
      <c r="C277" s="232" t="s">
        <v>718</v>
      </c>
      <c r="J277" s="232">
        <v>7.3565659523010298</v>
      </c>
    </row>
    <row r="278" spans="1:10" x14ac:dyDescent="0.25">
      <c r="A278" s="275" t="str">
        <f t="shared" si="4"/>
        <v>32014_cons</v>
      </c>
      <c r="B278" s="232">
        <v>32014</v>
      </c>
      <c r="C278" s="232" t="s">
        <v>696</v>
      </c>
      <c r="D278" s="232">
        <v>6.0492978096008301</v>
      </c>
      <c r="E278" s="232">
        <v>0.169497326016426</v>
      </c>
      <c r="F278" s="232">
        <v>35.6896362304688</v>
      </c>
      <c r="G278" s="232">
        <v>0</v>
      </c>
      <c r="H278" s="232">
        <v>6464</v>
      </c>
      <c r="I278" s="232">
        <v>0.11803901195526099</v>
      </c>
    </row>
    <row r="279" spans="1:10" x14ac:dyDescent="0.25">
      <c r="A279" s="275" t="str">
        <f t="shared" si="4"/>
        <v>32014edu1</v>
      </c>
      <c r="B279" s="232">
        <v>32014</v>
      </c>
      <c r="C279" s="232" t="s">
        <v>697</v>
      </c>
      <c r="D279" s="232">
        <v>-0.77290290594100997</v>
      </c>
      <c r="E279" s="232">
        <v>0.72168469429016102</v>
      </c>
      <c r="F279" s="232">
        <v>-1.0709702968597401</v>
      </c>
      <c r="G279" s="232">
        <v>0.28422290086746199</v>
      </c>
      <c r="H279" s="232">
        <v>6464</v>
      </c>
      <c r="I279" s="232">
        <v>0.11803901195526099</v>
      </c>
      <c r="J279" s="232">
        <v>3.9015384390950198E-4</v>
      </c>
    </row>
    <row r="280" spans="1:10" x14ac:dyDescent="0.25">
      <c r="A280" s="275" t="str">
        <f t="shared" si="4"/>
        <v>32014edu10</v>
      </c>
      <c r="B280" s="232">
        <v>32014</v>
      </c>
      <c r="C280" s="232" t="s">
        <v>698</v>
      </c>
      <c r="D280" s="232">
        <v>4.8576924949884401E-2</v>
      </c>
      <c r="E280" s="232">
        <v>0.131750658154488</v>
      </c>
      <c r="F280" s="232">
        <v>0.36870348453521701</v>
      </c>
      <c r="G280" s="232">
        <v>0.712360858917236</v>
      </c>
      <c r="H280" s="232">
        <v>6464</v>
      </c>
      <c r="I280" s="232">
        <v>0.11803901195526099</v>
      </c>
      <c r="J280" s="232">
        <v>1.9108925014734299E-2</v>
      </c>
    </row>
    <row r="281" spans="1:10" x14ac:dyDescent="0.25">
      <c r="A281" s="275" t="str">
        <f t="shared" si="4"/>
        <v>32014edu11</v>
      </c>
      <c r="B281" s="232">
        <v>32014</v>
      </c>
      <c r="C281" s="232" t="s">
        <v>699</v>
      </c>
      <c r="D281" s="232">
        <v>7.4555799365043599E-2</v>
      </c>
      <c r="E281" s="232">
        <v>0.134843304753304</v>
      </c>
      <c r="F281" s="232">
        <v>0.55290693044662498</v>
      </c>
      <c r="G281" s="232">
        <v>0.58034634590148904</v>
      </c>
      <c r="H281" s="232">
        <v>6464</v>
      </c>
      <c r="I281" s="232">
        <v>0.11803901195526099</v>
      </c>
      <c r="J281" s="232">
        <v>2.5984240695834201E-2</v>
      </c>
    </row>
    <row r="282" spans="1:10" x14ac:dyDescent="0.25">
      <c r="A282" s="275" t="str">
        <f t="shared" si="4"/>
        <v>32014edu12</v>
      </c>
      <c r="B282" s="232">
        <v>32014</v>
      </c>
      <c r="C282" s="232" t="s">
        <v>700</v>
      </c>
      <c r="D282" s="232">
        <v>0.22839111089706399</v>
      </c>
      <c r="E282" s="232">
        <v>0.114500261843205</v>
      </c>
      <c r="F282" s="232">
        <v>1.99467766284943</v>
      </c>
      <c r="G282" s="232">
        <v>4.6120110899209997E-2</v>
      </c>
      <c r="H282" s="232">
        <v>6464</v>
      </c>
      <c r="I282" s="232">
        <v>0.11803901195526099</v>
      </c>
      <c r="J282" s="232">
        <v>0.35911071300506597</v>
      </c>
    </row>
    <row r="283" spans="1:10" x14ac:dyDescent="0.25">
      <c r="A283" s="275" t="str">
        <f t="shared" si="4"/>
        <v>32014edu13</v>
      </c>
      <c r="B283" s="232">
        <v>32014</v>
      </c>
      <c r="C283" s="232" t="s">
        <v>701</v>
      </c>
      <c r="D283" s="232">
        <v>0.21729400753974901</v>
      </c>
      <c r="E283" s="232">
        <v>0.14775180816650399</v>
      </c>
      <c r="F283" s="232">
        <v>1.47066903114319</v>
      </c>
      <c r="G283" s="232">
        <v>0.141429483890533</v>
      </c>
      <c r="H283" s="232">
        <v>6464</v>
      </c>
      <c r="I283" s="232">
        <v>0.11803901195526099</v>
      </c>
      <c r="J283" s="232">
        <v>1.68883465230465E-2</v>
      </c>
    </row>
    <row r="284" spans="1:10" x14ac:dyDescent="0.25">
      <c r="A284" s="275" t="str">
        <f t="shared" si="4"/>
        <v>32014edu14</v>
      </c>
      <c r="B284" s="232">
        <v>32014</v>
      </c>
      <c r="C284" s="232" t="s">
        <v>702</v>
      </c>
      <c r="D284" s="232">
        <v>0.33355402946472201</v>
      </c>
      <c r="E284" s="232">
        <v>0.15542505681514701</v>
      </c>
      <c r="F284" s="232">
        <v>2.1460762023925799</v>
      </c>
      <c r="G284" s="232">
        <v>3.1904146075248697E-2</v>
      </c>
      <c r="H284" s="232">
        <v>6464</v>
      </c>
      <c r="I284" s="232">
        <v>0.11803901195526099</v>
      </c>
      <c r="J284" s="232">
        <v>2.2720146924257299E-2</v>
      </c>
    </row>
    <row r="285" spans="1:10" x14ac:dyDescent="0.25">
      <c r="A285" s="275" t="str">
        <f t="shared" si="4"/>
        <v>32014edu15</v>
      </c>
      <c r="B285" s="232">
        <v>32014</v>
      </c>
      <c r="C285" s="232" t="s">
        <v>703</v>
      </c>
      <c r="D285" s="232">
        <v>0.49286416172981301</v>
      </c>
      <c r="E285" s="232">
        <v>0.145372584462166</v>
      </c>
      <c r="F285" s="232">
        <v>3.3903515338897701</v>
      </c>
      <c r="G285" s="232">
        <v>7.0222455542534601E-4</v>
      </c>
      <c r="H285" s="232">
        <v>6464</v>
      </c>
      <c r="I285" s="232">
        <v>0.11803901195526099</v>
      </c>
      <c r="J285" s="232">
        <v>2.9175503179431E-2</v>
      </c>
    </row>
    <row r="286" spans="1:10" x14ac:dyDescent="0.25">
      <c r="A286" s="275" t="str">
        <f t="shared" si="4"/>
        <v>32014edu16</v>
      </c>
      <c r="B286" s="232">
        <v>32014</v>
      </c>
      <c r="C286" s="232" t="s">
        <v>704</v>
      </c>
      <c r="D286" s="232">
        <v>0.88465064764022805</v>
      </c>
      <c r="E286" s="232">
        <v>0.118507035076618</v>
      </c>
      <c r="F286" s="232">
        <v>7.4649629592895499</v>
      </c>
      <c r="G286" s="232">
        <v>9.4331884155102905E-14</v>
      </c>
      <c r="H286" s="232">
        <v>6464</v>
      </c>
      <c r="I286" s="232">
        <v>0.11803901195526099</v>
      </c>
      <c r="J286" s="232">
        <v>0.243290916085243</v>
      </c>
    </row>
    <row r="287" spans="1:10" x14ac:dyDescent="0.25">
      <c r="A287" s="275" t="str">
        <f t="shared" si="4"/>
        <v>32014edu18</v>
      </c>
      <c r="B287" s="232">
        <v>32014</v>
      </c>
      <c r="C287" s="232" t="s">
        <v>705</v>
      </c>
      <c r="D287" s="232">
        <v>1.2522265911102299</v>
      </c>
      <c r="E287" s="232">
        <v>0.21821160614490501</v>
      </c>
      <c r="F287" s="232">
        <v>5.7385883331298801</v>
      </c>
      <c r="G287" s="232">
        <v>9.9809449594090405E-9</v>
      </c>
      <c r="H287" s="232">
        <v>6464</v>
      </c>
      <c r="I287" s="232">
        <v>0.11803901195526099</v>
      </c>
      <c r="J287" s="232">
        <v>1.3086493127048E-2</v>
      </c>
    </row>
    <row r="288" spans="1:10" x14ac:dyDescent="0.25">
      <c r="A288" s="275" t="str">
        <f t="shared" si="4"/>
        <v>32014edu2</v>
      </c>
      <c r="B288" s="232">
        <v>32014</v>
      </c>
      <c r="C288" s="232" t="s">
        <v>706</v>
      </c>
      <c r="D288" s="232">
        <v>-0.284772098064423</v>
      </c>
      <c r="E288" s="232">
        <v>0.242421835660934</v>
      </c>
      <c r="F288" s="232">
        <v>-1.1746965646743801</v>
      </c>
      <c r="G288" s="232">
        <v>0.240159556269646</v>
      </c>
      <c r="H288" s="232">
        <v>6464</v>
      </c>
      <c r="I288" s="232">
        <v>0.11803901195526099</v>
      </c>
      <c r="J288" s="232">
        <v>3.8661377038806699E-3</v>
      </c>
    </row>
    <row r="289" spans="1:10" x14ac:dyDescent="0.25">
      <c r="A289" s="275" t="str">
        <f t="shared" si="4"/>
        <v>32014edu22</v>
      </c>
      <c r="B289" s="232">
        <v>32014</v>
      </c>
      <c r="C289" s="232" t="s">
        <v>707</v>
      </c>
      <c r="D289" s="232">
        <v>1.7659052610397299</v>
      </c>
      <c r="E289" s="232">
        <v>0.240335509181023</v>
      </c>
      <c r="F289" s="232">
        <v>7.3476667404174796</v>
      </c>
      <c r="G289" s="232">
        <v>2.2664612157538599E-13</v>
      </c>
      <c r="H289" s="232">
        <v>6464</v>
      </c>
      <c r="I289" s="232">
        <v>0.11803901195526099</v>
      </c>
      <c r="J289" s="232">
        <v>8.2165412604808807E-3</v>
      </c>
    </row>
    <row r="290" spans="1:10" x14ac:dyDescent="0.25">
      <c r="A290" s="275" t="str">
        <f t="shared" si="4"/>
        <v>32014edu3</v>
      </c>
      <c r="B290" s="232">
        <v>32014</v>
      </c>
      <c r="C290" s="232" t="s">
        <v>708</v>
      </c>
      <c r="D290" s="232">
        <v>-0.31633290648460399</v>
      </c>
      <c r="E290" s="232">
        <v>0.160485655069351</v>
      </c>
      <c r="F290" s="232">
        <v>-1.97109770774841</v>
      </c>
      <c r="G290" s="232">
        <v>4.8755437135696397E-2</v>
      </c>
      <c r="H290" s="232">
        <v>6464</v>
      </c>
      <c r="I290" s="232">
        <v>0.11803901195526099</v>
      </c>
      <c r="J290" s="232">
        <v>6.63065863773227E-3</v>
      </c>
    </row>
    <row r="291" spans="1:10" x14ac:dyDescent="0.25">
      <c r="A291" s="275" t="str">
        <f t="shared" si="4"/>
        <v>32014edu4</v>
      </c>
      <c r="B291" s="232">
        <v>32014</v>
      </c>
      <c r="C291" s="232" t="s">
        <v>709</v>
      </c>
      <c r="D291" s="232">
        <v>-0.12783496081829099</v>
      </c>
      <c r="E291" s="232">
        <v>0.140134692192078</v>
      </c>
      <c r="F291" s="232">
        <v>-0.91222923994064298</v>
      </c>
      <c r="G291" s="232">
        <v>0.36168217658996599</v>
      </c>
      <c r="H291" s="232">
        <v>6464</v>
      </c>
      <c r="I291" s="232">
        <v>0.11803901195526099</v>
      </c>
      <c r="J291" s="232">
        <v>1.0320847854018199E-2</v>
      </c>
    </row>
    <row r="292" spans="1:10" x14ac:dyDescent="0.25">
      <c r="A292" s="275" t="str">
        <f t="shared" si="4"/>
        <v>32014edu5</v>
      </c>
      <c r="B292" s="232">
        <v>32014</v>
      </c>
      <c r="C292" s="232" t="s">
        <v>710</v>
      </c>
      <c r="D292" s="232">
        <v>-7.6679252088069902E-2</v>
      </c>
      <c r="E292" s="232">
        <v>0.120858266949654</v>
      </c>
      <c r="F292" s="232">
        <v>-0.63445597887039196</v>
      </c>
      <c r="G292" s="232">
        <v>0.52580583095550504</v>
      </c>
      <c r="H292" s="232">
        <v>6464</v>
      </c>
      <c r="I292" s="232">
        <v>0.11803901195526099</v>
      </c>
      <c r="J292" s="232">
        <v>4.8301644623279599E-2</v>
      </c>
    </row>
    <row r="293" spans="1:10" x14ac:dyDescent="0.25">
      <c r="A293" s="275" t="str">
        <f t="shared" si="4"/>
        <v>32014edu6</v>
      </c>
      <c r="B293" s="232">
        <v>32014</v>
      </c>
      <c r="C293" s="232" t="s">
        <v>711</v>
      </c>
      <c r="D293" s="232">
        <v>1.20338471606374E-2</v>
      </c>
      <c r="E293" s="232">
        <v>0.12734933197498299</v>
      </c>
      <c r="F293" s="232">
        <v>9.4494782388210297E-2</v>
      </c>
      <c r="G293" s="232">
        <v>0.92471909523010298</v>
      </c>
      <c r="H293" s="232">
        <v>6464</v>
      </c>
      <c r="I293" s="232">
        <v>0.11803901195526099</v>
      </c>
      <c r="J293" s="232">
        <v>2.54818424582481E-2</v>
      </c>
    </row>
    <row r="294" spans="1:10" x14ac:dyDescent="0.25">
      <c r="A294" s="275" t="str">
        <f t="shared" si="4"/>
        <v>32014edu7</v>
      </c>
      <c r="B294" s="232">
        <v>32014</v>
      </c>
      <c r="C294" s="232" t="s">
        <v>712</v>
      </c>
      <c r="D294" s="232">
        <v>-4.96931336820126E-2</v>
      </c>
      <c r="E294" s="232">
        <v>0.13804452121257799</v>
      </c>
      <c r="F294" s="232">
        <v>-0.35997903347015398</v>
      </c>
      <c r="G294" s="232">
        <v>0.71887463331222501</v>
      </c>
      <c r="H294" s="232">
        <v>6464</v>
      </c>
      <c r="I294" s="232">
        <v>0.11803901195526099</v>
      </c>
      <c r="J294" s="232">
        <v>1.98008846491575E-2</v>
      </c>
    </row>
    <row r="295" spans="1:10" x14ac:dyDescent="0.25">
      <c r="A295" s="275" t="str">
        <f t="shared" si="4"/>
        <v>32014edu8</v>
      </c>
      <c r="B295" s="232">
        <v>32014</v>
      </c>
      <c r="C295" s="232" t="s">
        <v>713</v>
      </c>
      <c r="D295" s="232">
        <v>-6.5546661615371704E-2</v>
      </c>
      <c r="E295" s="232">
        <v>0.12778227031230899</v>
      </c>
      <c r="F295" s="232">
        <v>-0.51295584440231301</v>
      </c>
      <c r="G295" s="232">
        <v>0.60799980163574197</v>
      </c>
      <c r="H295" s="232">
        <v>6464</v>
      </c>
      <c r="I295" s="232">
        <v>0.11803901195526099</v>
      </c>
      <c r="J295" s="232">
        <v>2.3086318746209099E-2</v>
      </c>
    </row>
    <row r="296" spans="1:10" x14ac:dyDescent="0.25">
      <c r="A296" s="275" t="str">
        <f t="shared" si="4"/>
        <v>32014edu9</v>
      </c>
      <c r="B296" s="232">
        <v>32014</v>
      </c>
      <c r="C296" s="232" t="s">
        <v>714</v>
      </c>
      <c r="D296" s="232">
        <v>6.0329604893922799E-2</v>
      </c>
      <c r="E296" s="232">
        <v>0.115997351706028</v>
      </c>
      <c r="F296" s="232">
        <v>0.52009469270706199</v>
      </c>
      <c r="G296" s="232">
        <v>0.60301542282104503</v>
      </c>
      <c r="H296" s="232">
        <v>6464</v>
      </c>
      <c r="I296" s="232">
        <v>0.11803901195526099</v>
      </c>
      <c r="J296" s="232">
        <v>0.112469330430031</v>
      </c>
    </row>
    <row r="297" spans="1:10" x14ac:dyDescent="0.25">
      <c r="A297" s="275" t="str">
        <f t="shared" si="4"/>
        <v>32014hom</v>
      </c>
      <c r="B297" s="232">
        <v>32014</v>
      </c>
      <c r="C297" s="232" t="s">
        <v>715</v>
      </c>
      <c r="D297" s="232">
        <v>0.23912812769413</v>
      </c>
      <c r="E297" s="232">
        <v>2.8257930651307099E-2</v>
      </c>
      <c r="F297" s="232">
        <v>8.4623365402221697</v>
      </c>
      <c r="G297" s="232">
        <v>3.21071974559805E-17</v>
      </c>
      <c r="H297" s="232">
        <v>6464</v>
      </c>
      <c r="I297" s="232">
        <v>0.11803901195526099</v>
      </c>
      <c r="J297" s="232">
        <v>0.54196262359619096</v>
      </c>
    </row>
    <row r="298" spans="1:10" x14ac:dyDescent="0.25">
      <c r="A298" s="275" t="str">
        <f t="shared" si="4"/>
        <v>32014idade</v>
      </c>
      <c r="B298" s="232">
        <v>32014</v>
      </c>
      <c r="C298" s="232" t="s">
        <v>716</v>
      </c>
      <c r="D298" s="232">
        <v>2.64777317643166E-2</v>
      </c>
      <c r="E298" s="232">
        <v>6.4754411578178397E-3</v>
      </c>
      <c r="F298" s="232">
        <v>4.0889463424682599</v>
      </c>
      <c r="G298" s="232">
        <v>4.3861215090146302E-5</v>
      </c>
      <c r="H298" s="232">
        <v>6464</v>
      </c>
      <c r="I298" s="232">
        <v>0.11803901195526099</v>
      </c>
      <c r="J298" s="232">
        <v>40.545127868652301</v>
      </c>
    </row>
    <row r="299" spans="1:10" x14ac:dyDescent="0.25">
      <c r="A299" s="275" t="str">
        <f t="shared" si="4"/>
        <v>32014idade2</v>
      </c>
      <c r="B299" s="232">
        <v>32014</v>
      </c>
      <c r="C299" s="232" t="s">
        <v>717</v>
      </c>
      <c r="D299" s="232">
        <v>-2.25488154683262E-4</v>
      </c>
      <c r="E299" s="232">
        <v>7.7455435530282598E-5</v>
      </c>
      <c r="F299" s="232">
        <v>-2.9111986160278298</v>
      </c>
      <c r="G299" s="232">
        <v>3.6127974744886199E-3</v>
      </c>
      <c r="H299" s="232">
        <v>6464</v>
      </c>
      <c r="I299" s="232">
        <v>0.11803901195526099</v>
      </c>
      <c r="J299" s="232">
        <v>1809.29577636719</v>
      </c>
    </row>
    <row r="300" spans="1:10" x14ac:dyDescent="0.25">
      <c r="A300" s="275" t="str">
        <f t="shared" si="4"/>
        <v>32014lnrtrabp</v>
      </c>
      <c r="B300" s="232">
        <v>32014</v>
      </c>
      <c r="C300" s="232" t="s">
        <v>718</v>
      </c>
      <c r="J300" s="232">
        <v>7.1971716880798304</v>
      </c>
    </row>
    <row r="301" spans="1:10" x14ac:dyDescent="0.25">
      <c r="A301" s="275" t="str">
        <f t="shared" si="4"/>
        <v>22014_cons</v>
      </c>
      <c r="B301" s="232">
        <v>22014</v>
      </c>
      <c r="C301" s="232" t="s">
        <v>696</v>
      </c>
      <c r="D301" s="232">
        <v>5.5341391563415501</v>
      </c>
      <c r="E301" s="232">
        <v>0.124313734471798</v>
      </c>
      <c r="F301" s="232">
        <v>44.517520904541001</v>
      </c>
      <c r="G301" s="232">
        <v>0</v>
      </c>
      <c r="H301" s="232">
        <v>6442</v>
      </c>
      <c r="I301" s="232">
        <v>0.24662876129150399</v>
      </c>
    </row>
    <row r="302" spans="1:10" x14ac:dyDescent="0.25">
      <c r="A302" s="275" t="str">
        <f t="shared" si="4"/>
        <v>22014edu1</v>
      </c>
      <c r="B302" s="232">
        <v>22014</v>
      </c>
      <c r="C302" s="232" t="s">
        <v>697</v>
      </c>
      <c r="D302" s="232">
        <v>1.9824145361781099E-2</v>
      </c>
      <c r="E302" s="232">
        <v>7.5772143900394398E-2</v>
      </c>
      <c r="F302" s="232">
        <v>0.26162841916084301</v>
      </c>
      <c r="G302" s="232">
        <v>0.79361629486083995</v>
      </c>
      <c r="H302" s="232">
        <v>6442</v>
      </c>
      <c r="I302" s="232">
        <v>0.24662876129150399</v>
      </c>
      <c r="J302" s="232">
        <v>1.61179588758387E-4</v>
      </c>
    </row>
    <row r="303" spans="1:10" x14ac:dyDescent="0.25">
      <c r="A303" s="275" t="str">
        <f t="shared" si="4"/>
        <v>22014edu10</v>
      </c>
      <c r="B303" s="232">
        <v>22014</v>
      </c>
      <c r="C303" s="232" t="s">
        <v>698</v>
      </c>
      <c r="D303" s="232">
        <v>0.24707752466201799</v>
      </c>
      <c r="E303" s="232">
        <v>9.6792452037334401E-2</v>
      </c>
      <c r="F303" s="232">
        <v>2.5526528358459499</v>
      </c>
      <c r="G303" s="232">
        <v>1.0713538154959699E-2</v>
      </c>
      <c r="H303" s="232">
        <v>6442</v>
      </c>
      <c r="I303" s="232">
        <v>0.24662876129150399</v>
      </c>
      <c r="J303" s="232">
        <v>1.8057180568575901E-2</v>
      </c>
    </row>
    <row r="304" spans="1:10" x14ac:dyDescent="0.25">
      <c r="A304" s="275" t="str">
        <f t="shared" si="4"/>
        <v>22014edu11</v>
      </c>
      <c r="B304" s="232">
        <v>22014</v>
      </c>
      <c r="C304" s="232" t="s">
        <v>699</v>
      </c>
      <c r="D304" s="232">
        <v>0.29727825522422802</v>
      </c>
      <c r="E304" s="232">
        <v>8.9467838406562805E-2</v>
      </c>
      <c r="F304" s="232">
        <v>3.3227388858795202</v>
      </c>
      <c r="G304" s="232">
        <v>8.9636951452121095E-4</v>
      </c>
      <c r="H304" s="232">
        <v>6442</v>
      </c>
      <c r="I304" s="232">
        <v>0.24662876129150399</v>
      </c>
      <c r="J304" s="232">
        <v>2.84750442951918E-2</v>
      </c>
    </row>
    <row r="305" spans="1:10" x14ac:dyDescent="0.25">
      <c r="A305" s="275" t="str">
        <f t="shared" si="4"/>
        <v>22014edu12</v>
      </c>
      <c r="B305" s="232">
        <v>22014</v>
      </c>
      <c r="C305" s="232" t="s">
        <v>700</v>
      </c>
      <c r="D305" s="232">
        <v>0.45689895749092102</v>
      </c>
      <c r="E305" s="232">
        <v>7.5657300651073497E-2</v>
      </c>
      <c r="F305" s="232">
        <v>6.0390596389770499</v>
      </c>
      <c r="G305" s="232">
        <v>1.63681257436821E-9</v>
      </c>
      <c r="H305" s="232">
        <v>6442</v>
      </c>
      <c r="I305" s="232">
        <v>0.24662876129150399</v>
      </c>
      <c r="J305" s="232">
        <v>0.36164703965187101</v>
      </c>
    </row>
    <row r="306" spans="1:10" x14ac:dyDescent="0.25">
      <c r="A306" s="275" t="str">
        <f t="shared" si="4"/>
        <v>22014edu13</v>
      </c>
      <c r="B306" s="232">
        <v>22014</v>
      </c>
      <c r="C306" s="232" t="s">
        <v>701</v>
      </c>
      <c r="D306" s="232">
        <v>0.60596209764480602</v>
      </c>
      <c r="E306" s="232">
        <v>0.10506666451692601</v>
      </c>
      <c r="F306" s="232">
        <v>5.7674059867858896</v>
      </c>
      <c r="G306" s="232">
        <v>8.4247471221487996E-9</v>
      </c>
      <c r="H306" s="232">
        <v>6442</v>
      </c>
      <c r="I306" s="232">
        <v>0.24662876129150399</v>
      </c>
      <c r="J306" s="232">
        <v>1.74328610301018E-2</v>
      </c>
    </row>
    <row r="307" spans="1:10" x14ac:dyDescent="0.25">
      <c r="A307" s="275" t="str">
        <f t="shared" si="4"/>
        <v>22014edu14</v>
      </c>
      <c r="B307" s="232">
        <v>22014</v>
      </c>
      <c r="C307" s="232" t="s">
        <v>702</v>
      </c>
      <c r="D307" s="232">
        <v>0.67185145616531405</v>
      </c>
      <c r="E307" s="232">
        <v>0.109397269785404</v>
      </c>
      <c r="F307" s="232">
        <v>6.1413912773132298</v>
      </c>
      <c r="G307" s="232">
        <v>8.66931859633269E-10</v>
      </c>
      <c r="H307" s="232">
        <v>6442</v>
      </c>
      <c r="I307" s="232">
        <v>0.24662876129150399</v>
      </c>
      <c r="J307" s="232">
        <v>2.3225763812661199E-2</v>
      </c>
    </row>
    <row r="308" spans="1:10" x14ac:dyDescent="0.25">
      <c r="A308" s="275" t="str">
        <f t="shared" si="4"/>
        <v>22014edu15</v>
      </c>
      <c r="B308" s="232">
        <v>22014</v>
      </c>
      <c r="C308" s="232" t="s">
        <v>703</v>
      </c>
      <c r="D308" s="232">
        <v>0.87275022268295299</v>
      </c>
      <c r="E308" s="232">
        <v>0.10430172085762</v>
      </c>
      <c r="F308" s="232">
        <v>8.3675537109375</v>
      </c>
      <c r="G308" s="232">
        <v>7.1486225703698397E-17</v>
      </c>
      <c r="H308" s="232">
        <v>6442</v>
      </c>
      <c r="I308" s="232">
        <v>0.24662876129150399</v>
      </c>
      <c r="J308" s="232">
        <v>2.53168046474457E-2</v>
      </c>
    </row>
    <row r="309" spans="1:10" x14ac:dyDescent="0.25">
      <c r="A309" s="275" t="str">
        <f t="shared" si="4"/>
        <v>22014edu16</v>
      </c>
      <c r="B309" s="232">
        <v>22014</v>
      </c>
      <c r="C309" s="232" t="s">
        <v>704</v>
      </c>
      <c r="D309" s="232">
        <v>1.31045246124268</v>
      </c>
      <c r="E309" s="232">
        <v>7.8757360577583299E-2</v>
      </c>
      <c r="F309" s="232">
        <v>16.639110565185501</v>
      </c>
      <c r="G309" s="232">
        <v>0</v>
      </c>
      <c r="H309" s="232">
        <v>6442</v>
      </c>
      <c r="I309" s="232">
        <v>0.24662876129150399</v>
      </c>
      <c r="J309" s="232">
        <v>0.23803138732910201</v>
      </c>
    </row>
    <row r="310" spans="1:10" x14ac:dyDescent="0.25">
      <c r="A310" s="275" t="str">
        <f t="shared" si="4"/>
        <v>22014edu18</v>
      </c>
      <c r="B310" s="232">
        <v>22014</v>
      </c>
      <c r="C310" s="232" t="s">
        <v>705</v>
      </c>
      <c r="D310" s="232">
        <v>1.6265841722488401</v>
      </c>
      <c r="E310" s="232">
        <v>0.178445309400558</v>
      </c>
      <c r="F310" s="232">
        <v>9.1153087615966797</v>
      </c>
      <c r="G310" s="232">
        <v>1.03064507125605E-19</v>
      </c>
      <c r="H310" s="232">
        <v>6442</v>
      </c>
      <c r="I310" s="232">
        <v>0.24662876129150399</v>
      </c>
      <c r="J310" s="232">
        <v>1.18357231840491E-2</v>
      </c>
    </row>
    <row r="311" spans="1:10" x14ac:dyDescent="0.25">
      <c r="A311" s="275" t="str">
        <f t="shared" si="4"/>
        <v>22014edu2</v>
      </c>
      <c r="B311" s="232">
        <v>22014</v>
      </c>
      <c r="C311" s="232" t="s">
        <v>706</v>
      </c>
      <c r="D311" s="232">
        <v>-0.264210104942322</v>
      </c>
      <c r="E311" s="232">
        <v>0.15975897014141099</v>
      </c>
      <c r="F311" s="232">
        <v>-1.6538045406341599</v>
      </c>
      <c r="G311" s="232">
        <v>9.8216123878955799E-2</v>
      </c>
      <c r="H311" s="232">
        <v>6442</v>
      </c>
      <c r="I311" s="232">
        <v>0.24662876129150399</v>
      </c>
      <c r="J311" s="232">
        <v>5.3338035941123997E-3</v>
      </c>
    </row>
    <row r="312" spans="1:10" x14ac:dyDescent="0.25">
      <c r="A312" s="275" t="str">
        <f t="shared" si="4"/>
        <v>22014edu22</v>
      </c>
      <c r="B312" s="232">
        <v>22014</v>
      </c>
      <c r="C312" s="232" t="s">
        <v>707</v>
      </c>
      <c r="D312" s="232">
        <v>1.6435915231704701</v>
      </c>
      <c r="E312" s="232">
        <v>0.33838799595832803</v>
      </c>
      <c r="F312" s="232">
        <v>4.8571214675903303</v>
      </c>
      <c r="G312" s="232">
        <v>1.2192751910333799E-6</v>
      </c>
      <c r="H312" s="232">
        <v>6442</v>
      </c>
      <c r="I312" s="232">
        <v>0.24662876129150399</v>
      </c>
      <c r="J312" s="232">
        <v>6.0564656741917099E-3</v>
      </c>
    </row>
    <row r="313" spans="1:10" x14ac:dyDescent="0.25">
      <c r="A313" s="275" t="str">
        <f t="shared" si="4"/>
        <v>22014edu3</v>
      </c>
      <c r="B313" s="232">
        <v>22014</v>
      </c>
      <c r="C313" s="232" t="s">
        <v>708</v>
      </c>
      <c r="D313" s="232">
        <v>3.88850318267941E-3</v>
      </c>
      <c r="E313" s="232">
        <v>0.115294441580772</v>
      </c>
      <c r="F313" s="232">
        <v>3.37267182767391E-2</v>
      </c>
      <c r="G313" s="232">
        <v>0.97309613227844205</v>
      </c>
      <c r="H313" s="232">
        <v>6442</v>
      </c>
      <c r="I313" s="232">
        <v>0.24662876129150399</v>
      </c>
      <c r="J313" s="232">
        <v>7.4299229308962796E-3</v>
      </c>
    </row>
    <row r="314" spans="1:10" x14ac:dyDescent="0.25">
      <c r="A314" s="275" t="str">
        <f t="shared" si="4"/>
        <v>22014edu4</v>
      </c>
      <c r="B314" s="232">
        <v>22014</v>
      </c>
      <c r="C314" s="232" t="s">
        <v>709</v>
      </c>
      <c r="D314" s="232">
        <v>5.5220711976289701E-2</v>
      </c>
      <c r="E314" s="232">
        <v>0.121212296187878</v>
      </c>
      <c r="F314" s="232">
        <v>0.45557022094726601</v>
      </c>
      <c r="G314" s="232">
        <v>0.64871448278427102</v>
      </c>
      <c r="H314" s="232">
        <v>6442</v>
      </c>
      <c r="I314" s="232">
        <v>0.24662876129150399</v>
      </c>
      <c r="J314" s="232">
        <v>9.1773532330989803E-3</v>
      </c>
    </row>
    <row r="315" spans="1:10" x14ac:dyDescent="0.25">
      <c r="A315" s="275" t="str">
        <f t="shared" si="4"/>
        <v>22014edu5</v>
      </c>
      <c r="B315" s="232">
        <v>22014</v>
      </c>
      <c r="C315" s="232" t="s">
        <v>710</v>
      </c>
      <c r="D315" s="232">
        <v>3.0626768246293099E-2</v>
      </c>
      <c r="E315" s="232">
        <v>8.3012156188488007E-2</v>
      </c>
      <c r="F315" s="232">
        <v>0.36894318461418202</v>
      </c>
      <c r="G315" s="232">
        <v>0.71218222379684404</v>
      </c>
      <c r="H315" s="232">
        <v>6442</v>
      </c>
      <c r="I315" s="232">
        <v>0.24662876129150399</v>
      </c>
      <c r="J315" s="232">
        <v>4.9270395189523697E-2</v>
      </c>
    </row>
    <row r="316" spans="1:10" x14ac:dyDescent="0.25">
      <c r="A316" s="275" t="str">
        <f t="shared" si="4"/>
        <v>22014edu6</v>
      </c>
      <c r="B316" s="232">
        <v>22014</v>
      </c>
      <c r="C316" s="232" t="s">
        <v>711</v>
      </c>
      <c r="D316" s="232">
        <v>0.12905099987983701</v>
      </c>
      <c r="E316" s="232">
        <v>8.6565054953098297E-2</v>
      </c>
      <c r="F316" s="232">
        <v>1.4907978773117101</v>
      </c>
      <c r="G316" s="232">
        <v>0.13606369495391801</v>
      </c>
      <c r="H316" s="232">
        <v>6442</v>
      </c>
      <c r="I316" s="232">
        <v>0.24662876129150399</v>
      </c>
      <c r="J316" s="232">
        <v>2.7702633291482901E-2</v>
      </c>
    </row>
    <row r="317" spans="1:10" x14ac:dyDescent="0.25">
      <c r="A317" s="275" t="str">
        <f t="shared" si="4"/>
        <v>22014edu7</v>
      </c>
      <c r="B317" s="232">
        <v>22014</v>
      </c>
      <c r="C317" s="232" t="s">
        <v>712</v>
      </c>
      <c r="D317" s="232">
        <v>0.20457968115806599</v>
      </c>
      <c r="E317" s="232">
        <v>9.2293649911880493E-2</v>
      </c>
      <c r="F317" s="232">
        <v>2.2166171073913601</v>
      </c>
      <c r="G317" s="232">
        <v>2.6684183627366999E-2</v>
      </c>
      <c r="H317" s="232">
        <v>6442</v>
      </c>
      <c r="I317" s="232">
        <v>0.24662876129150399</v>
      </c>
      <c r="J317" s="232">
        <v>1.7806379124522199E-2</v>
      </c>
    </row>
    <row r="318" spans="1:10" x14ac:dyDescent="0.25">
      <c r="A318" s="275" t="str">
        <f t="shared" si="4"/>
        <v>22014edu8</v>
      </c>
      <c r="B318" s="232">
        <v>22014</v>
      </c>
      <c r="C318" s="232" t="s">
        <v>713</v>
      </c>
      <c r="D318" s="232">
        <v>0.21664540469646501</v>
      </c>
      <c r="E318" s="232">
        <v>8.9161105453968006E-2</v>
      </c>
      <c r="F318" s="232">
        <v>2.42981958389282</v>
      </c>
      <c r="G318" s="232">
        <v>1.51335746049881E-2</v>
      </c>
      <c r="H318" s="232">
        <v>6442</v>
      </c>
      <c r="I318" s="232">
        <v>0.24662876129150399</v>
      </c>
      <c r="J318" s="232">
        <v>2.5577368214726399E-2</v>
      </c>
    </row>
    <row r="319" spans="1:10" x14ac:dyDescent="0.25">
      <c r="A319" s="275" t="str">
        <f t="shared" si="4"/>
        <v>22014edu9</v>
      </c>
      <c r="B319" s="232">
        <v>22014</v>
      </c>
      <c r="C319" s="232" t="s">
        <v>714</v>
      </c>
      <c r="D319" s="232">
        <v>0.25173738598823497</v>
      </c>
      <c r="E319" s="232">
        <v>7.7355913817882496E-2</v>
      </c>
      <c r="F319" s="232">
        <v>3.2542746067047101</v>
      </c>
      <c r="G319" s="232">
        <v>1.1427104473114001E-3</v>
      </c>
      <c r="H319" s="232">
        <v>6442</v>
      </c>
      <c r="I319" s="232">
        <v>0.24662876129150399</v>
      </c>
      <c r="J319" s="232">
        <v>0.11295928806066501</v>
      </c>
    </row>
    <row r="320" spans="1:10" x14ac:dyDescent="0.25">
      <c r="A320" s="275" t="str">
        <f t="shared" si="4"/>
        <v>22014hom</v>
      </c>
      <c r="B320" s="232">
        <v>22014</v>
      </c>
      <c r="C320" s="232" t="s">
        <v>715</v>
      </c>
      <c r="D320" s="232">
        <v>0.34790849685668901</v>
      </c>
      <c r="E320" s="232">
        <v>2.2932438179850599E-2</v>
      </c>
      <c r="F320" s="232">
        <v>15.1710205078125</v>
      </c>
      <c r="G320" s="232">
        <v>0</v>
      </c>
      <c r="H320" s="232">
        <v>6442</v>
      </c>
      <c r="I320" s="232">
        <v>0.24662876129150399</v>
      </c>
      <c r="J320" s="232">
        <v>0.54225456714630105</v>
      </c>
    </row>
    <row r="321" spans="1:10" x14ac:dyDescent="0.25">
      <c r="A321" s="275" t="str">
        <f t="shared" si="4"/>
        <v>22014idade</v>
      </c>
      <c r="B321" s="232">
        <v>22014</v>
      </c>
      <c r="C321" s="232" t="s">
        <v>716</v>
      </c>
      <c r="D321" s="232">
        <v>4.3084964156150797E-2</v>
      </c>
      <c r="E321" s="232">
        <v>5.0018695183098299E-3</v>
      </c>
      <c r="F321" s="232">
        <v>8.6137723922729492</v>
      </c>
      <c r="G321" s="232">
        <v>8.7954925169763704E-18</v>
      </c>
      <c r="H321" s="232">
        <v>6442</v>
      </c>
      <c r="I321" s="232">
        <v>0.24662876129150399</v>
      </c>
      <c r="J321" s="232">
        <v>40.337898254394503</v>
      </c>
    </row>
    <row r="322" spans="1:10" x14ac:dyDescent="0.25">
      <c r="A322" s="275" t="str">
        <f t="shared" si="4"/>
        <v>22014idade2</v>
      </c>
      <c r="B322" s="232">
        <v>22014</v>
      </c>
      <c r="C322" s="232" t="s">
        <v>717</v>
      </c>
      <c r="D322" s="232">
        <v>-3.7876988062635102E-4</v>
      </c>
      <c r="E322" s="232">
        <v>5.932032581768E-5</v>
      </c>
      <c r="F322" s="232">
        <v>-6.3851618766784703</v>
      </c>
      <c r="G322" s="232">
        <v>1.8318845051990001E-10</v>
      </c>
      <c r="H322" s="232">
        <v>6442</v>
      </c>
      <c r="I322" s="232">
        <v>0.24662876129150399</v>
      </c>
      <c r="J322" s="232">
        <v>1793.36315917969</v>
      </c>
    </row>
    <row r="323" spans="1:10" x14ac:dyDescent="0.25">
      <c r="A323" s="275" t="str">
        <f t="shared" ref="A323:A386" si="5">B323&amp;C323</f>
        <v>22014lnrtrabp</v>
      </c>
      <c r="B323" s="232">
        <v>22014</v>
      </c>
      <c r="C323" s="232" t="s">
        <v>718</v>
      </c>
      <c r="J323" s="232">
        <v>7.3908739089965803</v>
      </c>
    </row>
    <row r="324" spans="1:10" x14ac:dyDescent="0.25">
      <c r="A324" s="275" t="str">
        <f t="shared" si="5"/>
        <v>12014_cons</v>
      </c>
      <c r="B324" s="232">
        <v>12014</v>
      </c>
      <c r="C324" s="232" t="s">
        <v>696</v>
      </c>
      <c r="D324" s="232">
        <v>5.6777009963989302</v>
      </c>
      <c r="E324" s="232">
        <v>8.9928232133388505E-2</v>
      </c>
      <c r="F324" s="232">
        <v>63.135913848877003</v>
      </c>
      <c r="G324" s="232">
        <v>0</v>
      </c>
      <c r="H324" s="232">
        <v>6474</v>
      </c>
      <c r="I324" s="232">
        <v>0.47114095091819802</v>
      </c>
    </row>
    <row r="325" spans="1:10" x14ac:dyDescent="0.25">
      <c r="A325" s="275" t="str">
        <f t="shared" si="5"/>
        <v>12014edu1</v>
      </c>
      <c r="B325" s="232">
        <v>12014</v>
      </c>
      <c r="C325" s="232" t="s">
        <v>697</v>
      </c>
      <c r="D325" s="232">
        <v>-0.61197566986083995</v>
      </c>
      <c r="E325" s="232">
        <v>5.3234279155731201E-2</v>
      </c>
      <c r="F325" s="232">
        <v>-11.4958944320679</v>
      </c>
      <c r="G325" s="232">
        <v>2.7244878316466E-30</v>
      </c>
      <c r="H325" s="232">
        <v>6474</v>
      </c>
      <c r="I325" s="232">
        <v>0.47114095091819802</v>
      </c>
      <c r="J325" s="232">
        <v>1.93740124814212E-4</v>
      </c>
    </row>
    <row r="326" spans="1:10" x14ac:dyDescent="0.25">
      <c r="A326" s="275" t="str">
        <f t="shared" si="5"/>
        <v>12014edu10</v>
      </c>
      <c r="B326" s="232">
        <v>12014</v>
      </c>
      <c r="C326" s="232" t="s">
        <v>698</v>
      </c>
      <c r="D326" s="232">
        <v>9.7476899623870905E-2</v>
      </c>
      <c r="E326" s="232">
        <v>7.2413697838783306E-2</v>
      </c>
      <c r="F326" s="232">
        <v>1.3461112976074201</v>
      </c>
      <c r="G326" s="232">
        <v>0.17831391096115101</v>
      </c>
      <c r="H326" s="232">
        <v>6474</v>
      </c>
      <c r="I326" s="232">
        <v>0.47114095091819802</v>
      </c>
      <c r="J326" s="232">
        <v>2.19926293939352E-2</v>
      </c>
    </row>
    <row r="327" spans="1:10" x14ac:dyDescent="0.25">
      <c r="A327" s="275" t="str">
        <f t="shared" si="5"/>
        <v>12014edu11</v>
      </c>
      <c r="B327" s="232">
        <v>12014</v>
      </c>
      <c r="C327" s="232" t="s">
        <v>699</v>
      </c>
      <c r="D327" s="232">
        <v>0.182787701487541</v>
      </c>
      <c r="E327" s="232">
        <v>6.6132888197898906E-2</v>
      </c>
      <c r="F327" s="232">
        <v>2.7639455795288099</v>
      </c>
      <c r="G327" s="232">
        <v>5.7269097305834302E-3</v>
      </c>
      <c r="H327" s="232">
        <v>6474</v>
      </c>
      <c r="I327" s="232">
        <v>0.47114095091819802</v>
      </c>
      <c r="J327" s="232">
        <v>2.9840413480997099E-2</v>
      </c>
    </row>
    <row r="328" spans="1:10" x14ac:dyDescent="0.25">
      <c r="A328" s="275" t="str">
        <f t="shared" si="5"/>
        <v>12014edu12</v>
      </c>
      <c r="B328" s="232">
        <v>12014</v>
      </c>
      <c r="C328" s="232" t="s">
        <v>700</v>
      </c>
      <c r="D328" s="232">
        <v>0.35961952805519098</v>
      </c>
      <c r="E328" s="232">
        <v>5.2981823682784999E-2</v>
      </c>
      <c r="F328" s="232">
        <v>6.7876019477844203</v>
      </c>
      <c r="G328" s="232">
        <v>1.24174802385024E-11</v>
      </c>
      <c r="H328" s="232">
        <v>6474</v>
      </c>
      <c r="I328" s="232">
        <v>0.47114095091819802</v>
      </c>
      <c r="J328" s="232">
        <v>0.35484269261360202</v>
      </c>
    </row>
    <row r="329" spans="1:10" x14ac:dyDescent="0.25">
      <c r="A329" s="275" t="str">
        <f t="shared" si="5"/>
        <v>12014edu13</v>
      </c>
      <c r="B329" s="232">
        <v>12014</v>
      </c>
      <c r="C329" s="232" t="s">
        <v>701</v>
      </c>
      <c r="D329" s="232">
        <v>0.55623072385787997</v>
      </c>
      <c r="E329" s="232">
        <v>8.0592319369316101E-2</v>
      </c>
      <c r="F329" s="232">
        <v>6.9017834663391104</v>
      </c>
      <c r="G329" s="232">
        <v>5.6253682267914899E-12</v>
      </c>
      <c r="H329" s="232">
        <v>6474</v>
      </c>
      <c r="I329" s="232">
        <v>0.47114095091819802</v>
      </c>
      <c r="J329" s="232">
        <v>1.67022682726383E-2</v>
      </c>
    </row>
    <row r="330" spans="1:10" x14ac:dyDescent="0.25">
      <c r="A330" s="275" t="str">
        <f t="shared" si="5"/>
        <v>12014edu14</v>
      </c>
      <c r="B330" s="232">
        <v>12014</v>
      </c>
      <c r="C330" s="232" t="s">
        <v>702</v>
      </c>
      <c r="D330" s="232">
        <v>0.648540079593658</v>
      </c>
      <c r="E330" s="232">
        <v>7.0642776787280995E-2</v>
      </c>
      <c r="F330" s="232">
        <v>9.1805572509765607</v>
      </c>
      <c r="G330" s="232">
        <v>5.6706371691898298E-20</v>
      </c>
      <c r="H330" s="232">
        <v>6474</v>
      </c>
      <c r="I330" s="232">
        <v>0.47114095091819802</v>
      </c>
      <c r="J330" s="232">
        <v>2.3424504324793798E-2</v>
      </c>
    </row>
    <row r="331" spans="1:10" x14ac:dyDescent="0.25">
      <c r="A331" s="275" t="str">
        <f t="shared" si="5"/>
        <v>12014edu15</v>
      </c>
      <c r="B331" s="232">
        <v>12014</v>
      </c>
      <c r="C331" s="232" t="s">
        <v>703</v>
      </c>
      <c r="D331" s="232">
        <v>0.79563367366790805</v>
      </c>
      <c r="E331" s="232">
        <v>7.2408325970172896E-2</v>
      </c>
      <c r="F331" s="232">
        <v>10.988151550293001</v>
      </c>
      <c r="G331" s="232">
        <v>7.6834431056119503E-28</v>
      </c>
      <c r="H331" s="232">
        <v>6474</v>
      </c>
      <c r="I331" s="232">
        <v>0.47114095091819802</v>
      </c>
      <c r="J331" s="232">
        <v>3.0375916510820399E-2</v>
      </c>
    </row>
    <row r="332" spans="1:10" x14ac:dyDescent="0.25">
      <c r="A332" s="275" t="str">
        <f t="shared" si="5"/>
        <v>12014edu16</v>
      </c>
      <c r="B332" s="232">
        <v>12014</v>
      </c>
      <c r="C332" s="232" t="s">
        <v>704</v>
      </c>
      <c r="D332" s="232">
        <v>1.3163161277771001</v>
      </c>
      <c r="E332" s="232">
        <v>5.5495981127023697E-2</v>
      </c>
      <c r="F332" s="232">
        <v>23.7191257476807</v>
      </c>
      <c r="G332" s="232">
        <v>0</v>
      </c>
      <c r="H332" s="232">
        <v>6474</v>
      </c>
      <c r="I332" s="232">
        <v>0.47114095091819802</v>
      </c>
      <c r="J332" s="232">
        <v>0.23755972087383301</v>
      </c>
    </row>
    <row r="333" spans="1:10" x14ac:dyDescent="0.25">
      <c r="A333" s="275" t="str">
        <f t="shared" si="5"/>
        <v>12014edu18</v>
      </c>
      <c r="B333" s="232">
        <v>12014</v>
      </c>
      <c r="C333" s="232" t="s">
        <v>705</v>
      </c>
      <c r="D333" s="232">
        <v>1.7265381813049301</v>
      </c>
      <c r="E333" s="232">
        <v>9.7287997603416401E-2</v>
      </c>
      <c r="F333" s="232">
        <v>17.7466716766357</v>
      </c>
      <c r="G333" s="232">
        <v>0</v>
      </c>
      <c r="H333" s="232">
        <v>6474</v>
      </c>
      <c r="I333" s="232">
        <v>0.47114095091819802</v>
      </c>
      <c r="J333" s="232">
        <v>1.2154871597886099E-2</v>
      </c>
    </row>
    <row r="334" spans="1:10" x14ac:dyDescent="0.25">
      <c r="A334" s="275" t="str">
        <f t="shared" si="5"/>
        <v>12014edu2</v>
      </c>
      <c r="B334" s="232">
        <v>12014</v>
      </c>
      <c r="C334" s="232" t="s">
        <v>706</v>
      </c>
      <c r="D334" s="232">
        <v>-9.6985027194023098E-3</v>
      </c>
      <c r="E334" s="232">
        <v>7.4560873210430104E-2</v>
      </c>
      <c r="F334" s="232">
        <v>-0.130074962973595</v>
      </c>
      <c r="G334" s="232">
        <v>0.89651119709014904</v>
      </c>
      <c r="H334" s="232">
        <v>6474</v>
      </c>
      <c r="I334" s="232">
        <v>0.47114095091819802</v>
      </c>
      <c r="J334" s="232">
        <v>7.0007550530135597E-3</v>
      </c>
    </row>
    <row r="335" spans="1:10" x14ac:dyDescent="0.25">
      <c r="A335" s="275" t="str">
        <f t="shared" si="5"/>
        <v>12014edu22</v>
      </c>
      <c r="B335" s="232">
        <v>12014</v>
      </c>
      <c r="C335" s="232" t="s">
        <v>707</v>
      </c>
      <c r="D335" s="232">
        <v>1.93735063076019</v>
      </c>
      <c r="E335" s="232">
        <v>0.200936034321785</v>
      </c>
      <c r="F335" s="232">
        <v>9.6416282653808594</v>
      </c>
      <c r="G335" s="232">
        <v>7.4841937662411801E-22</v>
      </c>
      <c r="H335" s="232">
        <v>6474</v>
      </c>
      <c r="I335" s="232">
        <v>0.47114095091819802</v>
      </c>
      <c r="J335" s="232">
        <v>4.7304867766797499E-3</v>
      </c>
    </row>
    <row r="336" spans="1:10" x14ac:dyDescent="0.25">
      <c r="A336" s="275" t="str">
        <f t="shared" si="5"/>
        <v>12014edu3</v>
      </c>
      <c r="B336" s="232">
        <v>12014</v>
      </c>
      <c r="C336" s="232" t="s">
        <v>708</v>
      </c>
      <c r="D336" s="232">
        <v>-0.15336088836193101</v>
      </c>
      <c r="E336" s="232">
        <v>8.4711886942386599E-2</v>
      </c>
      <c r="F336" s="232">
        <v>-1.8103821277618399</v>
      </c>
      <c r="G336" s="232">
        <v>7.0283047854900402E-2</v>
      </c>
      <c r="H336" s="232">
        <v>6474</v>
      </c>
      <c r="I336" s="232">
        <v>0.47114095091819802</v>
      </c>
      <c r="J336" s="232">
        <v>7.0059895515441903E-3</v>
      </c>
    </row>
    <row r="337" spans="1:10" x14ac:dyDescent="0.25">
      <c r="A337" s="275" t="str">
        <f t="shared" si="5"/>
        <v>12014edu4</v>
      </c>
      <c r="B337" s="232">
        <v>12014</v>
      </c>
      <c r="C337" s="232" t="s">
        <v>709</v>
      </c>
      <c r="D337" s="232">
        <v>-0.196366682648659</v>
      </c>
      <c r="E337" s="232">
        <v>7.3749639093875899E-2</v>
      </c>
      <c r="F337" s="232">
        <v>-2.6626121997833301</v>
      </c>
      <c r="G337" s="232">
        <v>7.7729104086756698E-3</v>
      </c>
      <c r="H337" s="232">
        <v>6474</v>
      </c>
      <c r="I337" s="232">
        <v>0.47114095091819802</v>
      </c>
      <c r="J337" s="232">
        <v>1.1632827110588599E-2</v>
      </c>
    </row>
    <row r="338" spans="1:10" x14ac:dyDescent="0.25">
      <c r="A338" s="275" t="str">
        <f t="shared" si="5"/>
        <v>12014edu5</v>
      </c>
      <c r="B338" s="232">
        <v>12014</v>
      </c>
      <c r="C338" s="232" t="s">
        <v>710</v>
      </c>
      <c r="D338" s="232">
        <v>-4.40180972218513E-2</v>
      </c>
      <c r="E338" s="232">
        <v>5.9354890137910801E-2</v>
      </c>
      <c r="F338" s="232">
        <v>-0.74160861968994096</v>
      </c>
      <c r="G338" s="232">
        <v>0.45835149288177501</v>
      </c>
      <c r="H338" s="232">
        <v>6474</v>
      </c>
      <c r="I338" s="232">
        <v>0.47114095091819802</v>
      </c>
      <c r="J338" s="232">
        <v>4.6417113393545199E-2</v>
      </c>
    </row>
    <row r="339" spans="1:10" x14ac:dyDescent="0.25">
      <c r="A339" s="275" t="str">
        <f t="shared" si="5"/>
        <v>12014edu6</v>
      </c>
      <c r="B339" s="232">
        <v>12014</v>
      </c>
      <c r="C339" s="232" t="s">
        <v>711</v>
      </c>
      <c r="D339" s="232">
        <v>8.4633994847536104E-3</v>
      </c>
      <c r="E339" s="232">
        <v>6.5380252897739397E-2</v>
      </c>
      <c r="F339" s="232">
        <v>0.12944886088371299</v>
      </c>
      <c r="G339" s="232">
        <v>0.89700651168823198</v>
      </c>
      <c r="H339" s="232">
        <v>6474</v>
      </c>
      <c r="I339" s="232">
        <v>0.47114095091819802</v>
      </c>
      <c r="J339" s="232">
        <v>2.59685553610325E-2</v>
      </c>
    </row>
    <row r="340" spans="1:10" x14ac:dyDescent="0.25">
      <c r="A340" s="275" t="str">
        <f t="shared" si="5"/>
        <v>12014edu7</v>
      </c>
      <c r="B340" s="232">
        <v>12014</v>
      </c>
      <c r="C340" s="232" t="s">
        <v>712</v>
      </c>
      <c r="D340" s="232">
        <v>1.25407231971622E-2</v>
      </c>
      <c r="E340" s="232">
        <v>6.8977460265159607E-2</v>
      </c>
      <c r="F340" s="232">
        <v>0.18180900812149001</v>
      </c>
      <c r="G340" s="232">
        <v>0.85573834180831898</v>
      </c>
      <c r="H340" s="232">
        <v>6474</v>
      </c>
      <c r="I340" s="232">
        <v>0.47114095091819802</v>
      </c>
      <c r="J340" s="232">
        <v>1.9798159599304199E-2</v>
      </c>
    </row>
    <row r="341" spans="1:10" x14ac:dyDescent="0.25">
      <c r="A341" s="275" t="str">
        <f t="shared" si="5"/>
        <v>12014edu8</v>
      </c>
      <c r="B341" s="232">
        <v>12014</v>
      </c>
      <c r="C341" s="232" t="s">
        <v>713</v>
      </c>
      <c r="D341" s="232">
        <v>1.47241940721869E-2</v>
      </c>
      <c r="E341" s="232">
        <v>6.4856879413127899E-2</v>
      </c>
      <c r="F341" s="232">
        <v>0.22702594101428999</v>
      </c>
      <c r="G341" s="232">
        <v>0.82041078805923495</v>
      </c>
      <c r="H341" s="232">
        <v>6474</v>
      </c>
      <c r="I341" s="232">
        <v>0.47114095091819802</v>
      </c>
      <c r="J341" s="232">
        <v>2.3674823343753801E-2</v>
      </c>
    </row>
    <row r="342" spans="1:10" x14ac:dyDescent="0.25">
      <c r="A342" s="275" t="str">
        <f t="shared" si="5"/>
        <v>12014edu9</v>
      </c>
      <c r="B342" s="232">
        <v>12014</v>
      </c>
      <c r="C342" s="232" t="s">
        <v>714</v>
      </c>
      <c r="D342" s="232">
        <v>6.9926343858241993E-2</v>
      </c>
      <c r="E342" s="232">
        <v>5.5580288171768202E-2</v>
      </c>
      <c r="F342" s="232">
        <v>1.2581140995025599</v>
      </c>
      <c r="G342" s="232">
        <v>0.20839601755142201</v>
      </c>
      <c r="H342" s="232">
        <v>6474</v>
      </c>
      <c r="I342" s="232">
        <v>0.47114095091819802</v>
      </c>
      <c r="J342" s="232">
        <v>0.11053695529699301</v>
      </c>
    </row>
    <row r="343" spans="1:10" x14ac:dyDescent="0.25">
      <c r="A343" s="275" t="str">
        <f t="shared" si="5"/>
        <v>12014hom</v>
      </c>
      <c r="B343" s="232">
        <v>12014</v>
      </c>
      <c r="C343" s="232" t="s">
        <v>715</v>
      </c>
      <c r="D343" s="232">
        <v>0.37244001030921903</v>
      </c>
      <c r="E343" s="232">
        <v>1.57736074179411E-2</v>
      </c>
      <c r="F343" s="232">
        <v>23.61159324646</v>
      </c>
      <c r="G343" s="232">
        <v>0</v>
      </c>
      <c r="H343" s="232">
        <v>6474</v>
      </c>
      <c r="I343" s="232">
        <v>0.47114095091819802</v>
      </c>
      <c r="J343" s="232">
        <v>0.54322808980941795</v>
      </c>
    </row>
    <row r="344" spans="1:10" x14ac:dyDescent="0.25">
      <c r="A344" s="275" t="str">
        <f t="shared" si="5"/>
        <v>12014idade</v>
      </c>
      <c r="B344" s="232">
        <v>12014</v>
      </c>
      <c r="C344" s="232" t="s">
        <v>716</v>
      </c>
      <c r="D344" s="232">
        <v>4.8055544495582601E-2</v>
      </c>
      <c r="E344" s="232">
        <v>3.8153771311044702E-3</v>
      </c>
      <c r="F344" s="232">
        <v>12.595228195190399</v>
      </c>
      <c r="G344" s="232">
        <v>5.9264146925775398E-36</v>
      </c>
      <c r="H344" s="232">
        <v>6474</v>
      </c>
      <c r="I344" s="232">
        <v>0.47114095091819802</v>
      </c>
      <c r="J344" s="232">
        <v>40.1136283874512</v>
      </c>
    </row>
    <row r="345" spans="1:10" x14ac:dyDescent="0.25">
      <c r="A345" s="275" t="str">
        <f t="shared" si="5"/>
        <v>12014idade2</v>
      </c>
      <c r="B345" s="232">
        <v>12014</v>
      </c>
      <c r="C345" s="232" t="s">
        <v>717</v>
      </c>
      <c r="D345" s="232">
        <v>-4.4248157064430399E-4</v>
      </c>
      <c r="E345" s="232">
        <v>4.5768156269332401E-5</v>
      </c>
      <c r="F345" s="232">
        <v>-9.6678915023803693</v>
      </c>
      <c r="G345" s="232">
        <v>5.81367666979619E-22</v>
      </c>
      <c r="H345" s="232">
        <v>6474</v>
      </c>
      <c r="I345" s="232">
        <v>0.47114095091819802</v>
      </c>
      <c r="J345" s="232">
        <v>1773.70251464844</v>
      </c>
    </row>
    <row r="346" spans="1:10" x14ac:dyDescent="0.25">
      <c r="A346" s="275" t="str">
        <f t="shared" si="5"/>
        <v>12014lnrtrabp</v>
      </c>
      <c r="B346" s="232">
        <v>12014</v>
      </c>
      <c r="C346" s="232" t="s">
        <v>718</v>
      </c>
      <c r="J346" s="232">
        <v>7.5525412559509304</v>
      </c>
    </row>
    <row r="347" spans="1:10" x14ac:dyDescent="0.25">
      <c r="A347" s="275" t="str">
        <f t="shared" si="5"/>
        <v>42013_cons</v>
      </c>
      <c r="B347" s="232">
        <v>42013</v>
      </c>
      <c r="C347" s="232" t="s">
        <v>696</v>
      </c>
      <c r="D347" s="232">
        <v>5.6514530181884801</v>
      </c>
      <c r="E347" s="232">
        <v>9.8118238151073497E-2</v>
      </c>
      <c r="F347" s="232">
        <v>57.598396301269503</v>
      </c>
      <c r="G347" s="232">
        <v>0</v>
      </c>
      <c r="H347" s="232">
        <v>6285</v>
      </c>
      <c r="I347" s="232">
        <v>0.47244355082511902</v>
      </c>
    </row>
    <row r="348" spans="1:10" x14ac:dyDescent="0.25">
      <c r="A348" s="275" t="str">
        <f t="shared" si="5"/>
        <v>42013edu1</v>
      </c>
      <c r="B348" s="232">
        <v>42013</v>
      </c>
      <c r="C348" s="232" t="s">
        <v>697</v>
      </c>
      <c r="D348" s="232">
        <v>-8.2318142056465093E-2</v>
      </c>
      <c r="E348" s="232">
        <v>6.2041815370321302E-2</v>
      </c>
      <c r="F348" s="232">
        <v>-1.3268171548843399</v>
      </c>
      <c r="G348" s="232">
        <v>0.184617549180985</v>
      </c>
      <c r="H348" s="232">
        <v>6285</v>
      </c>
      <c r="I348" s="232">
        <v>0.47244355082511902</v>
      </c>
      <c r="J348" s="232">
        <v>2.1218326583038999E-4</v>
      </c>
    </row>
    <row r="349" spans="1:10" x14ac:dyDescent="0.25">
      <c r="A349" s="275" t="str">
        <f t="shared" si="5"/>
        <v>42013edu10</v>
      </c>
      <c r="B349" s="232">
        <v>42013</v>
      </c>
      <c r="C349" s="232" t="s">
        <v>698</v>
      </c>
      <c r="D349" s="232">
        <v>0.21611630916595501</v>
      </c>
      <c r="E349" s="232">
        <v>8.1617884337902097E-2</v>
      </c>
      <c r="F349" s="232">
        <v>2.6479039192199698</v>
      </c>
      <c r="G349" s="232">
        <v>8.1195514649152808E-3</v>
      </c>
      <c r="H349" s="232">
        <v>6285</v>
      </c>
      <c r="I349" s="232">
        <v>0.47244355082511902</v>
      </c>
      <c r="J349" s="232">
        <v>2.29759234935045E-2</v>
      </c>
    </row>
    <row r="350" spans="1:10" x14ac:dyDescent="0.25">
      <c r="A350" s="275" t="str">
        <f t="shared" si="5"/>
        <v>42013edu11</v>
      </c>
      <c r="B350" s="232">
        <v>42013</v>
      </c>
      <c r="C350" s="232" t="s">
        <v>699</v>
      </c>
      <c r="D350" s="232">
        <v>0.228422075510025</v>
      </c>
      <c r="E350" s="232">
        <v>7.1277298033237499E-2</v>
      </c>
      <c r="F350" s="232">
        <v>3.2046959400177002</v>
      </c>
      <c r="G350" s="232">
        <v>1.35883374605328E-3</v>
      </c>
      <c r="H350" s="232">
        <v>6285</v>
      </c>
      <c r="I350" s="232">
        <v>0.47244355082511902</v>
      </c>
      <c r="J350" s="232">
        <v>2.4961948394775401E-2</v>
      </c>
    </row>
    <row r="351" spans="1:10" x14ac:dyDescent="0.25">
      <c r="A351" s="275" t="str">
        <f t="shared" si="5"/>
        <v>42013edu12</v>
      </c>
      <c r="B351" s="232">
        <v>42013</v>
      </c>
      <c r="C351" s="232" t="s">
        <v>700</v>
      </c>
      <c r="D351" s="232">
        <v>0.440843045711517</v>
      </c>
      <c r="E351" s="232">
        <v>6.2038466334342998E-2</v>
      </c>
      <c r="F351" s="232">
        <v>7.1059627532959002</v>
      </c>
      <c r="G351" s="232">
        <v>1.3274344731056799E-12</v>
      </c>
      <c r="H351" s="232">
        <v>6285</v>
      </c>
      <c r="I351" s="232">
        <v>0.47244355082511902</v>
      </c>
      <c r="J351" s="232">
        <v>0.35055428743362399</v>
      </c>
    </row>
    <row r="352" spans="1:10" x14ac:dyDescent="0.25">
      <c r="A352" s="275" t="str">
        <f t="shared" si="5"/>
        <v>42013edu13</v>
      </c>
      <c r="B352" s="232">
        <v>42013</v>
      </c>
      <c r="C352" s="232" t="s">
        <v>701</v>
      </c>
      <c r="D352" s="232">
        <v>0.61871117353439298</v>
      </c>
      <c r="E352" s="232">
        <v>8.5505254566669506E-2</v>
      </c>
      <c r="F352" s="232">
        <v>7.2359433174133301</v>
      </c>
      <c r="G352" s="232">
        <v>5.1758613671057395E-13</v>
      </c>
      <c r="H352" s="232">
        <v>6285</v>
      </c>
      <c r="I352" s="232">
        <v>0.47244355082511902</v>
      </c>
      <c r="J352" s="232">
        <v>1.7762988805770898E-2</v>
      </c>
    </row>
    <row r="353" spans="1:10" x14ac:dyDescent="0.25">
      <c r="A353" s="275" t="str">
        <f t="shared" si="5"/>
        <v>42013edu14</v>
      </c>
      <c r="B353" s="232">
        <v>42013</v>
      </c>
      <c r="C353" s="232" t="s">
        <v>702</v>
      </c>
      <c r="D353" s="232">
        <v>0.69731795787811302</v>
      </c>
      <c r="E353" s="232">
        <v>8.2638226449489594E-2</v>
      </c>
      <c r="F353" s="232">
        <v>8.4382009506225604</v>
      </c>
      <c r="G353" s="232">
        <v>3.9616349674181798E-17</v>
      </c>
      <c r="H353" s="232">
        <v>6285</v>
      </c>
      <c r="I353" s="232">
        <v>0.47244355082511902</v>
      </c>
      <c r="J353" s="232">
        <v>2.34504789113998E-2</v>
      </c>
    </row>
    <row r="354" spans="1:10" x14ac:dyDescent="0.25">
      <c r="A354" s="275" t="str">
        <f t="shared" si="5"/>
        <v>42013edu15</v>
      </c>
      <c r="B354" s="232">
        <v>42013</v>
      </c>
      <c r="C354" s="232" t="s">
        <v>703</v>
      </c>
      <c r="D354" s="232">
        <v>0.87017297744750999</v>
      </c>
      <c r="E354" s="232">
        <v>8.5693880915641799E-2</v>
      </c>
      <c r="F354" s="232">
        <v>10.1544351577759</v>
      </c>
      <c r="G354" s="232">
        <v>4.857489121128E-24</v>
      </c>
      <c r="H354" s="232">
        <v>6285</v>
      </c>
      <c r="I354" s="232">
        <v>0.47244355082511902</v>
      </c>
      <c r="J354" s="232">
        <v>2.6467142626643202E-2</v>
      </c>
    </row>
    <row r="355" spans="1:10" x14ac:dyDescent="0.25">
      <c r="A355" s="275" t="str">
        <f t="shared" si="5"/>
        <v>42013edu16</v>
      </c>
      <c r="B355" s="232">
        <v>42013</v>
      </c>
      <c r="C355" s="232" t="s">
        <v>704</v>
      </c>
      <c r="D355" s="232">
        <v>1.3937726020812999</v>
      </c>
      <c r="E355" s="232">
        <v>6.4267925918102306E-2</v>
      </c>
      <c r="F355" s="232">
        <v>21.6869087219238</v>
      </c>
      <c r="G355" s="232">
        <v>0</v>
      </c>
      <c r="H355" s="232">
        <v>6285</v>
      </c>
      <c r="I355" s="232">
        <v>0.47244355082511902</v>
      </c>
      <c r="J355" s="232">
        <v>0.23139697313308699</v>
      </c>
    </row>
    <row r="356" spans="1:10" x14ac:dyDescent="0.25">
      <c r="A356" s="275" t="str">
        <f t="shared" si="5"/>
        <v>42013edu18</v>
      </c>
      <c r="B356" s="232">
        <v>42013</v>
      </c>
      <c r="C356" s="232" t="s">
        <v>705</v>
      </c>
      <c r="D356" s="232">
        <v>1.77274513244629</v>
      </c>
      <c r="E356" s="232">
        <v>0.10181514918804201</v>
      </c>
      <c r="F356" s="232">
        <v>17.4114074707031</v>
      </c>
      <c r="G356" s="232">
        <v>0</v>
      </c>
      <c r="H356" s="232">
        <v>6285</v>
      </c>
      <c r="I356" s="232">
        <v>0.47244355082511902</v>
      </c>
      <c r="J356" s="232">
        <v>1.31017342209816E-2</v>
      </c>
    </row>
    <row r="357" spans="1:10" x14ac:dyDescent="0.25">
      <c r="A357" s="275" t="str">
        <f t="shared" si="5"/>
        <v>42013edu2</v>
      </c>
      <c r="B357" s="232">
        <v>42013</v>
      </c>
      <c r="C357" s="232" t="s">
        <v>706</v>
      </c>
      <c r="D357" s="232">
        <v>-2.1830830723047302E-2</v>
      </c>
      <c r="E357" s="232">
        <v>9.7474589943885803E-2</v>
      </c>
      <c r="F357" s="232">
        <v>-0.22396431863308</v>
      </c>
      <c r="G357" s="232">
        <v>0.82279235124588002</v>
      </c>
      <c r="H357" s="232">
        <v>6285</v>
      </c>
      <c r="I357" s="232">
        <v>0.47244355082511902</v>
      </c>
      <c r="J357" s="232">
        <v>5.1690349355340004E-3</v>
      </c>
    </row>
    <row r="358" spans="1:10" x14ac:dyDescent="0.25">
      <c r="A358" s="275" t="str">
        <f t="shared" si="5"/>
        <v>42013edu22</v>
      </c>
      <c r="B358" s="232">
        <v>42013</v>
      </c>
      <c r="C358" s="232" t="s">
        <v>707</v>
      </c>
      <c r="D358" s="232">
        <v>2.1247150897979701</v>
      </c>
      <c r="E358" s="232">
        <v>0.13387185335159299</v>
      </c>
      <c r="F358" s="232">
        <v>15.8712606430054</v>
      </c>
      <c r="G358" s="232">
        <v>0</v>
      </c>
      <c r="H358" s="232">
        <v>6285</v>
      </c>
      <c r="I358" s="232">
        <v>0.47244355082511902</v>
      </c>
      <c r="J358" s="232">
        <v>6.08255108818412E-3</v>
      </c>
    </row>
    <row r="359" spans="1:10" x14ac:dyDescent="0.25">
      <c r="A359" s="275" t="str">
        <f t="shared" si="5"/>
        <v>42013edu3</v>
      </c>
      <c r="B359" s="232">
        <v>42013</v>
      </c>
      <c r="C359" s="232" t="s">
        <v>708</v>
      </c>
      <c r="D359" s="232">
        <v>-0.11762253195047399</v>
      </c>
      <c r="E359" s="232">
        <v>9.5081619918346405E-2</v>
      </c>
      <c r="F359" s="232">
        <v>-1.2370691299438501</v>
      </c>
      <c r="G359" s="232">
        <v>0.21610780060291301</v>
      </c>
      <c r="H359" s="232">
        <v>6285</v>
      </c>
      <c r="I359" s="232">
        <v>0.47244355082511902</v>
      </c>
      <c r="J359" s="232">
        <v>7.7639734372496596E-3</v>
      </c>
    </row>
    <row r="360" spans="1:10" x14ac:dyDescent="0.25">
      <c r="A360" s="275" t="str">
        <f t="shared" si="5"/>
        <v>42013edu4</v>
      </c>
      <c r="B360" s="232">
        <v>42013</v>
      </c>
      <c r="C360" s="232" t="s">
        <v>709</v>
      </c>
      <c r="D360" s="232">
        <v>-6.5614869818091401E-3</v>
      </c>
      <c r="E360" s="232">
        <v>8.8547520339488997E-2</v>
      </c>
      <c r="F360" s="232">
        <v>-7.4101306498050704E-2</v>
      </c>
      <c r="G360" s="232">
        <v>0.94093215465545699</v>
      </c>
      <c r="H360" s="232">
        <v>6285</v>
      </c>
      <c r="I360" s="232">
        <v>0.47244355082511902</v>
      </c>
      <c r="J360" s="232">
        <v>1.2811429798603099E-2</v>
      </c>
    </row>
    <row r="361" spans="1:10" x14ac:dyDescent="0.25">
      <c r="A361" s="275" t="str">
        <f t="shared" si="5"/>
        <v>42013edu5</v>
      </c>
      <c r="B361" s="232">
        <v>42013</v>
      </c>
      <c r="C361" s="232" t="s">
        <v>710</v>
      </c>
      <c r="D361" s="232">
        <v>7.46953040361404E-2</v>
      </c>
      <c r="E361" s="232">
        <v>6.6854588687419905E-2</v>
      </c>
      <c r="F361" s="232">
        <v>1.1172801256179801</v>
      </c>
      <c r="G361" s="232">
        <v>0.263917416334152</v>
      </c>
      <c r="H361" s="232">
        <v>6285</v>
      </c>
      <c r="I361" s="232">
        <v>0.47244355082511902</v>
      </c>
      <c r="J361" s="232">
        <v>5.3048372268676799E-2</v>
      </c>
    </row>
    <row r="362" spans="1:10" x14ac:dyDescent="0.25">
      <c r="A362" s="275" t="str">
        <f t="shared" si="5"/>
        <v>42013edu6</v>
      </c>
      <c r="B362" s="232">
        <v>42013</v>
      </c>
      <c r="C362" s="232" t="s">
        <v>711</v>
      </c>
      <c r="D362" s="232">
        <v>8.59034508466721E-2</v>
      </c>
      <c r="E362" s="232">
        <v>7.3467329144477803E-2</v>
      </c>
      <c r="F362" s="232">
        <v>1.1692742109298699</v>
      </c>
      <c r="G362" s="232">
        <v>0.24233767390251201</v>
      </c>
      <c r="H362" s="232">
        <v>6285</v>
      </c>
      <c r="I362" s="232">
        <v>0.47244355082511902</v>
      </c>
      <c r="J362" s="232">
        <v>2.9771355912089299E-2</v>
      </c>
    </row>
    <row r="363" spans="1:10" x14ac:dyDescent="0.25">
      <c r="A363" s="275" t="str">
        <f t="shared" si="5"/>
        <v>42013edu7</v>
      </c>
      <c r="B363" s="232">
        <v>42013</v>
      </c>
      <c r="C363" s="232" t="s">
        <v>712</v>
      </c>
      <c r="D363" s="232">
        <v>0.13028590381145499</v>
      </c>
      <c r="E363" s="232">
        <v>7.5415335595607799E-2</v>
      </c>
      <c r="F363" s="232">
        <v>1.72757840156555</v>
      </c>
      <c r="G363" s="232">
        <v>8.4113135933875996E-2</v>
      </c>
      <c r="H363" s="232">
        <v>6285</v>
      </c>
      <c r="I363" s="232">
        <v>0.47244355082511902</v>
      </c>
      <c r="J363" s="232">
        <v>1.9142094999551801E-2</v>
      </c>
    </row>
    <row r="364" spans="1:10" x14ac:dyDescent="0.25">
      <c r="A364" s="275" t="str">
        <f t="shared" si="5"/>
        <v>42013edu8</v>
      </c>
      <c r="B364" s="232">
        <v>42013</v>
      </c>
      <c r="C364" s="232" t="s">
        <v>713</v>
      </c>
      <c r="D364" s="232">
        <v>0.24208524823188801</v>
      </c>
      <c r="E364" s="232">
        <v>7.4189104139804798E-2</v>
      </c>
      <c r="F364" s="232">
        <v>3.26308369636536</v>
      </c>
      <c r="G364" s="232">
        <v>1.10797886736691E-3</v>
      </c>
      <c r="H364" s="232">
        <v>6285</v>
      </c>
      <c r="I364" s="232">
        <v>0.47244355082511902</v>
      </c>
      <c r="J364" s="232">
        <v>2.56322510540485E-2</v>
      </c>
    </row>
    <row r="365" spans="1:10" x14ac:dyDescent="0.25">
      <c r="A365" s="275" t="str">
        <f t="shared" si="5"/>
        <v>42013edu9</v>
      </c>
      <c r="B365" s="232">
        <v>42013</v>
      </c>
      <c r="C365" s="232" t="s">
        <v>714</v>
      </c>
      <c r="D365" s="232">
        <v>0.18250982463359799</v>
      </c>
      <c r="E365" s="232">
        <v>6.3951544463634505E-2</v>
      </c>
      <c r="F365" s="232">
        <v>2.8538768291473402</v>
      </c>
      <c r="G365" s="232">
        <v>4.3331007473170801E-3</v>
      </c>
      <c r="H365" s="232">
        <v>6285</v>
      </c>
      <c r="I365" s="232">
        <v>0.47244355082511902</v>
      </c>
      <c r="J365" s="232">
        <v>0.11164488643407799</v>
      </c>
    </row>
    <row r="366" spans="1:10" x14ac:dyDescent="0.25">
      <c r="A366" s="275" t="str">
        <f t="shared" si="5"/>
        <v>42013hom</v>
      </c>
      <c r="B366" s="232">
        <v>42013</v>
      </c>
      <c r="C366" s="232" t="s">
        <v>715</v>
      </c>
      <c r="D366" s="232">
        <v>0.39088341593742398</v>
      </c>
      <c r="E366" s="232">
        <v>1.5694592148065602E-2</v>
      </c>
      <c r="F366" s="232">
        <v>24.905611038208001</v>
      </c>
      <c r="G366" s="232">
        <v>0</v>
      </c>
      <c r="H366" s="232">
        <v>6285</v>
      </c>
      <c r="I366" s="232">
        <v>0.47244355082511902</v>
      </c>
      <c r="J366" s="232">
        <v>0.53892123699188199</v>
      </c>
    </row>
    <row r="367" spans="1:10" x14ac:dyDescent="0.25">
      <c r="A367" s="275" t="str">
        <f t="shared" si="5"/>
        <v>42013idade</v>
      </c>
      <c r="B367" s="232">
        <v>42013</v>
      </c>
      <c r="C367" s="232" t="s">
        <v>716</v>
      </c>
      <c r="D367" s="232">
        <v>4.5356951653957402E-2</v>
      </c>
      <c r="E367" s="232">
        <v>3.9664870128035502E-3</v>
      </c>
      <c r="F367" s="232">
        <v>11.4350433349609</v>
      </c>
      <c r="G367" s="232">
        <v>5.5340201405073898E-30</v>
      </c>
      <c r="H367" s="232">
        <v>6285</v>
      </c>
      <c r="I367" s="232">
        <v>0.47244355082511902</v>
      </c>
      <c r="J367" s="232">
        <v>40.297512054443402</v>
      </c>
    </row>
    <row r="368" spans="1:10" x14ac:dyDescent="0.25">
      <c r="A368" s="275" t="str">
        <f t="shared" si="5"/>
        <v>42013idade2</v>
      </c>
      <c r="B368" s="232">
        <v>42013</v>
      </c>
      <c r="C368" s="232" t="s">
        <v>717</v>
      </c>
      <c r="D368" s="232">
        <v>-4.1947531281039103E-4</v>
      </c>
      <c r="E368" s="232">
        <v>4.7640107368351898E-5</v>
      </c>
      <c r="F368" s="232">
        <v>-8.8050870895385707</v>
      </c>
      <c r="G368" s="232">
        <v>1.66897947108382E-18</v>
      </c>
      <c r="H368" s="232">
        <v>6285</v>
      </c>
      <c r="I368" s="232">
        <v>0.47244355082511902</v>
      </c>
      <c r="J368" s="232">
        <v>1790.77661132813</v>
      </c>
    </row>
    <row r="369" spans="1:10" x14ac:dyDescent="0.25">
      <c r="A369" s="275" t="str">
        <f t="shared" si="5"/>
        <v>42013lnrtrabp</v>
      </c>
      <c r="B369" s="232">
        <v>42013</v>
      </c>
      <c r="C369" s="232" t="s">
        <v>718</v>
      </c>
      <c r="J369" s="232">
        <v>7.5474066734314</v>
      </c>
    </row>
    <row r="370" spans="1:10" x14ac:dyDescent="0.25">
      <c r="A370" s="275" t="str">
        <f t="shared" si="5"/>
        <v>32013_cons</v>
      </c>
      <c r="B370" s="232">
        <v>32013</v>
      </c>
      <c r="C370" s="232" t="s">
        <v>696</v>
      </c>
      <c r="D370" s="232">
        <v>5.6395788192748997</v>
      </c>
      <c r="E370" s="232">
        <v>0.10459642112255101</v>
      </c>
      <c r="F370" s="232">
        <v>53.917510986328097</v>
      </c>
      <c r="G370" s="232">
        <v>0</v>
      </c>
      <c r="H370" s="232">
        <v>6332</v>
      </c>
      <c r="I370" s="232">
        <v>0.42859810590744002</v>
      </c>
    </row>
    <row r="371" spans="1:10" x14ac:dyDescent="0.25">
      <c r="A371" s="275" t="str">
        <f t="shared" si="5"/>
        <v>32013edu1</v>
      </c>
      <c r="B371" s="232">
        <v>32013</v>
      </c>
      <c r="C371" s="232" t="s">
        <v>697</v>
      </c>
      <c r="D371" s="232">
        <v>-0.102711729705334</v>
      </c>
      <c r="E371" s="232">
        <v>9.5690593123436002E-2</v>
      </c>
      <c r="F371" s="232">
        <v>-1.0733733177185101</v>
      </c>
      <c r="G371" s="232">
        <v>0.28314468264579801</v>
      </c>
      <c r="H371" s="232">
        <v>6332</v>
      </c>
      <c r="I371" s="232">
        <v>0.42859810590744002</v>
      </c>
      <c r="J371" s="232">
        <v>6.0751690762117505E-4</v>
      </c>
    </row>
    <row r="372" spans="1:10" x14ac:dyDescent="0.25">
      <c r="A372" s="275" t="str">
        <f t="shared" si="5"/>
        <v>32013edu10</v>
      </c>
      <c r="B372" s="232">
        <v>32013</v>
      </c>
      <c r="C372" s="232" t="s">
        <v>698</v>
      </c>
      <c r="D372" s="232">
        <v>0.101411901414394</v>
      </c>
      <c r="E372" s="232">
        <v>8.1745818257331807E-2</v>
      </c>
      <c r="F372" s="232">
        <v>1.2405760288238501</v>
      </c>
      <c r="G372" s="232">
        <v>0.21480853855609899</v>
      </c>
      <c r="H372" s="232">
        <v>6332</v>
      </c>
      <c r="I372" s="232">
        <v>0.42859810590744002</v>
      </c>
      <c r="J372" s="232">
        <v>2.3581344634294499E-2</v>
      </c>
    </row>
    <row r="373" spans="1:10" x14ac:dyDescent="0.25">
      <c r="A373" s="275" t="str">
        <f t="shared" si="5"/>
        <v>32013edu11</v>
      </c>
      <c r="B373" s="232">
        <v>32013</v>
      </c>
      <c r="C373" s="232" t="s">
        <v>699</v>
      </c>
      <c r="D373" s="232">
        <v>0.21806420385837599</v>
      </c>
      <c r="E373" s="232">
        <v>7.5639948248863206E-2</v>
      </c>
      <c r="F373" s="232">
        <v>2.88292384147644</v>
      </c>
      <c r="G373" s="232">
        <v>3.9533404633402798E-3</v>
      </c>
      <c r="H373" s="232">
        <v>6332</v>
      </c>
      <c r="I373" s="232">
        <v>0.42859810590744002</v>
      </c>
      <c r="J373" s="232">
        <v>2.89528705179691E-2</v>
      </c>
    </row>
    <row r="374" spans="1:10" x14ac:dyDescent="0.25">
      <c r="A374" s="275" t="str">
        <f t="shared" si="5"/>
        <v>32013edu12</v>
      </c>
      <c r="B374" s="232">
        <v>32013</v>
      </c>
      <c r="C374" s="232" t="s">
        <v>700</v>
      </c>
      <c r="D374" s="232">
        <v>0.434912919998169</v>
      </c>
      <c r="E374" s="232">
        <v>6.3902534544467898E-2</v>
      </c>
      <c r="F374" s="232">
        <v>6.8058791160583496</v>
      </c>
      <c r="G374" s="232">
        <v>1.0969634922641801E-11</v>
      </c>
      <c r="H374" s="232">
        <v>6332</v>
      </c>
      <c r="I374" s="232">
        <v>0.42859810590744002</v>
      </c>
      <c r="J374" s="232">
        <v>0.344694674015045</v>
      </c>
    </row>
    <row r="375" spans="1:10" x14ac:dyDescent="0.25">
      <c r="A375" s="275" t="str">
        <f t="shared" si="5"/>
        <v>32013edu13</v>
      </c>
      <c r="B375" s="232">
        <v>32013</v>
      </c>
      <c r="C375" s="232" t="s">
        <v>701</v>
      </c>
      <c r="D375" s="232">
        <v>0.60135120153427102</v>
      </c>
      <c r="E375" s="232">
        <v>9.0484075248241397E-2</v>
      </c>
      <c r="F375" s="232">
        <v>6.64593410491943</v>
      </c>
      <c r="G375" s="232">
        <v>3.2652092835094803E-11</v>
      </c>
      <c r="H375" s="232">
        <v>6332</v>
      </c>
      <c r="I375" s="232">
        <v>0.42859810590744002</v>
      </c>
      <c r="J375" s="232">
        <v>1.7873685806989701E-2</v>
      </c>
    </row>
    <row r="376" spans="1:10" x14ac:dyDescent="0.25">
      <c r="A376" s="275" t="str">
        <f t="shared" si="5"/>
        <v>32013edu14</v>
      </c>
      <c r="B376" s="232">
        <v>32013</v>
      </c>
      <c r="C376" s="232" t="s">
        <v>702</v>
      </c>
      <c r="D376" s="232">
        <v>0.72950899600982699</v>
      </c>
      <c r="E376" s="232">
        <v>8.14480930566788E-2</v>
      </c>
      <c r="F376" s="232">
        <v>8.9567346572875994</v>
      </c>
      <c r="G376" s="232">
        <v>4.3335844950106499E-19</v>
      </c>
      <c r="H376" s="232">
        <v>6332</v>
      </c>
      <c r="I376" s="232">
        <v>0.42859810590744002</v>
      </c>
      <c r="J376" s="232">
        <v>2.3351060226559601E-2</v>
      </c>
    </row>
    <row r="377" spans="1:10" x14ac:dyDescent="0.25">
      <c r="A377" s="275" t="str">
        <f t="shared" si="5"/>
        <v>32013edu15</v>
      </c>
      <c r="B377" s="232">
        <v>32013</v>
      </c>
      <c r="C377" s="232" t="s">
        <v>703</v>
      </c>
      <c r="D377" s="232">
        <v>0.87300658226013195</v>
      </c>
      <c r="E377" s="232">
        <v>8.44910964369774E-2</v>
      </c>
      <c r="F377" s="232">
        <v>10.332527160644499</v>
      </c>
      <c r="G377" s="232">
        <v>7.91474795830462E-25</v>
      </c>
      <c r="H377" s="232">
        <v>6332</v>
      </c>
      <c r="I377" s="232">
        <v>0.42859810590744002</v>
      </c>
      <c r="J377" s="232">
        <v>3.2801013439893702E-2</v>
      </c>
    </row>
    <row r="378" spans="1:10" x14ac:dyDescent="0.25">
      <c r="A378" s="275" t="str">
        <f t="shared" si="5"/>
        <v>32013edu16</v>
      </c>
      <c r="B378" s="232">
        <v>32013</v>
      </c>
      <c r="C378" s="232" t="s">
        <v>704</v>
      </c>
      <c r="D378" s="232">
        <v>1.37779521942139</v>
      </c>
      <c r="E378" s="232">
        <v>6.6626019775867504E-2</v>
      </c>
      <c r="F378" s="232">
        <v>20.679536819458001</v>
      </c>
      <c r="G378" s="232">
        <v>0</v>
      </c>
      <c r="H378" s="232">
        <v>6332</v>
      </c>
      <c r="I378" s="232">
        <v>0.42859810590744002</v>
      </c>
      <c r="J378" s="232">
        <v>0.221034541726112</v>
      </c>
    </row>
    <row r="379" spans="1:10" x14ac:dyDescent="0.25">
      <c r="A379" s="275" t="str">
        <f t="shared" si="5"/>
        <v>32013edu18</v>
      </c>
      <c r="B379" s="232">
        <v>32013</v>
      </c>
      <c r="C379" s="232" t="s">
        <v>705</v>
      </c>
      <c r="D379" s="232">
        <v>1.8743159770965601</v>
      </c>
      <c r="E379" s="232">
        <v>0.114828616380692</v>
      </c>
      <c r="F379" s="232">
        <v>16.322725296020501</v>
      </c>
      <c r="G379" s="232">
        <v>0</v>
      </c>
      <c r="H379" s="232">
        <v>6332</v>
      </c>
      <c r="I379" s="232">
        <v>0.42859810590744002</v>
      </c>
      <c r="J379" s="232">
        <v>1.33948503062129E-2</v>
      </c>
    </row>
    <row r="380" spans="1:10" x14ac:dyDescent="0.25">
      <c r="A380" s="275" t="str">
        <f t="shared" si="5"/>
        <v>32013edu2</v>
      </c>
      <c r="B380" s="232">
        <v>32013</v>
      </c>
      <c r="C380" s="232" t="s">
        <v>706</v>
      </c>
      <c r="D380" s="232">
        <v>0.107298873364925</v>
      </c>
      <c r="E380" s="232">
        <v>0.114627756178379</v>
      </c>
      <c r="F380" s="232">
        <v>0.93606364727020297</v>
      </c>
      <c r="G380" s="232">
        <v>0.34927624464035001</v>
      </c>
      <c r="H380" s="232">
        <v>6332</v>
      </c>
      <c r="I380" s="232">
        <v>0.42859810590744002</v>
      </c>
      <c r="J380" s="232">
        <v>4.7915549948811496E-3</v>
      </c>
    </row>
    <row r="381" spans="1:10" x14ac:dyDescent="0.25">
      <c r="A381" s="275" t="str">
        <f t="shared" si="5"/>
        <v>32013edu22</v>
      </c>
      <c r="B381" s="232">
        <v>32013</v>
      </c>
      <c r="C381" s="232" t="s">
        <v>707</v>
      </c>
      <c r="D381" s="232">
        <v>2.0444395542144802</v>
      </c>
      <c r="E381" s="232">
        <v>0.28816899657249501</v>
      </c>
      <c r="F381" s="232">
        <v>7.0945854187011701</v>
      </c>
      <c r="G381" s="232">
        <v>1.4392787092351601E-12</v>
      </c>
      <c r="H381" s="232">
        <v>6332</v>
      </c>
      <c r="I381" s="232">
        <v>0.42859810590744002</v>
      </c>
      <c r="J381" s="232">
        <v>2.69782938994467E-3</v>
      </c>
    </row>
    <row r="382" spans="1:10" x14ac:dyDescent="0.25">
      <c r="A382" s="275" t="str">
        <f t="shared" si="5"/>
        <v>32013edu3</v>
      </c>
      <c r="B382" s="232">
        <v>32013</v>
      </c>
      <c r="C382" s="232" t="s">
        <v>708</v>
      </c>
      <c r="D382" s="232">
        <v>2.0785970613360401E-2</v>
      </c>
      <c r="E382" s="232">
        <v>9.3037873506546007E-2</v>
      </c>
      <c r="F382" s="232">
        <v>0.22341407835483601</v>
      </c>
      <c r="G382" s="232">
        <v>0.82322049140930198</v>
      </c>
      <c r="H382" s="232">
        <v>6332</v>
      </c>
      <c r="I382" s="232">
        <v>0.42859810590744002</v>
      </c>
      <c r="J382" s="232">
        <v>7.6892441138625102E-3</v>
      </c>
    </row>
    <row r="383" spans="1:10" x14ac:dyDescent="0.25">
      <c r="A383" s="275" t="str">
        <f t="shared" si="5"/>
        <v>32013edu4</v>
      </c>
      <c r="B383" s="232">
        <v>32013</v>
      </c>
      <c r="C383" s="232" t="s">
        <v>709</v>
      </c>
      <c r="D383" s="232">
        <v>-8.9070402085781097E-2</v>
      </c>
      <c r="E383" s="232">
        <v>8.9607365429401398E-2</v>
      </c>
      <c r="F383" s="232">
        <v>-0.994007587432861</v>
      </c>
      <c r="G383" s="232">
        <v>0.32025727629661599</v>
      </c>
      <c r="H383" s="232">
        <v>6332</v>
      </c>
      <c r="I383" s="232">
        <v>0.42859810590744002</v>
      </c>
      <c r="J383" s="232">
        <v>1.3556087389588399E-2</v>
      </c>
    </row>
    <row r="384" spans="1:10" x14ac:dyDescent="0.25">
      <c r="A384" s="275" t="str">
        <f t="shared" si="5"/>
        <v>32013edu5</v>
      </c>
      <c r="B384" s="232">
        <v>32013</v>
      </c>
      <c r="C384" s="232" t="s">
        <v>710</v>
      </c>
      <c r="D384" s="232">
        <v>1.7786534503102299E-2</v>
      </c>
      <c r="E384" s="232">
        <v>6.8907551467418698E-2</v>
      </c>
      <c r="F384" s="232">
        <v>0.25812169909477201</v>
      </c>
      <c r="G384" s="232">
        <v>0.79632139205932595</v>
      </c>
      <c r="H384" s="232">
        <v>6332</v>
      </c>
      <c r="I384" s="232">
        <v>0.42859810590744002</v>
      </c>
      <c r="J384" s="232">
        <v>5.5963318794965702E-2</v>
      </c>
    </row>
    <row r="385" spans="1:10" x14ac:dyDescent="0.25">
      <c r="A385" s="275" t="str">
        <f t="shared" si="5"/>
        <v>32013edu6</v>
      </c>
      <c r="B385" s="232">
        <v>32013</v>
      </c>
      <c r="C385" s="232" t="s">
        <v>711</v>
      </c>
      <c r="D385" s="232">
        <v>7.6229996979236603E-2</v>
      </c>
      <c r="E385" s="232">
        <v>7.7551797032356304E-2</v>
      </c>
      <c r="F385" s="232">
        <v>0.98295593261718806</v>
      </c>
      <c r="G385" s="232">
        <v>0.32566681504249601</v>
      </c>
      <c r="H385" s="232">
        <v>6332</v>
      </c>
      <c r="I385" s="232">
        <v>0.42859810590744002</v>
      </c>
      <c r="J385" s="232">
        <v>2.9669899493455901E-2</v>
      </c>
    </row>
    <row r="386" spans="1:10" x14ac:dyDescent="0.25">
      <c r="A386" s="275" t="str">
        <f t="shared" si="5"/>
        <v>32013edu7</v>
      </c>
      <c r="B386" s="232">
        <v>32013</v>
      </c>
      <c r="C386" s="232" t="s">
        <v>712</v>
      </c>
      <c r="D386" s="232">
        <v>8.8808096945285797E-2</v>
      </c>
      <c r="E386" s="232">
        <v>8.0476708710193606E-2</v>
      </c>
      <c r="F386" s="232">
        <v>1.1035254001617401</v>
      </c>
      <c r="G386" s="232">
        <v>0.26984113454818698</v>
      </c>
      <c r="H386" s="232">
        <v>6332</v>
      </c>
      <c r="I386" s="232">
        <v>0.42859810590744002</v>
      </c>
      <c r="J386" s="232">
        <v>2.08722688257694E-2</v>
      </c>
    </row>
    <row r="387" spans="1:10" x14ac:dyDescent="0.25">
      <c r="A387" s="275" t="str">
        <f t="shared" ref="A387:A450" si="6">B387&amp;C387</f>
        <v>32013edu8</v>
      </c>
      <c r="B387" s="232">
        <v>32013</v>
      </c>
      <c r="C387" s="232" t="s">
        <v>713</v>
      </c>
      <c r="D387" s="232">
        <v>0.113255821168423</v>
      </c>
      <c r="E387" s="232">
        <v>7.4851036071777302E-2</v>
      </c>
      <c r="F387" s="232">
        <v>1.51308286190033</v>
      </c>
      <c r="G387" s="232">
        <v>0.13030868768692</v>
      </c>
      <c r="H387" s="232">
        <v>6332</v>
      </c>
      <c r="I387" s="232">
        <v>0.42859810590744002</v>
      </c>
      <c r="J387" s="232">
        <v>2.5198187679052401E-2</v>
      </c>
    </row>
    <row r="388" spans="1:10" x14ac:dyDescent="0.25">
      <c r="A388" s="275" t="str">
        <f t="shared" si="6"/>
        <v>32013edu9</v>
      </c>
      <c r="B388" s="232">
        <v>32013</v>
      </c>
      <c r="C388" s="232" t="s">
        <v>714</v>
      </c>
      <c r="D388" s="232">
        <v>0.14816385507583599</v>
      </c>
      <c r="E388" s="232">
        <v>6.5423913300037398E-2</v>
      </c>
      <c r="F388" s="232">
        <v>2.2646741867065399</v>
      </c>
      <c r="G388" s="232">
        <v>2.3566458374261901E-2</v>
      </c>
      <c r="H388" s="232">
        <v>6332</v>
      </c>
      <c r="I388" s="232">
        <v>0.42859810590744002</v>
      </c>
      <c r="J388" s="232">
        <v>0.111663118004799</v>
      </c>
    </row>
    <row r="389" spans="1:10" x14ac:dyDescent="0.25">
      <c r="A389" s="275" t="str">
        <f t="shared" si="6"/>
        <v>32013hom</v>
      </c>
      <c r="B389" s="232">
        <v>32013</v>
      </c>
      <c r="C389" s="232" t="s">
        <v>715</v>
      </c>
      <c r="D389" s="232">
        <v>0.38180446624755898</v>
      </c>
      <c r="E389" s="232">
        <v>1.7036490142345401E-2</v>
      </c>
      <c r="F389" s="232">
        <v>22.410982131958001</v>
      </c>
      <c r="G389" s="232">
        <v>0</v>
      </c>
      <c r="H389" s="232">
        <v>6332</v>
      </c>
      <c r="I389" s="232">
        <v>0.42859810590744002</v>
      </c>
      <c r="J389" s="232">
        <v>0.53631699085235596</v>
      </c>
    </row>
    <row r="390" spans="1:10" x14ac:dyDescent="0.25">
      <c r="A390" s="275" t="str">
        <f t="shared" si="6"/>
        <v>32013idade</v>
      </c>
      <c r="B390" s="232">
        <v>32013</v>
      </c>
      <c r="C390" s="232" t="s">
        <v>716</v>
      </c>
      <c r="D390" s="232">
        <v>4.66679334640503E-2</v>
      </c>
      <c r="E390" s="232">
        <v>4.1229878552257997E-3</v>
      </c>
      <c r="F390" s="232">
        <v>11.3189601898193</v>
      </c>
      <c r="G390" s="232">
        <v>2.0284769870557999E-29</v>
      </c>
      <c r="H390" s="232">
        <v>6332</v>
      </c>
      <c r="I390" s="232">
        <v>0.42859810590744002</v>
      </c>
      <c r="J390" s="232">
        <v>40.133655548095703</v>
      </c>
    </row>
    <row r="391" spans="1:10" x14ac:dyDescent="0.25">
      <c r="A391" s="275" t="str">
        <f t="shared" si="6"/>
        <v>32013idade2</v>
      </c>
      <c r="B391" s="232">
        <v>32013</v>
      </c>
      <c r="C391" s="232" t="s">
        <v>717</v>
      </c>
      <c r="D391" s="232">
        <v>-4.4149014865979601E-4</v>
      </c>
      <c r="E391" s="232">
        <v>5.0222501158714301E-5</v>
      </c>
      <c r="F391" s="232">
        <v>-8.7906847000122106</v>
      </c>
      <c r="G391" s="232">
        <v>1.8911052795024099E-18</v>
      </c>
      <c r="H391" s="232">
        <v>6332</v>
      </c>
      <c r="I391" s="232">
        <v>0.42859810590744002</v>
      </c>
      <c r="J391" s="232">
        <v>1784.22888183594</v>
      </c>
    </row>
    <row r="392" spans="1:10" x14ac:dyDescent="0.25">
      <c r="A392" s="275" t="str">
        <f t="shared" si="6"/>
        <v>32013lnrtrabp</v>
      </c>
      <c r="B392" s="232">
        <v>32013</v>
      </c>
      <c r="C392" s="232" t="s">
        <v>718</v>
      </c>
      <c r="J392" s="232">
        <v>7.5036935806274396</v>
      </c>
    </row>
    <row r="393" spans="1:10" x14ac:dyDescent="0.25">
      <c r="A393" s="275" t="str">
        <f t="shared" si="6"/>
        <v>22013_cons</v>
      </c>
      <c r="B393" s="232">
        <v>22013</v>
      </c>
      <c r="C393" s="232" t="s">
        <v>696</v>
      </c>
      <c r="D393" s="232">
        <v>5.6284551620483398</v>
      </c>
      <c r="E393" s="232">
        <v>0.110646024346352</v>
      </c>
      <c r="F393" s="232">
        <v>50.869022369384801</v>
      </c>
      <c r="G393" s="232">
        <v>0</v>
      </c>
      <c r="H393" s="232">
        <v>6197</v>
      </c>
      <c r="I393" s="232">
        <v>0.42477443814277599</v>
      </c>
    </row>
    <row r="394" spans="1:10" x14ac:dyDescent="0.25">
      <c r="A394" s="275" t="str">
        <f t="shared" si="6"/>
        <v>22013edu10</v>
      </c>
      <c r="B394" s="232">
        <v>22013</v>
      </c>
      <c r="C394" s="232" t="s">
        <v>698</v>
      </c>
      <c r="D394" s="232">
        <v>0.15542441606521601</v>
      </c>
      <c r="E394" s="232">
        <v>7.8066676855087294E-2</v>
      </c>
      <c r="F394" s="232">
        <v>1.9909188747405999</v>
      </c>
      <c r="G394" s="232">
        <v>4.6533796936273603E-2</v>
      </c>
      <c r="H394" s="232">
        <v>6197</v>
      </c>
      <c r="I394" s="232">
        <v>0.42477443814277599</v>
      </c>
      <c r="J394" s="232">
        <v>2.34215147793293E-2</v>
      </c>
    </row>
    <row r="395" spans="1:10" x14ac:dyDescent="0.25">
      <c r="A395" s="275" t="str">
        <f t="shared" si="6"/>
        <v>22013edu11</v>
      </c>
      <c r="B395" s="232">
        <v>22013</v>
      </c>
      <c r="C395" s="232" t="s">
        <v>699</v>
      </c>
      <c r="D395" s="232">
        <v>0.29940009117126498</v>
      </c>
      <c r="E395" s="232">
        <v>6.9060198962688404E-2</v>
      </c>
      <c r="F395" s="232">
        <v>4.33534955978394</v>
      </c>
      <c r="G395" s="232">
        <v>1.47840664794785E-5</v>
      </c>
      <c r="H395" s="232">
        <v>6197</v>
      </c>
      <c r="I395" s="232">
        <v>0.42477443814277599</v>
      </c>
      <c r="J395" s="232">
        <v>2.92516704648733E-2</v>
      </c>
    </row>
    <row r="396" spans="1:10" x14ac:dyDescent="0.25">
      <c r="A396" s="275" t="str">
        <f t="shared" si="6"/>
        <v>22013edu12</v>
      </c>
      <c r="B396" s="232">
        <v>22013</v>
      </c>
      <c r="C396" s="232" t="s">
        <v>700</v>
      </c>
      <c r="D396" s="232">
        <v>0.48393234610557601</v>
      </c>
      <c r="E396" s="232">
        <v>6.0560040175914799E-2</v>
      </c>
      <c r="F396" s="232">
        <v>7.9909515380859402</v>
      </c>
      <c r="G396" s="232">
        <v>1.5856023727006201E-15</v>
      </c>
      <c r="H396" s="232">
        <v>6197</v>
      </c>
      <c r="I396" s="232">
        <v>0.42477443814277599</v>
      </c>
      <c r="J396" s="232">
        <v>0.34841984510421797</v>
      </c>
    </row>
    <row r="397" spans="1:10" x14ac:dyDescent="0.25">
      <c r="A397" s="275" t="str">
        <f t="shared" si="6"/>
        <v>22013edu13</v>
      </c>
      <c r="B397" s="232">
        <v>22013</v>
      </c>
      <c r="C397" s="232" t="s">
        <v>701</v>
      </c>
      <c r="D397" s="232">
        <v>0.563260078430176</v>
      </c>
      <c r="E397" s="232">
        <v>7.6475992798805195E-2</v>
      </c>
      <c r="F397" s="232">
        <v>7.3651881217956499</v>
      </c>
      <c r="G397" s="232">
        <v>2.00002273314896E-13</v>
      </c>
      <c r="H397" s="232">
        <v>6197</v>
      </c>
      <c r="I397" s="232">
        <v>0.42477443814277599</v>
      </c>
      <c r="J397" s="232">
        <v>1.97447594255209E-2</v>
      </c>
    </row>
    <row r="398" spans="1:10" x14ac:dyDescent="0.25">
      <c r="A398" s="275" t="str">
        <f t="shared" si="6"/>
        <v>22013edu14</v>
      </c>
      <c r="B398" s="232">
        <v>22013</v>
      </c>
      <c r="C398" s="232" t="s">
        <v>702</v>
      </c>
      <c r="D398" s="232">
        <v>0.78711521625518799</v>
      </c>
      <c r="E398" s="232">
        <v>7.9442836344242096E-2</v>
      </c>
      <c r="F398" s="232">
        <v>9.9079446792602504</v>
      </c>
      <c r="G398" s="232">
        <v>5.7005354619790096E-23</v>
      </c>
      <c r="H398" s="232">
        <v>6197</v>
      </c>
      <c r="I398" s="232">
        <v>0.42477443814277599</v>
      </c>
      <c r="J398" s="232">
        <v>2.62056291103363E-2</v>
      </c>
    </row>
    <row r="399" spans="1:10" x14ac:dyDescent="0.25">
      <c r="A399" s="275" t="str">
        <f t="shared" si="6"/>
        <v>22013edu15</v>
      </c>
      <c r="B399" s="232">
        <v>22013</v>
      </c>
      <c r="C399" s="232" t="s">
        <v>703</v>
      </c>
      <c r="D399" s="232">
        <v>0.81168091297149703</v>
      </c>
      <c r="E399" s="232">
        <v>8.2800030708313002E-2</v>
      </c>
      <c r="F399" s="232">
        <v>9.8029060363769496</v>
      </c>
      <c r="G399" s="232">
        <v>1.5958887091094101E-22</v>
      </c>
      <c r="H399" s="232">
        <v>6197</v>
      </c>
      <c r="I399" s="232">
        <v>0.42477443814277599</v>
      </c>
      <c r="J399" s="232">
        <v>2.79984921216965E-2</v>
      </c>
    </row>
    <row r="400" spans="1:10" x14ac:dyDescent="0.25">
      <c r="A400" s="275" t="str">
        <f t="shared" si="6"/>
        <v>22013edu16</v>
      </c>
      <c r="B400" s="232">
        <v>22013</v>
      </c>
      <c r="C400" s="232" t="s">
        <v>704</v>
      </c>
      <c r="D400" s="232">
        <v>1.3791418075561499</v>
      </c>
      <c r="E400" s="232">
        <v>6.3823238015174893E-2</v>
      </c>
      <c r="F400" s="232">
        <v>21.608772277831999</v>
      </c>
      <c r="G400" s="232">
        <v>0</v>
      </c>
      <c r="H400" s="232">
        <v>6197</v>
      </c>
      <c r="I400" s="232">
        <v>0.42477443814277599</v>
      </c>
      <c r="J400" s="232">
        <v>0.21105521917343101</v>
      </c>
    </row>
    <row r="401" spans="1:10" x14ac:dyDescent="0.25">
      <c r="A401" s="275" t="str">
        <f t="shared" si="6"/>
        <v>22013edu18</v>
      </c>
      <c r="B401" s="232">
        <v>22013</v>
      </c>
      <c r="C401" s="232" t="s">
        <v>705</v>
      </c>
      <c r="D401" s="232">
        <v>1.8679774999618499</v>
      </c>
      <c r="E401" s="232">
        <v>0.12283901125192601</v>
      </c>
      <c r="F401" s="232">
        <v>15.206712722778301</v>
      </c>
      <c r="G401" s="232">
        <v>0</v>
      </c>
      <c r="H401" s="232">
        <v>6197</v>
      </c>
      <c r="I401" s="232">
        <v>0.42477443814277599</v>
      </c>
      <c r="J401" s="232">
        <v>1.12401926890016E-2</v>
      </c>
    </row>
    <row r="402" spans="1:10" x14ac:dyDescent="0.25">
      <c r="A402" s="275" t="str">
        <f t="shared" si="6"/>
        <v>22013edu2</v>
      </c>
      <c r="B402" s="232">
        <v>22013</v>
      </c>
      <c r="C402" s="232" t="s">
        <v>706</v>
      </c>
      <c r="D402" s="232">
        <v>-6.3498817384242998E-2</v>
      </c>
      <c r="E402" s="232">
        <v>0.131695196032524</v>
      </c>
      <c r="F402" s="232">
        <v>-0.48216503858566301</v>
      </c>
      <c r="G402" s="232">
        <v>0.62970578670501698</v>
      </c>
      <c r="H402" s="232">
        <v>6197</v>
      </c>
      <c r="I402" s="232">
        <v>0.42477443814277599</v>
      </c>
      <c r="J402" s="232">
        <v>5.6113130412995798E-3</v>
      </c>
    </row>
    <row r="403" spans="1:10" x14ac:dyDescent="0.25">
      <c r="A403" s="275" t="str">
        <f t="shared" si="6"/>
        <v>22013edu22</v>
      </c>
      <c r="B403" s="232">
        <v>22013</v>
      </c>
      <c r="C403" s="232" t="s">
        <v>707</v>
      </c>
      <c r="D403" s="232">
        <v>2.3738961219787602</v>
      </c>
      <c r="E403" s="232">
        <v>0.178362101316452</v>
      </c>
      <c r="F403" s="232">
        <v>13.309419631958001</v>
      </c>
      <c r="G403" s="232">
        <v>0</v>
      </c>
      <c r="H403" s="232">
        <v>6197</v>
      </c>
      <c r="I403" s="232">
        <v>0.42477443814277599</v>
      </c>
      <c r="J403" s="232">
        <v>3.0616603326052401E-3</v>
      </c>
    </row>
    <row r="404" spans="1:10" x14ac:dyDescent="0.25">
      <c r="A404" s="275" t="str">
        <f t="shared" si="6"/>
        <v>22013edu3</v>
      </c>
      <c r="B404" s="232">
        <v>22013</v>
      </c>
      <c r="C404" s="232" t="s">
        <v>708</v>
      </c>
      <c r="D404" s="232">
        <v>-3.2157637178897899E-2</v>
      </c>
      <c r="E404" s="232">
        <v>8.7246567010879503E-2</v>
      </c>
      <c r="F404" s="232">
        <v>-0.36858341097831698</v>
      </c>
      <c r="G404" s="232">
        <v>0.71245092153549205</v>
      </c>
      <c r="H404" s="232">
        <v>6197</v>
      </c>
      <c r="I404" s="232">
        <v>0.42477443814277599</v>
      </c>
      <c r="J404" s="232">
        <v>8.9342156425118394E-3</v>
      </c>
    </row>
    <row r="405" spans="1:10" x14ac:dyDescent="0.25">
      <c r="A405" s="275" t="str">
        <f t="shared" si="6"/>
        <v>22013edu4</v>
      </c>
      <c r="B405" s="232">
        <v>22013</v>
      </c>
      <c r="C405" s="232" t="s">
        <v>709</v>
      </c>
      <c r="D405" s="232">
        <v>4.8162572085857398E-2</v>
      </c>
      <c r="E405" s="232">
        <v>7.0629701018333393E-2</v>
      </c>
      <c r="F405" s="232">
        <v>0.68190252780914296</v>
      </c>
      <c r="G405" s="232">
        <v>0.49532616138458302</v>
      </c>
      <c r="H405" s="232">
        <v>6197</v>
      </c>
      <c r="I405" s="232">
        <v>0.42477443814277599</v>
      </c>
      <c r="J405" s="232">
        <v>1.69101264327765E-2</v>
      </c>
    </row>
    <row r="406" spans="1:10" x14ac:dyDescent="0.25">
      <c r="A406" s="275" t="str">
        <f t="shared" si="6"/>
        <v>22013edu5</v>
      </c>
      <c r="B406" s="232">
        <v>22013</v>
      </c>
      <c r="C406" s="232" t="s">
        <v>710</v>
      </c>
      <c r="D406" s="232">
        <v>-1.31067456677556E-2</v>
      </c>
      <c r="E406" s="232">
        <v>6.8355165421962696E-2</v>
      </c>
      <c r="F406" s="232">
        <v>-0.191744774580002</v>
      </c>
      <c r="G406" s="232">
        <v>0.84794843196868896</v>
      </c>
      <c r="H406" s="232">
        <v>6197</v>
      </c>
      <c r="I406" s="232">
        <v>0.42477443814277599</v>
      </c>
      <c r="J406" s="232">
        <v>5.4546806961298003E-2</v>
      </c>
    </row>
    <row r="407" spans="1:10" x14ac:dyDescent="0.25">
      <c r="A407" s="275" t="str">
        <f t="shared" si="6"/>
        <v>22013edu6</v>
      </c>
      <c r="B407" s="232">
        <v>22013</v>
      </c>
      <c r="C407" s="232" t="s">
        <v>711</v>
      </c>
      <c r="D407" s="232">
        <v>9.1584928333759294E-2</v>
      </c>
      <c r="E407" s="232">
        <v>6.9985061883926405E-2</v>
      </c>
      <c r="F407" s="232">
        <v>1.3086353540420499</v>
      </c>
      <c r="G407" s="232">
        <v>0.19070659577846499</v>
      </c>
      <c r="H407" s="232">
        <v>6197</v>
      </c>
      <c r="I407" s="232">
        <v>0.42477443814277599</v>
      </c>
      <c r="J407" s="232">
        <v>3.1661134213209201E-2</v>
      </c>
    </row>
    <row r="408" spans="1:10" x14ac:dyDescent="0.25">
      <c r="A408" s="275" t="str">
        <f t="shared" si="6"/>
        <v>22013edu7</v>
      </c>
      <c r="B408" s="232">
        <v>22013</v>
      </c>
      <c r="C408" s="232" t="s">
        <v>712</v>
      </c>
      <c r="D408" s="232">
        <v>6.2711521983146695E-2</v>
      </c>
      <c r="E408" s="232">
        <v>8.2865573465824099E-2</v>
      </c>
      <c r="F408" s="232">
        <v>0.75678616762161299</v>
      </c>
      <c r="G408" s="232">
        <v>0.44920685887336698</v>
      </c>
      <c r="H408" s="232">
        <v>6197</v>
      </c>
      <c r="I408" s="232">
        <v>0.42477443814277599</v>
      </c>
      <c r="J408" s="232">
        <v>2.02991254627705E-2</v>
      </c>
    </row>
    <row r="409" spans="1:10" x14ac:dyDescent="0.25">
      <c r="A409" s="275" t="str">
        <f t="shared" si="6"/>
        <v>22013edu8</v>
      </c>
      <c r="B409" s="232">
        <v>22013</v>
      </c>
      <c r="C409" s="232" t="s">
        <v>713</v>
      </c>
      <c r="D409" s="232">
        <v>0.138341128826141</v>
      </c>
      <c r="E409" s="232">
        <v>7.5415074825286907E-2</v>
      </c>
      <c r="F409" s="232">
        <v>1.8343962430953999</v>
      </c>
      <c r="G409" s="232">
        <v>6.6643275320529896E-2</v>
      </c>
      <c r="H409" s="232">
        <v>6197</v>
      </c>
      <c r="I409" s="232">
        <v>0.42477443814277599</v>
      </c>
      <c r="J409" s="232">
        <v>2.7721202000975598E-2</v>
      </c>
    </row>
    <row r="410" spans="1:10" x14ac:dyDescent="0.25">
      <c r="A410" s="275" t="str">
        <f t="shared" si="6"/>
        <v>22013edu9</v>
      </c>
      <c r="B410" s="232">
        <v>22013</v>
      </c>
      <c r="C410" s="232" t="s">
        <v>714</v>
      </c>
      <c r="D410" s="232">
        <v>0.174235314130783</v>
      </c>
      <c r="E410" s="232">
        <v>6.2113035470247303E-2</v>
      </c>
      <c r="F410" s="232">
        <v>2.8051328659057599</v>
      </c>
      <c r="G410" s="232">
        <v>5.0453105941414798E-3</v>
      </c>
      <c r="H410" s="232">
        <v>6197</v>
      </c>
      <c r="I410" s="232">
        <v>0.42477443814277599</v>
      </c>
      <c r="J410" s="232">
        <v>0.110463969409466</v>
      </c>
    </row>
    <row r="411" spans="1:10" x14ac:dyDescent="0.25">
      <c r="A411" s="275" t="str">
        <f t="shared" si="6"/>
        <v>22013hom</v>
      </c>
      <c r="B411" s="232">
        <v>22013</v>
      </c>
      <c r="C411" s="232" t="s">
        <v>715</v>
      </c>
      <c r="D411" s="232">
        <v>0.40042737126350397</v>
      </c>
      <c r="E411" s="232">
        <v>1.7247997224330899E-2</v>
      </c>
      <c r="F411" s="232">
        <v>23.215875625610401</v>
      </c>
      <c r="G411" s="232">
        <v>0</v>
      </c>
      <c r="H411" s="232">
        <v>6197</v>
      </c>
      <c r="I411" s="232">
        <v>0.42477443814277599</v>
      </c>
      <c r="J411" s="232">
        <v>0.54099595546722401</v>
      </c>
    </row>
    <row r="412" spans="1:10" x14ac:dyDescent="0.25">
      <c r="A412" s="275" t="str">
        <f t="shared" si="6"/>
        <v>22013idade</v>
      </c>
      <c r="B412" s="232">
        <v>22013</v>
      </c>
      <c r="C412" s="232" t="s">
        <v>716</v>
      </c>
      <c r="D412" s="232">
        <v>4.2928535491228097E-2</v>
      </c>
      <c r="E412" s="232">
        <v>4.5141950249671901E-3</v>
      </c>
      <c r="F412" s="232">
        <v>9.5096769332885707</v>
      </c>
      <c r="G412" s="232">
        <v>2.6738694080133299E-21</v>
      </c>
      <c r="H412" s="232">
        <v>6197</v>
      </c>
      <c r="I412" s="232">
        <v>0.42477443814277599</v>
      </c>
      <c r="J412" s="232">
        <v>40.056179046630902</v>
      </c>
    </row>
    <row r="413" spans="1:10" x14ac:dyDescent="0.25">
      <c r="A413" s="275" t="str">
        <f t="shared" si="6"/>
        <v>22013idade2</v>
      </c>
      <c r="B413" s="232">
        <v>22013</v>
      </c>
      <c r="C413" s="232" t="s">
        <v>717</v>
      </c>
      <c r="D413" s="232">
        <v>-3.8872443838045001E-4</v>
      </c>
      <c r="E413" s="232">
        <v>5.4759235354140401E-5</v>
      </c>
      <c r="F413" s="232">
        <v>-7.0987920761108398</v>
      </c>
      <c r="G413" s="232">
        <v>1.39962368951585E-12</v>
      </c>
      <c r="H413" s="232">
        <v>6197</v>
      </c>
      <c r="I413" s="232">
        <v>0.42477443814277599</v>
      </c>
      <c r="J413" s="232">
        <v>1779.11633300781</v>
      </c>
    </row>
    <row r="414" spans="1:10" x14ac:dyDescent="0.25">
      <c r="A414" s="275" t="str">
        <f t="shared" si="6"/>
        <v>22013edu1</v>
      </c>
      <c r="B414" s="232">
        <v>22013</v>
      </c>
      <c r="C414" s="232" t="s">
        <v>697</v>
      </c>
      <c r="J414" s="232">
        <v>0</v>
      </c>
    </row>
    <row r="415" spans="1:10" x14ac:dyDescent="0.25">
      <c r="A415" s="275" t="str">
        <f t="shared" si="6"/>
        <v>22013lnrtrabp</v>
      </c>
      <c r="B415" s="232">
        <v>22013</v>
      </c>
      <c r="C415" s="232" t="s">
        <v>718</v>
      </c>
      <c r="J415" s="232">
        <v>7.4545860290527299</v>
      </c>
    </row>
    <row r="416" spans="1:10" x14ac:dyDescent="0.25">
      <c r="A416" s="275" t="str">
        <f t="shared" si="6"/>
        <v>12013_cons</v>
      </c>
      <c r="B416" s="232">
        <v>12013</v>
      </c>
      <c r="C416" s="232" t="s">
        <v>696</v>
      </c>
      <c r="D416" s="232">
        <v>5.75113773345947</v>
      </c>
      <c r="E416" s="232">
        <v>0.130331471562386</v>
      </c>
      <c r="F416" s="232">
        <v>44.127006530761697</v>
      </c>
      <c r="G416" s="232">
        <v>0</v>
      </c>
      <c r="H416" s="232">
        <v>6149</v>
      </c>
      <c r="I416" s="232">
        <v>0.43616029620170599</v>
      </c>
    </row>
    <row r="417" spans="1:10" x14ac:dyDescent="0.25">
      <c r="A417" s="275" t="str">
        <f t="shared" si="6"/>
        <v>12013edu1</v>
      </c>
      <c r="B417" s="232">
        <v>12013</v>
      </c>
      <c r="C417" s="232" t="s">
        <v>697</v>
      </c>
      <c r="D417" s="232">
        <v>0.42220944166183499</v>
      </c>
      <c r="E417" s="232">
        <v>6.6267110407352406E-2</v>
      </c>
      <c r="F417" s="232">
        <v>6.3713274002075204</v>
      </c>
      <c r="G417" s="232">
        <v>2.0102923492526499E-10</v>
      </c>
      <c r="H417" s="232">
        <v>6149</v>
      </c>
      <c r="I417" s="232">
        <v>0.43616029620170599</v>
      </c>
      <c r="J417" s="232">
        <v>1.94727908819914E-4</v>
      </c>
    </row>
    <row r="418" spans="1:10" x14ac:dyDescent="0.25">
      <c r="A418" s="275" t="str">
        <f t="shared" si="6"/>
        <v>12013edu10</v>
      </c>
      <c r="B418" s="232">
        <v>12013</v>
      </c>
      <c r="C418" s="232" t="s">
        <v>698</v>
      </c>
      <c r="D418" s="232">
        <v>0.23946829140186299</v>
      </c>
      <c r="E418" s="232">
        <v>8.3857290446758298E-2</v>
      </c>
      <c r="F418" s="232">
        <v>2.8556644916534402</v>
      </c>
      <c r="G418" s="232">
        <v>4.3091266416013197E-3</v>
      </c>
      <c r="H418" s="232">
        <v>6149</v>
      </c>
      <c r="I418" s="232">
        <v>0.43616029620170599</v>
      </c>
      <c r="J418" s="232">
        <v>2.2609855979681001E-2</v>
      </c>
    </row>
    <row r="419" spans="1:10" x14ac:dyDescent="0.25">
      <c r="A419" s="275" t="str">
        <f t="shared" si="6"/>
        <v>12013edu11</v>
      </c>
      <c r="B419" s="232">
        <v>12013</v>
      </c>
      <c r="C419" s="232" t="s">
        <v>699</v>
      </c>
      <c r="D419" s="232">
        <v>0.25289481878280601</v>
      </c>
      <c r="E419" s="232">
        <v>7.7371507883071899E-2</v>
      </c>
      <c r="F419" s="232">
        <v>3.2685780525207502</v>
      </c>
      <c r="G419" s="232">
        <v>1.08685519080609E-3</v>
      </c>
      <c r="H419" s="232">
        <v>6149</v>
      </c>
      <c r="I419" s="232">
        <v>0.43616029620170599</v>
      </c>
      <c r="J419" s="232">
        <v>2.6533516123890901E-2</v>
      </c>
    </row>
    <row r="420" spans="1:10" x14ac:dyDescent="0.25">
      <c r="A420" s="275" t="str">
        <f t="shared" si="6"/>
        <v>12013edu12</v>
      </c>
      <c r="B420" s="232">
        <v>12013</v>
      </c>
      <c r="C420" s="232" t="s">
        <v>700</v>
      </c>
      <c r="D420" s="232">
        <v>0.49085241556167603</v>
      </c>
      <c r="E420" s="232">
        <v>6.4498260617256206E-2</v>
      </c>
      <c r="F420" s="232">
        <v>7.6103200912475604</v>
      </c>
      <c r="G420" s="232">
        <v>3.1471956388629698E-14</v>
      </c>
      <c r="H420" s="232">
        <v>6149</v>
      </c>
      <c r="I420" s="232">
        <v>0.43616029620170599</v>
      </c>
      <c r="J420" s="232">
        <v>0.34035253524780301</v>
      </c>
    </row>
    <row r="421" spans="1:10" x14ac:dyDescent="0.25">
      <c r="A421" s="275" t="str">
        <f t="shared" si="6"/>
        <v>12013edu13</v>
      </c>
      <c r="B421" s="232">
        <v>12013</v>
      </c>
      <c r="C421" s="232" t="s">
        <v>701</v>
      </c>
      <c r="D421" s="232">
        <v>0.62548810243606601</v>
      </c>
      <c r="E421" s="232">
        <v>8.5719689726829501E-2</v>
      </c>
      <c r="F421" s="232">
        <v>7.2969012260437003</v>
      </c>
      <c r="G421" s="232">
        <v>3.3178315780521601E-13</v>
      </c>
      <c r="H421" s="232">
        <v>6149</v>
      </c>
      <c r="I421" s="232">
        <v>0.43616029620170599</v>
      </c>
      <c r="J421" s="232">
        <v>1.75111051648855E-2</v>
      </c>
    </row>
    <row r="422" spans="1:10" x14ac:dyDescent="0.25">
      <c r="A422" s="275" t="str">
        <f t="shared" si="6"/>
        <v>12013edu14</v>
      </c>
      <c r="B422" s="232">
        <v>12013</v>
      </c>
      <c r="C422" s="232" t="s">
        <v>702</v>
      </c>
      <c r="D422" s="232">
        <v>0.75861805677413896</v>
      </c>
      <c r="E422" s="232">
        <v>8.5423134267330197E-2</v>
      </c>
      <c r="F422" s="232">
        <v>8.8807096481323207</v>
      </c>
      <c r="G422" s="232">
        <v>8.5989229705705E-19</v>
      </c>
      <c r="H422" s="232">
        <v>6149</v>
      </c>
      <c r="I422" s="232">
        <v>0.43616029620170599</v>
      </c>
      <c r="J422" s="232">
        <v>2.8125138953328101E-2</v>
      </c>
    </row>
    <row r="423" spans="1:10" x14ac:dyDescent="0.25">
      <c r="A423" s="275" t="str">
        <f t="shared" si="6"/>
        <v>12013edu15</v>
      </c>
      <c r="B423" s="232">
        <v>12013</v>
      </c>
      <c r="C423" s="232" t="s">
        <v>703</v>
      </c>
      <c r="D423" s="232">
        <v>0.84745258092880205</v>
      </c>
      <c r="E423" s="232">
        <v>8.41235741972923E-2</v>
      </c>
      <c r="F423" s="232">
        <v>10.073901176452599</v>
      </c>
      <c r="G423" s="232">
        <v>1.1009481632783799E-23</v>
      </c>
      <c r="H423" s="232">
        <v>6149</v>
      </c>
      <c r="I423" s="232">
        <v>0.43616029620170599</v>
      </c>
      <c r="J423" s="232">
        <v>2.9286805540323299E-2</v>
      </c>
    </row>
    <row r="424" spans="1:10" x14ac:dyDescent="0.25">
      <c r="A424" s="275" t="str">
        <f t="shared" si="6"/>
        <v>12013edu16</v>
      </c>
      <c r="B424" s="232">
        <v>12013</v>
      </c>
      <c r="C424" s="232" t="s">
        <v>704</v>
      </c>
      <c r="D424" s="232">
        <v>1.3903380632400499</v>
      </c>
      <c r="E424" s="232">
        <v>6.6793367266654996E-2</v>
      </c>
      <c r="F424" s="232">
        <v>20.8155117034912</v>
      </c>
      <c r="G424" s="232">
        <v>0</v>
      </c>
      <c r="H424" s="232">
        <v>6149</v>
      </c>
      <c r="I424" s="232">
        <v>0.43616029620170599</v>
      </c>
      <c r="J424" s="232">
        <v>0.22175556421279899</v>
      </c>
    </row>
    <row r="425" spans="1:10" x14ac:dyDescent="0.25">
      <c r="A425" s="275" t="str">
        <f t="shared" si="6"/>
        <v>12013edu18</v>
      </c>
      <c r="B425" s="232">
        <v>12013</v>
      </c>
      <c r="C425" s="232" t="s">
        <v>705</v>
      </c>
      <c r="D425" s="232">
        <v>2.0020117759704599</v>
      </c>
      <c r="E425" s="232">
        <v>0.11052446067333201</v>
      </c>
      <c r="F425" s="232">
        <v>18.113744735717798</v>
      </c>
      <c r="G425" s="232">
        <v>0</v>
      </c>
      <c r="H425" s="232">
        <v>6149</v>
      </c>
      <c r="I425" s="232">
        <v>0.43616029620170599</v>
      </c>
      <c r="J425" s="232">
        <v>1.32827255874872E-2</v>
      </c>
    </row>
    <row r="426" spans="1:10" x14ac:dyDescent="0.25">
      <c r="A426" s="275" t="str">
        <f t="shared" si="6"/>
        <v>12013edu2</v>
      </c>
      <c r="B426" s="232">
        <v>12013</v>
      </c>
      <c r="C426" s="232" t="s">
        <v>706</v>
      </c>
      <c r="D426" s="232">
        <v>-9.6655394881963695E-3</v>
      </c>
      <c r="E426" s="232">
        <v>9.0602323412895203E-2</v>
      </c>
      <c r="F426" s="232">
        <v>-0.10668092221021699</v>
      </c>
      <c r="G426" s="232">
        <v>0.91504561901092496</v>
      </c>
      <c r="H426" s="232">
        <v>6149</v>
      </c>
      <c r="I426" s="232">
        <v>0.43616029620170599</v>
      </c>
      <c r="J426" s="232">
        <v>5.0722393207252E-3</v>
      </c>
    </row>
    <row r="427" spans="1:10" x14ac:dyDescent="0.25">
      <c r="A427" s="275" t="str">
        <f t="shared" si="6"/>
        <v>12013edu22</v>
      </c>
      <c r="B427" s="232">
        <v>12013</v>
      </c>
      <c r="C427" s="232" t="s">
        <v>707</v>
      </c>
      <c r="D427" s="232">
        <v>2.36577320098877</v>
      </c>
      <c r="E427" s="232">
        <v>0.119109414517879</v>
      </c>
      <c r="F427" s="232">
        <v>19.862184524536101</v>
      </c>
      <c r="G427" s="232">
        <v>0</v>
      </c>
      <c r="H427" s="232">
        <v>6149</v>
      </c>
      <c r="I427" s="232">
        <v>0.43616029620170599</v>
      </c>
      <c r="J427" s="232">
        <v>3.41417849995196E-3</v>
      </c>
    </row>
    <row r="428" spans="1:10" x14ac:dyDescent="0.25">
      <c r="A428" s="275" t="str">
        <f t="shared" si="6"/>
        <v>12013edu3</v>
      </c>
      <c r="B428" s="232">
        <v>12013</v>
      </c>
      <c r="C428" s="232" t="s">
        <v>708</v>
      </c>
      <c r="D428" s="232">
        <v>-0.165360912680626</v>
      </c>
      <c r="E428" s="232">
        <v>9.7302258014678997E-2</v>
      </c>
      <c r="F428" s="232">
        <v>-1.6994560956955</v>
      </c>
      <c r="G428" s="232">
        <v>8.9284040033817305E-2</v>
      </c>
      <c r="H428" s="232">
        <v>6149</v>
      </c>
      <c r="I428" s="232">
        <v>0.43616029620170599</v>
      </c>
      <c r="J428" s="232">
        <v>7.7564287930726996E-3</v>
      </c>
    </row>
    <row r="429" spans="1:10" x14ac:dyDescent="0.25">
      <c r="A429" s="275" t="str">
        <f t="shared" si="6"/>
        <v>12013edu4</v>
      </c>
      <c r="B429" s="232">
        <v>12013</v>
      </c>
      <c r="C429" s="232" t="s">
        <v>709</v>
      </c>
      <c r="D429" s="232">
        <v>-3.19092944264412E-2</v>
      </c>
      <c r="E429" s="232">
        <v>7.9502150416374207E-2</v>
      </c>
      <c r="F429" s="232">
        <v>-0.40136390924453702</v>
      </c>
      <c r="G429" s="232">
        <v>0.68816620111465499</v>
      </c>
      <c r="H429" s="232">
        <v>6149</v>
      </c>
      <c r="I429" s="232">
        <v>0.43616029620170599</v>
      </c>
      <c r="J429" s="232">
        <v>1.8309054896235501E-2</v>
      </c>
    </row>
    <row r="430" spans="1:10" x14ac:dyDescent="0.25">
      <c r="A430" s="275" t="str">
        <f t="shared" si="6"/>
        <v>12013edu5</v>
      </c>
      <c r="B430" s="232">
        <v>12013</v>
      </c>
      <c r="C430" s="232" t="s">
        <v>710</v>
      </c>
      <c r="D430" s="232">
        <v>9.5524355769157396E-2</v>
      </c>
      <c r="E430" s="232">
        <v>6.8955741822719602E-2</v>
      </c>
      <c r="F430" s="232">
        <v>1.3852995634078999</v>
      </c>
      <c r="G430" s="232">
        <v>0.16601131856441501</v>
      </c>
      <c r="H430" s="232">
        <v>6149</v>
      </c>
      <c r="I430" s="232">
        <v>0.43616029620170599</v>
      </c>
      <c r="J430" s="232">
        <v>5.5466476827859899E-2</v>
      </c>
    </row>
    <row r="431" spans="1:10" x14ac:dyDescent="0.25">
      <c r="A431" s="275" t="str">
        <f t="shared" si="6"/>
        <v>12013edu6</v>
      </c>
      <c r="B431" s="232">
        <v>12013</v>
      </c>
      <c r="C431" s="232" t="s">
        <v>711</v>
      </c>
      <c r="D431" s="232">
        <v>3.6813113838434199E-2</v>
      </c>
      <c r="E431" s="232">
        <v>7.74953737854958E-2</v>
      </c>
      <c r="F431" s="232">
        <v>0.47503626346588101</v>
      </c>
      <c r="G431" s="232">
        <v>0.63477808237075795</v>
      </c>
      <c r="H431" s="232">
        <v>6149</v>
      </c>
      <c r="I431" s="232">
        <v>0.43616029620170599</v>
      </c>
      <c r="J431" s="232">
        <v>2.9730761423707001E-2</v>
      </c>
    </row>
    <row r="432" spans="1:10" x14ac:dyDescent="0.25">
      <c r="A432" s="275" t="str">
        <f t="shared" si="6"/>
        <v>12013edu7</v>
      </c>
      <c r="B432" s="232">
        <v>12013</v>
      </c>
      <c r="C432" s="232" t="s">
        <v>712</v>
      </c>
      <c r="D432" s="232">
        <v>7.3832519352436093E-2</v>
      </c>
      <c r="E432" s="232">
        <v>7.6481938362121596E-2</v>
      </c>
      <c r="F432" s="232">
        <v>0.96535891294479403</v>
      </c>
      <c r="G432" s="232">
        <v>0.334403187036514</v>
      </c>
      <c r="H432" s="232">
        <v>6149</v>
      </c>
      <c r="I432" s="232">
        <v>0.43616029620170599</v>
      </c>
      <c r="J432" s="232">
        <v>1.6604993492364901E-2</v>
      </c>
    </row>
    <row r="433" spans="1:10" x14ac:dyDescent="0.25">
      <c r="A433" s="275" t="str">
        <f t="shared" si="6"/>
        <v>12013edu8</v>
      </c>
      <c r="B433" s="232">
        <v>12013</v>
      </c>
      <c r="C433" s="232" t="s">
        <v>713</v>
      </c>
      <c r="D433" s="232">
        <v>0.16855941712856301</v>
      </c>
      <c r="E433" s="232">
        <v>7.8734330832958194E-2</v>
      </c>
      <c r="F433" s="232">
        <v>2.1408629417419398</v>
      </c>
      <c r="G433" s="232">
        <v>3.2324440777301802E-2</v>
      </c>
      <c r="H433" s="232">
        <v>6149</v>
      </c>
      <c r="I433" s="232">
        <v>0.43616029620170599</v>
      </c>
      <c r="J433" s="232">
        <v>2.6056613773107501E-2</v>
      </c>
    </row>
    <row r="434" spans="1:10" x14ac:dyDescent="0.25">
      <c r="A434" s="275" t="str">
        <f t="shared" si="6"/>
        <v>12013edu9</v>
      </c>
      <c r="B434" s="232">
        <v>12013</v>
      </c>
      <c r="C434" s="232" t="s">
        <v>714</v>
      </c>
      <c r="D434" s="232">
        <v>0.20209936797618899</v>
      </c>
      <c r="E434" s="232">
        <v>6.5603256225585896E-2</v>
      </c>
      <c r="F434" s="232">
        <v>3.0806300640106201</v>
      </c>
      <c r="G434" s="232">
        <v>2.0747892558574698E-3</v>
      </c>
      <c r="H434" s="232">
        <v>6149</v>
      </c>
      <c r="I434" s="232">
        <v>0.43616029620170599</v>
      </c>
      <c r="J434" s="232">
        <v>0.11369024962186799</v>
      </c>
    </row>
    <row r="435" spans="1:10" x14ac:dyDescent="0.25">
      <c r="A435" s="275" t="str">
        <f t="shared" si="6"/>
        <v>12013hom</v>
      </c>
      <c r="B435" s="232">
        <v>12013</v>
      </c>
      <c r="C435" s="232" t="s">
        <v>715</v>
      </c>
      <c r="D435" s="232">
        <v>0.35066336393356301</v>
      </c>
      <c r="E435" s="232">
        <v>1.7058854922652199E-2</v>
      </c>
      <c r="F435" s="232">
        <v>20.5560913085938</v>
      </c>
      <c r="G435" s="232">
        <v>0</v>
      </c>
      <c r="H435" s="232">
        <v>6149</v>
      </c>
      <c r="I435" s="232">
        <v>0.43616029620170599</v>
      </c>
      <c r="J435" s="232">
        <v>0.54888945817947399</v>
      </c>
    </row>
    <row r="436" spans="1:10" x14ac:dyDescent="0.25">
      <c r="A436" s="275" t="str">
        <f t="shared" si="6"/>
        <v>12013idade</v>
      </c>
      <c r="B436" s="232">
        <v>12013</v>
      </c>
      <c r="C436" s="232" t="s">
        <v>716</v>
      </c>
      <c r="D436" s="232">
        <v>3.8005888462066699E-2</v>
      </c>
      <c r="E436" s="232">
        <v>6.1840401031076899E-3</v>
      </c>
      <c r="F436" s="232">
        <v>6.1458024978637704</v>
      </c>
      <c r="G436" s="232">
        <v>8.4565521252244501E-10</v>
      </c>
      <c r="H436" s="232">
        <v>6149</v>
      </c>
      <c r="I436" s="232">
        <v>0.43616029620170599</v>
      </c>
      <c r="J436" s="232">
        <v>40.289386749267599</v>
      </c>
    </row>
    <row r="437" spans="1:10" x14ac:dyDescent="0.25">
      <c r="A437" s="275" t="str">
        <f t="shared" si="6"/>
        <v>12013idade2</v>
      </c>
      <c r="B437" s="232">
        <v>12013</v>
      </c>
      <c r="C437" s="232" t="s">
        <v>717</v>
      </c>
      <c r="D437" s="232">
        <v>-3.4278383827768299E-4</v>
      </c>
      <c r="E437" s="232">
        <v>7.5685697083827095E-5</v>
      </c>
      <c r="F437" s="232">
        <v>-4.5290436744689897</v>
      </c>
      <c r="G437" s="232">
        <v>6.0374004533514397E-6</v>
      </c>
      <c r="H437" s="232">
        <v>6149</v>
      </c>
      <c r="I437" s="232">
        <v>0.43616029620170599</v>
      </c>
      <c r="J437" s="232">
        <v>1798.42993164063</v>
      </c>
    </row>
    <row r="438" spans="1:10" x14ac:dyDescent="0.25">
      <c r="A438" s="275" t="str">
        <f t="shared" si="6"/>
        <v>12013lnrtrabp</v>
      </c>
      <c r="B438" s="232">
        <v>12013</v>
      </c>
      <c r="C438" s="232" t="s">
        <v>718</v>
      </c>
      <c r="J438" s="232">
        <v>7.4708089828491202</v>
      </c>
    </row>
    <row r="439" spans="1:10" x14ac:dyDescent="0.25">
      <c r="A439" s="275" t="str">
        <f t="shared" si="6"/>
        <v>42012_cons</v>
      </c>
      <c r="B439" s="232">
        <v>42012</v>
      </c>
      <c r="C439" s="232" t="s">
        <v>696</v>
      </c>
      <c r="D439" s="232">
        <v>5.53961133956909</v>
      </c>
      <c r="E439" s="232">
        <v>0.101376630365849</v>
      </c>
      <c r="F439" s="232">
        <v>54.643867492675803</v>
      </c>
      <c r="G439" s="232">
        <v>0</v>
      </c>
      <c r="H439" s="232">
        <v>6275</v>
      </c>
      <c r="I439" s="232">
        <v>0.41080588102340698</v>
      </c>
    </row>
    <row r="440" spans="1:10" x14ac:dyDescent="0.25">
      <c r="A440" s="275" t="str">
        <f t="shared" si="6"/>
        <v>42012edu10</v>
      </c>
      <c r="B440" s="232">
        <v>42012</v>
      </c>
      <c r="C440" s="232" t="s">
        <v>698</v>
      </c>
      <c r="D440" s="232">
        <v>0.1813855022192</v>
      </c>
      <c r="E440" s="232">
        <v>7.9302929341793102E-2</v>
      </c>
      <c r="F440" s="232">
        <v>2.2872483730316202</v>
      </c>
      <c r="G440" s="232">
        <v>2.2214574739336999E-2</v>
      </c>
      <c r="H440" s="232">
        <v>6275</v>
      </c>
      <c r="I440" s="232">
        <v>0.41080588102340698</v>
      </c>
      <c r="J440" s="232">
        <v>2.2196251899004E-2</v>
      </c>
    </row>
    <row r="441" spans="1:10" x14ac:dyDescent="0.25">
      <c r="A441" s="275" t="str">
        <f t="shared" si="6"/>
        <v>42012edu11</v>
      </c>
      <c r="B441" s="232">
        <v>42012</v>
      </c>
      <c r="C441" s="232" t="s">
        <v>699</v>
      </c>
      <c r="D441" s="232">
        <v>0.20977975428104401</v>
      </c>
      <c r="E441" s="232">
        <v>7.9606376588344602E-2</v>
      </c>
      <c r="F441" s="232">
        <v>2.6352128982543901</v>
      </c>
      <c r="G441" s="232">
        <v>8.4291957318782806E-3</v>
      </c>
      <c r="H441" s="232">
        <v>6275</v>
      </c>
      <c r="I441" s="232">
        <v>0.41080588102340698</v>
      </c>
      <c r="J441" s="232">
        <v>2.8103532269597099E-2</v>
      </c>
    </row>
    <row r="442" spans="1:10" x14ac:dyDescent="0.25">
      <c r="A442" s="275" t="str">
        <f t="shared" si="6"/>
        <v>42012edu12</v>
      </c>
      <c r="B442" s="232">
        <v>42012</v>
      </c>
      <c r="C442" s="232" t="s">
        <v>700</v>
      </c>
      <c r="D442" s="232">
        <v>0.42064690589904802</v>
      </c>
      <c r="E442" s="232">
        <v>6.7812591791152996E-2</v>
      </c>
      <c r="F442" s="232">
        <v>6.2030797004699698</v>
      </c>
      <c r="G442" s="232">
        <v>5.8908949940317298E-10</v>
      </c>
      <c r="H442" s="232">
        <v>6275</v>
      </c>
      <c r="I442" s="232">
        <v>0.41080588102340698</v>
      </c>
      <c r="J442" s="232">
        <v>0.33343979716300998</v>
      </c>
    </row>
    <row r="443" spans="1:10" x14ac:dyDescent="0.25">
      <c r="A443" s="275" t="str">
        <f t="shared" si="6"/>
        <v>42012edu13</v>
      </c>
      <c r="B443" s="232">
        <v>42012</v>
      </c>
      <c r="C443" s="232" t="s">
        <v>701</v>
      </c>
      <c r="D443" s="232">
        <v>0.58436959981918302</v>
      </c>
      <c r="E443" s="232">
        <v>8.40449929237366E-2</v>
      </c>
      <c r="F443" s="232">
        <v>6.9530568122863796</v>
      </c>
      <c r="G443" s="232">
        <v>3.9377338195700797E-12</v>
      </c>
      <c r="H443" s="232">
        <v>6275</v>
      </c>
      <c r="I443" s="232">
        <v>0.41080588102340698</v>
      </c>
      <c r="J443" s="232">
        <v>2.06517726182938E-2</v>
      </c>
    </row>
    <row r="444" spans="1:10" x14ac:dyDescent="0.25">
      <c r="A444" s="275" t="str">
        <f t="shared" si="6"/>
        <v>42012edu14</v>
      </c>
      <c r="B444" s="232">
        <v>42012</v>
      </c>
      <c r="C444" s="232" t="s">
        <v>702</v>
      </c>
      <c r="D444" s="232">
        <v>0.65286129713058505</v>
      </c>
      <c r="E444" s="232">
        <v>8.7894886732101399E-2</v>
      </c>
      <c r="F444" s="232">
        <v>7.4277505874633798</v>
      </c>
      <c r="G444" s="232">
        <v>1.25208071449952E-13</v>
      </c>
      <c r="H444" s="232">
        <v>6275</v>
      </c>
      <c r="I444" s="232">
        <v>0.41080588102340698</v>
      </c>
      <c r="J444" s="232">
        <v>2.9949575662612901E-2</v>
      </c>
    </row>
    <row r="445" spans="1:10" x14ac:dyDescent="0.25">
      <c r="A445" s="275" t="str">
        <f t="shared" si="6"/>
        <v>42012edu15</v>
      </c>
      <c r="B445" s="232">
        <v>42012</v>
      </c>
      <c r="C445" s="232" t="s">
        <v>703</v>
      </c>
      <c r="D445" s="232">
        <v>0.75885754823684703</v>
      </c>
      <c r="E445" s="232">
        <v>8.6910150945186601E-2</v>
      </c>
      <c r="F445" s="232">
        <v>8.7315177917480504</v>
      </c>
      <c r="G445" s="232">
        <v>3.1832027553408598E-18</v>
      </c>
      <c r="H445" s="232">
        <v>6275</v>
      </c>
      <c r="I445" s="232">
        <v>0.41080588102340698</v>
      </c>
      <c r="J445" s="232">
        <v>3.04793808609247E-2</v>
      </c>
    </row>
    <row r="446" spans="1:10" x14ac:dyDescent="0.25">
      <c r="A446" s="275" t="str">
        <f t="shared" si="6"/>
        <v>42012edu16</v>
      </c>
      <c r="B446" s="232">
        <v>42012</v>
      </c>
      <c r="C446" s="232" t="s">
        <v>704</v>
      </c>
      <c r="D446" s="232">
        <v>1.2572561502456701</v>
      </c>
      <c r="E446" s="232">
        <v>7.0640191435813904E-2</v>
      </c>
      <c r="F446" s="232">
        <v>17.798028945922901</v>
      </c>
      <c r="G446" s="232">
        <v>0</v>
      </c>
      <c r="H446" s="232">
        <v>6275</v>
      </c>
      <c r="I446" s="232">
        <v>0.41080588102340698</v>
      </c>
      <c r="J446" s="232">
        <v>0.20738185942173001</v>
      </c>
    </row>
    <row r="447" spans="1:10" x14ac:dyDescent="0.25">
      <c r="A447" s="275" t="str">
        <f t="shared" si="6"/>
        <v>42012edu18</v>
      </c>
      <c r="B447" s="232">
        <v>42012</v>
      </c>
      <c r="C447" s="232" t="s">
        <v>705</v>
      </c>
      <c r="D447" s="232">
        <v>1.6880413293838501</v>
      </c>
      <c r="E447" s="232">
        <v>0.11706423759460401</v>
      </c>
      <c r="F447" s="232">
        <v>14.419786453247101</v>
      </c>
      <c r="G447" s="232">
        <v>0</v>
      </c>
      <c r="H447" s="232">
        <v>6275</v>
      </c>
      <c r="I447" s="232">
        <v>0.41080588102340698</v>
      </c>
      <c r="J447" s="232">
        <v>1.4956384897232101E-2</v>
      </c>
    </row>
    <row r="448" spans="1:10" x14ac:dyDescent="0.25">
      <c r="A448" s="275" t="str">
        <f t="shared" si="6"/>
        <v>42012edu2</v>
      </c>
      <c r="B448" s="232">
        <v>42012</v>
      </c>
      <c r="C448" s="232" t="s">
        <v>706</v>
      </c>
      <c r="D448" s="232">
        <v>-6.0709840618073897E-3</v>
      </c>
      <c r="E448" s="232">
        <v>0.10327335447072999</v>
      </c>
      <c r="F448" s="232">
        <v>-5.8785580098628998E-2</v>
      </c>
      <c r="G448" s="232">
        <v>0.95312476158142101</v>
      </c>
      <c r="H448" s="232">
        <v>6275</v>
      </c>
      <c r="I448" s="232">
        <v>0.41080588102340698</v>
      </c>
      <c r="J448" s="232">
        <v>6.0564572922885401E-3</v>
      </c>
    </row>
    <row r="449" spans="1:10" x14ac:dyDescent="0.25">
      <c r="A449" s="275" t="str">
        <f t="shared" si="6"/>
        <v>42012edu22</v>
      </c>
      <c r="B449" s="232">
        <v>42012</v>
      </c>
      <c r="C449" s="232" t="s">
        <v>707</v>
      </c>
      <c r="D449" s="232">
        <v>2.31910967826843</v>
      </c>
      <c r="E449" s="232">
        <v>0.149782970547676</v>
      </c>
      <c r="F449" s="232">
        <v>15.48313331604</v>
      </c>
      <c r="G449" s="232">
        <v>0</v>
      </c>
      <c r="H449" s="232">
        <v>6275</v>
      </c>
      <c r="I449" s="232">
        <v>0.41080588102340698</v>
      </c>
      <c r="J449" s="232">
        <v>3.2654865644872202E-3</v>
      </c>
    </row>
    <row r="450" spans="1:10" x14ac:dyDescent="0.25">
      <c r="A450" s="275" t="str">
        <f t="shared" si="6"/>
        <v>42012edu3</v>
      </c>
      <c r="B450" s="232">
        <v>42012</v>
      </c>
      <c r="C450" s="232" t="s">
        <v>708</v>
      </c>
      <c r="D450" s="232">
        <v>-0.10890392959117901</v>
      </c>
      <c r="E450" s="232">
        <v>0.12776346504688299</v>
      </c>
      <c r="F450" s="232">
        <v>-0.85238713026046797</v>
      </c>
      <c r="G450" s="232">
        <v>0.394031912088394</v>
      </c>
      <c r="H450" s="232">
        <v>6275</v>
      </c>
      <c r="I450" s="232">
        <v>0.41080588102340698</v>
      </c>
      <c r="J450" s="232">
        <v>6.8689868785440896E-3</v>
      </c>
    </row>
    <row r="451" spans="1:10" x14ac:dyDescent="0.25">
      <c r="A451" s="275" t="str">
        <f t="shared" ref="A451:A514" si="7">B451&amp;C451</f>
        <v>42012edu4</v>
      </c>
      <c r="B451" s="232">
        <v>42012</v>
      </c>
      <c r="C451" s="232" t="s">
        <v>709</v>
      </c>
      <c r="D451" s="232">
        <v>-0.100687995553017</v>
      </c>
      <c r="E451" s="232">
        <v>8.4945172071456895E-2</v>
      </c>
      <c r="F451" s="232">
        <v>-1.1853291988372801</v>
      </c>
      <c r="G451" s="232">
        <v>0.23593235015869099</v>
      </c>
      <c r="H451" s="232">
        <v>6275</v>
      </c>
      <c r="I451" s="232">
        <v>0.41080588102340698</v>
      </c>
      <c r="J451" s="232">
        <v>1.7782121896743799E-2</v>
      </c>
    </row>
    <row r="452" spans="1:10" x14ac:dyDescent="0.25">
      <c r="A452" s="275" t="str">
        <f t="shared" si="7"/>
        <v>42012edu5</v>
      </c>
      <c r="B452" s="232">
        <v>42012</v>
      </c>
      <c r="C452" s="232" t="s">
        <v>710</v>
      </c>
      <c r="D452" s="232">
        <v>-1.7003061249852201E-2</v>
      </c>
      <c r="E452" s="232">
        <v>7.2195053100585896E-2</v>
      </c>
      <c r="F452" s="232">
        <v>-0.23551559448242201</v>
      </c>
      <c r="G452" s="232">
        <v>0.81381630897521995</v>
      </c>
      <c r="H452" s="232">
        <v>6275</v>
      </c>
      <c r="I452" s="232">
        <v>0.41080588102340698</v>
      </c>
      <c r="J452" s="232">
        <v>5.4988905787467998E-2</v>
      </c>
    </row>
    <row r="453" spans="1:10" x14ac:dyDescent="0.25">
      <c r="A453" s="275" t="str">
        <f t="shared" si="7"/>
        <v>42012edu6</v>
      </c>
      <c r="B453" s="232">
        <v>42012</v>
      </c>
      <c r="C453" s="232" t="s">
        <v>711</v>
      </c>
      <c r="D453" s="232">
        <v>-4.4787690043449402E-2</v>
      </c>
      <c r="E453" s="232">
        <v>7.4263758957386003E-2</v>
      </c>
      <c r="F453" s="232">
        <v>-0.60308945178985596</v>
      </c>
      <c r="G453" s="232">
        <v>0.54647105932235696</v>
      </c>
      <c r="H453" s="232">
        <v>6275</v>
      </c>
      <c r="I453" s="232">
        <v>0.41080588102340698</v>
      </c>
      <c r="J453" s="232">
        <v>3.1514022499322898E-2</v>
      </c>
    </row>
    <row r="454" spans="1:10" x14ac:dyDescent="0.25">
      <c r="A454" s="275" t="str">
        <f t="shared" si="7"/>
        <v>42012edu7</v>
      </c>
      <c r="B454" s="232">
        <v>42012</v>
      </c>
      <c r="C454" s="232" t="s">
        <v>712</v>
      </c>
      <c r="D454" s="232">
        <v>2.2798540070653E-2</v>
      </c>
      <c r="E454" s="232">
        <v>8.1086628139018999E-2</v>
      </c>
      <c r="F454" s="232">
        <v>0.28116276860237099</v>
      </c>
      <c r="G454" s="232">
        <v>0.77859485149383501</v>
      </c>
      <c r="H454" s="232">
        <v>6275</v>
      </c>
      <c r="I454" s="232">
        <v>0.41080588102340698</v>
      </c>
      <c r="J454" s="232">
        <v>2.46572345495224E-2</v>
      </c>
    </row>
    <row r="455" spans="1:10" x14ac:dyDescent="0.25">
      <c r="A455" s="275" t="str">
        <f t="shared" si="7"/>
        <v>42012edu8</v>
      </c>
      <c r="B455" s="232">
        <v>42012</v>
      </c>
      <c r="C455" s="232" t="s">
        <v>713</v>
      </c>
      <c r="D455" s="232">
        <v>8.4672749042511E-2</v>
      </c>
      <c r="E455" s="232">
        <v>7.8381665050983401E-2</v>
      </c>
      <c r="F455" s="232">
        <v>1.08026218414307</v>
      </c>
      <c r="G455" s="232">
        <v>0.28006708621978799</v>
      </c>
      <c r="H455" s="232">
        <v>6275</v>
      </c>
      <c r="I455" s="232">
        <v>0.41080588102340698</v>
      </c>
      <c r="J455" s="232">
        <v>2.5241006165742898E-2</v>
      </c>
    </row>
    <row r="456" spans="1:10" x14ac:dyDescent="0.25">
      <c r="A456" s="275" t="str">
        <f t="shared" si="7"/>
        <v>42012edu9</v>
      </c>
      <c r="B456" s="232">
        <v>42012</v>
      </c>
      <c r="C456" s="232" t="s">
        <v>714</v>
      </c>
      <c r="D456" s="232">
        <v>0.122354313731194</v>
      </c>
      <c r="E456" s="232">
        <v>6.8954542279243497E-2</v>
      </c>
      <c r="F456" s="232">
        <v>1.77441990375519</v>
      </c>
      <c r="G456" s="232">
        <v>7.6042361557483701E-2</v>
      </c>
      <c r="H456" s="232">
        <v>6275</v>
      </c>
      <c r="I456" s="232">
        <v>0.41080588102340698</v>
      </c>
      <c r="J456" s="232">
        <v>0.120358154177666</v>
      </c>
    </row>
    <row r="457" spans="1:10" x14ac:dyDescent="0.25">
      <c r="A457" s="275" t="str">
        <f t="shared" si="7"/>
        <v>42012hom</v>
      </c>
      <c r="B457" s="232">
        <v>42012</v>
      </c>
      <c r="C457" s="232" t="s">
        <v>715</v>
      </c>
      <c r="D457" s="232">
        <v>0.35559853911399802</v>
      </c>
      <c r="E457" s="232">
        <v>1.7007958143949502E-2</v>
      </c>
      <c r="F457" s="232">
        <v>20.907773971557599</v>
      </c>
      <c r="G457" s="232">
        <v>0</v>
      </c>
      <c r="H457" s="232">
        <v>6275</v>
      </c>
      <c r="I457" s="232">
        <v>0.41080588102340698</v>
      </c>
      <c r="J457" s="232">
        <v>0.546991646289825</v>
      </c>
    </row>
    <row r="458" spans="1:10" x14ac:dyDescent="0.25">
      <c r="A458" s="275" t="str">
        <f t="shared" si="7"/>
        <v>42012idade</v>
      </c>
      <c r="B458" s="232">
        <v>42012</v>
      </c>
      <c r="C458" s="232" t="s">
        <v>716</v>
      </c>
      <c r="D458" s="232">
        <v>5.0604078918695498E-2</v>
      </c>
      <c r="E458" s="232">
        <v>4.0989601984620103E-3</v>
      </c>
      <c r="F458" s="232">
        <v>12.3455896377563</v>
      </c>
      <c r="G458" s="232">
        <v>1.2986700875766401E-34</v>
      </c>
      <c r="H458" s="232">
        <v>6275</v>
      </c>
      <c r="I458" s="232">
        <v>0.41080588102340698</v>
      </c>
      <c r="J458" s="232">
        <v>40.226913452148402</v>
      </c>
    </row>
    <row r="459" spans="1:10" x14ac:dyDescent="0.25">
      <c r="A459" s="275" t="str">
        <f t="shared" si="7"/>
        <v>42012idade2</v>
      </c>
      <c r="B459" s="232">
        <v>42012</v>
      </c>
      <c r="C459" s="232" t="s">
        <v>717</v>
      </c>
      <c r="D459" s="232">
        <v>-4.8179170698858798E-4</v>
      </c>
      <c r="E459" s="232">
        <v>4.92804865643848E-5</v>
      </c>
      <c r="F459" s="232">
        <v>-9.7765207290649396</v>
      </c>
      <c r="G459" s="232">
        <v>2.05397089665814E-22</v>
      </c>
      <c r="H459" s="232">
        <v>6275</v>
      </c>
      <c r="I459" s="232">
        <v>0.41080588102340698</v>
      </c>
      <c r="J459" s="232">
        <v>1793.15393066406</v>
      </c>
    </row>
    <row r="460" spans="1:10" x14ac:dyDescent="0.25">
      <c r="A460" s="275" t="str">
        <f t="shared" si="7"/>
        <v>42012edu1</v>
      </c>
      <c r="B460" s="232">
        <v>42012</v>
      </c>
      <c r="C460" s="232" t="s">
        <v>697</v>
      </c>
      <c r="J460" s="232">
        <v>0</v>
      </c>
    </row>
    <row r="461" spans="1:10" x14ac:dyDescent="0.25">
      <c r="A461" s="275" t="str">
        <f t="shared" si="7"/>
        <v>42012lnrtrabp</v>
      </c>
      <c r="B461" s="232">
        <v>42012</v>
      </c>
      <c r="C461" s="232" t="s">
        <v>718</v>
      </c>
      <c r="J461" s="232">
        <v>7.4168286323547399</v>
      </c>
    </row>
    <row r="462" spans="1:10" x14ac:dyDescent="0.25">
      <c r="A462" s="275" t="str">
        <f t="shared" si="7"/>
        <v>32012_cons</v>
      </c>
      <c r="B462" s="232">
        <v>32012</v>
      </c>
      <c r="C462" s="232" t="s">
        <v>696</v>
      </c>
      <c r="D462" s="232">
        <v>5.5008397102356001</v>
      </c>
      <c r="E462" s="232">
        <v>9.1949887573718997E-2</v>
      </c>
      <c r="F462" s="232">
        <v>59.8243217468262</v>
      </c>
      <c r="G462" s="232">
        <v>0</v>
      </c>
      <c r="H462" s="232">
        <v>6433</v>
      </c>
      <c r="I462" s="232">
        <v>0.42261961102485701</v>
      </c>
    </row>
    <row r="463" spans="1:10" x14ac:dyDescent="0.25">
      <c r="A463" s="275" t="str">
        <f t="shared" si="7"/>
        <v>32012edu10</v>
      </c>
      <c r="B463" s="232">
        <v>32012</v>
      </c>
      <c r="C463" s="232" t="s">
        <v>698</v>
      </c>
      <c r="D463" s="232">
        <v>0.230580538511276</v>
      </c>
      <c r="E463" s="232">
        <v>6.9568365812301594E-2</v>
      </c>
      <c r="F463" s="232">
        <v>3.3144452571868901</v>
      </c>
      <c r="G463" s="232">
        <v>9.2334719374775897E-4</v>
      </c>
      <c r="H463" s="232">
        <v>6433</v>
      </c>
      <c r="I463" s="232">
        <v>0.42261961102485701</v>
      </c>
      <c r="J463" s="232">
        <v>2.19882167875767E-2</v>
      </c>
    </row>
    <row r="464" spans="1:10" x14ac:dyDescent="0.25">
      <c r="A464" s="275" t="str">
        <f t="shared" si="7"/>
        <v>32012edu11</v>
      </c>
      <c r="B464" s="232">
        <v>32012</v>
      </c>
      <c r="C464" s="232" t="s">
        <v>699</v>
      </c>
      <c r="D464" s="232">
        <v>0.29819184541702298</v>
      </c>
      <c r="E464" s="232">
        <v>6.8983867764473003E-2</v>
      </c>
      <c r="F464" s="232">
        <v>4.32263135910034</v>
      </c>
      <c r="G464" s="232">
        <v>1.56511541717919E-5</v>
      </c>
      <c r="H464" s="232">
        <v>6433</v>
      </c>
      <c r="I464" s="232">
        <v>0.42261961102485701</v>
      </c>
      <c r="J464" s="232">
        <v>2.58723627775908E-2</v>
      </c>
    </row>
    <row r="465" spans="1:10" x14ac:dyDescent="0.25">
      <c r="A465" s="275" t="str">
        <f t="shared" si="7"/>
        <v>32012edu12</v>
      </c>
      <c r="B465" s="232">
        <v>32012</v>
      </c>
      <c r="C465" s="232" t="s">
        <v>700</v>
      </c>
      <c r="D465" s="232">
        <v>0.50268584489822399</v>
      </c>
      <c r="E465" s="232">
        <v>5.4575052112340899E-2</v>
      </c>
      <c r="F465" s="232">
        <v>9.2109088897705096</v>
      </c>
      <c r="G465" s="232">
        <v>4.29895748672296E-20</v>
      </c>
      <c r="H465" s="232">
        <v>6433</v>
      </c>
      <c r="I465" s="232">
        <v>0.42261961102485701</v>
      </c>
      <c r="J465" s="232">
        <v>0.33316007256507901</v>
      </c>
    </row>
    <row r="466" spans="1:10" x14ac:dyDescent="0.25">
      <c r="A466" s="275" t="str">
        <f t="shared" si="7"/>
        <v>32012edu13</v>
      </c>
      <c r="B466" s="232">
        <v>32012</v>
      </c>
      <c r="C466" s="232" t="s">
        <v>701</v>
      </c>
      <c r="D466" s="232">
        <v>0.78968822956085205</v>
      </c>
      <c r="E466" s="232">
        <v>7.8127183020114899E-2</v>
      </c>
      <c r="F466" s="232">
        <v>10.1077270507813</v>
      </c>
      <c r="G466" s="232">
        <v>7.6973986351154104E-24</v>
      </c>
      <c r="H466" s="232">
        <v>6433</v>
      </c>
      <c r="I466" s="232">
        <v>0.42261961102485701</v>
      </c>
      <c r="J466" s="232">
        <v>2.2964393720030798E-2</v>
      </c>
    </row>
    <row r="467" spans="1:10" x14ac:dyDescent="0.25">
      <c r="A467" s="275" t="str">
        <f t="shared" si="7"/>
        <v>32012edu14</v>
      </c>
      <c r="B467" s="232">
        <v>32012</v>
      </c>
      <c r="C467" s="232" t="s">
        <v>702</v>
      </c>
      <c r="D467" s="232">
        <v>0.68491190671920799</v>
      </c>
      <c r="E467" s="232">
        <v>7.0466488599777194E-2</v>
      </c>
      <c r="F467" s="232">
        <v>9.7196826934814506</v>
      </c>
      <c r="G467" s="232">
        <v>3.5337873694797999E-22</v>
      </c>
      <c r="H467" s="232">
        <v>6433</v>
      </c>
      <c r="I467" s="232">
        <v>0.42261961102485701</v>
      </c>
      <c r="J467" s="232">
        <v>2.8479041531682001E-2</v>
      </c>
    </row>
    <row r="468" spans="1:10" x14ac:dyDescent="0.25">
      <c r="A468" s="275" t="str">
        <f t="shared" si="7"/>
        <v>32012edu15</v>
      </c>
      <c r="B468" s="232">
        <v>32012</v>
      </c>
      <c r="C468" s="232" t="s">
        <v>703</v>
      </c>
      <c r="D468" s="232">
        <v>0.80003565549850497</v>
      </c>
      <c r="E468" s="232">
        <v>7.6227203011512798E-2</v>
      </c>
      <c r="F468" s="232">
        <v>10.495409011840801</v>
      </c>
      <c r="G468" s="232">
        <v>1.4599952904347499E-25</v>
      </c>
      <c r="H468" s="232">
        <v>6433</v>
      </c>
      <c r="I468" s="232">
        <v>0.42261961102485701</v>
      </c>
      <c r="J468" s="232">
        <v>3.3503100275993299E-2</v>
      </c>
    </row>
    <row r="469" spans="1:10" x14ac:dyDescent="0.25">
      <c r="A469" s="275" t="str">
        <f t="shared" si="7"/>
        <v>32012edu16</v>
      </c>
      <c r="B469" s="232">
        <v>32012</v>
      </c>
      <c r="C469" s="232" t="s">
        <v>704</v>
      </c>
      <c r="D469" s="232">
        <v>1.34795594215393</v>
      </c>
      <c r="E469" s="232">
        <v>5.7843621820211397E-2</v>
      </c>
      <c r="F469" s="232">
        <v>23.303449630737301</v>
      </c>
      <c r="G469" s="232">
        <v>0</v>
      </c>
      <c r="H469" s="232">
        <v>6433</v>
      </c>
      <c r="I469" s="232">
        <v>0.42261961102485701</v>
      </c>
      <c r="J469" s="232">
        <v>0.20941458642482799</v>
      </c>
    </row>
    <row r="470" spans="1:10" x14ac:dyDescent="0.25">
      <c r="A470" s="275" t="str">
        <f t="shared" si="7"/>
        <v>32012edu18</v>
      </c>
      <c r="B470" s="232">
        <v>32012</v>
      </c>
      <c r="C470" s="232" t="s">
        <v>705</v>
      </c>
      <c r="D470" s="232">
        <v>1.8161602020263701</v>
      </c>
      <c r="E470" s="232">
        <v>0.116163402795792</v>
      </c>
      <c r="F470" s="232">
        <v>15.6345300674438</v>
      </c>
      <c r="G470" s="232">
        <v>0</v>
      </c>
      <c r="H470" s="232">
        <v>6433</v>
      </c>
      <c r="I470" s="232">
        <v>0.42261961102485701</v>
      </c>
      <c r="J470" s="232">
        <v>1.36271677911282E-2</v>
      </c>
    </row>
    <row r="471" spans="1:10" x14ac:dyDescent="0.25">
      <c r="A471" s="275" t="str">
        <f t="shared" si="7"/>
        <v>32012edu2</v>
      </c>
      <c r="B471" s="232">
        <v>32012</v>
      </c>
      <c r="C471" s="232" t="s">
        <v>706</v>
      </c>
      <c r="D471" s="232">
        <v>8.1582300364971203E-2</v>
      </c>
      <c r="E471" s="232">
        <v>0.12837548553943601</v>
      </c>
      <c r="F471" s="232">
        <v>0.63549751043319702</v>
      </c>
      <c r="G471" s="232">
        <v>0.52512669563293501</v>
      </c>
      <c r="H471" s="232">
        <v>6433</v>
      </c>
      <c r="I471" s="232">
        <v>0.42261961102485701</v>
      </c>
      <c r="J471" s="232">
        <v>4.8567461781203703E-3</v>
      </c>
    </row>
    <row r="472" spans="1:10" x14ac:dyDescent="0.25">
      <c r="A472" s="275" t="str">
        <f t="shared" si="7"/>
        <v>32012edu22</v>
      </c>
      <c r="B472" s="232">
        <v>32012</v>
      </c>
      <c r="C472" s="232" t="s">
        <v>707</v>
      </c>
      <c r="D472" s="232">
        <v>2.3116807937622101</v>
      </c>
      <c r="E472" s="232">
        <v>0.19231401383876801</v>
      </c>
      <c r="F472" s="232">
        <v>12.0203447341919</v>
      </c>
      <c r="G472" s="232">
        <v>6.2640558465823899E-33</v>
      </c>
      <c r="H472" s="232">
        <v>6433</v>
      </c>
      <c r="I472" s="232">
        <v>0.42261961102485701</v>
      </c>
      <c r="J472" s="232">
        <v>4.3686637654900603E-3</v>
      </c>
    </row>
    <row r="473" spans="1:10" x14ac:dyDescent="0.25">
      <c r="A473" s="275" t="str">
        <f t="shared" si="7"/>
        <v>32012edu3</v>
      </c>
      <c r="B473" s="232">
        <v>32012</v>
      </c>
      <c r="C473" s="232" t="s">
        <v>708</v>
      </c>
      <c r="D473" s="232">
        <v>2.0958807319402702E-2</v>
      </c>
      <c r="E473" s="232">
        <v>8.7246425449848203E-2</v>
      </c>
      <c r="F473" s="232">
        <v>0.240225404500961</v>
      </c>
      <c r="G473" s="232">
        <v>0.81016319990158103</v>
      </c>
      <c r="H473" s="232">
        <v>6433</v>
      </c>
      <c r="I473" s="232">
        <v>0.42261961102485701</v>
      </c>
      <c r="J473" s="232">
        <v>8.3715217188000696E-3</v>
      </c>
    </row>
    <row r="474" spans="1:10" x14ac:dyDescent="0.25">
      <c r="A474" s="275" t="str">
        <f t="shared" si="7"/>
        <v>32012edu4</v>
      </c>
      <c r="B474" s="232">
        <v>32012</v>
      </c>
      <c r="C474" s="232" t="s">
        <v>709</v>
      </c>
      <c r="D474" s="232">
        <v>-0.11224661767482801</v>
      </c>
      <c r="E474" s="232">
        <v>7.94492661952972E-2</v>
      </c>
      <c r="F474" s="232">
        <v>-1.41280877590179</v>
      </c>
      <c r="G474" s="232">
        <v>0.157760500907898</v>
      </c>
      <c r="H474" s="232">
        <v>6433</v>
      </c>
      <c r="I474" s="232">
        <v>0.42261961102485701</v>
      </c>
      <c r="J474" s="232">
        <v>1.6300242394208901E-2</v>
      </c>
    </row>
    <row r="475" spans="1:10" x14ac:dyDescent="0.25">
      <c r="A475" s="275" t="str">
        <f t="shared" si="7"/>
        <v>32012edu5</v>
      </c>
      <c r="B475" s="232">
        <v>32012</v>
      </c>
      <c r="C475" s="232" t="s">
        <v>710</v>
      </c>
      <c r="D475" s="232">
        <v>1.35812740772963E-2</v>
      </c>
      <c r="E475" s="232">
        <v>6.19472414255142E-2</v>
      </c>
      <c r="F475" s="232">
        <v>0.21923936903476701</v>
      </c>
      <c r="G475" s="232">
        <v>0.82647055387496904</v>
      </c>
      <c r="H475" s="232">
        <v>6433</v>
      </c>
      <c r="I475" s="232">
        <v>0.42261961102485701</v>
      </c>
      <c r="J475" s="232">
        <v>5.4622333496808999E-2</v>
      </c>
    </row>
    <row r="476" spans="1:10" x14ac:dyDescent="0.25">
      <c r="A476" s="275" t="str">
        <f t="shared" si="7"/>
        <v>32012edu6</v>
      </c>
      <c r="B476" s="232">
        <v>32012</v>
      </c>
      <c r="C476" s="232" t="s">
        <v>711</v>
      </c>
      <c r="D476" s="232">
        <v>6.4282260835170704E-2</v>
      </c>
      <c r="E476" s="232">
        <v>6.1851214617490803E-2</v>
      </c>
      <c r="F476" s="232">
        <v>1.0393047332763701</v>
      </c>
      <c r="G476" s="232">
        <v>0.29870221018791199</v>
      </c>
      <c r="H476" s="232">
        <v>6433</v>
      </c>
      <c r="I476" s="232">
        <v>0.42261961102485701</v>
      </c>
      <c r="J476" s="232">
        <v>3.4284487366676303E-2</v>
      </c>
    </row>
    <row r="477" spans="1:10" x14ac:dyDescent="0.25">
      <c r="A477" s="275" t="str">
        <f t="shared" si="7"/>
        <v>32012edu7</v>
      </c>
      <c r="B477" s="232">
        <v>32012</v>
      </c>
      <c r="C477" s="232" t="s">
        <v>712</v>
      </c>
      <c r="D477" s="232">
        <v>0.11079909652471499</v>
      </c>
      <c r="E477" s="232">
        <v>7.0569954812526703E-2</v>
      </c>
      <c r="F477" s="232">
        <v>1.5700604915618901</v>
      </c>
      <c r="G477" s="232">
        <v>0.11645038425922399</v>
      </c>
      <c r="H477" s="232">
        <v>6433</v>
      </c>
      <c r="I477" s="232">
        <v>0.42261961102485701</v>
      </c>
      <c r="J477" s="232">
        <v>2.26783938705921E-2</v>
      </c>
    </row>
    <row r="478" spans="1:10" x14ac:dyDescent="0.25">
      <c r="A478" s="275" t="str">
        <f t="shared" si="7"/>
        <v>32012edu8</v>
      </c>
      <c r="B478" s="232">
        <v>32012</v>
      </c>
      <c r="C478" s="232" t="s">
        <v>713</v>
      </c>
      <c r="D478" s="232">
        <v>0.185980468988419</v>
      </c>
      <c r="E478" s="232">
        <v>6.6743716597557096E-2</v>
      </c>
      <c r="F478" s="232">
        <v>2.7864866256713898</v>
      </c>
      <c r="G478" s="232">
        <v>5.3439466282725299E-3</v>
      </c>
      <c r="H478" s="232">
        <v>6433</v>
      </c>
      <c r="I478" s="232">
        <v>0.42261961102485701</v>
      </c>
      <c r="J478" s="232">
        <v>2.5063995271921199E-2</v>
      </c>
    </row>
    <row r="479" spans="1:10" x14ac:dyDescent="0.25">
      <c r="A479" s="275" t="str">
        <f t="shared" si="7"/>
        <v>32012edu9</v>
      </c>
      <c r="B479" s="232">
        <v>32012</v>
      </c>
      <c r="C479" s="232" t="s">
        <v>714</v>
      </c>
      <c r="D479" s="232">
        <v>0.16401219367980999</v>
      </c>
      <c r="E479" s="232">
        <v>5.5641844868660001E-2</v>
      </c>
      <c r="F479" s="232">
        <v>2.9476411342620898</v>
      </c>
      <c r="G479" s="232">
        <v>3.2136286608874802E-3</v>
      </c>
      <c r="H479" s="232">
        <v>6433</v>
      </c>
      <c r="I479" s="232">
        <v>0.42261961102485701</v>
      </c>
      <c r="J479" s="232">
        <v>0.11959784477949099</v>
      </c>
    </row>
    <row r="480" spans="1:10" x14ac:dyDescent="0.25">
      <c r="A480" s="275" t="str">
        <f t="shared" si="7"/>
        <v>32012hom</v>
      </c>
      <c r="B480" s="232">
        <v>32012</v>
      </c>
      <c r="C480" s="232" t="s">
        <v>715</v>
      </c>
      <c r="D480" s="232">
        <v>0.34655329585075401</v>
      </c>
      <c r="E480" s="232">
        <v>1.6600465402007099E-2</v>
      </c>
      <c r="F480" s="232">
        <v>20.8761196136475</v>
      </c>
      <c r="G480" s="232">
        <v>0</v>
      </c>
      <c r="H480" s="232">
        <v>6433</v>
      </c>
      <c r="I480" s="232">
        <v>0.42261961102485701</v>
      </c>
      <c r="J480" s="232">
        <v>0.54569458961486805</v>
      </c>
    </row>
    <row r="481" spans="1:10" x14ac:dyDescent="0.25">
      <c r="A481" s="275" t="str">
        <f t="shared" si="7"/>
        <v>32012idade</v>
      </c>
      <c r="B481" s="232">
        <v>32012</v>
      </c>
      <c r="C481" s="232" t="s">
        <v>716</v>
      </c>
      <c r="D481" s="232">
        <v>4.9270186573266997E-2</v>
      </c>
      <c r="E481" s="232">
        <v>3.9377640932798403E-3</v>
      </c>
      <c r="F481" s="232">
        <v>12.512224197387701</v>
      </c>
      <c r="G481" s="232">
        <v>1.6589456751623501E-35</v>
      </c>
      <c r="H481" s="232">
        <v>6433</v>
      </c>
      <c r="I481" s="232">
        <v>0.42261961102485701</v>
      </c>
      <c r="J481" s="232">
        <v>40.024738311767599</v>
      </c>
    </row>
    <row r="482" spans="1:10" x14ac:dyDescent="0.25">
      <c r="A482" s="275" t="str">
        <f t="shared" si="7"/>
        <v>32012idade2</v>
      </c>
      <c r="B482" s="232">
        <v>32012</v>
      </c>
      <c r="C482" s="232" t="s">
        <v>717</v>
      </c>
      <c r="D482" s="232">
        <v>-4.6575194573961198E-4</v>
      </c>
      <c r="E482" s="232">
        <v>4.8006233555497602E-5</v>
      </c>
      <c r="F482" s="232">
        <v>-9.70190525054932</v>
      </c>
      <c r="G482" s="232">
        <v>4.1965739132235799E-22</v>
      </c>
      <c r="H482" s="232">
        <v>6433</v>
      </c>
      <c r="I482" s="232">
        <v>0.42261961102485701</v>
      </c>
      <c r="J482" s="232">
        <v>1775.93334960938</v>
      </c>
    </row>
    <row r="483" spans="1:10" x14ac:dyDescent="0.25">
      <c r="A483" s="275" t="str">
        <f t="shared" si="7"/>
        <v>32012edu1</v>
      </c>
      <c r="B483" s="232">
        <v>32012</v>
      </c>
      <c r="C483" s="232" t="s">
        <v>697</v>
      </c>
      <c r="J483" s="232">
        <v>0</v>
      </c>
    </row>
    <row r="484" spans="1:10" x14ac:dyDescent="0.25">
      <c r="A484" s="275" t="str">
        <f t="shared" si="7"/>
        <v>32012lnrtrabp</v>
      </c>
      <c r="B484" s="232">
        <v>32012</v>
      </c>
      <c r="C484" s="232" t="s">
        <v>718</v>
      </c>
      <c r="J484" s="232">
        <v>7.4251446723937997</v>
      </c>
    </row>
    <row r="485" spans="1:10" x14ac:dyDescent="0.25">
      <c r="A485" s="275" t="str">
        <f t="shared" si="7"/>
        <v>22012_cons</v>
      </c>
      <c r="B485" s="232">
        <v>22012</v>
      </c>
      <c r="C485" s="232" t="s">
        <v>696</v>
      </c>
      <c r="D485" s="232">
        <v>5.7473464012145996</v>
      </c>
      <c r="E485" s="232">
        <v>9.5946870744228405E-2</v>
      </c>
      <c r="F485" s="232">
        <v>59.901344299316399</v>
      </c>
      <c r="G485" s="232">
        <v>0</v>
      </c>
      <c r="H485" s="232">
        <v>6302</v>
      </c>
      <c r="I485" s="232">
        <v>0.38847437500953702</v>
      </c>
    </row>
    <row r="486" spans="1:10" x14ac:dyDescent="0.25">
      <c r="A486" s="275" t="str">
        <f t="shared" si="7"/>
        <v>22012edu1</v>
      </c>
      <c r="B486" s="232">
        <v>22012</v>
      </c>
      <c r="C486" s="232" t="s">
        <v>697</v>
      </c>
      <c r="D486" s="232">
        <v>-0.62201792001724199</v>
      </c>
      <c r="E486" s="232">
        <v>4.8787709325552001E-2</v>
      </c>
      <c r="F486" s="232">
        <v>-12.749480247497599</v>
      </c>
      <c r="G486" s="232">
        <v>8.9393129344007401E-37</v>
      </c>
      <c r="H486" s="232">
        <v>6302</v>
      </c>
      <c r="I486" s="232">
        <v>0.38847437500953702</v>
      </c>
      <c r="J486" s="232">
        <v>1.17634212074336E-4</v>
      </c>
    </row>
    <row r="487" spans="1:10" x14ac:dyDescent="0.25">
      <c r="A487" s="275" t="str">
        <f t="shared" si="7"/>
        <v>22012edu10</v>
      </c>
      <c r="B487" s="232">
        <v>22012</v>
      </c>
      <c r="C487" s="232" t="s">
        <v>698</v>
      </c>
      <c r="D487" s="232">
        <v>5.6862227618694298E-2</v>
      </c>
      <c r="E487" s="232">
        <v>6.23429268598557E-2</v>
      </c>
      <c r="F487" s="232">
        <v>0.91208785772323597</v>
      </c>
      <c r="G487" s="232">
        <v>0.36175748705864003</v>
      </c>
      <c r="H487" s="232">
        <v>6302</v>
      </c>
      <c r="I487" s="232">
        <v>0.38847437500953702</v>
      </c>
      <c r="J487" s="232">
        <v>2.4902503937482799E-2</v>
      </c>
    </row>
    <row r="488" spans="1:10" x14ac:dyDescent="0.25">
      <c r="A488" s="275" t="str">
        <f t="shared" si="7"/>
        <v>22012edu11</v>
      </c>
      <c r="B488" s="232">
        <v>22012</v>
      </c>
      <c r="C488" s="232" t="s">
        <v>699</v>
      </c>
      <c r="D488" s="232">
        <v>0.158218383789063</v>
      </c>
      <c r="E488" s="232">
        <v>6.3435859978199005E-2</v>
      </c>
      <c r="F488" s="232">
        <v>2.49414730072021</v>
      </c>
      <c r="G488" s="232">
        <v>1.2651527300477E-2</v>
      </c>
      <c r="H488" s="232">
        <v>6302</v>
      </c>
      <c r="I488" s="232">
        <v>0.38847437500953702</v>
      </c>
      <c r="J488" s="232">
        <v>2.9576735571026799E-2</v>
      </c>
    </row>
    <row r="489" spans="1:10" x14ac:dyDescent="0.25">
      <c r="A489" s="275" t="str">
        <f t="shared" si="7"/>
        <v>22012edu12</v>
      </c>
      <c r="B489" s="232">
        <v>22012</v>
      </c>
      <c r="C489" s="232" t="s">
        <v>700</v>
      </c>
      <c r="D489" s="232">
        <v>0.33699122071266202</v>
      </c>
      <c r="E489" s="232">
        <v>4.9907177686691298E-2</v>
      </c>
      <c r="F489" s="232">
        <v>6.7523598670959499</v>
      </c>
      <c r="G489" s="232">
        <v>1.58513428077933E-11</v>
      </c>
      <c r="H489" s="232">
        <v>6302</v>
      </c>
      <c r="I489" s="232">
        <v>0.38847437500953702</v>
      </c>
      <c r="J489" s="232">
        <v>0.32657951116561901</v>
      </c>
    </row>
    <row r="490" spans="1:10" x14ac:dyDescent="0.25">
      <c r="A490" s="275" t="str">
        <f t="shared" si="7"/>
        <v>22012edu13</v>
      </c>
      <c r="B490" s="232">
        <v>22012</v>
      </c>
      <c r="C490" s="232" t="s">
        <v>701</v>
      </c>
      <c r="D490" s="232">
        <v>0.61786586046218905</v>
      </c>
      <c r="E490" s="232">
        <v>7.0644579827785506E-2</v>
      </c>
      <c r="F490" s="232">
        <v>8.7461185455322301</v>
      </c>
      <c r="G490" s="232">
        <v>2.7989560609092099E-18</v>
      </c>
      <c r="H490" s="232">
        <v>6302</v>
      </c>
      <c r="I490" s="232">
        <v>0.38847437500953702</v>
      </c>
      <c r="J490" s="232">
        <v>1.98164526373148E-2</v>
      </c>
    </row>
    <row r="491" spans="1:10" x14ac:dyDescent="0.25">
      <c r="A491" s="275" t="str">
        <f t="shared" si="7"/>
        <v>22012edu14</v>
      </c>
      <c r="B491" s="232">
        <v>22012</v>
      </c>
      <c r="C491" s="232" t="s">
        <v>702</v>
      </c>
      <c r="D491" s="232">
        <v>0.69455605745315596</v>
      </c>
      <c r="E491" s="232">
        <v>7.1400143206119496E-2</v>
      </c>
      <c r="F491" s="232">
        <v>9.7276563644409197</v>
      </c>
      <c r="G491" s="232">
        <v>3.2953708847279402E-22</v>
      </c>
      <c r="H491" s="232">
        <v>6302</v>
      </c>
      <c r="I491" s="232">
        <v>0.38847437500953702</v>
      </c>
      <c r="J491" s="232">
        <v>3.1637717038393E-2</v>
      </c>
    </row>
    <row r="492" spans="1:10" x14ac:dyDescent="0.25">
      <c r="A492" s="275" t="str">
        <f t="shared" si="7"/>
        <v>22012edu15</v>
      </c>
      <c r="B492" s="232">
        <v>22012</v>
      </c>
      <c r="C492" s="232" t="s">
        <v>703</v>
      </c>
      <c r="D492" s="232">
        <v>0.576718509197235</v>
      </c>
      <c r="E492" s="232">
        <v>6.9257006049156203E-2</v>
      </c>
      <c r="F492" s="232">
        <v>8.3272228240966797</v>
      </c>
      <c r="G492" s="232">
        <v>1.00627970737509E-16</v>
      </c>
      <c r="H492" s="232">
        <v>6302</v>
      </c>
      <c r="I492" s="232">
        <v>0.38847437500953702</v>
      </c>
      <c r="J492" s="232">
        <v>3.3781707286834703E-2</v>
      </c>
    </row>
    <row r="493" spans="1:10" x14ac:dyDescent="0.25">
      <c r="A493" s="275" t="str">
        <f t="shared" si="7"/>
        <v>22012edu16</v>
      </c>
      <c r="B493" s="232">
        <v>22012</v>
      </c>
      <c r="C493" s="232" t="s">
        <v>704</v>
      </c>
      <c r="D493" s="232">
        <v>1.22075390815735</v>
      </c>
      <c r="E493" s="232">
        <v>5.44638969004154E-2</v>
      </c>
      <c r="F493" s="232">
        <v>22.4140014648438</v>
      </c>
      <c r="G493" s="232">
        <v>0</v>
      </c>
      <c r="H493" s="232">
        <v>6302</v>
      </c>
      <c r="I493" s="232">
        <v>0.38847437500953702</v>
      </c>
      <c r="J493" s="232">
        <v>0.21039316058158899</v>
      </c>
    </row>
    <row r="494" spans="1:10" x14ac:dyDescent="0.25">
      <c r="A494" s="275" t="str">
        <f t="shared" si="7"/>
        <v>22012edu18</v>
      </c>
      <c r="B494" s="232">
        <v>22012</v>
      </c>
      <c r="C494" s="232" t="s">
        <v>705</v>
      </c>
      <c r="D494" s="232">
        <v>1.55073249340057</v>
      </c>
      <c r="E494" s="232">
        <v>0.10987807810306501</v>
      </c>
      <c r="F494" s="232">
        <v>14.1132106781006</v>
      </c>
      <c r="G494" s="232">
        <v>0</v>
      </c>
      <c r="H494" s="232">
        <v>6302</v>
      </c>
      <c r="I494" s="232">
        <v>0.38847437500953702</v>
      </c>
      <c r="J494" s="232">
        <v>1.6193453222513199E-2</v>
      </c>
    </row>
    <row r="495" spans="1:10" x14ac:dyDescent="0.25">
      <c r="A495" s="275" t="str">
        <f t="shared" si="7"/>
        <v>22012edu2</v>
      </c>
      <c r="B495" s="232">
        <v>22012</v>
      </c>
      <c r="C495" s="232" t="s">
        <v>706</v>
      </c>
      <c r="D495" s="232">
        <v>-0.225283414125443</v>
      </c>
      <c r="E495" s="232">
        <v>0.10126405954360999</v>
      </c>
      <c r="F495" s="232">
        <v>-2.2247123718261701</v>
      </c>
      <c r="G495" s="232">
        <v>2.6135953143239E-2</v>
      </c>
      <c r="H495" s="232">
        <v>6302</v>
      </c>
      <c r="I495" s="232">
        <v>0.38847437500953702</v>
      </c>
      <c r="J495" s="232">
        <v>5.5529256351292099E-3</v>
      </c>
    </row>
    <row r="496" spans="1:10" x14ac:dyDescent="0.25">
      <c r="A496" s="275" t="str">
        <f t="shared" si="7"/>
        <v>22012edu22</v>
      </c>
      <c r="B496" s="232">
        <v>22012</v>
      </c>
      <c r="C496" s="232" t="s">
        <v>707</v>
      </c>
      <c r="D496" s="232">
        <v>1.96879947185516</v>
      </c>
      <c r="E496" s="232">
        <v>0.16387979686260201</v>
      </c>
      <c r="F496" s="232">
        <v>12.0136804580688</v>
      </c>
      <c r="G496" s="232">
        <v>6.8928218973654801E-33</v>
      </c>
      <c r="H496" s="232">
        <v>6302</v>
      </c>
      <c r="I496" s="232">
        <v>0.38847437500953702</v>
      </c>
      <c r="J496" s="232">
        <v>6.5301116555929201E-3</v>
      </c>
    </row>
    <row r="497" spans="1:10" x14ac:dyDescent="0.25">
      <c r="A497" s="275" t="str">
        <f t="shared" si="7"/>
        <v>22012edu3</v>
      </c>
      <c r="B497" s="232">
        <v>22012</v>
      </c>
      <c r="C497" s="232" t="s">
        <v>708</v>
      </c>
      <c r="D497" s="232">
        <v>-0.21950663626194</v>
      </c>
      <c r="E497" s="232">
        <v>0.12892614305019401</v>
      </c>
      <c r="F497" s="232">
        <v>-1.70257663726807</v>
      </c>
      <c r="G497" s="232">
        <v>8.8696815073490101E-2</v>
      </c>
      <c r="H497" s="232">
        <v>6302</v>
      </c>
      <c r="I497" s="232">
        <v>0.38847437500953702</v>
      </c>
      <c r="J497" s="232">
        <v>7.8619476407766307E-3</v>
      </c>
    </row>
    <row r="498" spans="1:10" x14ac:dyDescent="0.25">
      <c r="A498" s="275" t="str">
        <f t="shared" si="7"/>
        <v>22012edu4</v>
      </c>
      <c r="B498" s="232">
        <v>22012</v>
      </c>
      <c r="C498" s="232" t="s">
        <v>709</v>
      </c>
      <c r="D498" s="232">
        <v>-0.24970954656600999</v>
      </c>
      <c r="E498" s="232">
        <v>7.4232064187526703E-2</v>
      </c>
      <c r="F498" s="232">
        <v>-3.3639042377471902</v>
      </c>
      <c r="G498" s="232">
        <v>7.7308266190812003E-4</v>
      </c>
      <c r="H498" s="232">
        <v>6302</v>
      </c>
      <c r="I498" s="232">
        <v>0.38847437500953702</v>
      </c>
      <c r="J498" s="232">
        <v>1.5050617977976801E-2</v>
      </c>
    </row>
    <row r="499" spans="1:10" x14ac:dyDescent="0.25">
      <c r="A499" s="275" t="str">
        <f t="shared" si="7"/>
        <v>22012edu5</v>
      </c>
      <c r="B499" s="232">
        <v>22012</v>
      </c>
      <c r="C499" s="232" t="s">
        <v>710</v>
      </c>
      <c r="D499" s="232">
        <v>-0.108234509825706</v>
      </c>
      <c r="E499" s="232">
        <v>6.2261391431093202E-2</v>
      </c>
      <c r="F499" s="232">
        <v>-1.7383888959884599</v>
      </c>
      <c r="G499" s="232">
        <v>8.2191325724124895E-2</v>
      </c>
      <c r="H499" s="232">
        <v>6302</v>
      </c>
      <c r="I499" s="232">
        <v>0.38847437500953702</v>
      </c>
      <c r="J499" s="232">
        <v>5.4476249963045099E-2</v>
      </c>
    </row>
    <row r="500" spans="1:10" x14ac:dyDescent="0.25">
      <c r="A500" s="275" t="str">
        <f t="shared" si="7"/>
        <v>22012edu6</v>
      </c>
      <c r="B500" s="232">
        <v>22012</v>
      </c>
      <c r="C500" s="232" t="s">
        <v>711</v>
      </c>
      <c r="D500" s="232">
        <v>-0.118315011262894</v>
      </c>
      <c r="E500" s="232">
        <v>6.4415134489536299E-2</v>
      </c>
      <c r="F500" s="232">
        <v>-1.83675801753998</v>
      </c>
      <c r="G500" s="232">
        <v>6.6292859613895402E-2</v>
      </c>
      <c r="H500" s="232">
        <v>6302</v>
      </c>
      <c r="I500" s="232">
        <v>0.38847437500953702</v>
      </c>
      <c r="J500" s="232">
        <v>2.9119845479726798E-2</v>
      </c>
    </row>
    <row r="501" spans="1:10" x14ac:dyDescent="0.25">
      <c r="A501" s="275" t="str">
        <f t="shared" si="7"/>
        <v>22012edu7</v>
      </c>
      <c r="B501" s="232">
        <v>22012</v>
      </c>
      <c r="C501" s="232" t="s">
        <v>712</v>
      </c>
      <c r="D501" s="232">
        <v>-7.0248380303382901E-2</v>
      </c>
      <c r="E501" s="232">
        <v>6.5383933484554305E-2</v>
      </c>
      <c r="F501" s="232">
        <v>-1.0743981599807699</v>
      </c>
      <c r="G501" s="232">
        <v>0.28268554806709301</v>
      </c>
      <c r="H501" s="232">
        <v>6302</v>
      </c>
      <c r="I501" s="232">
        <v>0.38847437500953702</v>
      </c>
      <c r="J501" s="232">
        <v>2.32638511806726E-2</v>
      </c>
    </row>
    <row r="502" spans="1:10" x14ac:dyDescent="0.25">
      <c r="A502" s="275" t="str">
        <f t="shared" si="7"/>
        <v>22012edu8</v>
      </c>
      <c r="B502" s="232">
        <v>22012</v>
      </c>
      <c r="C502" s="232" t="s">
        <v>713</v>
      </c>
      <c r="D502" s="232">
        <v>-4.4657610356807702E-2</v>
      </c>
      <c r="E502" s="232">
        <v>7.1223631501197801E-2</v>
      </c>
      <c r="F502" s="232">
        <v>-0.62700551748275801</v>
      </c>
      <c r="G502" s="232">
        <v>0.530678391456604</v>
      </c>
      <c r="H502" s="232">
        <v>6302</v>
      </c>
      <c r="I502" s="232">
        <v>0.38847437500953702</v>
      </c>
      <c r="J502" s="232">
        <v>2.86479163914919E-2</v>
      </c>
    </row>
    <row r="503" spans="1:10" x14ac:dyDescent="0.25">
      <c r="A503" s="275" t="str">
        <f t="shared" si="7"/>
        <v>22012edu9</v>
      </c>
      <c r="B503" s="232">
        <v>22012</v>
      </c>
      <c r="C503" s="232" t="s">
        <v>714</v>
      </c>
      <c r="D503" s="232">
        <v>-2.1161702461540699E-3</v>
      </c>
      <c r="E503" s="232">
        <v>5.1592841744422899E-2</v>
      </c>
      <c r="F503" s="232">
        <v>-4.1016742587089497E-2</v>
      </c>
      <c r="G503" s="232">
        <v>0.96728384494781505</v>
      </c>
      <c r="H503" s="232">
        <v>6302</v>
      </c>
      <c r="I503" s="232">
        <v>0.38847437500953702</v>
      </c>
      <c r="J503" s="232">
        <v>0.113540768623352</v>
      </c>
    </row>
    <row r="504" spans="1:10" x14ac:dyDescent="0.25">
      <c r="A504" s="275" t="str">
        <f t="shared" si="7"/>
        <v>22012hom</v>
      </c>
      <c r="B504" s="232">
        <v>22012</v>
      </c>
      <c r="C504" s="232" t="s">
        <v>715</v>
      </c>
      <c r="D504" s="232">
        <v>0.35495889186859098</v>
      </c>
      <c r="E504" s="232">
        <v>1.83550659567118E-2</v>
      </c>
      <c r="F504" s="232">
        <v>19.3384704589844</v>
      </c>
      <c r="G504" s="232">
        <v>0</v>
      </c>
      <c r="H504" s="232">
        <v>6302</v>
      </c>
      <c r="I504" s="232">
        <v>0.38847437500953702</v>
      </c>
      <c r="J504" s="232">
        <v>0.53885310888290405</v>
      </c>
    </row>
    <row r="505" spans="1:10" x14ac:dyDescent="0.25">
      <c r="A505" s="275" t="str">
        <f t="shared" si="7"/>
        <v>22012idade</v>
      </c>
      <c r="B505" s="232">
        <v>22012</v>
      </c>
      <c r="C505" s="232" t="s">
        <v>716</v>
      </c>
      <c r="D505" s="232">
        <v>4.50718328356743E-2</v>
      </c>
      <c r="E505" s="232">
        <v>4.2966697365045504E-3</v>
      </c>
      <c r="F505" s="232">
        <v>10.4899454116821</v>
      </c>
      <c r="G505" s="232">
        <v>1.56075686363718E-25</v>
      </c>
      <c r="H505" s="232">
        <v>6302</v>
      </c>
      <c r="I505" s="232">
        <v>0.38847437500953702</v>
      </c>
      <c r="J505" s="232">
        <v>40.040409088134801</v>
      </c>
    </row>
    <row r="506" spans="1:10" x14ac:dyDescent="0.25">
      <c r="A506" s="275" t="str">
        <f t="shared" si="7"/>
        <v>22012idade2</v>
      </c>
      <c r="B506" s="232">
        <v>22012</v>
      </c>
      <c r="C506" s="232" t="s">
        <v>717</v>
      </c>
      <c r="D506" s="232">
        <v>-4.1425772360525998E-4</v>
      </c>
      <c r="E506" s="232">
        <v>5.24986717209686E-5</v>
      </c>
      <c r="F506" s="232">
        <v>-7.8908228874206499</v>
      </c>
      <c r="G506" s="232">
        <v>3.5166264753574399E-15</v>
      </c>
      <c r="H506" s="232">
        <v>6302</v>
      </c>
      <c r="I506" s="232">
        <v>0.38847437500953702</v>
      </c>
      <c r="J506" s="232">
        <v>1777.21789550781</v>
      </c>
    </row>
    <row r="507" spans="1:10" x14ac:dyDescent="0.25">
      <c r="A507" s="275" t="str">
        <f t="shared" si="7"/>
        <v>22012lnrtrabp</v>
      </c>
      <c r="B507" s="232">
        <v>22012</v>
      </c>
      <c r="C507" s="232" t="s">
        <v>718</v>
      </c>
      <c r="J507" s="232">
        <v>7.4524388313293501</v>
      </c>
    </row>
    <row r="508" spans="1:10" x14ac:dyDescent="0.25">
      <c r="A508" s="275" t="str">
        <f t="shared" si="7"/>
        <v>12012_cons</v>
      </c>
      <c r="B508" s="232">
        <v>12012</v>
      </c>
      <c r="C508" s="232" t="s">
        <v>696</v>
      </c>
      <c r="D508" s="232">
        <v>5.2262268066406303</v>
      </c>
      <c r="E508" s="232">
        <v>9.7552336752414703E-2</v>
      </c>
      <c r="F508" s="232">
        <v>53.573570251464801</v>
      </c>
      <c r="G508" s="232">
        <v>0</v>
      </c>
      <c r="H508" s="232">
        <v>5766</v>
      </c>
      <c r="I508" s="232">
        <v>0.43910759687423701</v>
      </c>
    </row>
    <row r="509" spans="1:10" x14ac:dyDescent="0.25">
      <c r="A509" s="275" t="str">
        <f t="shared" si="7"/>
        <v>12012edu1</v>
      </c>
      <c r="B509" s="232">
        <v>12012</v>
      </c>
      <c r="C509" s="232" t="s">
        <v>697</v>
      </c>
      <c r="D509" s="232">
        <v>8.8539663702249492E-3</v>
      </c>
      <c r="E509" s="232">
        <v>5.5249974131584202E-2</v>
      </c>
      <c r="F509" s="232">
        <v>0.16025285422801999</v>
      </c>
      <c r="G509" s="232">
        <v>0.87268751859664895</v>
      </c>
      <c r="H509" s="232">
        <v>5766</v>
      </c>
      <c r="I509" s="232">
        <v>0.43910759687423701</v>
      </c>
      <c r="J509" s="232">
        <v>2.7820243849419101E-4</v>
      </c>
    </row>
    <row r="510" spans="1:10" x14ac:dyDescent="0.25">
      <c r="A510" s="275" t="str">
        <f t="shared" si="7"/>
        <v>12012edu10</v>
      </c>
      <c r="B510" s="232">
        <v>12012</v>
      </c>
      <c r="C510" s="232" t="s">
        <v>698</v>
      </c>
      <c r="D510" s="232">
        <v>0.28407785296440102</v>
      </c>
      <c r="E510" s="232">
        <v>6.5257802605628995E-2</v>
      </c>
      <c r="F510" s="232">
        <v>4.3531632423400897</v>
      </c>
      <c r="G510" s="232">
        <v>1.36516737256898E-5</v>
      </c>
      <c r="H510" s="232">
        <v>5766</v>
      </c>
      <c r="I510" s="232">
        <v>0.43910759687423701</v>
      </c>
      <c r="J510" s="232">
        <v>2.7490943670272799E-2</v>
      </c>
    </row>
    <row r="511" spans="1:10" x14ac:dyDescent="0.25">
      <c r="A511" s="275" t="str">
        <f t="shared" si="7"/>
        <v>12012edu11</v>
      </c>
      <c r="B511" s="232">
        <v>12012</v>
      </c>
      <c r="C511" s="232" t="s">
        <v>699</v>
      </c>
      <c r="D511" s="232">
        <v>0.34185397624969499</v>
      </c>
      <c r="E511" s="232">
        <v>6.8950816988944993E-2</v>
      </c>
      <c r="F511" s="232">
        <v>4.9579396247863796</v>
      </c>
      <c r="G511" s="232">
        <v>7.3291636226713298E-7</v>
      </c>
      <c r="H511" s="232">
        <v>5766</v>
      </c>
      <c r="I511" s="232">
        <v>0.43910759687423701</v>
      </c>
      <c r="J511" s="232">
        <v>3.2175067812204403E-2</v>
      </c>
    </row>
    <row r="512" spans="1:10" x14ac:dyDescent="0.25">
      <c r="A512" s="275" t="str">
        <f t="shared" si="7"/>
        <v>12012edu12</v>
      </c>
      <c r="B512" s="232">
        <v>12012</v>
      </c>
      <c r="C512" s="232" t="s">
        <v>700</v>
      </c>
      <c r="D512" s="232">
        <v>0.52908998727798495</v>
      </c>
      <c r="E512" s="232">
        <v>5.5853534489870099E-2</v>
      </c>
      <c r="F512" s="232">
        <v>9.4728107452392596</v>
      </c>
      <c r="G512" s="232">
        <v>3.8834110275447299E-21</v>
      </c>
      <c r="H512" s="232">
        <v>5766</v>
      </c>
      <c r="I512" s="232">
        <v>0.43910759687423701</v>
      </c>
      <c r="J512" s="232">
        <v>0.32880541682243303</v>
      </c>
    </row>
    <row r="513" spans="1:10" x14ac:dyDescent="0.25">
      <c r="A513" s="275" t="str">
        <f t="shared" si="7"/>
        <v>12012edu13</v>
      </c>
      <c r="B513" s="232">
        <v>12012</v>
      </c>
      <c r="C513" s="232" t="s">
        <v>701</v>
      </c>
      <c r="D513" s="232">
        <v>0.777368605136871</v>
      </c>
      <c r="E513" s="232">
        <v>7.7251411974430098E-2</v>
      </c>
      <c r="F513" s="232">
        <v>10.062840461731</v>
      </c>
      <c r="G513" s="232">
        <v>1.2643974607130899E-23</v>
      </c>
      <c r="H513" s="232">
        <v>5766</v>
      </c>
      <c r="I513" s="232">
        <v>0.43910759687423701</v>
      </c>
      <c r="J513" s="232">
        <v>2.00571566820145E-2</v>
      </c>
    </row>
    <row r="514" spans="1:10" x14ac:dyDescent="0.25">
      <c r="A514" s="275" t="str">
        <f t="shared" si="7"/>
        <v>12012edu14</v>
      </c>
      <c r="B514" s="232">
        <v>12012</v>
      </c>
      <c r="C514" s="232" t="s">
        <v>702</v>
      </c>
      <c r="D514" s="232">
        <v>0.95108503103256203</v>
      </c>
      <c r="E514" s="232">
        <v>8.1974923610687297E-2</v>
      </c>
      <c r="F514" s="232">
        <v>11.6021461486816</v>
      </c>
      <c r="G514" s="232">
        <v>8.8377812438889293E-31</v>
      </c>
      <c r="H514" s="232">
        <v>5766</v>
      </c>
      <c r="I514" s="232">
        <v>0.43910759687423701</v>
      </c>
      <c r="J514" s="232">
        <v>2.9225589707493799E-2</v>
      </c>
    </row>
    <row r="515" spans="1:10" x14ac:dyDescent="0.25">
      <c r="A515" s="275" t="str">
        <f t="shared" ref="A515:A530" si="8">B515&amp;C515</f>
        <v>12012edu15</v>
      </c>
      <c r="B515" s="232">
        <v>12012</v>
      </c>
      <c r="C515" s="232" t="s">
        <v>703</v>
      </c>
      <c r="D515" s="232">
        <v>0.892406105995178</v>
      </c>
      <c r="E515" s="232">
        <v>7.9502716660499601E-2</v>
      </c>
      <c r="F515" s="232">
        <v>11.224850654602101</v>
      </c>
      <c r="G515" s="232">
        <v>6.1499529244964502E-29</v>
      </c>
      <c r="H515" s="232">
        <v>5766</v>
      </c>
      <c r="I515" s="232">
        <v>0.43910759687423701</v>
      </c>
      <c r="J515" s="232">
        <v>3.7281010299921001E-2</v>
      </c>
    </row>
    <row r="516" spans="1:10" x14ac:dyDescent="0.25">
      <c r="A516" s="275" t="str">
        <f t="shared" si="8"/>
        <v>12012edu16</v>
      </c>
      <c r="B516" s="232">
        <v>12012</v>
      </c>
      <c r="C516" s="232" t="s">
        <v>704</v>
      </c>
      <c r="D516" s="232">
        <v>1.46448254585266</v>
      </c>
      <c r="E516" s="232">
        <v>5.8897417038679102E-2</v>
      </c>
      <c r="F516" s="232">
        <v>24.8649711608887</v>
      </c>
      <c r="G516" s="232">
        <v>0</v>
      </c>
      <c r="H516" s="232">
        <v>5766</v>
      </c>
      <c r="I516" s="232">
        <v>0.43910759687423701</v>
      </c>
      <c r="J516" s="232">
        <v>0.21338620781898501</v>
      </c>
    </row>
    <row r="517" spans="1:10" x14ac:dyDescent="0.25">
      <c r="A517" s="275" t="str">
        <f t="shared" si="8"/>
        <v>12012edu18</v>
      </c>
      <c r="B517" s="232">
        <v>12012</v>
      </c>
      <c r="C517" s="232" t="s">
        <v>705</v>
      </c>
      <c r="D517" s="232">
        <v>2.0584695339202899</v>
      </c>
      <c r="E517" s="232">
        <v>0.117727063596249</v>
      </c>
      <c r="F517" s="232">
        <v>17.485099792480501</v>
      </c>
      <c r="G517" s="232">
        <v>0</v>
      </c>
      <c r="H517" s="232">
        <v>5766</v>
      </c>
      <c r="I517" s="232">
        <v>0.43910759687423701</v>
      </c>
      <c r="J517" s="232">
        <v>1.26696582883596E-2</v>
      </c>
    </row>
    <row r="518" spans="1:10" x14ac:dyDescent="0.25">
      <c r="A518" s="275" t="str">
        <f t="shared" si="8"/>
        <v>12012edu2</v>
      </c>
      <c r="B518" s="232">
        <v>12012</v>
      </c>
      <c r="C518" s="232" t="s">
        <v>706</v>
      </c>
      <c r="D518" s="232">
        <v>-0.100906267762184</v>
      </c>
      <c r="E518" s="232">
        <v>0.113883338868618</v>
      </c>
      <c r="F518" s="232">
        <v>-0.88604944944381703</v>
      </c>
      <c r="G518" s="232">
        <v>0.37562796473503102</v>
      </c>
      <c r="H518" s="232">
        <v>5766</v>
      </c>
      <c r="I518" s="232">
        <v>0.43910759687423701</v>
      </c>
      <c r="J518" s="232">
        <v>4.6675358898937702E-3</v>
      </c>
    </row>
    <row r="519" spans="1:10" x14ac:dyDescent="0.25">
      <c r="A519" s="275" t="str">
        <f t="shared" si="8"/>
        <v>12012edu22</v>
      </c>
      <c r="B519" s="232">
        <v>12012</v>
      </c>
      <c r="C519" s="232" t="s">
        <v>707</v>
      </c>
      <c r="D519" s="232">
        <v>1.8949127197265601</v>
      </c>
      <c r="E519" s="232">
        <v>0.269922316074371</v>
      </c>
      <c r="F519" s="232">
        <v>7.0202150344848597</v>
      </c>
      <c r="G519" s="232">
        <v>2.4712415273853198E-12</v>
      </c>
      <c r="H519" s="232">
        <v>5766</v>
      </c>
      <c r="I519" s="232">
        <v>0.43910759687423701</v>
      </c>
      <c r="J519" s="232">
        <v>3.48236178979278E-3</v>
      </c>
    </row>
    <row r="520" spans="1:10" x14ac:dyDescent="0.25">
      <c r="A520" s="275" t="str">
        <f t="shared" si="8"/>
        <v>12012edu3</v>
      </c>
      <c r="B520" s="232">
        <v>12012</v>
      </c>
      <c r="C520" s="232" t="s">
        <v>708</v>
      </c>
      <c r="D520" s="232">
        <v>-8.9940935373306302E-2</v>
      </c>
      <c r="E520" s="232">
        <v>9.3412414193153395E-2</v>
      </c>
      <c r="F520" s="232">
        <v>-0.96283710002899203</v>
      </c>
      <c r="G520" s="232">
        <v>0.335669815540314</v>
      </c>
      <c r="H520" s="232">
        <v>5766</v>
      </c>
      <c r="I520" s="232">
        <v>0.43910759687423701</v>
      </c>
      <c r="J520" s="232">
        <v>8.0078272148966807E-3</v>
      </c>
    </row>
    <row r="521" spans="1:10" x14ac:dyDescent="0.25">
      <c r="A521" s="275" t="str">
        <f t="shared" si="8"/>
        <v>12012edu4</v>
      </c>
      <c r="B521" s="232">
        <v>12012</v>
      </c>
      <c r="C521" s="232" t="s">
        <v>709</v>
      </c>
      <c r="D521" s="232">
        <v>-9.7619099542498606E-3</v>
      </c>
      <c r="E521" s="232">
        <v>8.6257815361022894E-2</v>
      </c>
      <c r="F521" s="232">
        <v>-0.113171309232712</v>
      </c>
      <c r="G521" s="232">
        <v>0.90989869832992598</v>
      </c>
      <c r="H521" s="232">
        <v>5766</v>
      </c>
      <c r="I521" s="232">
        <v>0.43910759687423701</v>
      </c>
      <c r="J521" s="232">
        <v>1.6033872961998E-2</v>
      </c>
    </row>
    <row r="522" spans="1:10" x14ac:dyDescent="0.25">
      <c r="A522" s="275" t="str">
        <f t="shared" si="8"/>
        <v>12012edu5</v>
      </c>
      <c r="B522" s="232">
        <v>12012</v>
      </c>
      <c r="C522" s="232" t="s">
        <v>710</v>
      </c>
      <c r="D522" s="232">
        <v>3.0662259086966501E-2</v>
      </c>
      <c r="E522" s="232">
        <v>6.23281188309193E-2</v>
      </c>
      <c r="F522" s="232">
        <v>0.49194905161857599</v>
      </c>
      <c r="G522" s="232">
        <v>0.62277418375015303</v>
      </c>
      <c r="H522" s="232">
        <v>5766</v>
      </c>
      <c r="I522" s="232">
        <v>0.43910759687423701</v>
      </c>
      <c r="J522" s="232">
        <v>5.6307908147573499E-2</v>
      </c>
    </row>
    <row r="523" spans="1:10" x14ac:dyDescent="0.25">
      <c r="A523" s="275" t="str">
        <f t="shared" si="8"/>
        <v>12012edu6</v>
      </c>
      <c r="B523" s="232">
        <v>12012</v>
      </c>
      <c r="C523" s="232" t="s">
        <v>711</v>
      </c>
      <c r="D523" s="232">
        <v>0.15476623177528401</v>
      </c>
      <c r="E523" s="232">
        <v>6.5453723073005704E-2</v>
      </c>
      <c r="F523" s="232">
        <v>2.36451387405396</v>
      </c>
      <c r="G523" s="232">
        <v>1.8086820840835599E-2</v>
      </c>
      <c r="H523" s="232">
        <v>5766</v>
      </c>
      <c r="I523" s="232">
        <v>0.43910759687423701</v>
      </c>
      <c r="J523" s="232">
        <v>3.1624037772417103E-2</v>
      </c>
    </row>
    <row r="524" spans="1:10" x14ac:dyDescent="0.25">
      <c r="A524" s="275" t="str">
        <f t="shared" si="8"/>
        <v>12012edu7</v>
      </c>
      <c r="B524" s="232">
        <v>12012</v>
      </c>
      <c r="C524" s="232" t="s">
        <v>712</v>
      </c>
      <c r="D524" s="232">
        <v>0.23959779739379899</v>
      </c>
      <c r="E524" s="232">
        <v>7.0888914167880998E-2</v>
      </c>
      <c r="F524" s="232">
        <v>3.37990498542786</v>
      </c>
      <c r="G524" s="232">
        <v>7.2994030779227604E-4</v>
      </c>
      <c r="H524" s="232">
        <v>5766</v>
      </c>
      <c r="I524" s="232">
        <v>0.43910759687423701</v>
      </c>
      <c r="J524" s="232">
        <v>2.1935962140560199E-2</v>
      </c>
    </row>
    <row r="525" spans="1:10" x14ac:dyDescent="0.25">
      <c r="A525" s="275" t="str">
        <f t="shared" si="8"/>
        <v>12012edu8</v>
      </c>
      <c r="B525" s="232">
        <v>12012</v>
      </c>
      <c r="C525" s="232" t="s">
        <v>713</v>
      </c>
      <c r="D525" s="232">
        <v>0.102922722697258</v>
      </c>
      <c r="E525" s="232">
        <v>6.8458773195743602E-2</v>
      </c>
      <c r="F525" s="232">
        <v>1.5034263134002701</v>
      </c>
      <c r="G525" s="232">
        <v>0.132784128189087</v>
      </c>
      <c r="H525" s="232">
        <v>5766</v>
      </c>
      <c r="I525" s="232">
        <v>0.43910759687423701</v>
      </c>
      <c r="J525" s="232">
        <v>2.9084686189889901E-2</v>
      </c>
    </row>
    <row r="526" spans="1:10" x14ac:dyDescent="0.25">
      <c r="A526" s="275" t="str">
        <f t="shared" si="8"/>
        <v>12012edu9</v>
      </c>
      <c r="B526" s="232">
        <v>12012</v>
      </c>
      <c r="C526" s="232" t="s">
        <v>714</v>
      </c>
      <c r="D526" s="232">
        <v>0.24879963696002999</v>
      </c>
      <c r="E526" s="232">
        <v>5.7524997740983998E-2</v>
      </c>
      <c r="F526" s="232">
        <v>4.3250699043273899</v>
      </c>
      <c r="G526" s="232">
        <v>1.5506568161072199E-5</v>
      </c>
      <c r="H526" s="232">
        <v>5766</v>
      </c>
      <c r="I526" s="232">
        <v>0.43910759687423701</v>
      </c>
      <c r="J526" s="232">
        <v>0.10521195828914599</v>
      </c>
    </row>
    <row r="527" spans="1:10" x14ac:dyDescent="0.25">
      <c r="A527" s="275" t="str">
        <f t="shared" si="8"/>
        <v>12012hom</v>
      </c>
      <c r="B527" s="232">
        <v>12012</v>
      </c>
      <c r="C527" s="232" t="s">
        <v>715</v>
      </c>
      <c r="D527" s="232">
        <v>0.38384839892387401</v>
      </c>
      <c r="E527" s="232">
        <v>1.8287107348442098E-2</v>
      </c>
      <c r="F527" s="232">
        <v>20.990110397338899</v>
      </c>
      <c r="G527" s="232">
        <v>0</v>
      </c>
      <c r="H527" s="232">
        <v>5766</v>
      </c>
      <c r="I527" s="232">
        <v>0.43910759687423701</v>
      </c>
      <c r="J527" s="232">
        <v>0.54848158359527599</v>
      </c>
    </row>
    <row r="528" spans="1:10" x14ac:dyDescent="0.25">
      <c r="A528" s="275" t="str">
        <f t="shared" si="8"/>
        <v>12012idade</v>
      </c>
      <c r="B528" s="232">
        <v>12012</v>
      </c>
      <c r="C528" s="232" t="s">
        <v>716</v>
      </c>
      <c r="D528" s="232">
        <v>5.8731596916914E-2</v>
      </c>
      <c r="E528" s="232">
        <v>4.13144659250975E-3</v>
      </c>
      <c r="F528" s="232">
        <v>14.215745925903301</v>
      </c>
      <c r="G528" s="232">
        <v>0</v>
      </c>
      <c r="H528" s="232">
        <v>5766</v>
      </c>
      <c r="I528" s="232">
        <v>0.43910759687423701</v>
      </c>
      <c r="J528" s="232">
        <v>39.950069427490199</v>
      </c>
    </row>
    <row r="529" spans="1:10" x14ac:dyDescent="0.25">
      <c r="A529" s="275" t="str">
        <f t="shared" si="8"/>
        <v>12012idade2</v>
      </c>
      <c r="B529" s="232">
        <v>12012</v>
      </c>
      <c r="C529" s="232" t="s">
        <v>717</v>
      </c>
      <c r="D529" s="232">
        <v>-5.6589185260236296E-4</v>
      </c>
      <c r="E529" s="232">
        <v>4.9750811740523197E-5</v>
      </c>
      <c r="F529" s="232">
        <v>-11.374525070190399</v>
      </c>
      <c r="G529" s="232">
        <v>1.16089489906417E-29</v>
      </c>
      <c r="H529" s="232">
        <v>5766</v>
      </c>
      <c r="I529" s="232">
        <v>0.43910759687423701</v>
      </c>
      <c r="J529" s="232">
        <v>1770.47827148438</v>
      </c>
    </row>
    <row r="530" spans="1:10" x14ac:dyDescent="0.25">
      <c r="A530" s="275" t="str">
        <f t="shared" si="8"/>
        <v>12012lnrtrabp</v>
      </c>
      <c r="B530" s="232">
        <v>12012</v>
      </c>
      <c r="C530" s="232" t="s">
        <v>718</v>
      </c>
      <c r="J530" s="232">
        <v>7.43550729751587</v>
      </c>
    </row>
  </sheetData>
  <pageMargins left="0.511811024" right="0.511811024" top="0.78740157499999996" bottom="0.78740157499999996" header="0.31496062000000002" footer="0.3149606200000000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0"/>
  <sheetViews>
    <sheetView workbookViewId="0">
      <selection activeCell="A162" sqref="A162"/>
    </sheetView>
  </sheetViews>
  <sheetFormatPr defaultRowHeight="15" x14ac:dyDescent="0.25"/>
  <cols>
    <col min="1" max="1" width="9.140625" style="275"/>
    <col min="2" max="10" width="9.140625" style="232"/>
    <col min="11" max="16384" width="9.140625" style="275"/>
  </cols>
  <sheetData>
    <row r="1" spans="1:10" x14ac:dyDescent="0.25">
      <c r="B1" s="232" t="s">
        <v>231</v>
      </c>
      <c r="C1" s="232" t="s">
        <v>688</v>
      </c>
      <c r="D1" s="232" t="s">
        <v>689</v>
      </c>
      <c r="E1" s="232" t="s">
        <v>690</v>
      </c>
      <c r="F1" s="232" t="s">
        <v>691</v>
      </c>
      <c r="G1" s="232" t="s">
        <v>692</v>
      </c>
      <c r="H1" s="232" t="s">
        <v>693</v>
      </c>
      <c r="I1" s="232" t="s">
        <v>694</v>
      </c>
      <c r="J1" s="232" t="s">
        <v>695</v>
      </c>
    </row>
    <row r="2" spans="1:10" x14ac:dyDescent="0.25">
      <c r="A2" s="275" t="str">
        <f>B2&amp;C2</f>
        <v>2016_cons</v>
      </c>
      <c r="B2" s="232">
        <v>2016</v>
      </c>
      <c r="C2" s="232" t="s">
        <v>696</v>
      </c>
      <c r="D2" s="232">
        <v>5.3770866394043004</v>
      </c>
      <c r="E2" s="232">
        <v>3.63311432301998E-2</v>
      </c>
      <c r="F2" s="232">
        <v>148.00213623046901</v>
      </c>
      <c r="G2" s="232">
        <v>0</v>
      </c>
      <c r="H2" s="232">
        <v>59596</v>
      </c>
      <c r="I2" s="232">
        <v>0.46341797709464999</v>
      </c>
    </row>
    <row r="3" spans="1:10" x14ac:dyDescent="0.25">
      <c r="A3" s="275" t="str">
        <f t="shared" ref="A3:A66" si="0">B3&amp;C3</f>
        <v>2016edu1</v>
      </c>
      <c r="B3" s="232">
        <v>2016</v>
      </c>
      <c r="C3" s="232" t="s">
        <v>697</v>
      </c>
      <c r="D3" s="232">
        <v>4.5223813503980602E-2</v>
      </c>
      <c r="E3" s="232">
        <v>0.22346471250057201</v>
      </c>
      <c r="F3" s="232">
        <v>0.20237563550472301</v>
      </c>
      <c r="G3" s="232">
        <v>0.83962374925613403</v>
      </c>
      <c r="H3" s="232">
        <v>59596</v>
      </c>
      <c r="I3" s="232">
        <v>0.46341797709464999</v>
      </c>
      <c r="J3" s="232">
        <v>2.84825946437195E-4</v>
      </c>
    </row>
    <row r="4" spans="1:10" x14ac:dyDescent="0.25">
      <c r="A4" s="275" t="str">
        <f t="shared" si="0"/>
        <v>2016edu10</v>
      </c>
      <c r="B4" s="232">
        <v>2016</v>
      </c>
      <c r="C4" s="232" t="s">
        <v>698</v>
      </c>
      <c r="D4" s="232">
        <v>0.167680159211159</v>
      </c>
      <c r="E4" s="232">
        <v>2.1832983940839799E-2</v>
      </c>
      <c r="F4" s="232">
        <v>7.6801300048828098</v>
      </c>
      <c r="G4" s="232">
        <v>1.61342276751254E-14</v>
      </c>
      <c r="H4" s="232">
        <v>59596</v>
      </c>
      <c r="I4" s="232">
        <v>0.46341797709464999</v>
      </c>
      <c r="J4" s="232">
        <v>1.8608987331390402E-2</v>
      </c>
    </row>
    <row r="5" spans="1:10" x14ac:dyDescent="0.25">
      <c r="A5" s="275" t="str">
        <f t="shared" si="0"/>
        <v>2016edu11</v>
      </c>
      <c r="B5" s="232">
        <v>2016</v>
      </c>
      <c r="C5" s="232" t="s">
        <v>699</v>
      </c>
      <c r="D5" s="232">
        <v>0.21017274260520899</v>
      </c>
      <c r="E5" s="232">
        <v>2.4997301399707801E-2</v>
      </c>
      <c r="F5" s="232">
        <v>8.4078168869018608</v>
      </c>
      <c r="G5" s="232">
        <v>4.26809214947928E-17</v>
      </c>
      <c r="H5" s="232">
        <v>59596</v>
      </c>
      <c r="I5" s="232">
        <v>0.46341797709464999</v>
      </c>
      <c r="J5" s="232">
        <v>2.2861376404762299E-2</v>
      </c>
    </row>
    <row r="6" spans="1:10" x14ac:dyDescent="0.25">
      <c r="A6" s="275" t="str">
        <f t="shared" si="0"/>
        <v>2016edu12</v>
      </c>
      <c r="B6" s="232">
        <v>2016</v>
      </c>
      <c r="C6" s="232" t="s">
        <v>700</v>
      </c>
      <c r="D6" s="232">
        <v>0.41673496365547202</v>
      </c>
      <c r="E6" s="232">
        <v>1.53208505362272E-2</v>
      </c>
      <c r="F6" s="232">
        <v>27.200511932373001</v>
      </c>
      <c r="G6" s="232">
        <v>0</v>
      </c>
      <c r="H6" s="232">
        <v>59596</v>
      </c>
      <c r="I6" s="232">
        <v>0.46341797709464999</v>
      </c>
      <c r="J6" s="232">
        <v>0.35867223143577598</v>
      </c>
    </row>
    <row r="7" spans="1:10" x14ac:dyDescent="0.25">
      <c r="A7" s="275" t="str">
        <f t="shared" si="0"/>
        <v>2016edu13</v>
      </c>
      <c r="B7" s="232">
        <v>2016</v>
      </c>
      <c r="C7" s="232" t="s">
        <v>701</v>
      </c>
      <c r="D7" s="232">
        <v>0.561728656291962</v>
      </c>
      <c r="E7" s="232">
        <v>4.8238564282655702E-2</v>
      </c>
      <c r="F7" s="232">
        <v>11.6448049545288</v>
      </c>
      <c r="G7" s="232">
        <v>2.6371040266347198E-31</v>
      </c>
      <c r="H7" s="232">
        <v>59596</v>
      </c>
      <c r="I7" s="232">
        <v>0.46341797709464999</v>
      </c>
      <c r="J7" s="232">
        <v>2.4565938860178001E-2</v>
      </c>
    </row>
    <row r="8" spans="1:10" x14ac:dyDescent="0.25">
      <c r="A8" s="275" t="str">
        <f t="shared" si="0"/>
        <v>2016edu14</v>
      </c>
      <c r="B8" s="232">
        <v>2016</v>
      </c>
      <c r="C8" s="232" t="s">
        <v>702</v>
      </c>
      <c r="D8" s="232">
        <v>0.71834355592727706</v>
      </c>
      <c r="E8" s="232">
        <v>2.3099470883607899E-2</v>
      </c>
      <c r="F8" s="232">
        <v>31.097835540771499</v>
      </c>
      <c r="G8" s="232">
        <v>0</v>
      </c>
      <c r="H8" s="232">
        <v>59596</v>
      </c>
      <c r="I8" s="232">
        <v>0.46341797709464999</v>
      </c>
      <c r="J8" s="232">
        <v>2.8750414028763799E-2</v>
      </c>
    </row>
    <row r="9" spans="1:10" x14ac:dyDescent="0.25">
      <c r="A9" s="275" t="str">
        <f t="shared" si="0"/>
        <v>2016edu15</v>
      </c>
      <c r="B9" s="232">
        <v>2016</v>
      </c>
      <c r="C9" s="232" t="s">
        <v>703</v>
      </c>
      <c r="D9" s="232">
        <v>0.91941213607788097</v>
      </c>
      <c r="E9" s="232">
        <v>2.4984011426568E-2</v>
      </c>
      <c r="F9" s="232">
        <v>36.800022125244098</v>
      </c>
      <c r="G9" s="232">
        <v>0</v>
      </c>
      <c r="H9" s="232">
        <v>59596</v>
      </c>
      <c r="I9" s="232">
        <v>0.46341797709464999</v>
      </c>
      <c r="J9" s="232">
        <v>3.9993800222873702E-2</v>
      </c>
    </row>
    <row r="10" spans="1:10" x14ac:dyDescent="0.25">
      <c r="A10" s="275" t="str">
        <f t="shared" si="0"/>
        <v>2016edu16</v>
      </c>
      <c r="B10" s="232">
        <v>2016</v>
      </c>
      <c r="C10" s="232" t="s">
        <v>704</v>
      </c>
      <c r="D10" s="232">
        <v>1.4198310375213601</v>
      </c>
      <c r="E10" s="232">
        <v>1.8322337418794601E-2</v>
      </c>
      <c r="F10" s="232">
        <v>77.491806030273395</v>
      </c>
      <c r="G10" s="232">
        <v>0</v>
      </c>
      <c r="H10" s="232">
        <v>59596</v>
      </c>
      <c r="I10" s="232">
        <v>0.46341797709464999</v>
      </c>
      <c r="J10" s="232">
        <v>0.21118389070033999</v>
      </c>
    </row>
    <row r="11" spans="1:10" x14ac:dyDescent="0.25">
      <c r="A11" s="275" t="str">
        <f t="shared" si="0"/>
        <v>2016edu18</v>
      </c>
      <c r="B11" s="232">
        <v>2016</v>
      </c>
      <c r="C11" s="232" t="s">
        <v>705</v>
      </c>
      <c r="D11" s="232">
        <v>1.8822166919708301</v>
      </c>
      <c r="E11" s="232">
        <v>4.9547027796506903E-2</v>
      </c>
      <c r="F11" s="232">
        <v>37.988487243652301</v>
      </c>
      <c r="G11" s="232">
        <v>0</v>
      </c>
      <c r="H11" s="232">
        <v>59596</v>
      </c>
      <c r="I11" s="232">
        <v>0.46341797709464999</v>
      </c>
      <c r="J11" s="232">
        <v>1.1145541444420801E-2</v>
      </c>
    </row>
    <row r="12" spans="1:10" x14ac:dyDescent="0.25">
      <c r="A12" s="275" t="str">
        <f t="shared" si="0"/>
        <v>2016edu2</v>
      </c>
      <c r="B12" s="232">
        <v>2016</v>
      </c>
      <c r="C12" s="232" t="s">
        <v>706</v>
      </c>
      <c r="D12" s="232">
        <v>-0.137997627258301</v>
      </c>
      <c r="E12" s="232">
        <v>5.4357863962650299E-2</v>
      </c>
      <c r="F12" s="232">
        <v>-2.5386874675750701</v>
      </c>
      <c r="G12" s="232">
        <v>1.11294398084283E-2</v>
      </c>
      <c r="H12" s="232">
        <v>59596</v>
      </c>
      <c r="I12" s="232">
        <v>0.46341797709464999</v>
      </c>
      <c r="J12" s="232">
        <v>3.5686851479113102E-3</v>
      </c>
    </row>
    <row r="13" spans="1:10" x14ac:dyDescent="0.25">
      <c r="A13" s="275" t="str">
        <f t="shared" si="0"/>
        <v>2016edu22</v>
      </c>
      <c r="B13" s="232">
        <v>2016</v>
      </c>
      <c r="C13" s="232" t="s">
        <v>707</v>
      </c>
      <c r="D13" s="232">
        <v>2.16767358779907</v>
      </c>
      <c r="E13" s="232">
        <v>6.7057013511657701E-2</v>
      </c>
      <c r="F13" s="232">
        <v>32.325828552246101</v>
      </c>
      <c r="G13" s="232">
        <v>0</v>
      </c>
      <c r="H13" s="232">
        <v>59596</v>
      </c>
      <c r="I13" s="232">
        <v>0.46341797709464999</v>
      </c>
      <c r="J13" s="232">
        <v>3.71963856741786E-3</v>
      </c>
    </row>
    <row r="14" spans="1:10" x14ac:dyDescent="0.25">
      <c r="A14" s="275" t="str">
        <f t="shared" si="0"/>
        <v>2016edu3</v>
      </c>
      <c r="B14" s="232">
        <v>2016</v>
      </c>
      <c r="C14" s="232" t="s">
        <v>708</v>
      </c>
      <c r="D14" s="232">
        <v>-0.17009273171424899</v>
      </c>
      <c r="E14" s="232">
        <v>4.37350980937481E-2</v>
      </c>
      <c r="F14" s="232">
        <v>-3.8891584873199498</v>
      </c>
      <c r="G14" s="232">
        <v>1.00701530755032E-4</v>
      </c>
      <c r="H14" s="232">
        <v>59596</v>
      </c>
      <c r="I14" s="232">
        <v>0.46341797709464999</v>
      </c>
      <c r="J14" s="232">
        <v>6.1850366182625302E-3</v>
      </c>
    </row>
    <row r="15" spans="1:10" x14ac:dyDescent="0.25">
      <c r="A15" s="275" t="str">
        <f t="shared" si="0"/>
        <v>2016edu4</v>
      </c>
      <c r="B15" s="232">
        <v>2016</v>
      </c>
      <c r="C15" s="232" t="s">
        <v>709</v>
      </c>
      <c r="D15" s="232">
        <v>-0.12664768099784901</v>
      </c>
      <c r="E15" s="232">
        <v>3.3477637916803402E-2</v>
      </c>
      <c r="F15" s="232">
        <v>-3.78305315971375</v>
      </c>
      <c r="G15" s="232">
        <v>1.5506771160289599E-4</v>
      </c>
      <c r="H15" s="232">
        <v>59596</v>
      </c>
      <c r="I15" s="232">
        <v>0.46341797709464999</v>
      </c>
      <c r="J15" s="232">
        <v>9.7940592095255904E-3</v>
      </c>
    </row>
    <row r="16" spans="1:10" x14ac:dyDescent="0.25">
      <c r="A16" s="275" t="str">
        <f t="shared" si="0"/>
        <v>2016edu5</v>
      </c>
      <c r="B16" s="232">
        <v>2016</v>
      </c>
      <c r="C16" s="232" t="s">
        <v>710</v>
      </c>
      <c r="D16" s="232">
        <v>-2.2133614867925599E-2</v>
      </c>
      <c r="E16" s="232">
        <v>1.9972579553723301E-2</v>
      </c>
      <c r="F16" s="232">
        <v>-1.1082000732421899</v>
      </c>
      <c r="G16" s="232">
        <v>0.26777988672256497</v>
      </c>
      <c r="H16" s="232">
        <v>59596</v>
      </c>
      <c r="I16" s="232">
        <v>0.46341797709464999</v>
      </c>
      <c r="J16" s="232">
        <v>5.3142510354518897E-2</v>
      </c>
    </row>
    <row r="17" spans="1:10" x14ac:dyDescent="0.25">
      <c r="A17" s="275" t="str">
        <f t="shared" si="0"/>
        <v>2016edu6</v>
      </c>
      <c r="B17" s="232">
        <v>2016</v>
      </c>
      <c r="C17" s="232" t="s">
        <v>711</v>
      </c>
      <c r="D17" s="232">
        <v>4.1431110352277797E-2</v>
      </c>
      <c r="E17" s="232">
        <v>2.0121805369854001E-2</v>
      </c>
      <c r="F17" s="232">
        <v>2.0590155124664302</v>
      </c>
      <c r="G17" s="232">
        <v>3.9497088640928303E-2</v>
      </c>
      <c r="H17" s="232">
        <v>59596</v>
      </c>
      <c r="I17" s="232">
        <v>0.46341797709464999</v>
      </c>
      <c r="J17" s="232">
        <v>2.5319578126072901E-2</v>
      </c>
    </row>
    <row r="18" spans="1:10" x14ac:dyDescent="0.25">
      <c r="A18" s="275" t="str">
        <f t="shared" si="0"/>
        <v>2016edu7</v>
      </c>
      <c r="B18" s="232">
        <v>2016</v>
      </c>
      <c r="C18" s="232" t="s">
        <v>712</v>
      </c>
      <c r="D18" s="232">
        <v>7.9103820025920896E-2</v>
      </c>
      <c r="E18" s="232">
        <v>2.4313282221555699E-2</v>
      </c>
      <c r="F18" s="232">
        <v>3.2535228729247998</v>
      </c>
      <c r="G18" s="232">
        <v>1.1404701508581599E-3</v>
      </c>
      <c r="H18" s="232">
        <v>59596</v>
      </c>
      <c r="I18" s="232">
        <v>0.46341797709464999</v>
      </c>
      <c r="J18" s="232">
        <v>1.8833415582776101E-2</v>
      </c>
    </row>
    <row r="19" spans="1:10" x14ac:dyDescent="0.25">
      <c r="A19" s="275" t="str">
        <f t="shared" si="0"/>
        <v>2016edu8</v>
      </c>
      <c r="B19" s="232">
        <v>2016</v>
      </c>
      <c r="C19" s="232" t="s">
        <v>713</v>
      </c>
      <c r="D19" s="232">
        <v>8.2116127014160198E-2</v>
      </c>
      <c r="E19" s="232">
        <v>2.43144799023867E-2</v>
      </c>
      <c r="F19" s="232">
        <v>3.3772521018981898</v>
      </c>
      <c r="G19" s="232">
        <v>7.3260726640000896E-4</v>
      </c>
      <c r="H19" s="232">
        <v>59596</v>
      </c>
      <c r="I19" s="232">
        <v>0.46341797709464999</v>
      </c>
      <c r="J19" s="232">
        <v>1.99883747845888E-2</v>
      </c>
    </row>
    <row r="20" spans="1:10" x14ac:dyDescent="0.25">
      <c r="A20" s="275" t="str">
        <f t="shared" si="0"/>
        <v>2016edu9</v>
      </c>
      <c r="B20" s="232">
        <v>2016</v>
      </c>
      <c r="C20" s="232" t="s">
        <v>714</v>
      </c>
      <c r="D20" s="232">
        <v>0.179127052426338</v>
      </c>
      <c r="E20" s="232">
        <v>1.6172815114259699E-2</v>
      </c>
      <c r="F20" s="232">
        <v>11.0758113861084</v>
      </c>
      <c r="G20" s="232">
        <v>1.7526459624590701E-28</v>
      </c>
      <c r="H20" s="232">
        <v>59596</v>
      </c>
      <c r="I20" s="232">
        <v>0.46341797709464999</v>
      </c>
      <c r="J20" s="232">
        <v>0.101826667785645</v>
      </c>
    </row>
    <row r="21" spans="1:10" x14ac:dyDescent="0.25">
      <c r="A21" s="275" t="str">
        <f t="shared" si="0"/>
        <v>2016hom</v>
      </c>
      <c r="B21" s="232">
        <v>2016</v>
      </c>
      <c r="C21" s="232" t="s">
        <v>715</v>
      </c>
      <c r="D21" s="232">
        <v>0.37834101915359503</v>
      </c>
      <c r="E21" s="232">
        <v>7.8181941062212008E-3</v>
      </c>
      <c r="F21" s="232">
        <v>48.392379760742202</v>
      </c>
      <c r="G21" s="232">
        <v>0</v>
      </c>
      <c r="H21" s="232">
        <v>59596</v>
      </c>
      <c r="I21" s="232">
        <v>0.46341797709464999</v>
      </c>
      <c r="J21" s="232">
        <v>0.55082452297210704</v>
      </c>
    </row>
    <row r="22" spans="1:10" x14ac:dyDescent="0.25">
      <c r="A22" s="275" t="str">
        <f t="shared" si="0"/>
        <v>2016idade</v>
      </c>
      <c r="B22" s="232">
        <v>2016</v>
      </c>
      <c r="C22" s="232" t="s">
        <v>716</v>
      </c>
      <c r="D22" s="232">
        <v>5.63867464661598E-2</v>
      </c>
      <c r="E22" s="232">
        <v>1.6970023280009599E-3</v>
      </c>
      <c r="F22" s="232">
        <v>33.227264404296903</v>
      </c>
      <c r="G22" s="232">
        <v>0</v>
      </c>
      <c r="H22" s="232">
        <v>59596</v>
      </c>
      <c r="I22" s="232">
        <v>0.46341797709464999</v>
      </c>
      <c r="J22" s="232">
        <v>40.083293914794901</v>
      </c>
    </row>
    <row r="23" spans="1:10" x14ac:dyDescent="0.25">
      <c r="A23" s="275" t="str">
        <f t="shared" si="0"/>
        <v>2016idade2</v>
      </c>
      <c r="B23" s="232">
        <v>2016</v>
      </c>
      <c r="C23" s="232" t="s">
        <v>717</v>
      </c>
      <c r="D23" s="232">
        <v>-5.3402298362925605E-4</v>
      </c>
      <c r="E23" s="232">
        <v>2.0418068743310899E-5</v>
      </c>
      <c r="F23" s="232">
        <v>-26.154432296752901</v>
      </c>
      <c r="G23" s="232">
        <v>0</v>
      </c>
      <c r="H23" s="232">
        <v>59596</v>
      </c>
      <c r="I23" s="232">
        <v>0.46341797709464999</v>
      </c>
      <c r="J23" s="232">
        <v>1777.92248535156</v>
      </c>
    </row>
    <row r="24" spans="1:10" x14ac:dyDescent="0.25">
      <c r="A24" s="275" t="str">
        <f t="shared" si="0"/>
        <v>2016lnrtrabp</v>
      </c>
      <c r="B24" s="232">
        <v>2016</v>
      </c>
      <c r="C24" s="232" t="s">
        <v>718</v>
      </c>
      <c r="J24" s="232">
        <v>7.4721789360046396</v>
      </c>
    </row>
    <row r="25" spans="1:10" x14ac:dyDescent="0.25">
      <c r="A25" s="275" t="str">
        <f t="shared" si="0"/>
        <v>2015_cons</v>
      </c>
      <c r="B25" s="232">
        <v>2015</v>
      </c>
      <c r="C25" s="232" t="s">
        <v>696</v>
      </c>
      <c r="D25" s="232">
        <v>5.3209252357482901</v>
      </c>
      <c r="E25" s="232">
        <v>2.5452736765146301E-2</v>
      </c>
      <c r="F25" s="232">
        <v>209.05120849609401</v>
      </c>
      <c r="G25" s="232">
        <v>0</v>
      </c>
      <c r="H25" s="232">
        <v>121240</v>
      </c>
      <c r="I25" s="232">
        <v>0.46230188012123102</v>
      </c>
    </row>
    <row r="26" spans="1:10" x14ac:dyDescent="0.25">
      <c r="A26" s="275" t="str">
        <f t="shared" si="0"/>
        <v>2015edu1</v>
      </c>
      <c r="B26" s="232">
        <v>2015</v>
      </c>
      <c r="C26" s="232" t="s">
        <v>697</v>
      </c>
      <c r="D26" s="232">
        <v>-0.11815233528614</v>
      </c>
      <c r="E26" s="232">
        <v>7.4730560183525099E-2</v>
      </c>
      <c r="F26" s="232">
        <v>-1.5810444355011</v>
      </c>
      <c r="G26" s="232">
        <v>0.113870486617088</v>
      </c>
      <c r="H26" s="232">
        <v>121240</v>
      </c>
      <c r="I26" s="232">
        <v>0.46230188012123102</v>
      </c>
      <c r="J26" s="232">
        <v>2.3262653849087699E-4</v>
      </c>
    </row>
    <row r="27" spans="1:10" x14ac:dyDescent="0.25">
      <c r="A27" s="275" t="str">
        <f t="shared" si="0"/>
        <v>2015edu10</v>
      </c>
      <c r="B27" s="232">
        <v>2015</v>
      </c>
      <c r="C27" s="232" t="s">
        <v>698</v>
      </c>
      <c r="D27" s="232">
        <v>0.223738849163055</v>
      </c>
      <c r="E27" s="232">
        <v>1.8681140616536099E-2</v>
      </c>
      <c r="F27" s="232">
        <v>11.976722717285201</v>
      </c>
      <c r="G27" s="232">
        <v>4.9123144849535402E-33</v>
      </c>
      <c r="H27" s="232">
        <v>121240</v>
      </c>
      <c r="I27" s="232">
        <v>0.46230188012123102</v>
      </c>
      <c r="J27" s="232">
        <v>2.31699962168932E-2</v>
      </c>
    </row>
    <row r="28" spans="1:10" x14ac:dyDescent="0.25">
      <c r="A28" s="275" t="str">
        <f t="shared" si="0"/>
        <v>2015edu11</v>
      </c>
      <c r="B28" s="232">
        <v>2015</v>
      </c>
      <c r="C28" s="232" t="s">
        <v>699</v>
      </c>
      <c r="D28" s="232">
        <v>0.30285990238189697</v>
      </c>
      <c r="E28" s="232">
        <v>1.8149644136428798E-2</v>
      </c>
      <c r="F28" s="232">
        <v>16.686822891235401</v>
      </c>
      <c r="G28" s="232">
        <v>0</v>
      </c>
      <c r="H28" s="232">
        <v>121240</v>
      </c>
      <c r="I28" s="232">
        <v>0.46230188012123102</v>
      </c>
      <c r="J28" s="232">
        <v>2.6885632425546601E-2</v>
      </c>
    </row>
    <row r="29" spans="1:10" x14ac:dyDescent="0.25">
      <c r="A29" s="275" t="str">
        <f t="shared" si="0"/>
        <v>2015edu12</v>
      </c>
      <c r="B29" s="232">
        <v>2015</v>
      </c>
      <c r="C29" s="232" t="s">
        <v>700</v>
      </c>
      <c r="D29" s="232">
        <v>0.47485658526420599</v>
      </c>
      <c r="E29" s="232">
        <v>1.4684717170894101E-2</v>
      </c>
      <c r="F29" s="232">
        <v>32.336788177490199</v>
      </c>
      <c r="G29" s="232">
        <v>0</v>
      </c>
      <c r="H29" s="232">
        <v>121240</v>
      </c>
      <c r="I29" s="232">
        <v>0.46230188012123102</v>
      </c>
      <c r="J29" s="232">
        <v>0.35293287038803101</v>
      </c>
    </row>
    <row r="30" spans="1:10" x14ac:dyDescent="0.25">
      <c r="A30" s="275" t="str">
        <f t="shared" si="0"/>
        <v>2015edu13</v>
      </c>
      <c r="B30" s="232">
        <v>2015</v>
      </c>
      <c r="C30" s="232" t="s">
        <v>701</v>
      </c>
      <c r="D30" s="232">
        <v>0.64953279495239302</v>
      </c>
      <c r="E30" s="232">
        <v>1.9686060026288001E-2</v>
      </c>
      <c r="F30" s="232">
        <v>32.994556427002003</v>
      </c>
      <c r="G30" s="232">
        <v>0</v>
      </c>
      <c r="H30" s="232">
        <v>121240</v>
      </c>
      <c r="I30" s="232">
        <v>0.46230188012123102</v>
      </c>
      <c r="J30" s="232">
        <v>2.1936446428298999E-2</v>
      </c>
    </row>
    <row r="31" spans="1:10" x14ac:dyDescent="0.25">
      <c r="A31" s="275" t="str">
        <f t="shared" si="0"/>
        <v>2015edu14</v>
      </c>
      <c r="B31" s="232">
        <v>2015</v>
      </c>
      <c r="C31" s="232" t="s">
        <v>702</v>
      </c>
      <c r="D31" s="232">
        <v>0.83511281013488803</v>
      </c>
      <c r="E31" s="232">
        <v>1.9717169925570498E-2</v>
      </c>
      <c r="F31" s="232">
        <v>42.354598999023402</v>
      </c>
      <c r="G31" s="232">
        <v>0</v>
      </c>
      <c r="H31" s="232">
        <v>121240</v>
      </c>
      <c r="I31" s="232">
        <v>0.46230188012123102</v>
      </c>
      <c r="J31" s="232">
        <v>3.2196052372455597E-2</v>
      </c>
    </row>
    <row r="32" spans="1:10" x14ac:dyDescent="0.25">
      <c r="A32" s="275" t="str">
        <f t="shared" si="0"/>
        <v>2015edu15</v>
      </c>
      <c r="B32" s="232">
        <v>2015</v>
      </c>
      <c r="C32" s="232" t="s">
        <v>703</v>
      </c>
      <c r="D32" s="232">
        <v>0.94004172086715698</v>
      </c>
      <c r="E32" s="232">
        <v>1.9871961325407E-2</v>
      </c>
      <c r="F32" s="232">
        <v>47.304927825927699</v>
      </c>
      <c r="G32" s="232">
        <v>0</v>
      </c>
      <c r="H32" s="232">
        <v>121240</v>
      </c>
      <c r="I32" s="232">
        <v>0.46230188012123102</v>
      </c>
      <c r="J32" s="232">
        <v>3.6346048116684002E-2</v>
      </c>
    </row>
    <row r="33" spans="1:10" x14ac:dyDescent="0.25">
      <c r="A33" s="275" t="str">
        <f t="shared" si="0"/>
        <v>2015edu16</v>
      </c>
      <c r="B33" s="232">
        <v>2015</v>
      </c>
      <c r="C33" s="232" t="s">
        <v>704</v>
      </c>
      <c r="D33" s="232">
        <v>1.45320737361908</v>
      </c>
      <c r="E33" s="232">
        <v>1.5872297808527901E-2</v>
      </c>
      <c r="F33" s="232">
        <v>91.556205749511705</v>
      </c>
      <c r="G33" s="232">
        <v>0</v>
      </c>
      <c r="H33" s="232">
        <v>121240</v>
      </c>
      <c r="I33" s="232">
        <v>0.46230188012123102</v>
      </c>
      <c r="J33" s="232">
        <v>0.20125484466552701</v>
      </c>
    </row>
    <row r="34" spans="1:10" x14ac:dyDescent="0.25">
      <c r="A34" s="275" t="str">
        <f t="shared" si="0"/>
        <v>2015edu18</v>
      </c>
      <c r="B34" s="232">
        <v>2015</v>
      </c>
      <c r="C34" s="232" t="s">
        <v>705</v>
      </c>
      <c r="D34" s="232">
        <v>1.96423316001892</v>
      </c>
      <c r="E34" s="232">
        <v>3.8504075258970302E-2</v>
      </c>
      <c r="F34" s="232">
        <v>51.013645172119098</v>
      </c>
      <c r="G34" s="232">
        <v>0</v>
      </c>
      <c r="H34" s="232">
        <v>121240</v>
      </c>
      <c r="I34" s="232">
        <v>0.46230188012123102</v>
      </c>
      <c r="J34" s="232">
        <v>1.00833661854267E-2</v>
      </c>
    </row>
    <row r="35" spans="1:10" x14ac:dyDescent="0.25">
      <c r="A35" s="275" t="str">
        <f t="shared" si="0"/>
        <v>2015edu2</v>
      </c>
      <c r="B35" s="232">
        <v>2015</v>
      </c>
      <c r="C35" s="232" t="s">
        <v>706</v>
      </c>
      <c r="D35" s="232">
        <v>-7.2917886078357697E-2</v>
      </c>
      <c r="E35" s="232">
        <v>3.00291497260332E-2</v>
      </c>
      <c r="F35" s="232">
        <v>-2.4282367229461701</v>
      </c>
      <c r="G35" s="232">
        <v>1.5173881314694901E-2</v>
      </c>
      <c r="H35" s="232">
        <v>121240</v>
      </c>
      <c r="I35" s="232">
        <v>0.46230188012123102</v>
      </c>
      <c r="J35" s="232">
        <v>4.8883641138672803E-3</v>
      </c>
    </row>
    <row r="36" spans="1:10" x14ac:dyDescent="0.25">
      <c r="A36" s="275" t="str">
        <f t="shared" si="0"/>
        <v>2015edu22</v>
      </c>
      <c r="B36" s="232">
        <v>2015</v>
      </c>
      <c r="C36" s="232" t="s">
        <v>707</v>
      </c>
      <c r="D36" s="232">
        <v>2.1852574348449698</v>
      </c>
      <c r="E36" s="232">
        <v>4.9547605216503102E-2</v>
      </c>
      <c r="F36" s="232">
        <v>44.104198455810497</v>
      </c>
      <c r="G36" s="232">
        <v>0</v>
      </c>
      <c r="H36" s="232">
        <v>121240</v>
      </c>
      <c r="I36" s="232">
        <v>0.46230188012123102</v>
      </c>
      <c r="J36" s="232">
        <v>3.9645177312195301E-3</v>
      </c>
    </row>
    <row r="37" spans="1:10" x14ac:dyDescent="0.25">
      <c r="A37" s="275" t="str">
        <f t="shared" si="0"/>
        <v>2015edu3</v>
      </c>
      <c r="B37" s="232">
        <v>2015</v>
      </c>
      <c r="C37" s="232" t="s">
        <v>708</v>
      </c>
      <c r="D37" s="232">
        <v>-7.2419978678226499E-2</v>
      </c>
      <c r="E37" s="232">
        <v>2.4825891479849801E-2</v>
      </c>
      <c r="F37" s="232">
        <v>-2.91711497306824</v>
      </c>
      <c r="G37" s="232">
        <v>3.5335032735019901E-3</v>
      </c>
      <c r="H37" s="232">
        <v>121240</v>
      </c>
      <c r="I37" s="232">
        <v>0.46230188012123102</v>
      </c>
      <c r="J37" s="232">
        <v>8.0461949110031093E-3</v>
      </c>
    </row>
    <row r="38" spans="1:10" x14ac:dyDescent="0.25">
      <c r="A38" s="275" t="str">
        <f t="shared" si="0"/>
        <v>2015edu4</v>
      </c>
      <c r="B38" s="232">
        <v>2015</v>
      </c>
      <c r="C38" s="232" t="s">
        <v>709</v>
      </c>
      <c r="D38" s="232">
        <v>-4.9876336008310297E-2</v>
      </c>
      <c r="E38" s="232">
        <v>2.2469015792012201E-2</v>
      </c>
      <c r="F38" s="232">
        <v>-2.2197828292846702</v>
      </c>
      <c r="G38" s="232">
        <v>2.64353565871716E-2</v>
      </c>
      <c r="H38" s="232">
        <v>121240</v>
      </c>
      <c r="I38" s="232">
        <v>0.46230188012123102</v>
      </c>
      <c r="J38" s="232">
        <v>1.29829132929444E-2</v>
      </c>
    </row>
    <row r="39" spans="1:10" x14ac:dyDescent="0.25">
      <c r="A39" s="275" t="str">
        <f t="shared" si="0"/>
        <v>2015edu5</v>
      </c>
      <c r="B39" s="232">
        <v>2015</v>
      </c>
      <c r="C39" s="232" t="s">
        <v>710</v>
      </c>
      <c r="D39" s="232">
        <v>5.4278545081615399E-2</v>
      </c>
      <c r="E39" s="232">
        <v>1.6473442316055301E-2</v>
      </c>
      <c r="F39" s="232">
        <v>3.2949120998382599</v>
      </c>
      <c r="G39" s="232">
        <v>9.8480703309178396E-4</v>
      </c>
      <c r="H39" s="232">
        <v>121240</v>
      </c>
      <c r="I39" s="232">
        <v>0.46230188012123102</v>
      </c>
      <c r="J39" s="232">
        <v>5.7263705879449803E-2</v>
      </c>
    </row>
    <row r="40" spans="1:10" x14ac:dyDescent="0.25">
      <c r="A40" s="275" t="str">
        <f t="shared" si="0"/>
        <v>2015edu6</v>
      </c>
      <c r="B40" s="232">
        <v>2015</v>
      </c>
      <c r="C40" s="232" t="s">
        <v>711</v>
      </c>
      <c r="D40" s="232">
        <v>8.7755426764488206E-2</v>
      </c>
      <c r="E40" s="232">
        <v>1.7287842929363299E-2</v>
      </c>
      <c r="F40" s="232">
        <v>5.0761351585388201</v>
      </c>
      <c r="G40" s="232">
        <v>3.8575745975322201E-7</v>
      </c>
      <c r="H40" s="232">
        <v>121240</v>
      </c>
      <c r="I40" s="232">
        <v>0.46230188012123102</v>
      </c>
      <c r="J40" s="232">
        <v>3.0202668160200102E-2</v>
      </c>
    </row>
    <row r="41" spans="1:10" x14ac:dyDescent="0.25">
      <c r="A41" s="275" t="str">
        <f t="shared" si="0"/>
        <v>2015edu7</v>
      </c>
      <c r="B41" s="232">
        <v>2015</v>
      </c>
      <c r="C41" s="232" t="s">
        <v>712</v>
      </c>
      <c r="D41" s="232">
        <v>0.145353928208351</v>
      </c>
      <c r="E41" s="232">
        <v>1.9635962322354299E-2</v>
      </c>
      <c r="F41" s="232">
        <v>7.4024348258972203</v>
      </c>
      <c r="G41" s="232">
        <v>1.3457031983969E-13</v>
      </c>
      <c r="H41" s="232">
        <v>121240</v>
      </c>
      <c r="I41" s="232">
        <v>0.46230188012123102</v>
      </c>
      <c r="J41" s="232">
        <v>2.0601082593202601E-2</v>
      </c>
    </row>
    <row r="42" spans="1:10" x14ac:dyDescent="0.25">
      <c r="A42" s="275" t="str">
        <f t="shared" si="0"/>
        <v>2015edu8</v>
      </c>
      <c r="B42" s="232">
        <v>2015</v>
      </c>
      <c r="C42" s="232" t="s">
        <v>713</v>
      </c>
      <c r="D42" s="232">
        <v>0.151995599269867</v>
      </c>
      <c r="E42" s="232">
        <v>1.89957469701767E-2</v>
      </c>
      <c r="F42" s="232">
        <v>8.0015592575073207</v>
      </c>
      <c r="G42" s="232">
        <v>1.2392858583147701E-15</v>
      </c>
      <c r="H42" s="232">
        <v>121240</v>
      </c>
      <c r="I42" s="232">
        <v>0.46230188012123102</v>
      </c>
      <c r="J42" s="232">
        <v>2.5105284526944199E-2</v>
      </c>
    </row>
    <row r="43" spans="1:10" x14ac:dyDescent="0.25">
      <c r="A43" s="275" t="str">
        <f t="shared" si="0"/>
        <v>2015edu9</v>
      </c>
      <c r="B43" s="232">
        <v>2015</v>
      </c>
      <c r="C43" s="232" t="s">
        <v>714</v>
      </c>
      <c r="D43" s="232">
        <v>0.217403829097748</v>
      </c>
      <c r="E43" s="232">
        <v>1.51153141632676E-2</v>
      </c>
      <c r="F43" s="232">
        <v>14.383017539978001</v>
      </c>
      <c r="G43" s="232">
        <v>0</v>
      </c>
      <c r="H43" s="232">
        <v>121240</v>
      </c>
      <c r="I43" s="232">
        <v>0.46230188012123102</v>
      </c>
      <c r="J43" s="232">
        <v>0.10632793605327601</v>
      </c>
    </row>
    <row r="44" spans="1:10" x14ac:dyDescent="0.25">
      <c r="A44" s="275" t="str">
        <f t="shared" si="0"/>
        <v>2015hom</v>
      </c>
      <c r="B44" s="232">
        <v>2015</v>
      </c>
      <c r="C44" s="232" t="s">
        <v>715</v>
      </c>
      <c r="D44" s="232">
        <v>0.39058530330657998</v>
      </c>
      <c r="E44" s="232">
        <v>4.6678623184561703E-3</v>
      </c>
      <c r="F44" s="232">
        <v>83.6754150390625</v>
      </c>
      <c r="G44" s="232">
        <v>0</v>
      </c>
      <c r="H44" s="232">
        <v>121240</v>
      </c>
      <c r="I44" s="232">
        <v>0.46230188012123102</v>
      </c>
      <c r="J44" s="232">
        <v>0.54653716087341297</v>
      </c>
    </row>
    <row r="45" spans="1:10" x14ac:dyDescent="0.25">
      <c r="A45" s="275" t="str">
        <f t="shared" si="0"/>
        <v>2015idade</v>
      </c>
      <c r="B45" s="232">
        <v>2015</v>
      </c>
      <c r="C45" s="232" t="s">
        <v>716</v>
      </c>
      <c r="D45" s="232">
        <v>5.7540949434041998E-2</v>
      </c>
      <c r="E45" s="232">
        <v>1.1107962345704399E-3</v>
      </c>
      <c r="F45" s="232">
        <v>51.8015327453613</v>
      </c>
      <c r="G45" s="232">
        <v>0</v>
      </c>
      <c r="H45" s="232">
        <v>121240</v>
      </c>
      <c r="I45" s="232">
        <v>0.46230188012123102</v>
      </c>
      <c r="J45" s="232">
        <v>39.848365783691399</v>
      </c>
    </row>
    <row r="46" spans="1:10" x14ac:dyDescent="0.25">
      <c r="A46" s="275" t="str">
        <f t="shared" si="0"/>
        <v>2015idade2</v>
      </c>
      <c r="B46" s="232">
        <v>2015</v>
      </c>
      <c r="C46" s="232" t="s">
        <v>717</v>
      </c>
      <c r="D46" s="232">
        <v>-5.4468697635456898E-4</v>
      </c>
      <c r="E46" s="232">
        <v>1.3837952792528101E-5</v>
      </c>
      <c r="F46" s="232">
        <v>-39.36181640625</v>
      </c>
      <c r="G46" s="232">
        <v>0</v>
      </c>
      <c r="H46" s="232">
        <v>121240</v>
      </c>
      <c r="I46" s="232">
        <v>0.46230188012123102</v>
      </c>
      <c r="J46" s="232">
        <v>1758.37182617188</v>
      </c>
    </row>
    <row r="47" spans="1:10" x14ac:dyDescent="0.25">
      <c r="A47" s="275" t="str">
        <f t="shared" si="0"/>
        <v>2015lnrtrabp</v>
      </c>
      <c r="B47" s="232">
        <v>2015</v>
      </c>
      <c r="C47" s="232" t="s">
        <v>718</v>
      </c>
      <c r="J47" s="232">
        <v>7.4807724952697798</v>
      </c>
    </row>
    <row r="48" spans="1:10" x14ac:dyDescent="0.25">
      <c r="A48" s="275" t="str">
        <f t="shared" si="0"/>
        <v>2014_cons</v>
      </c>
      <c r="B48" s="232">
        <v>2014</v>
      </c>
      <c r="C48" s="232" t="s">
        <v>696</v>
      </c>
      <c r="D48" s="232">
        <v>5.3483042716979998</v>
      </c>
      <c r="E48" s="232">
        <v>3.0856648460030601E-2</v>
      </c>
      <c r="F48" s="232">
        <v>173.32745361328099</v>
      </c>
      <c r="G48" s="232">
        <v>0</v>
      </c>
      <c r="H48" s="232">
        <v>124008</v>
      </c>
      <c r="I48" s="232">
        <v>0.330014318227768</v>
      </c>
    </row>
    <row r="49" spans="1:10" x14ac:dyDescent="0.25">
      <c r="A49" s="275" t="str">
        <f t="shared" si="0"/>
        <v>2014edu1</v>
      </c>
      <c r="B49" s="232">
        <v>2014</v>
      </c>
      <c r="C49" s="232" t="s">
        <v>697</v>
      </c>
      <c r="D49" s="232">
        <v>-2.8030687943100902E-2</v>
      </c>
      <c r="E49" s="232">
        <v>9.3192711472511305E-2</v>
      </c>
      <c r="F49" s="232">
        <v>-0.30078196525573703</v>
      </c>
      <c r="G49" s="232">
        <v>0.76358127593994096</v>
      </c>
      <c r="H49" s="232">
        <v>124008</v>
      </c>
      <c r="I49" s="232">
        <v>0.330014318227768</v>
      </c>
      <c r="J49" s="232">
        <v>3.3348990837112102E-4</v>
      </c>
    </row>
    <row r="50" spans="1:10" x14ac:dyDescent="0.25">
      <c r="A50" s="275" t="str">
        <f t="shared" si="0"/>
        <v>2014edu10</v>
      </c>
      <c r="B50" s="232">
        <v>2014</v>
      </c>
      <c r="C50" s="232" t="s">
        <v>698</v>
      </c>
      <c r="D50" s="232">
        <v>0.29714944958686801</v>
      </c>
      <c r="E50" s="232">
        <v>2.3910958319902399E-2</v>
      </c>
      <c r="F50" s="232">
        <v>12.4273328781128</v>
      </c>
      <c r="G50" s="232">
        <v>1.9499178351611799E-35</v>
      </c>
      <c r="H50" s="232">
        <v>124008</v>
      </c>
      <c r="I50" s="232">
        <v>0.330014318227768</v>
      </c>
      <c r="J50" s="232">
        <v>2.4524789303541201E-2</v>
      </c>
    </row>
    <row r="51" spans="1:10" x14ac:dyDescent="0.25">
      <c r="A51" s="275" t="str">
        <f t="shared" si="0"/>
        <v>2014edu11</v>
      </c>
      <c r="B51" s="232">
        <v>2014</v>
      </c>
      <c r="C51" s="232" t="s">
        <v>699</v>
      </c>
      <c r="D51" s="232">
        <v>0.36765947937965399</v>
      </c>
      <c r="E51" s="232">
        <v>2.3228242993354801E-2</v>
      </c>
      <c r="F51" s="232">
        <v>15.828123092651399</v>
      </c>
      <c r="G51" s="232">
        <v>0</v>
      </c>
      <c r="H51" s="232">
        <v>124008</v>
      </c>
      <c r="I51" s="232">
        <v>0.330014318227768</v>
      </c>
      <c r="J51" s="232">
        <v>2.8965629637241402E-2</v>
      </c>
    </row>
    <row r="52" spans="1:10" x14ac:dyDescent="0.25">
      <c r="A52" s="275" t="str">
        <f t="shared" si="0"/>
        <v>2014edu12</v>
      </c>
      <c r="B52" s="232">
        <v>2014</v>
      </c>
      <c r="C52" s="232" t="s">
        <v>700</v>
      </c>
      <c r="D52" s="232">
        <v>0.510933637619019</v>
      </c>
      <c r="E52" s="232">
        <v>2.05064211040735E-2</v>
      </c>
      <c r="F52" s="232">
        <v>24.915788650512699</v>
      </c>
      <c r="G52" s="232">
        <v>0</v>
      </c>
      <c r="H52" s="232">
        <v>124008</v>
      </c>
      <c r="I52" s="232">
        <v>0.330014318227768</v>
      </c>
      <c r="J52" s="232">
        <v>0.35468915104866</v>
      </c>
    </row>
    <row r="53" spans="1:10" x14ac:dyDescent="0.25">
      <c r="A53" s="275" t="str">
        <f t="shared" si="0"/>
        <v>2014edu13</v>
      </c>
      <c r="B53" s="232">
        <v>2014</v>
      </c>
      <c r="C53" s="232" t="s">
        <v>701</v>
      </c>
      <c r="D53" s="232">
        <v>0.69602096080779996</v>
      </c>
      <c r="E53" s="232">
        <v>2.83105950802565E-2</v>
      </c>
      <c r="F53" s="232">
        <v>24.585176467895501</v>
      </c>
      <c r="G53" s="232">
        <v>0</v>
      </c>
      <c r="H53" s="232">
        <v>124008</v>
      </c>
      <c r="I53" s="232">
        <v>0.330014318227768</v>
      </c>
      <c r="J53" s="232">
        <v>2.14424785226583E-2</v>
      </c>
    </row>
    <row r="54" spans="1:10" x14ac:dyDescent="0.25">
      <c r="A54" s="275" t="str">
        <f t="shared" si="0"/>
        <v>2014edu14</v>
      </c>
      <c r="B54" s="232">
        <v>2014</v>
      </c>
      <c r="C54" s="232" t="s">
        <v>702</v>
      </c>
      <c r="D54" s="232">
        <v>0.86180585622787498</v>
      </c>
      <c r="E54" s="232">
        <v>2.5803262367844599E-2</v>
      </c>
      <c r="F54" s="232">
        <v>33.399105072021499</v>
      </c>
      <c r="G54" s="232">
        <v>0</v>
      </c>
      <c r="H54" s="232">
        <v>124008</v>
      </c>
      <c r="I54" s="232">
        <v>0.330014318227768</v>
      </c>
      <c r="J54" s="232">
        <v>3.00282351672649E-2</v>
      </c>
    </row>
    <row r="55" spans="1:10" x14ac:dyDescent="0.25">
      <c r="A55" s="275" t="str">
        <f t="shared" si="0"/>
        <v>2014edu15</v>
      </c>
      <c r="B55" s="232">
        <v>2014</v>
      </c>
      <c r="C55" s="232" t="s">
        <v>703</v>
      </c>
      <c r="D55" s="232">
        <v>0.96632701158523604</v>
      </c>
      <c r="E55" s="232">
        <v>2.5741964578628498E-2</v>
      </c>
      <c r="F55" s="232">
        <v>37.538978576660199</v>
      </c>
      <c r="G55" s="232">
        <v>0</v>
      </c>
      <c r="H55" s="232">
        <v>124008</v>
      </c>
      <c r="I55" s="232">
        <v>0.330014318227768</v>
      </c>
      <c r="J55" s="232">
        <v>3.3436037600040401E-2</v>
      </c>
    </row>
    <row r="56" spans="1:10" x14ac:dyDescent="0.25">
      <c r="A56" s="275" t="str">
        <f t="shared" si="0"/>
        <v>2014edu16</v>
      </c>
      <c r="B56" s="232">
        <v>2014</v>
      </c>
      <c r="C56" s="232" t="s">
        <v>704</v>
      </c>
      <c r="D56" s="232">
        <v>1.4038428068161</v>
      </c>
      <c r="E56" s="232">
        <v>2.19339542090893E-2</v>
      </c>
      <c r="F56" s="232">
        <v>64.003181457519503</v>
      </c>
      <c r="G56" s="232">
        <v>0</v>
      </c>
      <c r="H56" s="232">
        <v>124008</v>
      </c>
      <c r="I56" s="232">
        <v>0.330014318227768</v>
      </c>
      <c r="J56" s="232">
        <v>0.19437094032764399</v>
      </c>
    </row>
    <row r="57" spans="1:10" x14ac:dyDescent="0.25">
      <c r="A57" s="275" t="str">
        <f t="shared" si="0"/>
        <v>2014edu18</v>
      </c>
      <c r="B57" s="232">
        <v>2014</v>
      </c>
      <c r="C57" s="232" t="s">
        <v>705</v>
      </c>
      <c r="D57" s="232">
        <v>1.92871737480164</v>
      </c>
      <c r="E57" s="232">
        <v>4.86595518887043E-2</v>
      </c>
      <c r="F57" s="232">
        <v>39.636974334716797</v>
      </c>
      <c r="G57" s="232">
        <v>0</v>
      </c>
      <c r="H57" s="232">
        <v>124008</v>
      </c>
      <c r="I57" s="232">
        <v>0.330014318227768</v>
      </c>
      <c r="J57" s="232">
        <v>8.3323484286665899E-3</v>
      </c>
    </row>
    <row r="58" spans="1:10" x14ac:dyDescent="0.25">
      <c r="A58" s="275" t="str">
        <f t="shared" si="0"/>
        <v>2014edu2</v>
      </c>
      <c r="B58" s="232">
        <v>2014</v>
      </c>
      <c r="C58" s="232" t="s">
        <v>706</v>
      </c>
      <c r="D58" s="232">
        <v>-8.7181836366653401E-2</v>
      </c>
      <c r="E58" s="232">
        <v>3.9784416556358303E-2</v>
      </c>
      <c r="F58" s="232">
        <v>-2.19135642051697</v>
      </c>
      <c r="G58" s="232">
        <v>2.84278634935617E-2</v>
      </c>
      <c r="H58" s="232">
        <v>124008</v>
      </c>
      <c r="I58" s="232">
        <v>0.330014318227768</v>
      </c>
      <c r="J58" s="232">
        <v>4.9460385926067803E-3</v>
      </c>
    </row>
    <row r="59" spans="1:10" x14ac:dyDescent="0.25">
      <c r="A59" s="275" t="str">
        <f t="shared" si="0"/>
        <v>2014edu22</v>
      </c>
      <c r="B59" s="232">
        <v>2014</v>
      </c>
      <c r="C59" s="232" t="s">
        <v>707</v>
      </c>
      <c r="D59" s="232">
        <v>2.0398042201995898</v>
      </c>
      <c r="E59" s="232">
        <v>8.6110517382621807E-2</v>
      </c>
      <c r="F59" s="232">
        <v>23.68821144104</v>
      </c>
      <c r="G59" s="232">
        <v>0</v>
      </c>
      <c r="H59" s="232">
        <v>124008</v>
      </c>
      <c r="I59" s="232">
        <v>0.330014318227768</v>
      </c>
      <c r="J59" s="232">
        <v>3.7710231263190499E-3</v>
      </c>
    </row>
    <row r="60" spans="1:10" x14ac:dyDescent="0.25">
      <c r="A60" s="275" t="str">
        <f t="shared" si="0"/>
        <v>2014edu3</v>
      </c>
      <c r="B60" s="232">
        <v>2014</v>
      </c>
      <c r="C60" s="232" t="s">
        <v>708</v>
      </c>
      <c r="D60" s="232">
        <v>4.07219566404819E-2</v>
      </c>
      <c r="E60" s="232">
        <v>2.86034848541021E-2</v>
      </c>
      <c r="F60" s="232">
        <v>1.4236711263656601</v>
      </c>
      <c r="G60" s="232">
        <v>0.15454421937465701</v>
      </c>
      <c r="H60" s="232">
        <v>124008</v>
      </c>
      <c r="I60" s="232">
        <v>0.330014318227768</v>
      </c>
      <c r="J60" s="232">
        <v>8.6066741496324504E-3</v>
      </c>
    </row>
    <row r="61" spans="1:10" x14ac:dyDescent="0.25">
      <c r="A61" s="275" t="str">
        <f t="shared" si="0"/>
        <v>2014edu4</v>
      </c>
      <c r="B61" s="232">
        <v>2014</v>
      </c>
      <c r="C61" s="232" t="s">
        <v>709</v>
      </c>
      <c r="D61" s="232">
        <v>-8.1580295227468003E-4</v>
      </c>
      <c r="E61" s="232">
        <v>2.7175253257155401E-2</v>
      </c>
      <c r="F61" s="232">
        <v>-3.0020067468285599E-2</v>
      </c>
      <c r="G61" s="232">
        <v>0.97605109214782704</v>
      </c>
      <c r="H61" s="232">
        <v>124008</v>
      </c>
      <c r="I61" s="232">
        <v>0.330014318227768</v>
      </c>
      <c r="J61" s="232">
        <v>1.3348586857318901E-2</v>
      </c>
    </row>
    <row r="62" spans="1:10" x14ac:dyDescent="0.25">
      <c r="A62" s="275" t="str">
        <f t="shared" si="0"/>
        <v>2014edu5</v>
      </c>
      <c r="B62" s="232">
        <v>2014</v>
      </c>
      <c r="C62" s="232" t="s">
        <v>710</v>
      </c>
      <c r="D62" s="232">
        <v>9.4253361225128202E-2</v>
      </c>
      <c r="E62" s="232">
        <v>2.18539424240589E-2</v>
      </c>
      <c r="F62" s="232">
        <v>4.3128767013549796</v>
      </c>
      <c r="G62" s="232">
        <v>1.6126830814755501E-5</v>
      </c>
      <c r="H62" s="232">
        <v>124008</v>
      </c>
      <c r="I62" s="232">
        <v>0.330014318227768</v>
      </c>
      <c r="J62" s="232">
        <v>6.0906641185283703E-2</v>
      </c>
    </row>
    <row r="63" spans="1:10" x14ac:dyDescent="0.25">
      <c r="A63" s="275" t="str">
        <f t="shared" si="0"/>
        <v>2014edu6</v>
      </c>
      <c r="B63" s="232">
        <v>2014</v>
      </c>
      <c r="C63" s="232" t="s">
        <v>711</v>
      </c>
      <c r="D63" s="232">
        <v>0.121919043362141</v>
      </c>
      <c r="E63" s="232">
        <v>2.2850709035992602E-2</v>
      </c>
      <c r="F63" s="232">
        <v>5.3354601860046396</v>
      </c>
      <c r="G63" s="232">
        <v>9.5469175676044E-8</v>
      </c>
      <c r="H63" s="232">
        <v>124008</v>
      </c>
      <c r="I63" s="232">
        <v>0.330014318227768</v>
      </c>
      <c r="J63" s="232">
        <v>3.1146869063377401E-2</v>
      </c>
    </row>
    <row r="64" spans="1:10" x14ac:dyDescent="0.25">
      <c r="A64" s="275" t="str">
        <f t="shared" si="0"/>
        <v>2014edu7</v>
      </c>
      <c r="B64" s="232">
        <v>2014</v>
      </c>
      <c r="C64" s="232" t="s">
        <v>712</v>
      </c>
      <c r="D64" s="232">
        <v>0.17436221241951</v>
      </c>
      <c r="E64" s="232">
        <v>2.5586782023310699E-2</v>
      </c>
      <c r="F64" s="232">
        <v>6.8145422935485804</v>
      </c>
      <c r="G64" s="232">
        <v>9.4993951940680594E-12</v>
      </c>
      <c r="H64" s="232">
        <v>124008</v>
      </c>
      <c r="I64" s="232">
        <v>0.330014318227768</v>
      </c>
      <c r="J64" s="232">
        <v>2.2833546623587601E-2</v>
      </c>
    </row>
    <row r="65" spans="1:10" x14ac:dyDescent="0.25">
      <c r="A65" s="275" t="str">
        <f t="shared" si="0"/>
        <v>2014edu8</v>
      </c>
      <c r="B65" s="232">
        <v>2014</v>
      </c>
      <c r="C65" s="232" t="s">
        <v>713</v>
      </c>
      <c r="D65" s="232">
        <v>0.22343340516090399</v>
      </c>
      <c r="E65" s="232">
        <v>2.3464752361178402E-2</v>
      </c>
      <c r="F65" s="232">
        <v>9.5220870971679705</v>
      </c>
      <c r="G65" s="232">
        <v>1.7263376514048899E-21</v>
      </c>
      <c r="H65" s="232">
        <v>124008</v>
      </c>
      <c r="I65" s="232">
        <v>0.330014318227768</v>
      </c>
      <c r="J65" s="232">
        <v>2.71867830306292E-2</v>
      </c>
    </row>
    <row r="66" spans="1:10" x14ac:dyDescent="0.25">
      <c r="A66" s="275" t="str">
        <f t="shared" si="0"/>
        <v>2014edu9</v>
      </c>
      <c r="B66" s="232">
        <v>2014</v>
      </c>
      <c r="C66" s="232" t="s">
        <v>714</v>
      </c>
      <c r="D66" s="232">
        <v>0.26525416970253002</v>
      </c>
      <c r="E66" s="232">
        <v>2.0816918462514902E-2</v>
      </c>
      <c r="F66" s="232">
        <v>12.742239952087401</v>
      </c>
      <c r="G66" s="232">
        <v>3.6338404514544898E-37</v>
      </c>
      <c r="H66" s="232">
        <v>124008</v>
      </c>
      <c r="I66" s="232">
        <v>0.330014318227768</v>
      </c>
      <c r="J66" s="232">
        <v>0.113391101360321</v>
      </c>
    </row>
    <row r="67" spans="1:10" x14ac:dyDescent="0.25">
      <c r="A67" s="275" t="str">
        <f t="shared" ref="A67:A130" si="1">B67&amp;C67</f>
        <v>2014hom</v>
      </c>
      <c r="B67" s="232">
        <v>2014</v>
      </c>
      <c r="C67" s="232" t="s">
        <v>715</v>
      </c>
      <c r="D67" s="232">
        <v>0.37206700444221502</v>
      </c>
      <c r="E67" s="232">
        <v>5.4770121350884403E-3</v>
      </c>
      <c r="F67" s="232">
        <v>67.932479858398395</v>
      </c>
      <c r="G67" s="232">
        <v>0</v>
      </c>
      <c r="H67" s="232">
        <v>124008</v>
      </c>
      <c r="I67" s="232">
        <v>0.330014318227768</v>
      </c>
      <c r="J67" s="232">
        <v>0.54565590620040905</v>
      </c>
    </row>
    <row r="68" spans="1:10" x14ac:dyDescent="0.25">
      <c r="A68" s="275" t="str">
        <f t="shared" si="1"/>
        <v>2014idade</v>
      </c>
      <c r="B68" s="232">
        <v>2014</v>
      </c>
      <c r="C68" s="232" t="s">
        <v>716</v>
      </c>
      <c r="D68" s="232">
        <v>5.4359436035156299E-2</v>
      </c>
      <c r="E68" s="232">
        <v>1.22708885464817E-3</v>
      </c>
      <c r="F68" s="232">
        <v>44.299510955810497</v>
      </c>
      <c r="G68" s="232">
        <v>0</v>
      </c>
      <c r="H68" s="232">
        <v>124008</v>
      </c>
      <c r="I68" s="232">
        <v>0.330014318227768</v>
      </c>
      <c r="J68" s="232">
        <v>39.213874816894503</v>
      </c>
    </row>
    <row r="69" spans="1:10" x14ac:dyDescent="0.25">
      <c r="A69" s="275" t="str">
        <f t="shared" si="1"/>
        <v>2014idade2</v>
      </c>
      <c r="B69" s="232">
        <v>2014</v>
      </c>
      <c r="C69" s="232" t="s">
        <v>717</v>
      </c>
      <c r="D69" s="232">
        <v>-5.1080668345093695E-4</v>
      </c>
      <c r="E69" s="232">
        <v>1.5382374840555699E-5</v>
      </c>
      <c r="F69" s="232">
        <v>-33.207271575927699</v>
      </c>
      <c r="G69" s="232">
        <v>0</v>
      </c>
      <c r="H69" s="232">
        <v>124008</v>
      </c>
      <c r="I69" s="232">
        <v>0.330014318227768</v>
      </c>
      <c r="J69" s="232">
        <v>1705.19738769531</v>
      </c>
    </row>
    <row r="70" spans="1:10" x14ac:dyDescent="0.25">
      <c r="A70" s="275" t="str">
        <f t="shared" si="1"/>
        <v>2014lnrtrabp</v>
      </c>
      <c r="B70" s="232">
        <v>2014</v>
      </c>
      <c r="C70" s="232" t="s">
        <v>718</v>
      </c>
      <c r="J70" s="232">
        <v>7.4304151535034197</v>
      </c>
    </row>
    <row r="71" spans="1:10" x14ac:dyDescent="0.25">
      <c r="A71" s="275" t="str">
        <f t="shared" si="1"/>
        <v>2013_cons</v>
      </c>
      <c r="B71" s="232">
        <v>2013</v>
      </c>
      <c r="C71" s="232" t="s">
        <v>696</v>
      </c>
      <c r="D71" s="232">
        <v>5.3569197654724103</v>
      </c>
      <c r="E71" s="232">
        <v>2.6641277596354498E-2</v>
      </c>
      <c r="F71" s="232">
        <v>201.075927734375</v>
      </c>
      <c r="G71" s="232">
        <v>0</v>
      </c>
      <c r="H71" s="232">
        <v>124112</v>
      </c>
      <c r="I71" s="232">
        <v>0.43175807595253002</v>
      </c>
    </row>
    <row r="72" spans="1:10" x14ac:dyDescent="0.25">
      <c r="A72" s="275" t="str">
        <f t="shared" si="1"/>
        <v>2013edu1</v>
      </c>
      <c r="B72" s="232">
        <v>2013</v>
      </c>
      <c r="C72" s="232" t="s">
        <v>697</v>
      </c>
      <c r="D72" s="232">
        <v>-0.15290932357311199</v>
      </c>
      <c r="E72" s="232">
        <v>0.112967990338802</v>
      </c>
      <c r="F72" s="232">
        <v>-1.3535633087158201</v>
      </c>
      <c r="G72" s="232">
        <v>0.17587821185588801</v>
      </c>
      <c r="H72" s="232">
        <v>124112</v>
      </c>
      <c r="I72" s="232">
        <v>0.43175807595253002</v>
      </c>
      <c r="J72" s="232">
        <v>2.4347213911823901E-4</v>
      </c>
    </row>
    <row r="73" spans="1:10" x14ac:dyDescent="0.25">
      <c r="A73" s="275" t="str">
        <f t="shared" si="1"/>
        <v>2013edu10</v>
      </c>
      <c r="B73" s="232">
        <v>2013</v>
      </c>
      <c r="C73" s="232" t="s">
        <v>698</v>
      </c>
      <c r="D73" s="232">
        <v>0.31868574023246798</v>
      </c>
      <c r="E73" s="232">
        <v>1.9079387187957798E-2</v>
      </c>
      <c r="F73" s="232">
        <v>16.7031440734863</v>
      </c>
      <c r="G73" s="232">
        <v>0</v>
      </c>
      <c r="H73" s="232">
        <v>124112</v>
      </c>
      <c r="I73" s="232">
        <v>0.43175807595253002</v>
      </c>
      <c r="J73" s="232">
        <v>2.5375975295901299E-2</v>
      </c>
    </row>
    <row r="74" spans="1:10" x14ac:dyDescent="0.25">
      <c r="A74" s="275" t="str">
        <f t="shared" si="1"/>
        <v>2013edu11</v>
      </c>
      <c r="B74" s="232">
        <v>2013</v>
      </c>
      <c r="C74" s="232" t="s">
        <v>699</v>
      </c>
      <c r="D74" s="232">
        <v>0.37119895219802901</v>
      </c>
      <c r="E74" s="232">
        <v>1.8929759040474899E-2</v>
      </c>
      <c r="F74" s="232">
        <v>19.609279632568398</v>
      </c>
      <c r="G74" s="232">
        <v>0</v>
      </c>
      <c r="H74" s="232">
        <v>124112</v>
      </c>
      <c r="I74" s="232">
        <v>0.43175807595253002</v>
      </c>
      <c r="J74" s="232">
        <v>2.8188280761241899E-2</v>
      </c>
    </row>
    <row r="75" spans="1:10" x14ac:dyDescent="0.25">
      <c r="A75" s="275" t="str">
        <f t="shared" si="1"/>
        <v>2013edu12</v>
      </c>
      <c r="B75" s="232">
        <v>2013</v>
      </c>
      <c r="C75" s="232" t="s">
        <v>700</v>
      </c>
      <c r="D75" s="232">
        <v>0.53794062137603804</v>
      </c>
      <c r="E75" s="232">
        <v>1.5344914048910099E-2</v>
      </c>
      <c r="F75" s="232">
        <v>35.056606292724602</v>
      </c>
      <c r="G75" s="232">
        <v>0</v>
      </c>
      <c r="H75" s="232">
        <v>124112</v>
      </c>
      <c r="I75" s="232">
        <v>0.43175807595253002</v>
      </c>
      <c r="J75" s="232">
        <v>0.357979387044907</v>
      </c>
    </row>
    <row r="76" spans="1:10" x14ac:dyDescent="0.25">
      <c r="A76" s="275" t="str">
        <f t="shared" si="1"/>
        <v>2013edu13</v>
      </c>
      <c r="B76" s="232">
        <v>2013</v>
      </c>
      <c r="C76" s="232" t="s">
        <v>701</v>
      </c>
      <c r="D76" s="232">
        <v>0.77069962024688698</v>
      </c>
      <c r="E76" s="232">
        <v>2.0608849823474901E-2</v>
      </c>
      <c r="F76" s="232">
        <v>37.396537780761697</v>
      </c>
      <c r="G76" s="232">
        <v>0</v>
      </c>
      <c r="H76" s="232">
        <v>124112</v>
      </c>
      <c r="I76" s="232">
        <v>0.43175807595253002</v>
      </c>
      <c r="J76" s="232">
        <v>2.18412578105927E-2</v>
      </c>
    </row>
    <row r="77" spans="1:10" x14ac:dyDescent="0.25">
      <c r="A77" s="275" t="str">
        <f t="shared" si="1"/>
        <v>2013edu14</v>
      </c>
      <c r="B77" s="232">
        <v>2013</v>
      </c>
      <c r="C77" s="232" t="s">
        <v>702</v>
      </c>
      <c r="D77" s="232">
        <v>0.90209788084030196</v>
      </c>
      <c r="E77" s="232">
        <v>2.08686366677284E-2</v>
      </c>
      <c r="F77" s="232">
        <v>43.227447509765597</v>
      </c>
      <c r="G77" s="232">
        <v>0</v>
      </c>
      <c r="H77" s="232">
        <v>124112</v>
      </c>
      <c r="I77" s="232">
        <v>0.43175807595253002</v>
      </c>
      <c r="J77" s="232">
        <v>2.76722945272923E-2</v>
      </c>
    </row>
    <row r="78" spans="1:10" x14ac:dyDescent="0.25">
      <c r="A78" s="275" t="str">
        <f t="shared" si="1"/>
        <v>2013edu15</v>
      </c>
      <c r="B78" s="232">
        <v>2013</v>
      </c>
      <c r="C78" s="232" t="s">
        <v>703</v>
      </c>
      <c r="D78" s="232">
        <v>0.96878236532211304</v>
      </c>
      <c r="E78" s="232">
        <v>2.02378407120705E-2</v>
      </c>
      <c r="F78" s="232">
        <v>47.869850158691399</v>
      </c>
      <c r="G78" s="232">
        <v>0</v>
      </c>
      <c r="H78" s="232">
        <v>124112</v>
      </c>
      <c r="I78" s="232">
        <v>0.43175807595253002</v>
      </c>
      <c r="J78" s="232">
        <v>3.1554646790027598E-2</v>
      </c>
    </row>
    <row r="79" spans="1:10" x14ac:dyDescent="0.25">
      <c r="A79" s="275" t="str">
        <f t="shared" si="1"/>
        <v>2013edu16</v>
      </c>
      <c r="B79" s="232">
        <v>2013</v>
      </c>
      <c r="C79" s="232" t="s">
        <v>704</v>
      </c>
      <c r="D79" s="232">
        <v>1.43814885616302</v>
      </c>
      <c r="E79" s="232">
        <v>1.6392374411225302E-2</v>
      </c>
      <c r="F79" s="232">
        <v>87.732795715332003</v>
      </c>
      <c r="G79" s="232">
        <v>0</v>
      </c>
      <c r="H79" s="232">
        <v>124112</v>
      </c>
      <c r="I79" s="232">
        <v>0.43175807595253002</v>
      </c>
      <c r="J79" s="232">
        <v>0.17964619398117099</v>
      </c>
    </row>
    <row r="80" spans="1:10" x14ac:dyDescent="0.25">
      <c r="A80" s="275" t="str">
        <f t="shared" si="1"/>
        <v>2013edu18</v>
      </c>
      <c r="B80" s="232">
        <v>2013</v>
      </c>
      <c r="C80" s="232" t="s">
        <v>705</v>
      </c>
      <c r="D80" s="232">
        <v>1.98962473869324</v>
      </c>
      <c r="E80" s="232">
        <v>3.4617241472005802E-2</v>
      </c>
      <c r="F80" s="232">
        <v>57.474964141845703</v>
      </c>
      <c r="G80" s="232">
        <v>0</v>
      </c>
      <c r="H80" s="232">
        <v>124112</v>
      </c>
      <c r="I80" s="232">
        <v>0.43175807595253002</v>
      </c>
      <c r="J80" s="232">
        <v>9.70694702118635E-3</v>
      </c>
    </row>
    <row r="81" spans="1:10" x14ac:dyDescent="0.25">
      <c r="A81" s="275" t="str">
        <f t="shared" si="1"/>
        <v>2013edu2</v>
      </c>
      <c r="B81" s="232">
        <v>2013</v>
      </c>
      <c r="C81" s="232" t="s">
        <v>706</v>
      </c>
      <c r="D81" s="232">
        <v>-2.13373694568872E-2</v>
      </c>
      <c r="E81" s="232">
        <v>3.0543129891157199E-2</v>
      </c>
      <c r="F81" s="232">
        <v>-0.69859802722930897</v>
      </c>
      <c r="G81" s="232">
        <v>0.48480460047721902</v>
      </c>
      <c r="H81" s="232">
        <v>124112</v>
      </c>
      <c r="I81" s="232">
        <v>0.43175807595253002</v>
      </c>
      <c r="J81" s="232">
        <v>5.1570846699178201E-3</v>
      </c>
    </row>
    <row r="82" spans="1:10" x14ac:dyDescent="0.25">
      <c r="A82" s="275" t="str">
        <f t="shared" si="1"/>
        <v>2013edu22</v>
      </c>
      <c r="B82" s="232">
        <v>2013</v>
      </c>
      <c r="C82" s="232" t="s">
        <v>707</v>
      </c>
      <c r="D82" s="232">
        <v>2.26454877853394</v>
      </c>
      <c r="E82" s="232">
        <v>5.5273830890655497E-2</v>
      </c>
      <c r="F82" s="232">
        <v>40.969635009765597</v>
      </c>
      <c r="G82" s="232">
        <v>0</v>
      </c>
      <c r="H82" s="232">
        <v>124112</v>
      </c>
      <c r="I82" s="232">
        <v>0.43175807595253002</v>
      </c>
      <c r="J82" s="232">
        <v>3.2798836473375598E-3</v>
      </c>
    </row>
    <row r="83" spans="1:10" x14ac:dyDescent="0.25">
      <c r="A83" s="275" t="str">
        <f t="shared" si="1"/>
        <v>2013edu3</v>
      </c>
      <c r="B83" s="232">
        <v>2013</v>
      </c>
      <c r="C83" s="232" t="s">
        <v>708</v>
      </c>
      <c r="D83" s="232">
        <v>8.6543802171945607E-3</v>
      </c>
      <c r="E83" s="232">
        <v>2.69414931535721E-2</v>
      </c>
      <c r="F83" s="232">
        <v>0.32122868299484297</v>
      </c>
      <c r="G83" s="232">
        <v>0.74803763628006004</v>
      </c>
      <c r="H83" s="232">
        <v>124112</v>
      </c>
      <c r="I83" s="232">
        <v>0.43175807595253002</v>
      </c>
      <c r="J83" s="232">
        <v>9.0778572484850901E-3</v>
      </c>
    </row>
    <row r="84" spans="1:10" x14ac:dyDescent="0.25">
      <c r="A84" s="275" t="str">
        <f t="shared" si="1"/>
        <v>2013edu4</v>
      </c>
      <c r="B84" s="232">
        <v>2013</v>
      </c>
      <c r="C84" s="232" t="s">
        <v>709</v>
      </c>
      <c r="D84" s="232">
        <v>9.9445534870028496E-3</v>
      </c>
      <c r="E84" s="232">
        <v>2.1504936739802399E-2</v>
      </c>
      <c r="F84" s="232">
        <v>0.46243119239807101</v>
      </c>
      <c r="G84" s="232">
        <v>0.64377295970916704</v>
      </c>
      <c r="H84" s="232">
        <v>124112</v>
      </c>
      <c r="I84" s="232">
        <v>0.43175807595253002</v>
      </c>
      <c r="J84" s="232">
        <v>1.5945592895150199E-2</v>
      </c>
    </row>
    <row r="85" spans="1:10" x14ac:dyDescent="0.25">
      <c r="A85" s="275" t="str">
        <f t="shared" si="1"/>
        <v>2013edu5</v>
      </c>
      <c r="B85" s="232">
        <v>2013</v>
      </c>
      <c r="C85" s="232" t="s">
        <v>710</v>
      </c>
      <c r="D85" s="232">
        <v>9.1671079397201496E-2</v>
      </c>
      <c r="E85" s="232">
        <v>1.6890110448002801E-2</v>
      </c>
      <c r="F85" s="232">
        <v>5.4275002479553196</v>
      </c>
      <c r="G85" s="232">
        <v>5.72554732514163E-8</v>
      </c>
      <c r="H85" s="232">
        <v>124112</v>
      </c>
      <c r="I85" s="232">
        <v>0.43175807595253002</v>
      </c>
      <c r="J85" s="232">
        <v>6.5019100904464694E-2</v>
      </c>
    </row>
    <row r="86" spans="1:10" x14ac:dyDescent="0.25">
      <c r="A86" s="275" t="str">
        <f t="shared" si="1"/>
        <v>2013edu6</v>
      </c>
      <c r="B86" s="232">
        <v>2013</v>
      </c>
      <c r="C86" s="232" t="s">
        <v>711</v>
      </c>
      <c r="D86" s="232">
        <v>0.13247984647750899</v>
      </c>
      <c r="E86" s="232">
        <v>1.7894869670271901E-2</v>
      </c>
      <c r="F86" s="232">
        <v>7.4032306671142596</v>
      </c>
      <c r="G86" s="232">
        <v>1.3374643460881799E-13</v>
      </c>
      <c r="H86" s="232">
        <v>124112</v>
      </c>
      <c r="I86" s="232">
        <v>0.43175807595253002</v>
      </c>
      <c r="J86" s="232">
        <v>3.3874247223138802E-2</v>
      </c>
    </row>
    <row r="87" spans="1:10" x14ac:dyDescent="0.25">
      <c r="A87" s="275" t="str">
        <f t="shared" si="1"/>
        <v>2013edu7</v>
      </c>
      <c r="B87" s="232">
        <v>2013</v>
      </c>
      <c r="C87" s="232" t="s">
        <v>712</v>
      </c>
      <c r="D87" s="232">
        <v>0.174387887120247</v>
      </c>
      <c r="E87" s="232">
        <v>1.8869962543249099E-2</v>
      </c>
      <c r="F87" s="232">
        <v>9.2415599822997994</v>
      </c>
      <c r="G87" s="232">
        <v>2.4660829306097201E-20</v>
      </c>
      <c r="H87" s="232">
        <v>124112</v>
      </c>
      <c r="I87" s="232">
        <v>0.43175807595253002</v>
      </c>
      <c r="J87" s="232">
        <v>2.3338843137025798E-2</v>
      </c>
    </row>
    <row r="88" spans="1:10" x14ac:dyDescent="0.25">
      <c r="A88" s="275" t="str">
        <f t="shared" si="1"/>
        <v>2013edu8</v>
      </c>
      <c r="B88" s="232">
        <v>2013</v>
      </c>
      <c r="C88" s="232" t="s">
        <v>713</v>
      </c>
      <c r="D88" s="232">
        <v>0.20483504235744501</v>
      </c>
      <c r="E88" s="232">
        <v>1.81251149624586E-2</v>
      </c>
      <c r="F88" s="232">
        <v>11.3011722564697</v>
      </c>
      <c r="G88" s="232">
        <v>1.3386914853153099E-29</v>
      </c>
      <c r="H88" s="232">
        <v>124112</v>
      </c>
      <c r="I88" s="232">
        <v>0.43175807595253002</v>
      </c>
      <c r="J88" s="232">
        <v>2.9335629194974899E-2</v>
      </c>
    </row>
    <row r="89" spans="1:10" x14ac:dyDescent="0.25">
      <c r="A89" s="275" t="str">
        <f t="shared" si="1"/>
        <v>2013edu9</v>
      </c>
      <c r="B89" s="232">
        <v>2013</v>
      </c>
      <c r="C89" s="232" t="s">
        <v>714</v>
      </c>
      <c r="D89" s="232">
        <v>0.26582142710685702</v>
      </c>
      <c r="E89" s="232">
        <v>1.58311314880848E-2</v>
      </c>
      <c r="F89" s="232">
        <v>16.791057586669901</v>
      </c>
      <c r="G89" s="232">
        <v>0</v>
      </c>
      <c r="H89" s="232">
        <v>124112</v>
      </c>
      <c r="I89" s="232">
        <v>0.43175807595253002</v>
      </c>
      <c r="J89" s="232">
        <v>0.109404057264328</v>
      </c>
    </row>
    <row r="90" spans="1:10" x14ac:dyDescent="0.25">
      <c r="A90" s="275" t="str">
        <f t="shared" si="1"/>
        <v>2013hom</v>
      </c>
      <c r="B90" s="232">
        <v>2013</v>
      </c>
      <c r="C90" s="232" t="s">
        <v>715</v>
      </c>
      <c r="D90" s="232">
        <v>0.39578902721405002</v>
      </c>
      <c r="E90" s="232">
        <v>4.4638551771640804E-3</v>
      </c>
      <c r="F90" s="232">
        <v>88.665290832519503</v>
      </c>
      <c r="G90" s="232">
        <v>0</v>
      </c>
      <c r="H90" s="232">
        <v>124112</v>
      </c>
      <c r="I90" s="232">
        <v>0.43175807595253002</v>
      </c>
      <c r="J90" s="232">
        <v>0.55016714334487904</v>
      </c>
    </row>
    <row r="91" spans="1:10" x14ac:dyDescent="0.25">
      <c r="A91" s="275" t="str">
        <f t="shared" si="1"/>
        <v>2013idade</v>
      </c>
      <c r="B91" s="232">
        <v>2013</v>
      </c>
      <c r="C91" s="232" t="s">
        <v>716</v>
      </c>
      <c r="D91" s="232">
        <v>5.4479040205478703E-2</v>
      </c>
      <c r="E91" s="232">
        <v>1.20515667367727E-3</v>
      </c>
      <c r="F91" s="232">
        <v>45.204944610595703</v>
      </c>
      <c r="G91" s="232">
        <v>0</v>
      </c>
      <c r="H91" s="232">
        <v>124112</v>
      </c>
      <c r="I91" s="232">
        <v>0.43175807595253002</v>
      </c>
      <c r="J91" s="232">
        <v>39.022006988525398</v>
      </c>
    </row>
    <row r="92" spans="1:10" x14ac:dyDescent="0.25">
      <c r="A92" s="275" t="str">
        <f t="shared" si="1"/>
        <v>2013idade2</v>
      </c>
      <c r="B92" s="232">
        <v>2013</v>
      </c>
      <c r="C92" s="232" t="s">
        <v>717</v>
      </c>
      <c r="D92" s="232">
        <v>-5.1411101594567299E-4</v>
      </c>
      <c r="E92" s="232">
        <v>1.5258184248523301E-5</v>
      </c>
      <c r="F92" s="232">
        <v>-33.694114685058601</v>
      </c>
      <c r="G92" s="232">
        <v>0</v>
      </c>
      <c r="H92" s="232">
        <v>124112</v>
      </c>
      <c r="I92" s="232">
        <v>0.43175807595253002</v>
      </c>
      <c r="J92" s="232">
        <v>1694.54541015625</v>
      </c>
    </row>
    <row r="93" spans="1:10" x14ac:dyDescent="0.25">
      <c r="A93" s="275" t="str">
        <f t="shared" si="1"/>
        <v>2013lnrtrabp</v>
      </c>
      <c r="B93" s="232">
        <v>2013</v>
      </c>
      <c r="C93" s="232" t="s">
        <v>718</v>
      </c>
      <c r="J93" s="232">
        <v>7.4476523399353001</v>
      </c>
    </row>
    <row r="94" spans="1:10" x14ac:dyDescent="0.25">
      <c r="A94" s="275" t="str">
        <f t="shared" si="1"/>
        <v>2012_cons</v>
      </c>
      <c r="B94" s="232">
        <v>2012</v>
      </c>
      <c r="C94" s="232" t="s">
        <v>696</v>
      </c>
      <c r="D94" s="232">
        <v>5.3026804924011204</v>
      </c>
      <c r="E94" s="232">
        <v>2.51274723559618E-2</v>
      </c>
      <c r="F94" s="232">
        <v>211.03118896484401</v>
      </c>
      <c r="G94" s="232">
        <v>0</v>
      </c>
      <c r="H94" s="232">
        <v>122119</v>
      </c>
      <c r="I94" s="232">
        <v>0.425933748483658</v>
      </c>
    </row>
    <row r="95" spans="1:10" x14ac:dyDescent="0.25">
      <c r="A95" s="275" t="str">
        <f t="shared" si="1"/>
        <v>2012edu1</v>
      </c>
      <c r="B95" s="232">
        <v>2012</v>
      </c>
      <c r="C95" s="232" t="s">
        <v>697</v>
      </c>
      <c r="D95" s="232">
        <v>8.3835162222385406E-2</v>
      </c>
      <c r="E95" s="232">
        <v>9.60964635014534E-2</v>
      </c>
      <c r="F95" s="232">
        <v>0.87240630388259899</v>
      </c>
      <c r="G95" s="232">
        <v>0.38298848271369901</v>
      </c>
      <c r="H95" s="232">
        <v>122119</v>
      </c>
      <c r="I95" s="232">
        <v>0.425933748483658</v>
      </c>
      <c r="J95" s="232">
        <v>3.1458723242394599E-4</v>
      </c>
    </row>
    <row r="96" spans="1:10" x14ac:dyDescent="0.25">
      <c r="A96" s="275" t="str">
        <f t="shared" si="1"/>
        <v>2012edu10</v>
      </c>
      <c r="B96" s="232">
        <v>2012</v>
      </c>
      <c r="C96" s="232" t="s">
        <v>698</v>
      </c>
      <c r="D96" s="232">
        <v>0.32542759180068997</v>
      </c>
      <c r="E96" s="232">
        <v>1.74879506230354E-2</v>
      </c>
      <c r="F96" s="232">
        <v>18.6086750030518</v>
      </c>
      <c r="G96" s="232">
        <v>0</v>
      </c>
      <c r="H96" s="232">
        <v>122119</v>
      </c>
      <c r="I96" s="232">
        <v>0.425933748483658</v>
      </c>
      <c r="J96" s="232">
        <v>2.4768279865384098E-2</v>
      </c>
    </row>
    <row r="97" spans="1:10" x14ac:dyDescent="0.25">
      <c r="A97" s="275" t="str">
        <f t="shared" si="1"/>
        <v>2012edu11</v>
      </c>
      <c r="B97" s="232">
        <v>2012</v>
      </c>
      <c r="C97" s="232" t="s">
        <v>699</v>
      </c>
      <c r="D97" s="232">
        <v>0.37306177616119401</v>
      </c>
      <c r="E97" s="232">
        <v>1.7570206895470598E-2</v>
      </c>
      <c r="F97" s="232">
        <v>21.2326335906982</v>
      </c>
      <c r="G97" s="232">
        <v>0</v>
      </c>
      <c r="H97" s="232">
        <v>122119</v>
      </c>
      <c r="I97" s="232">
        <v>0.425933748483658</v>
      </c>
      <c r="J97" s="232">
        <v>3.0180288478732099E-2</v>
      </c>
    </row>
    <row r="98" spans="1:10" x14ac:dyDescent="0.25">
      <c r="A98" s="275" t="str">
        <f t="shared" si="1"/>
        <v>2012edu12</v>
      </c>
      <c r="B98" s="232">
        <v>2012</v>
      </c>
      <c r="C98" s="232" t="s">
        <v>700</v>
      </c>
      <c r="D98" s="232">
        <v>0.55038881301879905</v>
      </c>
      <c r="E98" s="232">
        <v>1.37774283066392E-2</v>
      </c>
      <c r="F98" s="232">
        <v>39.9485893249512</v>
      </c>
      <c r="G98" s="232">
        <v>0</v>
      </c>
      <c r="H98" s="232">
        <v>122119</v>
      </c>
      <c r="I98" s="232">
        <v>0.425933748483658</v>
      </c>
      <c r="J98" s="232">
        <v>0.35304337739944502</v>
      </c>
    </row>
    <row r="99" spans="1:10" x14ac:dyDescent="0.25">
      <c r="A99" s="275" t="str">
        <f t="shared" si="1"/>
        <v>2012edu13</v>
      </c>
      <c r="B99" s="232">
        <v>2012</v>
      </c>
      <c r="C99" s="232" t="s">
        <v>701</v>
      </c>
      <c r="D99" s="232">
        <v>0.80034106969833396</v>
      </c>
      <c r="E99" s="232">
        <v>2.02077198773623E-2</v>
      </c>
      <c r="F99" s="232">
        <v>39.605709075927699</v>
      </c>
      <c r="G99" s="232">
        <v>0</v>
      </c>
      <c r="H99" s="232">
        <v>122119</v>
      </c>
      <c r="I99" s="232">
        <v>0.425933748483658</v>
      </c>
      <c r="J99" s="232">
        <v>2.0756905898451802E-2</v>
      </c>
    </row>
    <row r="100" spans="1:10" x14ac:dyDescent="0.25">
      <c r="A100" s="275" t="str">
        <f t="shared" si="1"/>
        <v>2012edu14</v>
      </c>
      <c r="B100" s="232">
        <v>2012</v>
      </c>
      <c r="C100" s="232" t="s">
        <v>702</v>
      </c>
      <c r="D100" s="232">
        <v>0.91886228322982799</v>
      </c>
      <c r="E100" s="232">
        <v>1.9663913175463701E-2</v>
      </c>
      <c r="F100" s="232">
        <v>46.728351593017599</v>
      </c>
      <c r="G100" s="232">
        <v>0</v>
      </c>
      <c r="H100" s="232">
        <v>122119</v>
      </c>
      <c r="I100" s="232">
        <v>0.425933748483658</v>
      </c>
      <c r="J100" s="232">
        <v>2.7647677809000001E-2</v>
      </c>
    </row>
    <row r="101" spans="1:10" x14ac:dyDescent="0.25">
      <c r="A101" s="275" t="str">
        <f t="shared" si="1"/>
        <v>2012edu15</v>
      </c>
      <c r="B101" s="232">
        <v>2012</v>
      </c>
      <c r="C101" s="232" t="s">
        <v>703</v>
      </c>
      <c r="D101" s="232">
        <v>0.98632198572158802</v>
      </c>
      <c r="E101" s="232">
        <v>2.1005529910326001E-2</v>
      </c>
      <c r="F101" s="232">
        <v>46.955348968505902</v>
      </c>
      <c r="G101" s="232">
        <v>0</v>
      </c>
      <c r="H101" s="232">
        <v>122119</v>
      </c>
      <c r="I101" s="232">
        <v>0.425933748483658</v>
      </c>
      <c r="J101" s="232">
        <v>3.0699027702212299E-2</v>
      </c>
    </row>
    <row r="102" spans="1:10" x14ac:dyDescent="0.25">
      <c r="A102" s="275" t="str">
        <f t="shared" si="1"/>
        <v>2012edu16</v>
      </c>
      <c r="B102" s="232">
        <v>2012</v>
      </c>
      <c r="C102" s="232" t="s">
        <v>704</v>
      </c>
      <c r="D102" s="232">
        <v>1.4862266778945901</v>
      </c>
      <c r="E102" s="232">
        <v>1.5254101715982E-2</v>
      </c>
      <c r="F102" s="232">
        <v>97.431282043457003</v>
      </c>
      <c r="G102" s="232">
        <v>0</v>
      </c>
      <c r="H102" s="232">
        <v>122119</v>
      </c>
      <c r="I102" s="232">
        <v>0.425933748483658</v>
      </c>
      <c r="J102" s="232">
        <v>0.17544113099575001</v>
      </c>
    </row>
    <row r="103" spans="1:10" x14ac:dyDescent="0.25">
      <c r="A103" s="275" t="str">
        <f t="shared" si="1"/>
        <v>2012edu18</v>
      </c>
      <c r="B103" s="232">
        <v>2012</v>
      </c>
      <c r="C103" s="232" t="s">
        <v>705</v>
      </c>
      <c r="D103" s="232">
        <v>1.85879147052765</v>
      </c>
      <c r="E103" s="232">
        <v>3.7674274295568501E-2</v>
      </c>
      <c r="F103" s="232">
        <v>49.3384819030762</v>
      </c>
      <c r="G103" s="232">
        <v>0</v>
      </c>
      <c r="H103" s="232">
        <v>122119</v>
      </c>
      <c r="I103" s="232">
        <v>0.425933748483658</v>
      </c>
      <c r="J103" s="232">
        <v>9.7875334322452493E-3</v>
      </c>
    </row>
    <row r="104" spans="1:10" x14ac:dyDescent="0.25">
      <c r="A104" s="275" t="str">
        <f t="shared" si="1"/>
        <v>2012edu2</v>
      </c>
      <c r="B104" s="232">
        <v>2012</v>
      </c>
      <c r="C104" s="232" t="s">
        <v>706</v>
      </c>
      <c r="D104" s="232">
        <v>-5.0580475479364402E-2</v>
      </c>
      <c r="E104" s="232">
        <v>3.3036746084690101E-2</v>
      </c>
      <c r="F104" s="232">
        <v>-1.5310368537902801</v>
      </c>
      <c r="G104" s="232">
        <v>0.12576287984848</v>
      </c>
      <c r="H104" s="232">
        <v>122119</v>
      </c>
      <c r="I104" s="232">
        <v>0.425933748483658</v>
      </c>
      <c r="J104" s="232">
        <v>5.2434457466006296E-3</v>
      </c>
    </row>
    <row r="105" spans="1:10" x14ac:dyDescent="0.25">
      <c r="A105" s="275" t="str">
        <f t="shared" si="1"/>
        <v>2012edu22</v>
      </c>
      <c r="B105" s="232">
        <v>2012</v>
      </c>
      <c r="C105" s="232" t="s">
        <v>707</v>
      </c>
      <c r="D105" s="232">
        <v>2.0730614662170401</v>
      </c>
      <c r="E105" s="232">
        <v>7.4751749634742695E-2</v>
      </c>
      <c r="F105" s="232">
        <v>27.7326145172119</v>
      </c>
      <c r="G105" s="232">
        <v>0</v>
      </c>
      <c r="H105" s="232">
        <v>122119</v>
      </c>
      <c r="I105" s="232">
        <v>0.425933748483658</v>
      </c>
      <c r="J105" s="232">
        <v>3.0795726925134698E-3</v>
      </c>
    </row>
    <row r="106" spans="1:10" x14ac:dyDescent="0.25">
      <c r="A106" s="275" t="str">
        <f t="shared" si="1"/>
        <v>2012edu3</v>
      </c>
      <c r="B106" s="232">
        <v>2012</v>
      </c>
      <c r="C106" s="232" t="s">
        <v>708</v>
      </c>
      <c r="D106" s="232">
        <v>-1.58118177205324E-2</v>
      </c>
      <c r="E106" s="232">
        <v>2.36929655075073E-2</v>
      </c>
      <c r="F106" s="232">
        <v>-0.66736340522766102</v>
      </c>
      <c r="G106" s="232">
        <v>0.50454127788543701</v>
      </c>
      <c r="H106" s="232">
        <v>122119</v>
      </c>
      <c r="I106" s="232">
        <v>0.425933748483658</v>
      </c>
      <c r="J106" s="232">
        <v>9.5291100442409498E-3</v>
      </c>
    </row>
    <row r="107" spans="1:10" x14ac:dyDescent="0.25">
      <c r="A107" s="275" t="str">
        <f t="shared" si="1"/>
        <v>2012edu4</v>
      </c>
      <c r="B107" s="232">
        <v>2012</v>
      </c>
      <c r="C107" s="232" t="s">
        <v>709</v>
      </c>
      <c r="D107" s="232">
        <v>2.1583434194326401E-2</v>
      </c>
      <c r="E107" s="232">
        <v>2.0376639440655701E-2</v>
      </c>
      <c r="F107" s="232">
        <v>1.0592243671417201</v>
      </c>
      <c r="G107" s="232">
        <v>0.28949970006942699</v>
      </c>
      <c r="H107" s="232">
        <v>122119</v>
      </c>
      <c r="I107" s="232">
        <v>0.425933748483658</v>
      </c>
      <c r="J107" s="232">
        <v>1.6749233007430999E-2</v>
      </c>
    </row>
    <row r="108" spans="1:10" x14ac:dyDescent="0.25">
      <c r="A108" s="275" t="str">
        <f t="shared" si="1"/>
        <v>2012edu5</v>
      </c>
      <c r="B108" s="232">
        <v>2012</v>
      </c>
      <c r="C108" s="232" t="s">
        <v>710</v>
      </c>
      <c r="D108" s="232">
        <v>9.1718390583992004E-2</v>
      </c>
      <c r="E108" s="232">
        <v>1.5383228659629799E-2</v>
      </c>
      <c r="F108" s="232">
        <v>5.9622325897216797</v>
      </c>
      <c r="G108" s="232">
        <v>2.49495024640112E-9</v>
      </c>
      <c r="H108" s="232">
        <v>122119</v>
      </c>
      <c r="I108" s="232">
        <v>0.425933748483658</v>
      </c>
      <c r="J108" s="232">
        <v>6.6697321832179995E-2</v>
      </c>
    </row>
    <row r="109" spans="1:10" x14ac:dyDescent="0.25">
      <c r="A109" s="275" t="str">
        <f t="shared" si="1"/>
        <v>2012edu6</v>
      </c>
      <c r="B109" s="232">
        <v>2012</v>
      </c>
      <c r="C109" s="232" t="s">
        <v>711</v>
      </c>
      <c r="D109" s="232">
        <v>0.157988846302032</v>
      </c>
      <c r="E109" s="232">
        <v>1.6444411128759402E-2</v>
      </c>
      <c r="F109" s="232">
        <v>9.6074495315551793</v>
      </c>
      <c r="G109" s="232">
        <v>7.5704736922557302E-22</v>
      </c>
      <c r="H109" s="232">
        <v>122119</v>
      </c>
      <c r="I109" s="232">
        <v>0.425933748483658</v>
      </c>
      <c r="J109" s="232">
        <v>3.56627479195595E-2</v>
      </c>
    </row>
    <row r="110" spans="1:10" x14ac:dyDescent="0.25">
      <c r="A110" s="275" t="str">
        <f t="shared" si="1"/>
        <v>2012edu7</v>
      </c>
      <c r="B110" s="232">
        <v>2012</v>
      </c>
      <c r="C110" s="232" t="s">
        <v>712</v>
      </c>
      <c r="D110" s="232">
        <v>0.19759002327919001</v>
      </c>
      <c r="E110" s="232">
        <v>1.8119085580110598E-2</v>
      </c>
      <c r="F110" s="232">
        <v>10.905076980590801</v>
      </c>
      <c r="G110" s="232">
        <v>1.1225573496282599E-27</v>
      </c>
      <c r="H110" s="232">
        <v>122119</v>
      </c>
      <c r="I110" s="232">
        <v>0.425933748483658</v>
      </c>
      <c r="J110" s="232">
        <v>2.2707574069500001E-2</v>
      </c>
    </row>
    <row r="111" spans="1:10" x14ac:dyDescent="0.25">
      <c r="A111" s="275" t="str">
        <f t="shared" si="1"/>
        <v>2012edu8</v>
      </c>
      <c r="B111" s="232">
        <v>2012</v>
      </c>
      <c r="C111" s="232" t="s">
        <v>713</v>
      </c>
      <c r="D111" s="232">
        <v>0.21112239360809301</v>
      </c>
      <c r="E111" s="232">
        <v>1.7024552449584E-2</v>
      </c>
      <c r="F111" s="232">
        <v>12.401054382324199</v>
      </c>
      <c r="G111" s="232">
        <v>2.7086279791215199E-35</v>
      </c>
      <c r="H111" s="232">
        <v>122119</v>
      </c>
      <c r="I111" s="232">
        <v>0.425933748483658</v>
      </c>
      <c r="J111" s="232">
        <v>2.8912918642163301E-2</v>
      </c>
    </row>
    <row r="112" spans="1:10" x14ac:dyDescent="0.25">
      <c r="A112" s="275" t="str">
        <f t="shared" si="1"/>
        <v>2012edu9</v>
      </c>
      <c r="B112" s="232">
        <v>2012</v>
      </c>
      <c r="C112" s="232" t="s">
        <v>714</v>
      </c>
      <c r="D112" s="232">
        <v>0.277769535779953</v>
      </c>
      <c r="E112" s="232">
        <v>1.43063021823764E-2</v>
      </c>
      <c r="F112" s="232">
        <v>19.415885925293001</v>
      </c>
      <c r="G112" s="232">
        <v>0</v>
      </c>
      <c r="H112" s="232">
        <v>122119</v>
      </c>
      <c r="I112" s="232">
        <v>0.425933748483658</v>
      </c>
      <c r="J112" s="232">
        <v>0.111421026289463</v>
      </c>
    </row>
    <row r="113" spans="1:10" x14ac:dyDescent="0.25">
      <c r="A113" s="275" t="str">
        <f t="shared" si="1"/>
        <v>2012hom</v>
      </c>
      <c r="B113" s="232">
        <v>2012</v>
      </c>
      <c r="C113" s="232" t="s">
        <v>715</v>
      </c>
      <c r="D113" s="232">
        <v>0.391138195991516</v>
      </c>
      <c r="E113" s="232">
        <v>4.6016117557883297E-3</v>
      </c>
      <c r="F113" s="232">
        <v>85.000259399414105</v>
      </c>
      <c r="G113" s="232">
        <v>0</v>
      </c>
      <c r="H113" s="232">
        <v>122119</v>
      </c>
      <c r="I113" s="232">
        <v>0.425933748483658</v>
      </c>
      <c r="J113" s="232">
        <v>0.55090713500976596</v>
      </c>
    </row>
    <row r="114" spans="1:10" x14ac:dyDescent="0.25">
      <c r="A114" s="275" t="str">
        <f t="shared" si="1"/>
        <v>2012idade</v>
      </c>
      <c r="B114" s="232">
        <v>2012</v>
      </c>
      <c r="C114" s="232" t="s">
        <v>716</v>
      </c>
      <c r="D114" s="232">
        <v>5.5264454334974303E-2</v>
      </c>
      <c r="E114" s="232">
        <v>1.18530145846307E-3</v>
      </c>
      <c r="F114" s="232">
        <v>46.624809265136697</v>
      </c>
      <c r="G114" s="232">
        <v>0</v>
      </c>
      <c r="H114" s="232">
        <v>122119</v>
      </c>
      <c r="I114" s="232">
        <v>0.425933748483658</v>
      </c>
      <c r="J114" s="232">
        <v>38.658279418945298</v>
      </c>
    </row>
    <row r="115" spans="1:10" x14ac:dyDescent="0.25">
      <c r="A115" s="275" t="str">
        <f t="shared" si="1"/>
        <v>2012idade2</v>
      </c>
      <c r="B115" s="232">
        <v>2012</v>
      </c>
      <c r="C115" s="232" t="s">
        <v>717</v>
      </c>
      <c r="D115" s="232">
        <v>-5.2920012967661001E-4</v>
      </c>
      <c r="E115" s="232">
        <v>1.52198572322959E-5</v>
      </c>
      <c r="F115" s="232">
        <v>-34.770374298095703</v>
      </c>
      <c r="G115" s="232">
        <v>0</v>
      </c>
      <c r="H115" s="232">
        <v>122119</v>
      </c>
      <c r="I115" s="232">
        <v>0.425933748483658</v>
      </c>
      <c r="J115" s="232">
        <v>1667.2099609375</v>
      </c>
    </row>
    <row r="116" spans="1:10" x14ac:dyDescent="0.25">
      <c r="A116" s="275" t="str">
        <f t="shared" si="1"/>
        <v>2012lnrtrabp</v>
      </c>
      <c r="B116" s="232">
        <v>2012</v>
      </c>
      <c r="C116" s="232" t="s">
        <v>718</v>
      </c>
      <c r="J116" s="232">
        <v>7.3968152999877903</v>
      </c>
    </row>
    <row r="117" spans="1:10" x14ac:dyDescent="0.25">
      <c r="A117" s="275" t="str">
        <f t="shared" si="1"/>
        <v>22016_cons</v>
      </c>
      <c r="B117" s="232">
        <v>22016</v>
      </c>
      <c r="C117" s="232" t="s">
        <v>696</v>
      </c>
      <c r="D117" s="232">
        <v>5.4073839187622097</v>
      </c>
      <c r="E117" s="232">
        <v>4.8777315765619299E-2</v>
      </c>
      <c r="F117" s="232">
        <v>110.85858154296901</v>
      </c>
      <c r="G117" s="232">
        <v>0</v>
      </c>
      <c r="H117" s="232">
        <v>29985</v>
      </c>
      <c r="I117" s="232">
        <v>0.46010968089103699</v>
      </c>
    </row>
    <row r="118" spans="1:10" x14ac:dyDescent="0.25">
      <c r="A118" s="275" t="str">
        <f t="shared" si="1"/>
        <v>22016edu1</v>
      </c>
      <c r="B118" s="232">
        <v>22016</v>
      </c>
      <c r="C118" s="232" t="s">
        <v>697</v>
      </c>
      <c r="D118" s="232">
        <v>0.22050875425338701</v>
      </c>
      <c r="E118" s="232">
        <v>0.270018041133881</v>
      </c>
      <c r="F118" s="232">
        <v>0.81664454936981201</v>
      </c>
      <c r="G118" s="232">
        <v>0.41413807868957497</v>
      </c>
      <c r="H118" s="232">
        <v>29985</v>
      </c>
      <c r="I118" s="232">
        <v>0.46010968089103699</v>
      </c>
      <c r="J118" s="232">
        <v>3.7259043892845501E-4</v>
      </c>
    </row>
    <row r="119" spans="1:10" x14ac:dyDescent="0.25">
      <c r="A119" s="275" t="str">
        <f t="shared" si="1"/>
        <v>22016edu10</v>
      </c>
      <c r="B119" s="232">
        <v>22016</v>
      </c>
      <c r="C119" s="232" t="s">
        <v>698</v>
      </c>
      <c r="D119" s="232">
        <v>0.150284513831139</v>
      </c>
      <c r="E119" s="232">
        <v>2.9800264164805398E-2</v>
      </c>
      <c r="F119" s="232">
        <v>5.0430598258972203</v>
      </c>
      <c r="G119" s="232">
        <v>4.6081623850113802E-7</v>
      </c>
      <c r="H119" s="232">
        <v>29985</v>
      </c>
      <c r="I119" s="232">
        <v>0.46010968089103699</v>
      </c>
      <c r="J119" s="232">
        <v>1.8521603196859401E-2</v>
      </c>
    </row>
    <row r="120" spans="1:10" x14ac:dyDescent="0.25">
      <c r="A120" s="275" t="str">
        <f t="shared" si="1"/>
        <v>22016edu11</v>
      </c>
      <c r="B120" s="232">
        <v>22016</v>
      </c>
      <c r="C120" s="232" t="s">
        <v>699</v>
      </c>
      <c r="D120" s="232">
        <v>0.22067975997924799</v>
      </c>
      <c r="E120" s="232">
        <v>3.3414479345083202E-2</v>
      </c>
      <c r="F120" s="232">
        <v>6.6043152809143102</v>
      </c>
      <c r="G120" s="232">
        <v>4.0603461565202898E-11</v>
      </c>
      <c r="H120" s="232">
        <v>29985</v>
      </c>
      <c r="I120" s="232">
        <v>0.46010968089103699</v>
      </c>
      <c r="J120" s="232">
        <v>2.2712122648954398E-2</v>
      </c>
    </row>
    <row r="121" spans="1:10" x14ac:dyDescent="0.25">
      <c r="A121" s="275" t="str">
        <f t="shared" si="1"/>
        <v>22016edu12</v>
      </c>
      <c r="B121" s="232">
        <v>22016</v>
      </c>
      <c r="C121" s="232" t="s">
        <v>700</v>
      </c>
      <c r="D121" s="232">
        <v>0.39185288548469499</v>
      </c>
      <c r="E121" s="232">
        <v>1.9818421453237499E-2</v>
      </c>
      <c r="F121" s="232">
        <v>19.772153854370099</v>
      </c>
      <c r="G121" s="232">
        <v>0</v>
      </c>
      <c r="H121" s="232">
        <v>29985</v>
      </c>
      <c r="I121" s="232">
        <v>0.46010968089103699</v>
      </c>
      <c r="J121" s="232">
        <v>0.36114409565925598</v>
      </c>
    </row>
    <row r="122" spans="1:10" x14ac:dyDescent="0.25">
      <c r="A122" s="275" t="str">
        <f t="shared" si="1"/>
        <v>22016edu13</v>
      </c>
      <c r="B122" s="232">
        <v>22016</v>
      </c>
      <c r="C122" s="232" t="s">
        <v>701</v>
      </c>
      <c r="D122" s="232">
        <v>0.52020448446273804</v>
      </c>
      <c r="E122" s="232">
        <v>5.3109459578990902E-2</v>
      </c>
      <c r="F122" s="232">
        <v>9.7949495315551793</v>
      </c>
      <c r="G122" s="232">
        <v>1.2798702731714101E-22</v>
      </c>
      <c r="H122" s="232">
        <v>29985</v>
      </c>
      <c r="I122" s="232">
        <v>0.46010968089103699</v>
      </c>
      <c r="J122" s="232">
        <v>2.4486990645527801E-2</v>
      </c>
    </row>
    <row r="123" spans="1:10" x14ac:dyDescent="0.25">
      <c r="A123" s="275" t="str">
        <f t="shared" si="1"/>
        <v>22016edu14</v>
      </c>
      <c r="B123" s="232">
        <v>22016</v>
      </c>
      <c r="C123" s="232" t="s">
        <v>702</v>
      </c>
      <c r="D123" s="232">
        <v>0.67746001482009899</v>
      </c>
      <c r="E123" s="232">
        <v>3.27566601336002E-2</v>
      </c>
      <c r="F123" s="232">
        <v>20.681596755981399</v>
      </c>
      <c r="G123" s="232">
        <v>0</v>
      </c>
      <c r="H123" s="232">
        <v>29985</v>
      </c>
      <c r="I123" s="232">
        <v>0.46010968089103699</v>
      </c>
      <c r="J123" s="232">
        <v>2.71696168929338E-2</v>
      </c>
    </row>
    <row r="124" spans="1:10" x14ac:dyDescent="0.25">
      <c r="A124" s="275" t="str">
        <f t="shared" si="1"/>
        <v>22016edu15</v>
      </c>
      <c r="B124" s="232">
        <v>22016</v>
      </c>
      <c r="C124" s="232" t="s">
        <v>703</v>
      </c>
      <c r="D124" s="232">
        <v>0.89693045616149902</v>
      </c>
      <c r="E124" s="232">
        <v>3.4083072096109397E-2</v>
      </c>
      <c r="F124" s="232">
        <v>26.3160095214844</v>
      </c>
      <c r="G124" s="232">
        <v>0</v>
      </c>
      <c r="H124" s="232">
        <v>29985</v>
      </c>
      <c r="I124" s="232">
        <v>0.46010968089103699</v>
      </c>
      <c r="J124" s="232">
        <v>4.0063079446554198E-2</v>
      </c>
    </row>
    <row r="125" spans="1:10" x14ac:dyDescent="0.25">
      <c r="A125" s="275" t="str">
        <f t="shared" si="1"/>
        <v>22016edu16</v>
      </c>
      <c r="B125" s="232">
        <v>22016</v>
      </c>
      <c r="C125" s="232" t="s">
        <v>704</v>
      </c>
      <c r="D125" s="232">
        <v>1.3896471261978101</v>
      </c>
      <c r="E125" s="232">
        <v>2.4024432525038698E-2</v>
      </c>
      <c r="F125" s="232">
        <v>57.8430786132813</v>
      </c>
      <c r="G125" s="232">
        <v>0</v>
      </c>
      <c r="H125" s="232">
        <v>29985</v>
      </c>
      <c r="I125" s="232">
        <v>0.46010968089103699</v>
      </c>
      <c r="J125" s="232">
        <v>0.21043631434440599</v>
      </c>
    </row>
    <row r="126" spans="1:10" x14ac:dyDescent="0.25">
      <c r="A126" s="275" t="str">
        <f t="shared" si="1"/>
        <v>22016edu18</v>
      </c>
      <c r="B126" s="232">
        <v>22016</v>
      </c>
      <c r="C126" s="232" t="s">
        <v>705</v>
      </c>
      <c r="D126" s="232">
        <v>1.85768294334412</v>
      </c>
      <c r="E126" s="232">
        <v>7.0236980915069594E-2</v>
      </c>
      <c r="F126" s="232">
        <v>26.448787689208999</v>
      </c>
      <c r="G126" s="232">
        <v>0</v>
      </c>
      <c r="H126" s="232">
        <v>29985</v>
      </c>
      <c r="I126" s="232">
        <v>0.46010968089103699</v>
      </c>
      <c r="J126" s="232">
        <v>1.1483349837362799E-2</v>
      </c>
    </row>
    <row r="127" spans="1:10" x14ac:dyDescent="0.25">
      <c r="A127" s="275" t="str">
        <f t="shared" si="1"/>
        <v>22016edu2</v>
      </c>
      <c r="B127" s="232">
        <v>22016</v>
      </c>
      <c r="C127" s="232" t="s">
        <v>706</v>
      </c>
      <c r="D127" s="232">
        <v>-3.2312761992216103E-2</v>
      </c>
      <c r="E127" s="232">
        <v>7.93645605444908E-2</v>
      </c>
      <c r="F127" s="232">
        <v>-0.40714347362518299</v>
      </c>
      <c r="G127" s="232">
        <v>0.68390554189681996</v>
      </c>
      <c r="H127" s="232">
        <v>29985</v>
      </c>
      <c r="I127" s="232">
        <v>0.46010968089103699</v>
      </c>
      <c r="J127" s="232">
        <v>3.3969415817409802E-3</v>
      </c>
    </row>
    <row r="128" spans="1:10" x14ac:dyDescent="0.25">
      <c r="A128" s="275" t="str">
        <f t="shared" si="1"/>
        <v>22016edu22</v>
      </c>
      <c r="B128" s="232">
        <v>22016</v>
      </c>
      <c r="C128" s="232" t="s">
        <v>707</v>
      </c>
      <c r="D128" s="232">
        <v>2.1397676467895499</v>
      </c>
      <c r="E128" s="232">
        <v>8.3697438240051297E-2</v>
      </c>
      <c r="F128" s="232">
        <v>25.565509796142599</v>
      </c>
      <c r="G128" s="232">
        <v>0</v>
      </c>
      <c r="H128" s="232">
        <v>29985</v>
      </c>
      <c r="I128" s="232">
        <v>0.46010968089103699</v>
      </c>
      <c r="J128" s="232">
        <v>4.0655382908880702E-3</v>
      </c>
    </row>
    <row r="129" spans="1:10" x14ac:dyDescent="0.25">
      <c r="A129" s="275" t="str">
        <f t="shared" si="1"/>
        <v>22016edu3</v>
      </c>
      <c r="B129" s="232">
        <v>22016</v>
      </c>
      <c r="C129" s="232" t="s">
        <v>708</v>
      </c>
      <c r="D129" s="232">
        <v>-0.169326737523079</v>
      </c>
      <c r="E129" s="232">
        <v>4.6501435339450801E-2</v>
      </c>
      <c r="F129" s="232">
        <v>-3.6413228511810298</v>
      </c>
      <c r="G129" s="232">
        <v>2.7169749955646699E-4</v>
      </c>
      <c r="H129" s="232">
        <v>29985</v>
      </c>
      <c r="I129" s="232">
        <v>0.46010968089103699</v>
      </c>
      <c r="J129" s="232">
        <v>5.9345946647226802E-3</v>
      </c>
    </row>
    <row r="130" spans="1:10" x14ac:dyDescent="0.25">
      <c r="A130" s="275" t="str">
        <f t="shared" si="1"/>
        <v>22016edu4</v>
      </c>
      <c r="B130" s="232">
        <v>22016</v>
      </c>
      <c r="C130" s="232" t="s">
        <v>709</v>
      </c>
      <c r="D130" s="232">
        <v>-9.2069357633590698E-2</v>
      </c>
      <c r="E130" s="232">
        <v>4.5355100184678997E-2</v>
      </c>
      <c r="F130" s="232">
        <v>-2.0299670696258501</v>
      </c>
      <c r="G130" s="232">
        <v>4.2368702590465497E-2</v>
      </c>
      <c r="H130" s="232">
        <v>29985</v>
      </c>
      <c r="I130" s="232">
        <v>0.46010968089103699</v>
      </c>
      <c r="J130" s="232">
        <v>9.9595123901963199E-3</v>
      </c>
    </row>
    <row r="131" spans="1:10" x14ac:dyDescent="0.25">
      <c r="A131" s="275" t="str">
        <f t="shared" ref="A131:A194" si="2">B131&amp;C131</f>
        <v>22016edu5</v>
      </c>
      <c r="B131" s="232">
        <v>22016</v>
      </c>
      <c r="C131" s="232" t="s">
        <v>710</v>
      </c>
      <c r="D131" s="232">
        <v>-5.19835613667965E-2</v>
      </c>
      <c r="E131" s="232">
        <v>2.85093411803246E-2</v>
      </c>
      <c r="F131" s="232">
        <v>-1.8233870267868</v>
      </c>
      <c r="G131" s="232">
        <v>6.8254753947257996E-2</v>
      </c>
      <c r="H131" s="232">
        <v>29985</v>
      </c>
      <c r="I131" s="232">
        <v>0.46010968089103699</v>
      </c>
      <c r="J131" s="232">
        <v>5.37657998502254E-2</v>
      </c>
    </row>
    <row r="132" spans="1:10" x14ac:dyDescent="0.25">
      <c r="A132" s="275" t="str">
        <f t="shared" si="2"/>
        <v>22016edu6</v>
      </c>
      <c r="B132" s="232">
        <v>22016</v>
      </c>
      <c r="C132" s="232" t="s">
        <v>711</v>
      </c>
      <c r="D132" s="232">
        <v>1.5622058883309401E-2</v>
      </c>
      <c r="E132" s="232">
        <v>2.6793725788593299E-2</v>
      </c>
      <c r="F132" s="232">
        <v>0.58304911851882901</v>
      </c>
      <c r="G132" s="232">
        <v>0.55986464023590099</v>
      </c>
      <c r="H132" s="232">
        <v>29985</v>
      </c>
      <c r="I132" s="232">
        <v>0.46010968089103699</v>
      </c>
      <c r="J132" s="232">
        <v>2.58101243525743E-2</v>
      </c>
    </row>
    <row r="133" spans="1:10" x14ac:dyDescent="0.25">
      <c r="A133" s="275" t="str">
        <f t="shared" si="2"/>
        <v>22016edu7</v>
      </c>
      <c r="B133" s="232">
        <v>22016</v>
      </c>
      <c r="C133" s="232" t="s">
        <v>712</v>
      </c>
      <c r="D133" s="232">
        <v>3.6572746932506603E-2</v>
      </c>
      <c r="E133" s="232">
        <v>3.5711560398340197E-2</v>
      </c>
      <c r="F133" s="232">
        <v>1.02411508560181</v>
      </c>
      <c r="G133" s="232">
        <v>0.30578920245170599</v>
      </c>
      <c r="H133" s="232">
        <v>29985</v>
      </c>
      <c r="I133" s="232">
        <v>0.46010968089103699</v>
      </c>
      <c r="J133" s="232">
        <v>1.8214898183941799E-2</v>
      </c>
    </row>
    <row r="134" spans="1:10" x14ac:dyDescent="0.25">
      <c r="A134" s="275" t="str">
        <f t="shared" si="2"/>
        <v>22016edu8</v>
      </c>
      <c r="B134" s="232">
        <v>22016</v>
      </c>
      <c r="C134" s="232" t="s">
        <v>713</v>
      </c>
      <c r="D134" s="232">
        <v>1.02260168641806E-2</v>
      </c>
      <c r="E134" s="232">
        <v>3.2859850674867602E-2</v>
      </c>
      <c r="F134" s="232">
        <v>0.31120094656944303</v>
      </c>
      <c r="G134" s="232">
        <v>0.75565004348754905</v>
      </c>
      <c r="H134" s="232">
        <v>29985</v>
      </c>
      <c r="I134" s="232">
        <v>0.46010968089103699</v>
      </c>
      <c r="J134" s="232">
        <v>2.05496940761805E-2</v>
      </c>
    </row>
    <row r="135" spans="1:10" x14ac:dyDescent="0.25">
      <c r="A135" s="275" t="str">
        <f t="shared" si="2"/>
        <v>22016edu9</v>
      </c>
      <c r="B135" s="232">
        <v>22016</v>
      </c>
      <c r="C135" s="232" t="s">
        <v>714</v>
      </c>
      <c r="D135" s="232">
        <v>0.159046441316605</v>
      </c>
      <c r="E135" s="232">
        <v>2.1491209045052501E-2</v>
      </c>
      <c r="F135" s="232">
        <v>7.40053462982178</v>
      </c>
      <c r="G135" s="232">
        <v>1.39196502089468E-13</v>
      </c>
      <c r="H135" s="232">
        <v>29985</v>
      </c>
      <c r="I135" s="232">
        <v>0.46010968089103699</v>
      </c>
      <c r="J135" s="232">
        <v>0.100704617798328</v>
      </c>
    </row>
    <row r="136" spans="1:10" x14ac:dyDescent="0.25">
      <c r="A136" s="275" t="str">
        <f t="shared" si="2"/>
        <v>22016hom</v>
      </c>
      <c r="B136" s="232">
        <v>22016</v>
      </c>
      <c r="C136" s="232" t="s">
        <v>715</v>
      </c>
      <c r="D136" s="232">
        <v>0.37788325548172003</v>
      </c>
      <c r="E136" s="232">
        <v>1.04015441611409E-2</v>
      </c>
      <c r="F136" s="232">
        <v>36.329532623291001</v>
      </c>
      <c r="G136" s="232">
        <v>0</v>
      </c>
      <c r="H136" s="232">
        <v>29985</v>
      </c>
      <c r="I136" s="232">
        <v>0.46010968089103699</v>
      </c>
      <c r="J136" s="232">
        <v>0.54913592338562001</v>
      </c>
    </row>
    <row r="137" spans="1:10" x14ac:dyDescent="0.25">
      <c r="A137" s="275" t="str">
        <f t="shared" si="2"/>
        <v>22016idade</v>
      </c>
      <c r="B137" s="232">
        <v>22016</v>
      </c>
      <c r="C137" s="232" t="s">
        <v>716</v>
      </c>
      <c r="D137" s="232">
        <v>5.5873289704322801E-2</v>
      </c>
      <c r="E137" s="232">
        <v>2.3176879622042201E-3</v>
      </c>
      <c r="F137" s="232">
        <v>24.1073398590088</v>
      </c>
      <c r="G137" s="232">
        <v>0</v>
      </c>
      <c r="H137" s="232">
        <v>29985</v>
      </c>
      <c r="I137" s="232">
        <v>0.46010968089103699</v>
      </c>
      <c r="J137" s="232">
        <v>40.057296752929702</v>
      </c>
    </row>
    <row r="138" spans="1:10" x14ac:dyDescent="0.25">
      <c r="A138" s="275" t="str">
        <f t="shared" si="2"/>
        <v>22016idade2</v>
      </c>
      <c r="B138" s="232">
        <v>22016</v>
      </c>
      <c r="C138" s="232" t="s">
        <v>717</v>
      </c>
      <c r="D138" s="232">
        <v>-5.2856502588838295E-4</v>
      </c>
      <c r="E138" s="232">
        <v>2.83466160908574E-5</v>
      </c>
      <c r="F138" s="232">
        <v>-18.6464939117432</v>
      </c>
      <c r="G138" s="232">
        <v>0</v>
      </c>
      <c r="H138" s="232">
        <v>29985</v>
      </c>
      <c r="I138" s="232">
        <v>0.46010968089103699</v>
      </c>
      <c r="J138" s="232">
        <v>1776.05065917969</v>
      </c>
    </row>
    <row r="139" spans="1:10" x14ac:dyDescent="0.25">
      <c r="A139" s="275" t="str">
        <f t="shared" si="2"/>
        <v>22016lnrtrabp</v>
      </c>
      <c r="B139" s="232">
        <v>22016</v>
      </c>
      <c r="C139" s="232" t="s">
        <v>718</v>
      </c>
      <c r="J139" s="232">
        <v>7.4656729698181197</v>
      </c>
    </row>
    <row r="140" spans="1:10" x14ac:dyDescent="0.25">
      <c r="A140" s="275" t="str">
        <f t="shared" si="2"/>
        <v>12016_cons</v>
      </c>
      <c r="B140" s="232">
        <v>12016</v>
      </c>
      <c r="C140" s="232" t="s">
        <v>696</v>
      </c>
      <c r="D140" s="232">
        <v>5.3447732925415004</v>
      </c>
      <c r="E140" s="232">
        <v>5.3913280367851299E-2</v>
      </c>
      <c r="F140" s="232">
        <v>99.136489868164105</v>
      </c>
      <c r="G140" s="232">
        <v>0</v>
      </c>
      <c r="H140" s="232">
        <v>29611</v>
      </c>
      <c r="I140" s="232">
        <v>0.46743294596672103</v>
      </c>
    </row>
    <row r="141" spans="1:10" x14ac:dyDescent="0.25">
      <c r="A141" s="275" t="str">
        <f t="shared" si="2"/>
        <v>12016edu1</v>
      </c>
      <c r="B141" s="232">
        <v>12016</v>
      </c>
      <c r="C141" s="232" t="s">
        <v>697</v>
      </c>
      <c r="D141" s="232">
        <v>-0.30796656012535101</v>
      </c>
      <c r="E141" s="232">
        <v>0.232667490839958</v>
      </c>
      <c r="F141" s="232">
        <v>-1.3236337900161701</v>
      </c>
      <c r="G141" s="232">
        <v>0.185634925961494</v>
      </c>
      <c r="H141" s="232">
        <v>29611</v>
      </c>
      <c r="I141" s="232">
        <v>0.46743294596672103</v>
      </c>
      <c r="J141" s="232">
        <v>1.96439868886955E-4</v>
      </c>
    </row>
    <row r="142" spans="1:10" x14ac:dyDescent="0.25">
      <c r="A142" s="275" t="str">
        <f t="shared" si="2"/>
        <v>12016edu10</v>
      </c>
      <c r="B142" s="232">
        <v>12016</v>
      </c>
      <c r="C142" s="232" t="s">
        <v>698</v>
      </c>
      <c r="D142" s="232">
        <v>0.18511421978473699</v>
      </c>
      <c r="E142" s="232">
        <v>3.18822748959064E-2</v>
      </c>
      <c r="F142" s="232">
        <v>5.8061800003051802</v>
      </c>
      <c r="G142" s="232">
        <v>6.4566765267670698E-9</v>
      </c>
      <c r="H142" s="232">
        <v>29611</v>
      </c>
      <c r="I142" s="232">
        <v>0.46743294596672103</v>
      </c>
      <c r="J142" s="232">
        <v>1.8696989864110902E-2</v>
      </c>
    </row>
    <row r="143" spans="1:10" x14ac:dyDescent="0.25">
      <c r="A143" s="275" t="str">
        <f t="shared" si="2"/>
        <v>12016edu11</v>
      </c>
      <c r="B143" s="232">
        <v>12016</v>
      </c>
      <c r="C143" s="232" t="s">
        <v>699</v>
      </c>
      <c r="D143" s="232">
        <v>0.19982092082500499</v>
      </c>
      <c r="E143" s="232">
        <v>3.6920566111803103E-2</v>
      </c>
      <c r="F143" s="232">
        <v>5.4121847152709996</v>
      </c>
      <c r="G143" s="232">
        <v>6.2743723105995702E-8</v>
      </c>
      <c r="H143" s="232">
        <v>29611</v>
      </c>
      <c r="I143" s="232">
        <v>0.46743294596672103</v>
      </c>
      <c r="J143" s="232">
        <v>2.3011688143014901E-2</v>
      </c>
    </row>
    <row r="144" spans="1:10" x14ac:dyDescent="0.25">
      <c r="A144" s="275" t="str">
        <f t="shared" si="2"/>
        <v>12016edu12</v>
      </c>
      <c r="B144" s="232">
        <v>12016</v>
      </c>
      <c r="C144" s="232" t="s">
        <v>700</v>
      </c>
      <c r="D144" s="232">
        <v>0.44152483344078097</v>
      </c>
      <c r="E144" s="232">
        <v>2.3287301883101501E-2</v>
      </c>
      <c r="F144" s="232">
        <v>18.959896087646499</v>
      </c>
      <c r="G144" s="232">
        <v>0</v>
      </c>
      <c r="H144" s="232">
        <v>29611</v>
      </c>
      <c r="I144" s="232">
        <v>0.46743294596672103</v>
      </c>
      <c r="J144" s="232">
        <v>0.35618284344673201</v>
      </c>
    </row>
    <row r="145" spans="1:10" x14ac:dyDescent="0.25">
      <c r="A145" s="275" t="str">
        <f t="shared" si="2"/>
        <v>12016edu13</v>
      </c>
      <c r="B145" s="232">
        <v>12016</v>
      </c>
      <c r="C145" s="232" t="s">
        <v>701</v>
      </c>
      <c r="D145" s="232">
        <v>0.60321366786956798</v>
      </c>
      <c r="E145" s="232">
        <v>8.1221990287303897E-2</v>
      </c>
      <c r="F145" s="232">
        <v>7.4267282485961896</v>
      </c>
      <c r="G145" s="232">
        <v>1.14317016681846E-13</v>
      </c>
      <c r="H145" s="232">
        <v>29611</v>
      </c>
      <c r="I145" s="232">
        <v>0.46743294596672103</v>
      </c>
      <c r="J145" s="232">
        <v>2.4645447731018101E-2</v>
      </c>
    </row>
    <row r="146" spans="1:10" x14ac:dyDescent="0.25">
      <c r="A146" s="275" t="str">
        <f t="shared" si="2"/>
        <v>12016edu14</v>
      </c>
      <c r="B146" s="232">
        <v>12016</v>
      </c>
      <c r="C146" s="232" t="s">
        <v>702</v>
      </c>
      <c r="D146" s="232">
        <v>0.75703436136245705</v>
      </c>
      <c r="E146" s="232">
        <v>3.26628871262074E-2</v>
      </c>
      <c r="F146" s="232">
        <v>23.177202224731399</v>
      </c>
      <c r="G146" s="232">
        <v>0</v>
      </c>
      <c r="H146" s="232">
        <v>29611</v>
      </c>
      <c r="I146" s="232">
        <v>0.46743294596672103</v>
      </c>
      <c r="J146" s="232">
        <v>3.03424075245857E-2</v>
      </c>
    </row>
    <row r="147" spans="1:10" x14ac:dyDescent="0.25">
      <c r="A147" s="275" t="str">
        <f t="shared" si="2"/>
        <v>12016edu15</v>
      </c>
      <c r="B147" s="232">
        <v>12016</v>
      </c>
      <c r="C147" s="232" t="s">
        <v>703</v>
      </c>
      <c r="D147" s="232">
        <v>0.94180339574813798</v>
      </c>
      <c r="E147" s="232">
        <v>3.6518424749374397E-2</v>
      </c>
      <c r="F147" s="232">
        <v>25.7898139953613</v>
      </c>
      <c r="G147" s="232">
        <v>0</v>
      </c>
      <c r="H147" s="232">
        <v>29611</v>
      </c>
      <c r="I147" s="232">
        <v>0.46743294596672103</v>
      </c>
      <c r="J147" s="232">
        <v>3.9924036711454398E-2</v>
      </c>
    </row>
    <row r="148" spans="1:10" x14ac:dyDescent="0.25">
      <c r="A148" s="275" t="str">
        <f t="shared" si="2"/>
        <v>12016edu16</v>
      </c>
      <c r="B148" s="232">
        <v>12016</v>
      </c>
      <c r="C148" s="232" t="s">
        <v>704</v>
      </c>
      <c r="D148" s="232">
        <v>1.4497755765914899</v>
      </c>
      <c r="E148" s="232">
        <v>2.75745280086994E-2</v>
      </c>
      <c r="F148" s="232">
        <v>52.576622009277301</v>
      </c>
      <c r="G148" s="232">
        <v>0</v>
      </c>
      <c r="H148" s="232">
        <v>29611</v>
      </c>
      <c r="I148" s="232">
        <v>0.46743294596672103</v>
      </c>
      <c r="J148" s="232">
        <v>0.21193674206733701</v>
      </c>
    </row>
    <row r="149" spans="1:10" x14ac:dyDescent="0.25">
      <c r="A149" s="275" t="str">
        <f t="shared" si="2"/>
        <v>12016edu18</v>
      </c>
      <c r="B149" s="232">
        <v>12016</v>
      </c>
      <c r="C149" s="232" t="s">
        <v>705</v>
      </c>
      <c r="D149" s="232">
        <v>1.90665400028229</v>
      </c>
      <c r="E149" s="232">
        <v>6.9732226431369795E-2</v>
      </c>
      <c r="F149" s="232">
        <v>27.34250831604</v>
      </c>
      <c r="G149" s="232">
        <v>0</v>
      </c>
      <c r="H149" s="232">
        <v>29611</v>
      </c>
      <c r="I149" s="232">
        <v>0.46743294596672103</v>
      </c>
      <c r="J149" s="232">
        <v>1.0805341415107301E-2</v>
      </c>
    </row>
    <row r="150" spans="1:10" x14ac:dyDescent="0.25">
      <c r="A150" s="275" t="str">
        <f t="shared" si="2"/>
        <v>12016edu2</v>
      </c>
      <c r="B150" s="232">
        <v>12016</v>
      </c>
      <c r="C150" s="232" t="s">
        <v>706</v>
      </c>
      <c r="D150" s="232">
        <v>-0.233394950628281</v>
      </c>
      <c r="E150" s="232">
        <v>7.2670139372348799E-2</v>
      </c>
      <c r="F150" s="232">
        <v>-3.2117035388946502</v>
      </c>
      <c r="G150" s="232">
        <v>1.3209151802584501E-3</v>
      </c>
      <c r="H150" s="232">
        <v>29611</v>
      </c>
      <c r="I150" s="232">
        <v>0.46743294596672103</v>
      </c>
      <c r="J150" s="232">
        <v>3.7416450213640898E-3</v>
      </c>
    </row>
    <row r="151" spans="1:10" x14ac:dyDescent="0.25">
      <c r="A151" s="275" t="str">
        <f t="shared" si="2"/>
        <v>12016edu22</v>
      </c>
      <c r="B151" s="232">
        <v>12016</v>
      </c>
      <c r="C151" s="232" t="s">
        <v>707</v>
      </c>
      <c r="D151" s="232">
        <v>2.1972527503967298</v>
      </c>
      <c r="E151" s="232">
        <v>0.10803207755088801</v>
      </c>
      <c r="F151" s="232">
        <v>20.338891983032202</v>
      </c>
      <c r="G151" s="232">
        <v>0</v>
      </c>
      <c r="H151" s="232">
        <v>29611</v>
      </c>
      <c r="I151" s="232">
        <v>0.46743294596672103</v>
      </c>
      <c r="J151" s="232">
        <v>3.3712892327457701E-3</v>
      </c>
    </row>
    <row r="152" spans="1:10" x14ac:dyDescent="0.25">
      <c r="A152" s="275" t="str">
        <f t="shared" si="2"/>
        <v>12016edu3</v>
      </c>
      <c r="B152" s="232">
        <v>12016</v>
      </c>
      <c r="C152" s="232" t="s">
        <v>708</v>
      </c>
      <c r="D152" s="232">
        <v>-0.169773533940315</v>
      </c>
      <c r="E152" s="232">
        <v>7.2038583457469899E-2</v>
      </c>
      <c r="F152" s="232">
        <v>-2.3567028045654301</v>
      </c>
      <c r="G152" s="232">
        <v>1.8444476649165199E-2</v>
      </c>
      <c r="H152" s="232">
        <v>29611</v>
      </c>
      <c r="I152" s="232">
        <v>0.46743294596672103</v>
      </c>
      <c r="J152" s="232">
        <v>6.4372522756457303E-3</v>
      </c>
    </row>
    <row r="153" spans="1:10" x14ac:dyDescent="0.25">
      <c r="A153" s="275" t="str">
        <f t="shared" si="2"/>
        <v>12016edu4</v>
      </c>
      <c r="B153" s="232">
        <v>12016</v>
      </c>
      <c r="C153" s="232" t="s">
        <v>709</v>
      </c>
      <c r="D153" s="232">
        <v>-0.16401375830173501</v>
      </c>
      <c r="E153" s="232">
        <v>4.8552971333265298E-2</v>
      </c>
      <c r="F153" s="232">
        <v>-3.3780374526977499</v>
      </c>
      <c r="G153" s="232">
        <v>7.3099217843264298E-4</v>
      </c>
      <c r="H153" s="232">
        <v>29611</v>
      </c>
      <c r="I153" s="232">
        <v>0.46743294596672103</v>
      </c>
      <c r="J153" s="232">
        <v>9.6274344250559807E-3</v>
      </c>
    </row>
    <row r="154" spans="1:10" x14ac:dyDescent="0.25">
      <c r="A154" s="275" t="str">
        <f t="shared" si="2"/>
        <v>12016edu5</v>
      </c>
      <c r="B154" s="232">
        <v>12016</v>
      </c>
      <c r="C154" s="232" t="s">
        <v>710</v>
      </c>
      <c r="D154" s="232">
        <v>7.8719900920987095E-3</v>
      </c>
      <c r="E154" s="232">
        <v>2.78175249695778E-2</v>
      </c>
      <c r="F154" s="232">
        <v>0.282986730337143</v>
      </c>
      <c r="G154" s="232">
        <v>0.77718901634216297</v>
      </c>
      <c r="H154" s="232">
        <v>29611</v>
      </c>
      <c r="I154" s="232">
        <v>0.46743294596672103</v>
      </c>
      <c r="J154" s="232">
        <v>5.2514802664518398E-2</v>
      </c>
    </row>
    <row r="155" spans="1:10" x14ac:dyDescent="0.25">
      <c r="A155" s="275" t="str">
        <f t="shared" si="2"/>
        <v>12016edu6</v>
      </c>
      <c r="B155" s="232">
        <v>12016</v>
      </c>
      <c r="C155" s="232" t="s">
        <v>711</v>
      </c>
      <c r="D155" s="232">
        <v>6.7223764955997495E-2</v>
      </c>
      <c r="E155" s="232">
        <v>3.0000586062669799E-2</v>
      </c>
      <c r="F155" s="232">
        <v>2.2407484054565399</v>
      </c>
      <c r="G155" s="232">
        <v>2.5049764662980999E-2</v>
      </c>
      <c r="H155" s="232">
        <v>29611</v>
      </c>
      <c r="I155" s="232">
        <v>0.46743294596672103</v>
      </c>
      <c r="J155" s="232">
        <v>2.4825559929013301E-2</v>
      </c>
    </row>
    <row r="156" spans="1:10" x14ac:dyDescent="0.25">
      <c r="A156" s="275" t="str">
        <f t="shared" si="2"/>
        <v>12016edu7</v>
      </c>
      <c r="B156" s="232">
        <v>12016</v>
      </c>
      <c r="C156" s="232" t="s">
        <v>712</v>
      </c>
      <c r="D156" s="232">
        <v>0.120012231171131</v>
      </c>
      <c r="E156" s="232">
        <v>3.3116027712822002E-2</v>
      </c>
      <c r="F156" s="232">
        <v>3.6239924430847199</v>
      </c>
      <c r="G156" s="232">
        <v>2.9057599022053198E-4</v>
      </c>
      <c r="H156" s="232">
        <v>29611</v>
      </c>
      <c r="I156" s="232">
        <v>0.46743294596672103</v>
      </c>
      <c r="J156" s="232">
        <v>1.9456312060356099E-2</v>
      </c>
    </row>
    <row r="157" spans="1:10" x14ac:dyDescent="0.25">
      <c r="A157" s="275" t="str">
        <f t="shared" si="2"/>
        <v>12016edu8</v>
      </c>
      <c r="B157" s="232">
        <v>12016</v>
      </c>
      <c r="C157" s="232" t="s">
        <v>713</v>
      </c>
      <c r="D157" s="232">
        <v>0.15741007030010201</v>
      </c>
      <c r="E157" s="232">
        <v>3.5540197044610998E-2</v>
      </c>
      <c r="F157" s="232">
        <v>4.4290714263915998</v>
      </c>
      <c r="G157" s="232">
        <v>9.4978649940458092E-6</v>
      </c>
      <c r="H157" s="232">
        <v>29611</v>
      </c>
      <c r="I157" s="232">
        <v>0.46743294596672103</v>
      </c>
      <c r="J157" s="232">
        <v>1.94230787456036E-2</v>
      </c>
    </row>
    <row r="158" spans="1:10" x14ac:dyDescent="0.25">
      <c r="A158" s="275" t="str">
        <f t="shared" si="2"/>
        <v>12016edu9</v>
      </c>
      <c r="B158" s="232">
        <v>12016</v>
      </c>
      <c r="C158" s="232" t="s">
        <v>714</v>
      </c>
      <c r="D158" s="232">
        <v>0.19892629981040999</v>
      </c>
      <c r="E158" s="232">
        <v>2.4099860340356799E-2</v>
      </c>
      <c r="F158" s="232">
        <v>8.2542514801025408</v>
      </c>
      <c r="G158" s="232">
        <v>1.5914370003391099E-16</v>
      </c>
      <c r="H158" s="232">
        <v>29611</v>
      </c>
      <c r="I158" s="232">
        <v>0.46743294596672103</v>
      </c>
      <c r="J158" s="232">
        <v>0.102956660091877</v>
      </c>
    </row>
    <row r="159" spans="1:10" x14ac:dyDescent="0.25">
      <c r="A159" s="275" t="str">
        <f t="shared" si="2"/>
        <v>12016hom</v>
      </c>
      <c r="B159" s="232">
        <v>12016</v>
      </c>
      <c r="C159" s="232" t="s">
        <v>715</v>
      </c>
      <c r="D159" s="232">
        <v>0.379086643457413</v>
      </c>
      <c r="E159" s="232">
        <v>1.1671112850308399E-2</v>
      </c>
      <c r="F159" s="232">
        <v>32.480762481689503</v>
      </c>
      <c r="G159" s="232">
        <v>0</v>
      </c>
      <c r="H159" s="232">
        <v>29611</v>
      </c>
      <c r="I159" s="232">
        <v>0.46743294596672103</v>
      </c>
      <c r="J159" s="232">
        <v>0.55252510309219405</v>
      </c>
    </row>
    <row r="160" spans="1:10" x14ac:dyDescent="0.25">
      <c r="A160" s="275" t="str">
        <f t="shared" si="2"/>
        <v>12016idade</v>
      </c>
      <c r="B160" s="232">
        <v>12016</v>
      </c>
      <c r="C160" s="232" t="s">
        <v>716</v>
      </c>
      <c r="D160" s="232">
        <v>5.7001188397407497E-2</v>
      </c>
      <c r="E160" s="232">
        <v>2.4849490728229302E-3</v>
      </c>
      <c r="F160" s="232">
        <v>22.938573837280298</v>
      </c>
      <c r="G160" s="232">
        <v>0</v>
      </c>
      <c r="H160" s="232">
        <v>29611</v>
      </c>
      <c r="I160" s="232">
        <v>0.46743294596672103</v>
      </c>
      <c r="J160" s="232">
        <v>40.1094779968262</v>
      </c>
    </row>
    <row r="161" spans="1:10" x14ac:dyDescent="0.25">
      <c r="A161" s="275" t="str">
        <f t="shared" si="2"/>
        <v>12016idade2</v>
      </c>
      <c r="B161" s="232">
        <v>12016</v>
      </c>
      <c r="C161" s="232" t="s">
        <v>717</v>
      </c>
      <c r="D161" s="232">
        <v>-5.4060056572780002E-4</v>
      </c>
      <c r="E161" s="232">
        <v>2.94439269055147E-5</v>
      </c>
      <c r="F161" s="232">
        <v>-18.3603420257568</v>
      </c>
      <c r="G161" s="232">
        <v>0</v>
      </c>
      <c r="H161" s="232">
        <v>29611</v>
      </c>
      <c r="I161" s="232">
        <v>0.46743294596672103</v>
      </c>
      <c r="J161" s="232">
        <v>1779.8076171875</v>
      </c>
    </row>
    <row r="162" spans="1:10" x14ac:dyDescent="0.25">
      <c r="A162" s="275" t="str">
        <f t="shared" si="2"/>
        <v>12016lnrtrabp</v>
      </c>
      <c r="B162" s="232">
        <v>12016</v>
      </c>
      <c r="C162" s="232" t="s">
        <v>718</v>
      </c>
      <c r="J162" s="232">
        <v>7.4787316322326696</v>
      </c>
    </row>
    <row r="163" spans="1:10" x14ac:dyDescent="0.25">
      <c r="A163" s="275" t="str">
        <f t="shared" si="2"/>
        <v>42015_cons</v>
      </c>
      <c r="B163" s="232">
        <v>42015</v>
      </c>
      <c r="C163" s="232" t="s">
        <v>696</v>
      </c>
      <c r="D163" s="232">
        <v>5.3345632553100604</v>
      </c>
      <c r="E163" s="232">
        <v>4.7163911163806901E-2</v>
      </c>
      <c r="F163" s="232">
        <v>113.106887817383</v>
      </c>
      <c r="G163" s="232">
        <v>0</v>
      </c>
      <c r="H163" s="232">
        <v>29732</v>
      </c>
      <c r="I163" s="232">
        <v>0.45300328731536899</v>
      </c>
    </row>
    <row r="164" spans="1:10" x14ac:dyDescent="0.25">
      <c r="A164" s="275" t="str">
        <f t="shared" si="2"/>
        <v>42015edu1</v>
      </c>
      <c r="B164" s="232">
        <v>42015</v>
      </c>
      <c r="C164" s="232" t="s">
        <v>697</v>
      </c>
      <c r="D164" s="232">
        <v>-0.44860237836837802</v>
      </c>
      <c r="E164" s="232">
        <v>0.24720664322376301</v>
      </c>
      <c r="F164" s="232">
        <v>-1.8146858215332</v>
      </c>
      <c r="G164" s="232">
        <v>6.9582283496856703E-2</v>
      </c>
      <c r="H164" s="232">
        <v>29732</v>
      </c>
      <c r="I164" s="232">
        <v>0.45300328731536899</v>
      </c>
      <c r="J164" s="232">
        <v>1.74420478288084E-4</v>
      </c>
    </row>
    <row r="165" spans="1:10" x14ac:dyDescent="0.25">
      <c r="A165" s="275" t="str">
        <f t="shared" si="2"/>
        <v>42015edu10</v>
      </c>
      <c r="B165" s="232">
        <v>42015</v>
      </c>
      <c r="C165" s="232" t="s">
        <v>698</v>
      </c>
      <c r="D165" s="232">
        <v>0.14576900005340601</v>
      </c>
      <c r="E165" s="232">
        <v>3.3922076225280803E-2</v>
      </c>
      <c r="F165" s="232">
        <v>4.2971720695495597</v>
      </c>
      <c r="G165" s="232">
        <v>1.73540665855398E-5</v>
      </c>
      <c r="H165" s="232">
        <v>29732</v>
      </c>
      <c r="I165" s="232">
        <v>0.45300328731536899</v>
      </c>
      <c r="J165" s="232">
        <v>2.0184006541967399E-2</v>
      </c>
    </row>
    <row r="166" spans="1:10" x14ac:dyDescent="0.25">
      <c r="A166" s="275" t="str">
        <f t="shared" si="2"/>
        <v>42015edu11</v>
      </c>
      <c r="B166" s="232">
        <v>42015</v>
      </c>
      <c r="C166" s="232" t="s">
        <v>699</v>
      </c>
      <c r="D166" s="232">
        <v>0.23331272602081299</v>
      </c>
      <c r="E166" s="232">
        <v>2.9192149639129601E-2</v>
      </c>
      <c r="F166" s="232">
        <v>7.99231052398682</v>
      </c>
      <c r="G166" s="232">
        <v>1.3719838397766399E-15</v>
      </c>
      <c r="H166" s="232">
        <v>29732</v>
      </c>
      <c r="I166" s="232">
        <v>0.45300328731536899</v>
      </c>
      <c r="J166" s="232">
        <v>2.3823117837309799E-2</v>
      </c>
    </row>
    <row r="167" spans="1:10" x14ac:dyDescent="0.25">
      <c r="A167" s="275" t="str">
        <f t="shared" si="2"/>
        <v>42015edu12</v>
      </c>
      <c r="B167" s="232">
        <v>42015</v>
      </c>
      <c r="C167" s="232" t="s">
        <v>700</v>
      </c>
      <c r="D167" s="232">
        <v>0.43902549147605902</v>
      </c>
      <c r="E167" s="232">
        <v>2.0424429327249499E-2</v>
      </c>
      <c r="F167" s="232">
        <v>21.4951171875</v>
      </c>
      <c r="G167" s="232">
        <v>0</v>
      </c>
      <c r="H167" s="232">
        <v>29732</v>
      </c>
      <c r="I167" s="232">
        <v>0.45300328731536899</v>
      </c>
      <c r="J167" s="232">
        <v>0.36558347940444902</v>
      </c>
    </row>
    <row r="168" spans="1:10" x14ac:dyDescent="0.25">
      <c r="A168" s="275" t="str">
        <f t="shared" si="2"/>
        <v>42015edu13</v>
      </c>
      <c r="B168" s="232">
        <v>42015</v>
      </c>
      <c r="C168" s="232" t="s">
        <v>701</v>
      </c>
      <c r="D168" s="232">
        <v>0.63526093959808405</v>
      </c>
      <c r="E168" s="232">
        <v>3.3282462507486302E-2</v>
      </c>
      <c r="F168" s="232">
        <v>19.086957931518601</v>
      </c>
      <c r="G168" s="232">
        <v>0</v>
      </c>
      <c r="H168" s="232">
        <v>29732</v>
      </c>
      <c r="I168" s="232">
        <v>0.45300328731536899</v>
      </c>
      <c r="J168" s="232">
        <v>2.22500637173653E-2</v>
      </c>
    </row>
    <row r="169" spans="1:10" x14ac:dyDescent="0.25">
      <c r="A169" s="275" t="str">
        <f t="shared" si="2"/>
        <v>42015edu14</v>
      </c>
      <c r="B169" s="232">
        <v>42015</v>
      </c>
      <c r="C169" s="232" t="s">
        <v>702</v>
      </c>
      <c r="D169" s="232">
        <v>0.85619419813156095</v>
      </c>
      <c r="E169" s="232">
        <v>3.4576475620269803E-2</v>
      </c>
      <c r="F169" s="232">
        <v>24.762332916259801</v>
      </c>
      <c r="G169" s="232">
        <v>0</v>
      </c>
      <c r="H169" s="232">
        <v>29732</v>
      </c>
      <c r="I169" s="232">
        <v>0.45300328731536899</v>
      </c>
      <c r="J169" s="232">
        <v>3.2657537609338802E-2</v>
      </c>
    </row>
    <row r="170" spans="1:10" x14ac:dyDescent="0.25">
      <c r="A170" s="275" t="str">
        <f t="shared" si="2"/>
        <v>42015edu15</v>
      </c>
      <c r="B170" s="232">
        <v>42015</v>
      </c>
      <c r="C170" s="232" t="s">
        <v>703</v>
      </c>
      <c r="D170" s="232">
        <v>0.96193873882293701</v>
      </c>
      <c r="E170" s="232">
        <v>3.1733985990285901E-2</v>
      </c>
      <c r="F170" s="232">
        <v>30.312572479248001</v>
      </c>
      <c r="G170" s="232">
        <v>0</v>
      </c>
      <c r="H170" s="232">
        <v>29732</v>
      </c>
      <c r="I170" s="232">
        <v>0.45300328731536899</v>
      </c>
      <c r="J170" s="232">
        <v>4.1386656463146203E-2</v>
      </c>
    </row>
    <row r="171" spans="1:10" x14ac:dyDescent="0.25">
      <c r="A171" s="275" t="str">
        <f t="shared" si="2"/>
        <v>42015edu16</v>
      </c>
      <c r="B171" s="232">
        <v>42015</v>
      </c>
      <c r="C171" s="232" t="s">
        <v>704</v>
      </c>
      <c r="D171" s="232">
        <v>1.42714595794678</v>
      </c>
      <c r="E171" s="232">
        <v>2.45990119874477E-2</v>
      </c>
      <c r="F171" s="232">
        <v>58.016391754150398</v>
      </c>
      <c r="G171" s="232">
        <v>0</v>
      </c>
      <c r="H171" s="232">
        <v>29732</v>
      </c>
      <c r="I171" s="232">
        <v>0.45300328731536899</v>
      </c>
      <c r="J171" s="232">
        <v>0.18614985048770899</v>
      </c>
    </row>
    <row r="172" spans="1:10" x14ac:dyDescent="0.25">
      <c r="A172" s="275" t="str">
        <f t="shared" si="2"/>
        <v>42015edu18</v>
      </c>
      <c r="B172" s="232">
        <v>42015</v>
      </c>
      <c r="C172" s="232" t="s">
        <v>705</v>
      </c>
      <c r="D172" s="232">
        <v>2.0018267631530802</v>
      </c>
      <c r="E172" s="232">
        <v>7.4664406478404999E-2</v>
      </c>
      <c r="F172" s="232">
        <v>26.810991287231399</v>
      </c>
      <c r="G172" s="232">
        <v>0</v>
      </c>
      <c r="H172" s="232">
        <v>29732</v>
      </c>
      <c r="I172" s="232">
        <v>0.45300328731536899</v>
      </c>
      <c r="J172" s="232">
        <v>1.01400297135115E-2</v>
      </c>
    </row>
    <row r="173" spans="1:10" x14ac:dyDescent="0.25">
      <c r="A173" s="275" t="str">
        <f t="shared" si="2"/>
        <v>42015edu2</v>
      </c>
      <c r="B173" s="232">
        <v>42015</v>
      </c>
      <c r="C173" s="232" t="s">
        <v>706</v>
      </c>
      <c r="D173" s="232">
        <v>-6.6757790744304699E-2</v>
      </c>
      <c r="E173" s="232">
        <v>6.9667227566242204E-2</v>
      </c>
      <c r="F173" s="232">
        <v>-0.958238065242767</v>
      </c>
      <c r="G173" s="232">
        <v>0.33795052766799899</v>
      </c>
      <c r="H173" s="232">
        <v>29732</v>
      </c>
      <c r="I173" s="232">
        <v>0.45300328731536899</v>
      </c>
      <c r="J173" s="232">
        <v>3.8664890453219401E-3</v>
      </c>
    </row>
    <row r="174" spans="1:10" x14ac:dyDescent="0.25">
      <c r="A174" s="275" t="str">
        <f t="shared" si="2"/>
        <v>42015edu22</v>
      </c>
      <c r="B174" s="232">
        <v>42015</v>
      </c>
      <c r="C174" s="232" t="s">
        <v>707</v>
      </c>
      <c r="D174" s="232">
        <v>2.16600489616394</v>
      </c>
      <c r="E174" s="232">
        <v>9.4819679856300396E-2</v>
      </c>
      <c r="F174" s="232">
        <v>22.843410491943398</v>
      </c>
      <c r="G174" s="232">
        <v>0</v>
      </c>
      <c r="H174" s="232">
        <v>29732</v>
      </c>
      <c r="I174" s="232">
        <v>0.45300328731536899</v>
      </c>
      <c r="J174" s="232">
        <v>3.7069895770400802E-3</v>
      </c>
    </row>
    <row r="175" spans="1:10" x14ac:dyDescent="0.25">
      <c r="A175" s="275" t="str">
        <f t="shared" si="2"/>
        <v>42015edu3</v>
      </c>
      <c r="B175" s="232">
        <v>42015</v>
      </c>
      <c r="C175" s="232" t="s">
        <v>708</v>
      </c>
      <c r="D175" s="232">
        <v>-0.114037938416004</v>
      </c>
      <c r="E175" s="232">
        <v>5.0503637641668299E-2</v>
      </c>
      <c r="F175" s="232">
        <v>-2.2580144405364999</v>
      </c>
      <c r="G175" s="232">
        <v>2.3951983079314201E-2</v>
      </c>
      <c r="H175" s="232">
        <v>29732</v>
      </c>
      <c r="I175" s="232">
        <v>0.45300328731536899</v>
      </c>
      <c r="J175" s="232">
        <v>6.4765168353915197E-3</v>
      </c>
    </row>
    <row r="176" spans="1:10" x14ac:dyDescent="0.25">
      <c r="A176" s="275" t="str">
        <f t="shared" si="2"/>
        <v>42015edu4</v>
      </c>
      <c r="B176" s="232">
        <v>42015</v>
      </c>
      <c r="C176" s="232" t="s">
        <v>709</v>
      </c>
      <c r="D176" s="232">
        <v>-0.13094997406005901</v>
      </c>
      <c r="E176" s="232">
        <v>4.2969111353158999E-2</v>
      </c>
      <c r="F176" s="232">
        <v>-3.0475373268127401</v>
      </c>
      <c r="G176" s="232">
        <v>2.3092743940651399E-3</v>
      </c>
      <c r="H176" s="232">
        <v>29732</v>
      </c>
      <c r="I176" s="232">
        <v>0.45300328731536899</v>
      </c>
      <c r="J176" s="232">
        <v>1.0070073418319199E-2</v>
      </c>
    </row>
    <row r="177" spans="1:10" x14ac:dyDescent="0.25">
      <c r="A177" s="275" t="str">
        <f t="shared" si="2"/>
        <v>42015edu5</v>
      </c>
      <c r="B177" s="232">
        <v>42015</v>
      </c>
      <c r="C177" s="232" t="s">
        <v>710</v>
      </c>
      <c r="D177" s="232">
        <v>2.7790332213044201E-2</v>
      </c>
      <c r="E177" s="232">
        <v>2.6988875120878199E-2</v>
      </c>
      <c r="F177" s="232">
        <v>1.02969586849213</v>
      </c>
      <c r="G177" s="232">
        <v>0.30316117405891402</v>
      </c>
      <c r="H177" s="232">
        <v>29732</v>
      </c>
      <c r="I177" s="232">
        <v>0.45300328731536899</v>
      </c>
      <c r="J177" s="232">
        <v>5.3492911159992197E-2</v>
      </c>
    </row>
    <row r="178" spans="1:10" x14ac:dyDescent="0.25">
      <c r="A178" s="275" t="str">
        <f t="shared" si="2"/>
        <v>42015edu6</v>
      </c>
      <c r="B178" s="232">
        <v>42015</v>
      </c>
      <c r="C178" s="232" t="s">
        <v>711</v>
      </c>
      <c r="D178" s="232">
        <v>4.4275589287281002E-2</v>
      </c>
      <c r="E178" s="232">
        <v>2.90791504085064E-2</v>
      </c>
      <c r="F178" s="232">
        <v>1.52258884906769</v>
      </c>
      <c r="G178" s="232">
        <v>0.12787224352359799</v>
      </c>
      <c r="H178" s="232">
        <v>29732</v>
      </c>
      <c r="I178" s="232">
        <v>0.45300328731536899</v>
      </c>
      <c r="J178" s="232">
        <v>2.47285459190607E-2</v>
      </c>
    </row>
    <row r="179" spans="1:10" x14ac:dyDescent="0.25">
      <c r="A179" s="275" t="str">
        <f t="shared" si="2"/>
        <v>42015edu7</v>
      </c>
      <c r="B179" s="232">
        <v>42015</v>
      </c>
      <c r="C179" s="232" t="s">
        <v>712</v>
      </c>
      <c r="D179" s="232">
        <v>9.3916863203048706E-2</v>
      </c>
      <c r="E179" s="232">
        <v>3.0946681275963801E-2</v>
      </c>
      <c r="F179" s="232">
        <v>3.0347959995269802</v>
      </c>
      <c r="G179" s="232">
        <v>2.4090656079351902E-3</v>
      </c>
      <c r="H179" s="232">
        <v>29732</v>
      </c>
      <c r="I179" s="232">
        <v>0.45300328731536899</v>
      </c>
      <c r="J179" s="232">
        <v>1.9320709630847002E-2</v>
      </c>
    </row>
    <row r="180" spans="1:10" x14ac:dyDescent="0.25">
      <c r="A180" s="275" t="str">
        <f t="shared" si="2"/>
        <v>42015edu8</v>
      </c>
      <c r="B180" s="232">
        <v>42015</v>
      </c>
      <c r="C180" s="232" t="s">
        <v>713</v>
      </c>
      <c r="D180" s="232">
        <v>9.5264799892902402E-2</v>
      </c>
      <c r="E180" s="232">
        <v>3.1904198229312897E-2</v>
      </c>
      <c r="F180" s="232">
        <v>2.9859642982482901</v>
      </c>
      <c r="G180" s="232">
        <v>2.8291600756347201E-3</v>
      </c>
      <c r="H180" s="232">
        <v>29732</v>
      </c>
      <c r="I180" s="232">
        <v>0.45300328731536899</v>
      </c>
      <c r="J180" s="232">
        <v>2.0201833918690699E-2</v>
      </c>
    </row>
    <row r="181" spans="1:10" x14ac:dyDescent="0.25">
      <c r="A181" s="275" t="str">
        <f t="shared" si="2"/>
        <v>42015edu9</v>
      </c>
      <c r="B181" s="232">
        <v>42015</v>
      </c>
      <c r="C181" s="232" t="s">
        <v>714</v>
      </c>
      <c r="D181" s="232">
        <v>0.174204811453819</v>
      </c>
      <c r="E181" s="232">
        <v>2.1960156038403501E-2</v>
      </c>
      <c r="F181" s="232">
        <v>7.9327673912048304</v>
      </c>
      <c r="G181" s="232">
        <v>2.2179991828239299E-15</v>
      </c>
      <c r="H181" s="232">
        <v>29732</v>
      </c>
      <c r="I181" s="232">
        <v>0.45300328731536899</v>
      </c>
      <c r="J181" s="232">
        <v>0.10326198488473901</v>
      </c>
    </row>
    <row r="182" spans="1:10" x14ac:dyDescent="0.25">
      <c r="A182" s="275" t="str">
        <f t="shared" si="2"/>
        <v>42015hom</v>
      </c>
      <c r="B182" s="232">
        <v>42015</v>
      </c>
      <c r="C182" s="232" t="s">
        <v>715</v>
      </c>
      <c r="D182" s="232">
        <v>0.383949846029282</v>
      </c>
      <c r="E182" s="232">
        <v>9.6659297123551403E-3</v>
      </c>
      <c r="F182" s="232">
        <v>39.721977233886697</v>
      </c>
      <c r="G182" s="232">
        <v>0</v>
      </c>
      <c r="H182" s="232">
        <v>29732</v>
      </c>
      <c r="I182" s="232">
        <v>0.45300328731536899</v>
      </c>
      <c r="J182" s="232">
        <v>0.55083829164505005</v>
      </c>
    </row>
    <row r="183" spans="1:10" x14ac:dyDescent="0.25">
      <c r="A183" s="275" t="str">
        <f t="shared" si="2"/>
        <v>42015idade</v>
      </c>
      <c r="B183" s="232">
        <v>42015</v>
      </c>
      <c r="C183" s="232" t="s">
        <v>716</v>
      </c>
      <c r="D183" s="232">
        <v>5.8242022991180399E-2</v>
      </c>
      <c r="E183" s="232">
        <v>2.2661364637315299E-3</v>
      </c>
      <c r="F183" s="232">
        <v>25.701021194458001</v>
      </c>
      <c r="G183" s="232">
        <v>0</v>
      </c>
      <c r="H183" s="232">
        <v>29732</v>
      </c>
      <c r="I183" s="232">
        <v>0.45300328731536899</v>
      </c>
      <c r="J183" s="232">
        <v>39.831638336181598</v>
      </c>
    </row>
    <row r="184" spans="1:10" x14ac:dyDescent="0.25">
      <c r="A184" s="275" t="str">
        <f t="shared" si="2"/>
        <v>42015idade2</v>
      </c>
      <c r="B184" s="232">
        <v>42015</v>
      </c>
      <c r="C184" s="232" t="s">
        <v>717</v>
      </c>
      <c r="D184" s="232">
        <v>-5.53667603526264E-4</v>
      </c>
      <c r="E184" s="232">
        <v>2.8217460567248101E-5</v>
      </c>
      <c r="F184" s="232">
        <v>-19.621454238891602</v>
      </c>
      <c r="G184" s="232">
        <v>0</v>
      </c>
      <c r="H184" s="232">
        <v>29732</v>
      </c>
      <c r="I184" s="232">
        <v>0.45300328731536899</v>
      </c>
      <c r="J184" s="232">
        <v>1758.72766113281</v>
      </c>
    </row>
    <row r="185" spans="1:10" x14ac:dyDescent="0.25">
      <c r="A185" s="275" t="str">
        <f t="shared" si="2"/>
        <v>42015lnrtrabp</v>
      </c>
      <c r="B185" s="232">
        <v>42015</v>
      </c>
      <c r="C185" s="232" t="s">
        <v>718</v>
      </c>
      <c r="J185" s="232">
        <v>7.4589967727661097</v>
      </c>
    </row>
    <row r="186" spans="1:10" x14ac:dyDescent="0.25">
      <c r="A186" s="275" t="str">
        <f t="shared" si="2"/>
        <v>32015_cons</v>
      </c>
      <c r="B186" s="232">
        <v>32015</v>
      </c>
      <c r="C186" s="232" t="s">
        <v>696</v>
      </c>
      <c r="D186" s="232">
        <v>5.22691106796265</v>
      </c>
      <c r="E186" s="232">
        <v>5.80004528164864E-2</v>
      </c>
      <c r="F186" s="232">
        <v>90.118453979492202</v>
      </c>
      <c r="G186" s="232">
        <v>0</v>
      </c>
      <c r="H186" s="232">
        <v>30560</v>
      </c>
      <c r="I186" s="232">
        <v>0.47463604807853699</v>
      </c>
    </row>
    <row r="187" spans="1:10" x14ac:dyDescent="0.25">
      <c r="A187" s="275" t="str">
        <f t="shared" si="2"/>
        <v>32015edu1</v>
      </c>
      <c r="B187" s="232">
        <v>32015</v>
      </c>
      <c r="C187" s="232" t="s">
        <v>697</v>
      </c>
      <c r="D187" s="232">
        <v>-3.3127907663583797E-2</v>
      </c>
      <c r="E187" s="232">
        <v>9.6908748149871798E-2</v>
      </c>
      <c r="F187" s="232">
        <v>-0.34184640645980802</v>
      </c>
      <c r="G187" s="232">
        <v>0.73246884346008301</v>
      </c>
      <c r="H187" s="232">
        <v>30560</v>
      </c>
      <c r="I187" s="232">
        <v>0.47463604807853699</v>
      </c>
      <c r="J187" s="232">
        <v>2.2404367337003399E-4</v>
      </c>
    </row>
    <row r="188" spans="1:10" x14ac:dyDescent="0.25">
      <c r="A188" s="275" t="str">
        <f t="shared" si="2"/>
        <v>32015edu10</v>
      </c>
      <c r="B188" s="232">
        <v>32015</v>
      </c>
      <c r="C188" s="232" t="s">
        <v>698</v>
      </c>
      <c r="D188" s="232">
        <v>0.28236624598503102</v>
      </c>
      <c r="E188" s="232">
        <v>4.8593077808618497E-2</v>
      </c>
      <c r="F188" s="232">
        <v>5.8108325004577601</v>
      </c>
      <c r="G188" s="232">
        <v>6.2779692555636798E-9</v>
      </c>
      <c r="H188" s="232">
        <v>30560</v>
      </c>
      <c r="I188" s="232">
        <v>0.47463604807853699</v>
      </c>
      <c r="J188" s="232">
        <v>2.5414926931261999E-2</v>
      </c>
    </row>
    <row r="189" spans="1:10" x14ac:dyDescent="0.25">
      <c r="A189" s="275" t="str">
        <f t="shared" si="2"/>
        <v>32015edu11</v>
      </c>
      <c r="B189" s="232">
        <v>32015</v>
      </c>
      <c r="C189" s="232" t="s">
        <v>699</v>
      </c>
      <c r="D189" s="232">
        <v>0.36771550774574302</v>
      </c>
      <c r="E189" s="232">
        <v>4.7464244067668901E-2</v>
      </c>
      <c r="F189" s="232">
        <v>7.7472109794616699</v>
      </c>
      <c r="G189" s="232">
        <v>9.6834771646549197E-15</v>
      </c>
      <c r="H189" s="232">
        <v>30560</v>
      </c>
      <c r="I189" s="232">
        <v>0.47463604807853699</v>
      </c>
      <c r="J189" s="232">
        <v>2.7040103450417501E-2</v>
      </c>
    </row>
    <row r="190" spans="1:10" x14ac:dyDescent="0.25">
      <c r="A190" s="275" t="str">
        <f t="shared" si="2"/>
        <v>32015edu12</v>
      </c>
      <c r="B190" s="232">
        <v>32015</v>
      </c>
      <c r="C190" s="232" t="s">
        <v>700</v>
      </c>
      <c r="D190" s="232">
        <v>0.53510183095931996</v>
      </c>
      <c r="E190" s="232">
        <v>4.3512102216482197E-2</v>
      </c>
      <c r="F190" s="232">
        <v>12.2977705001831</v>
      </c>
      <c r="G190" s="232">
        <v>1.1248919592899E-34</v>
      </c>
      <c r="H190" s="232">
        <v>30560</v>
      </c>
      <c r="I190" s="232">
        <v>0.47463604807853699</v>
      </c>
      <c r="J190" s="232">
        <v>0.34994313120842002</v>
      </c>
    </row>
    <row r="191" spans="1:10" x14ac:dyDescent="0.25">
      <c r="A191" s="275" t="str">
        <f t="shared" si="2"/>
        <v>32015edu13</v>
      </c>
      <c r="B191" s="232">
        <v>32015</v>
      </c>
      <c r="C191" s="232" t="s">
        <v>701</v>
      </c>
      <c r="D191" s="232">
        <v>0.70249080657958995</v>
      </c>
      <c r="E191" s="232">
        <v>5.0237663090229E-2</v>
      </c>
      <c r="F191" s="232">
        <v>13.983349800109901</v>
      </c>
      <c r="G191" s="232">
        <v>0</v>
      </c>
      <c r="H191" s="232">
        <v>30560</v>
      </c>
      <c r="I191" s="232">
        <v>0.47463604807853699</v>
      </c>
      <c r="J191" s="232">
        <v>2.2740386426448801E-2</v>
      </c>
    </row>
    <row r="192" spans="1:10" x14ac:dyDescent="0.25">
      <c r="A192" s="275" t="str">
        <f t="shared" si="2"/>
        <v>32015edu14</v>
      </c>
      <c r="B192" s="232">
        <v>32015</v>
      </c>
      <c r="C192" s="232" t="s">
        <v>702</v>
      </c>
      <c r="D192" s="232">
        <v>0.88555741310119596</v>
      </c>
      <c r="E192" s="232">
        <v>5.0713524222373997E-2</v>
      </c>
      <c r="F192" s="232">
        <v>17.461957931518601</v>
      </c>
      <c r="G192" s="232">
        <v>0</v>
      </c>
      <c r="H192" s="232">
        <v>30560</v>
      </c>
      <c r="I192" s="232">
        <v>0.47463604807853699</v>
      </c>
      <c r="J192" s="232">
        <v>3.1858768314123202E-2</v>
      </c>
    </row>
    <row r="193" spans="1:10" x14ac:dyDescent="0.25">
      <c r="A193" s="275" t="str">
        <f t="shared" si="2"/>
        <v>32015edu15</v>
      </c>
      <c r="B193" s="232">
        <v>32015</v>
      </c>
      <c r="C193" s="232" t="s">
        <v>703</v>
      </c>
      <c r="D193" s="232">
        <v>0.94573348760604903</v>
      </c>
      <c r="E193" s="232">
        <v>5.1210280507802998E-2</v>
      </c>
      <c r="F193" s="232">
        <v>18.467649459838899</v>
      </c>
      <c r="G193" s="232">
        <v>0</v>
      </c>
      <c r="H193" s="232">
        <v>30560</v>
      </c>
      <c r="I193" s="232">
        <v>0.47463604807853699</v>
      </c>
      <c r="J193" s="232">
        <v>3.5254474729299497E-2</v>
      </c>
    </row>
    <row r="194" spans="1:10" x14ac:dyDescent="0.25">
      <c r="A194" s="275" t="str">
        <f t="shared" si="2"/>
        <v>32015edu16</v>
      </c>
      <c r="B194" s="232">
        <v>32015</v>
      </c>
      <c r="C194" s="232" t="s">
        <v>704</v>
      </c>
      <c r="D194" s="232">
        <v>1.52726173400879</v>
      </c>
      <c r="E194" s="232">
        <v>4.49910201132298E-2</v>
      </c>
      <c r="F194" s="232">
        <v>33.9459228515625</v>
      </c>
      <c r="G194" s="232">
        <v>0</v>
      </c>
      <c r="H194" s="232">
        <v>30560</v>
      </c>
      <c r="I194" s="232">
        <v>0.47463604807853699</v>
      </c>
      <c r="J194" s="232">
        <v>0.210147425532341</v>
      </c>
    </row>
    <row r="195" spans="1:10" x14ac:dyDescent="0.25">
      <c r="A195" s="275" t="str">
        <f t="shared" ref="A195:A258" si="3">B195&amp;C195</f>
        <v>32015edu18</v>
      </c>
      <c r="B195" s="232">
        <v>32015</v>
      </c>
      <c r="C195" s="232" t="s">
        <v>705</v>
      </c>
      <c r="D195" s="232">
        <v>2.0106933116912802</v>
      </c>
      <c r="E195" s="232">
        <v>8.5091829299926799E-2</v>
      </c>
      <c r="F195" s="232">
        <v>23.629686355590799</v>
      </c>
      <c r="G195" s="232">
        <v>0</v>
      </c>
      <c r="H195" s="232">
        <v>30560</v>
      </c>
      <c r="I195" s="232">
        <v>0.47463604807853699</v>
      </c>
      <c r="J195" s="232">
        <v>9.5568634569644893E-3</v>
      </c>
    </row>
    <row r="196" spans="1:10" x14ac:dyDescent="0.25">
      <c r="A196" s="275" t="str">
        <f t="shared" si="3"/>
        <v>32015edu2</v>
      </c>
      <c r="B196" s="232">
        <v>32015</v>
      </c>
      <c r="C196" s="232" t="s">
        <v>706</v>
      </c>
      <c r="D196" s="232">
        <v>6.8139553070068401E-2</v>
      </c>
      <c r="E196" s="232">
        <v>6.0943882912397399E-2</v>
      </c>
      <c r="F196" s="232">
        <v>1.1180704832077</v>
      </c>
      <c r="G196" s="232">
        <v>0.263545691967011</v>
      </c>
      <c r="H196" s="232">
        <v>30560</v>
      </c>
      <c r="I196" s="232">
        <v>0.47463604807853699</v>
      </c>
      <c r="J196" s="232">
        <v>5.7486589066684203E-3</v>
      </c>
    </row>
    <row r="197" spans="1:10" x14ac:dyDescent="0.25">
      <c r="A197" s="275" t="str">
        <f t="shared" si="3"/>
        <v>32015edu22</v>
      </c>
      <c r="B197" s="232">
        <v>32015</v>
      </c>
      <c r="C197" s="232" t="s">
        <v>707</v>
      </c>
      <c r="D197" s="232">
        <v>2.2403602600097701</v>
      </c>
      <c r="E197" s="232">
        <v>8.0007493495941204E-2</v>
      </c>
      <c r="F197" s="232">
        <v>28.001880645751999</v>
      </c>
      <c r="G197" s="232">
        <v>0</v>
      </c>
      <c r="H197" s="232">
        <v>30560</v>
      </c>
      <c r="I197" s="232">
        <v>0.47463604807853699</v>
      </c>
      <c r="J197" s="232">
        <v>4.0376158431172397E-3</v>
      </c>
    </row>
    <row r="198" spans="1:10" x14ac:dyDescent="0.25">
      <c r="A198" s="275" t="str">
        <f t="shared" si="3"/>
        <v>32015edu3</v>
      </c>
      <c r="B198" s="232">
        <v>32015</v>
      </c>
      <c r="C198" s="232" t="s">
        <v>708</v>
      </c>
      <c r="D198" s="232">
        <v>-3.9722118526697202E-3</v>
      </c>
      <c r="E198" s="232">
        <v>5.64653947949409E-2</v>
      </c>
      <c r="F198" s="232">
        <v>-7.0347718894481701E-2</v>
      </c>
      <c r="G198" s="232">
        <v>0.94391733407974199</v>
      </c>
      <c r="H198" s="232">
        <v>30560</v>
      </c>
      <c r="I198" s="232">
        <v>0.47463604807853699</v>
      </c>
      <c r="J198" s="232">
        <v>7.7285454608500004E-3</v>
      </c>
    </row>
    <row r="199" spans="1:10" x14ac:dyDescent="0.25">
      <c r="A199" s="275" t="str">
        <f t="shared" si="3"/>
        <v>32015edu4</v>
      </c>
      <c r="B199" s="232">
        <v>32015</v>
      </c>
      <c r="C199" s="232" t="s">
        <v>709</v>
      </c>
      <c r="D199" s="232">
        <v>-9.4087645411491394E-3</v>
      </c>
      <c r="E199" s="232">
        <v>5.4637599736452103E-2</v>
      </c>
      <c r="F199" s="232">
        <v>-0.172203108668327</v>
      </c>
      <c r="G199" s="232">
        <v>0.86327898502349898</v>
      </c>
      <c r="H199" s="232">
        <v>30560</v>
      </c>
      <c r="I199" s="232">
        <v>0.47463604807853699</v>
      </c>
      <c r="J199" s="232">
        <v>1.37745710089803E-2</v>
      </c>
    </row>
    <row r="200" spans="1:10" x14ac:dyDescent="0.25">
      <c r="A200" s="275" t="str">
        <f t="shared" si="3"/>
        <v>32015edu5</v>
      </c>
      <c r="B200" s="232">
        <v>32015</v>
      </c>
      <c r="C200" s="232" t="s">
        <v>710</v>
      </c>
      <c r="D200" s="232">
        <v>8.0756053328514099E-2</v>
      </c>
      <c r="E200" s="232">
        <v>4.5494917780160897E-2</v>
      </c>
      <c r="F200" s="232">
        <v>1.77505660057068</v>
      </c>
      <c r="G200" s="232">
        <v>7.5898498296737699E-2</v>
      </c>
      <c r="H200" s="232">
        <v>30560</v>
      </c>
      <c r="I200" s="232">
        <v>0.47463604807853699</v>
      </c>
      <c r="J200" s="232">
        <v>5.7489015161991099E-2</v>
      </c>
    </row>
    <row r="201" spans="1:10" x14ac:dyDescent="0.25">
      <c r="A201" s="275" t="str">
        <f t="shared" si="3"/>
        <v>32015edu6</v>
      </c>
      <c r="B201" s="232">
        <v>32015</v>
      </c>
      <c r="C201" s="232" t="s">
        <v>711</v>
      </c>
      <c r="D201" s="232">
        <v>0.14895781874656699</v>
      </c>
      <c r="E201" s="232">
        <v>4.7283418476581601E-2</v>
      </c>
      <c r="F201" s="232">
        <v>3.15031838417053</v>
      </c>
      <c r="G201" s="232">
        <v>1.63249962497503E-3</v>
      </c>
      <c r="H201" s="232">
        <v>30560</v>
      </c>
      <c r="I201" s="232">
        <v>0.47463604807853699</v>
      </c>
      <c r="J201" s="232">
        <v>3.2467529177665697E-2</v>
      </c>
    </row>
    <row r="202" spans="1:10" x14ac:dyDescent="0.25">
      <c r="A202" s="275" t="str">
        <f t="shared" si="3"/>
        <v>32015edu7</v>
      </c>
      <c r="B202" s="232">
        <v>32015</v>
      </c>
      <c r="C202" s="232" t="s">
        <v>712</v>
      </c>
      <c r="D202" s="232">
        <v>0.210628092288971</v>
      </c>
      <c r="E202" s="232">
        <v>5.0046633929014199E-2</v>
      </c>
      <c r="F202" s="232">
        <v>4.2086367607116699</v>
      </c>
      <c r="G202" s="232">
        <v>2.5764971724129299E-5</v>
      </c>
      <c r="H202" s="232">
        <v>30560</v>
      </c>
      <c r="I202" s="232">
        <v>0.47463604807853699</v>
      </c>
      <c r="J202" s="232">
        <v>2.0776228979229899E-2</v>
      </c>
    </row>
    <row r="203" spans="1:10" x14ac:dyDescent="0.25">
      <c r="A203" s="275" t="str">
        <f t="shared" si="3"/>
        <v>32015edu8</v>
      </c>
      <c r="B203" s="232">
        <v>32015</v>
      </c>
      <c r="C203" s="232" t="s">
        <v>713</v>
      </c>
      <c r="D203" s="232">
        <v>0.22307409346103699</v>
      </c>
      <c r="E203" s="232">
        <v>5.0533503293991103E-2</v>
      </c>
      <c r="F203" s="232">
        <v>4.4143800735473597</v>
      </c>
      <c r="G203" s="232">
        <v>1.0164694685954601E-5</v>
      </c>
      <c r="H203" s="232">
        <v>30560</v>
      </c>
      <c r="I203" s="232">
        <v>0.47463604807853699</v>
      </c>
      <c r="J203" s="232">
        <v>2.5965103879570999E-2</v>
      </c>
    </row>
    <row r="204" spans="1:10" x14ac:dyDescent="0.25">
      <c r="A204" s="275" t="str">
        <f t="shared" si="3"/>
        <v>32015edu9</v>
      </c>
      <c r="B204" s="232">
        <v>32015</v>
      </c>
      <c r="C204" s="232" t="s">
        <v>714</v>
      </c>
      <c r="D204" s="232">
        <v>0.26551347970962502</v>
      </c>
      <c r="E204" s="232">
        <v>4.3989714235067402E-2</v>
      </c>
      <c r="F204" s="232">
        <v>6.0358080863952601</v>
      </c>
      <c r="G204" s="232">
        <v>1.59989965720087E-9</v>
      </c>
      <c r="H204" s="232">
        <v>30560</v>
      </c>
      <c r="I204" s="232">
        <v>0.47463604807853699</v>
      </c>
      <c r="J204" s="232">
        <v>0.10405091941356701</v>
      </c>
    </row>
    <row r="205" spans="1:10" x14ac:dyDescent="0.25">
      <c r="A205" s="275" t="str">
        <f t="shared" si="3"/>
        <v>32015hom</v>
      </c>
      <c r="B205" s="232">
        <v>32015</v>
      </c>
      <c r="C205" s="232" t="s">
        <v>715</v>
      </c>
      <c r="D205" s="232">
        <v>0.38364174962043801</v>
      </c>
      <c r="E205" s="232">
        <v>9.2397052794694901E-3</v>
      </c>
      <c r="F205" s="232">
        <v>41.52099609375</v>
      </c>
      <c r="G205" s="232">
        <v>0</v>
      </c>
      <c r="H205" s="232">
        <v>30560</v>
      </c>
      <c r="I205" s="232">
        <v>0.47463604807853699</v>
      </c>
      <c r="J205" s="232">
        <v>0.54634815454482999</v>
      </c>
    </row>
    <row r="206" spans="1:10" x14ac:dyDescent="0.25">
      <c r="A206" s="275" t="str">
        <f t="shared" si="3"/>
        <v>32015idade</v>
      </c>
      <c r="B206" s="232">
        <v>32015</v>
      </c>
      <c r="C206" s="232" t="s">
        <v>716</v>
      </c>
      <c r="D206" s="232">
        <v>5.9246756136417403E-2</v>
      </c>
      <c r="E206" s="232">
        <v>2.0710458047687999E-3</v>
      </c>
      <c r="F206" s="232">
        <v>28.6071681976318</v>
      </c>
      <c r="G206" s="232">
        <v>0</v>
      </c>
      <c r="H206" s="232">
        <v>30560</v>
      </c>
      <c r="I206" s="232">
        <v>0.47463604807853699</v>
      </c>
      <c r="J206" s="232">
        <v>39.925186157226598</v>
      </c>
    </row>
    <row r="207" spans="1:10" x14ac:dyDescent="0.25">
      <c r="A207" s="275" t="str">
        <f t="shared" si="3"/>
        <v>32015idade2</v>
      </c>
      <c r="B207" s="232">
        <v>32015</v>
      </c>
      <c r="C207" s="232" t="s">
        <v>717</v>
      </c>
      <c r="D207" s="232">
        <v>-5.6430511176586205E-4</v>
      </c>
      <c r="E207" s="232">
        <v>2.56444054684835E-5</v>
      </c>
      <c r="F207" s="232">
        <v>-22.004999160766602</v>
      </c>
      <c r="G207" s="232">
        <v>0</v>
      </c>
      <c r="H207" s="232">
        <v>30560</v>
      </c>
      <c r="I207" s="232">
        <v>0.47463604807853699</v>
      </c>
      <c r="J207" s="232">
        <v>1764.10327148438</v>
      </c>
    </row>
    <row r="208" spans="1:10" x14ac:dyDescent="0.25">
      <c r="A208" s="275" t="str">
        <f t="shared" si="3"/>
        <v>32015lnrtrabp</v>
      </c>
      <c r="B208" s="232">
        <v>32015</v>
      </c>
      <c r="C208" s="232" t="s">
        <v>718</v>
      </c>
      <c r="J208" s="232">
        <v>7.4850716590881303</v>
      </c>
    </row>
    <row r="209" spans="1:10" x14ac:dyDescent="0.25">
      <c r="A209" s="275" t="str">
        <f t="shared" si="3"/>
        <v>22015_cons</v>
      </c>
      <c r="B209" s="232">
        <v>22015</v>
      </c>
      <c r="C209" s="232" t="s">
        <v>696</v>
      </c>
      <c r="D209" s="232">
        <v>5.33392238616943</v>
      </c>
      <c r="E209" s="232">
        <v>5.5471401661634397E-2</v>
      </c>
      <c r="F209" s="232">
        <v>96.156257629394503</v>
      </c>
      <c r="G209" s="232">
        <v>0</v>
      </c>
      <c r="H209" s="232">
        <v>30590</v>
      </c>
      <c r="I209" s="232">
        <v>0.46648374199867199</v>
      </c>
    </row>
    <row r="210" spans="1:10" x14ac:dyDescent="0.25">
      <c r="A210" s="275" t="str">
        <f t="shared" si="3"/>
        <v>22015edu1</v>
      </c>
      <c r="B210" s="232">
        <v>22015</v>
      </c>
      <c r="C210" s="232" t="s">
        <v>697</v>
      </c>
      <c r="D210" s="232">
        <v>-6.0091521590948098E-2</v>
      </c>
      <c r="E210" s="232">
        <v>0.13545048236846899</v>
      </c>
      <c r="F210" s="232">
        <v>-0.44364199042320301</v>
      </c>
      <c r="G210" s="232">
        <v>0.65730458498001099</v>
      </c>
      <c r="H210" s="232">
        <v>30590</v>
      </c>
      <c r="I210" s="232">
        <v>0.46648374199867199</v>
      </c>
      <c r="J210" s="232">
        <v>2.6762022753246101E-4</v>
      </c>
    </row>
    <row r="211" spans="1:10" x14ac:dyDescent="0.25">
      <c r="A211" s="275" t="str">
        <f t="shared" si="3"/>
        <v>22015edu10</v>
      </c>
      <c r="B211" s="232">
        <v>22015</v>
      </c>
      <c r="C211" s="232" t="s">
        <v>698</v>
      </c>
      <c r="D211" s="232">
        <v>0.262201488018036</v>
      </c>
      <c r="E211" s="232">
        <v>4.1274648159742397E-2</v>
      </c>
      <c r="F211" s="232">
        <v>6.3526039123535201</v>
      </c>
      <c r="G211" s="232">
        <v>2.1467647104422799E-10</v>
      </c>
      <c r="H211" s="232">
        <v>30590</v>
      </c>
      <c r="I211" s="232">
        <v>0.46648374199867199</v>
      </c>
      <c r="J211" s="232">
        <v>2.52350438386202E-2</v>
      </c>
    </row>
    <row r="212" spans="1:10" x14ac:dyDescent="0.25">
      <c r="A212" s="275" t="str">
        <f t="shared" si="3"/>
        <v>22015edu11</v>
      </c>
      <c r="B212" s="232">
        <v>22015</v>
      </c>
      <c r="C212" s="232" t="s">
        <v>699</v>
      </c>
      <c r="D212" s="232">
        <v>0.31691703200340299</v>
      </c>
      <c r="E212" s="232">
        <v>4.1450932621955899E-2</v>
      </c>
      <c r="F212" s="232">
        <v>7.6455945968627903</v>
      </c>
      <c r="G212" s="232">
        <v>2.14071449911209E-14</v>
      </c>
      <c r="H212" s="232">
        <v>30590</v>
      </c>
      <c r="I212" s="232">
        <v>0.46648374199867199</v>
      </c>
      <c r="J212" s="232">
        <v>2.8482202440500301E-2</v>
      </c>
    </row>
    <row r="213" spans="1:10" x14ac:dyDescent="0.25">
      <c r="A213" s="275" t="str">
        <f t="shared" si="3"/>
        <v>22015edu12</v>
      </c>
      <c r="B213" s="232">
        <v>22015</v>
      </c>
      <c r="C213" s="232" t="s">
        <v>700</v>
      </c>
      <c r="D213" s="232">
        <v>0.48533555865287797</v>
      </c>
      <c r="E213" s="232">
        <v>3.5255592316389098E-2</v>
      </c>
      <c r="F213" s="232">
        <v>13.7662010192871</v>
      </c>
      <c r="G213" s="232">
        <v>0</v>
      </c>
      <c r="H213" s="232">
        <v>30590</v>
      </c>
      <c r="I213" s="232">
        <v>0.46648374199867199</v>
      </c>
      <c r="J213" s="232">
        <v>0.34851330518722501</v>
      </c>
    </row>
    <row r="214" spans="1:10" x14ac:dyDescent="0.25">
      <c r="A214" s="275" t="str">
        <f t="shared" si="3"/>
        <v>22015edu13</v>
      </c>
      <c r="B214" s="232">
        <v>22015</v>
      </c>
      <c r="C214" s="232" t="s">
        <v>701</v>
      </c>
      <c r="D214" s="232">
        <v>0.64857596158981301</v>
      </c>
      <c r="E214" s="232">
        <v>4.3354913592338597E-2</v>
      </c>
      <c r="F214" s="232">
        <v>14.9596872329712</v>
      </c>
      <c r="G214" s="232">
        <v>0</v>
      </c>
      <c r="H214" s="232">
        <v>30590</v>
      </c>
      <c r="I214" s="232">
        <v>0.46648374199867199</v>
      </c>
      <c r="J214" s="232">
        <v>2.2222636267542801E-2</v>
      </c>
    </row>
    <row r="215" spans="1:10" x14ac:dyDescent="0.25">
      <c r="A215" s="275" t="str">
        <f t="shared" si="3"/>
        <v>22015edu14</v>
      </c>
      <c r="B215" s="232">
        <v>22015</v>
      </c>
      <c r="C215" s="232" t="s">
        <v>702</v>
      </c>
      <c r="D215" s="232">
        <v>0.81808650493621804</v>
      </c>
      <c r="E215" s="232">
        <v>4.4264186173677403E-2</v>
      </c>
      <c r="F215" s="232">
        <v>18.481904983520501</v>
      </c>
      <c r="G215" s="232">
        <v>0</v>
      </c>
      <c r="H215" s="232">
        <v>30590</v>
      </c>
      <c r="I215" s="232">
        <v>0.46648374199867199</v>
      </c>
      <c r="J215" s="232">
        <v>3.1140837818384198E-2</v>
      </c>
    </row>
    <row r="216" spans="1:10" x14ac:dyDescent="0.25">
      <c r="A216" s="275" t="str">
        <f t="shared" si="3"/>
        <v>22015edu15</v>
      </c>
      <c r="B216" s="232">
        <v>22015</v>
      </c>
      <c r="C216" s="232" t="s">
        <v>703</v>
      </c>
      <c r="D216" s="232">
        <v>0.95990675687789895</v>
      </c>
      <c r="E216" s="232">
        <v>4.6051636338233899E-2</v>
      </c>
      <c r="F216" s="232">
        <v>20.844139099121101</v>
      </c>
      <c r="G216" s="232">
        <v>0</v>
      </c>
      <c r="H216" s="232">
        <v>30590</v>
      </c>
      <c r="I216" s="232">
        <v>0.46648374199867199</v>
      </c>
      <c r="J216" s="232">
        <v>3.4196894615888603E-2</v>
      </c>
    </row>
    <row r="217" spans="1:10" x14ac:dyDescent="0.25">
      <c r="A217" s="275" t="str">
        <f t="shared" si="3"/>
        <v>22015edu16</v>
      </c>
      <c r="B217" s="232">
        <v>22015</v>
      </c>
      <c r="C217" s="232" t="s">
        <v>704</v>
      </c>
      <c r="D217" s="232">
        <v>1.4614797830581701</v>
      </c>
      <c r="E217" s="232">
        <v>3.7003453820943798E-2</v>
      </c>
      <c r="F217" s="232">
        <v>39.495765686035199</v>
      </c>
      <c r="G217" s="232">
        <v>0</v>
      </c>
      <c r="H217" s="232">
        <v>30590</v>
      </c>
      <c r="I217" s="232">
        <v>0.46648374199867199</v>
      </c>
      <c r="J217" s="232">
        <v>0.205742612481117</v>
      </c>
    </row>
    <row r="218" spans="1:10" x14ac:dyDescent="0.25">
      <c r="A218" s="275" t="str">
        <f t="shared" si="3"/>
        <v>22015edu18</v>
      </c>
      <c r="B218" s="232">
        <v>22015</v>
      </c>
      <c r="C218" s="232" t="s">
        <v>705</v>
      </c>
      <c r="D218" s="232">
        <v>1.9574960470199601</v>
      </c>
      <c r="E218" s="232">
        <v>8.0833740532398196E-2</v>
      </c>
      <c r="F218" s="232">
        <v>24.216323852539102</v>
      </c>
      <c r="G218" s="232">
        <v>0</v>
      </c>
      <c r="H218" s="232">
        <v>30590</v>
      </c>
      <c r="I218" s="232">
        <v>0.46648374199867199</v>
      </c>
      <c r="J218" s="232">
        <v>1.0770298540592201E-2</v>
      </c>
    </row>
    <row r="219" spans="1:10" x14ac:dyDescent="0.25">
      <c r="A219" s="275" t="str">
        <f t="shared" si="3"/>
        <v>22015edu2</v>
      </c>
      <c r="B219" s="232">
        <v>22015</v>
      </c>
      <c r="C219" s="232" t="s">
        <v>706</v>
      </c>
      <c r="D219" s="232">
        <v>-0.16709440946578999</v>
      </c>
      <c r="E219" s="232">
        <v>6.2925972044467898E-2</v>
      </c>
      <c r="F219" s="232">
        <v>-2.6554124355316202</v>
      </c>
      <c r="G219" s="232">
        <v>7.9252561554312706E-3</v>
      </c>
      <c r="H219" s="232">
        <v>30590</v>
      </c>
      <c r="I219" s="232">
        <v>0.46648374199867199</v>
      </c>
      <c r="J219" s="232">
        <v>4.9288026057183699E-3</v>
      </c>
    </row>
    <row r="220" spans="1:10" x14ac:dyDescent="0.25">
      <c r="A220" s="275" t="str">
        <f t="shared" si="3"/>
        <v>22015edu22</v>
      </c>
      <c r="B220" s="232">
        <v>22015</v>
      </c>
      <c r="C220" s="232" t="s">
        <v>707</v>
      </c>
      <c r="D220" s="232">
        <v>2.2252113819122301</v>
      </c>
      <c r="E220" s="232">
        <v>0.117576688528061</v>
      </c>
      <c r="F220" s="232">
        <v>18.925617218017599</v>
      </c>
      <c r="G220" s="232">
        <v>0</v>
      </c>
      <c r="H220" s="232">
        <v>30590</v>
      </c>
      <c r="I220" s="232">
        <v>0.46648374199867199</v>
      </c>
      <c r="J220" s="232">
        <v>4.1299671865999699E-3</v>
      </c>
    </row>
    <row r="221" spans="1:10" x14ac:dyDescent="0.25">
      <c r="A221" s="275" t="str">
        <f t="shared" si="3"/>
        <v>22015edu3</v>
      </c>
      <c r="B221" s="232">
        <v>22015</v>
      </c>
      <c r="C221" s="232" t="s">
        <v>708</v>
      </c>
      <c r="D221" s="232">
        <v>-7.3936909437179593E-2</v>
      </c>
      <c r="E221" s="232">
        <v>5.3535535931587198E-2</v>
      </c>
      <c r="F221" s="232">
        <v>-1.38108098506927</v>
      </c>
      <c r="G221" s="232">
        <v>0.16726416349411</v>
      </c>
      <c r="H221" s="232">
        <v>30590</v>
      </c>
      <c r="I221" s="232">
        <v>0.46648374199867199</v>
      </c>
      <c r="J221" s="232">
        <v>8.8606327772140503E-3</v>
      </c>
    </row>
    <row r="222" spans="1:10" x14ac:dyDescent="0.25">
      <c r="A222" s="275" t="str">
        <f t="shared" si="3"/>
        <v>22015edu4</v>
      </c>
      <c r="B222" s="232">
        <v>22015</v>
      </c>
      <c r="C222" s="232" t="s">
        <v>709</v>
      </c>
      <c r="D222" s="232">
        <v>-6.84192329645157E-2</v>
      </c>
      <c r="E222" s="232">
        <v>4.8397123813629199E-2</v>
      </c>
      <c r="F222" s="232">
        <v>-1.4137045145034799</v>
      </c>
      <c r="G222" s="232">
        <v>0.157458856701851</v>
      </c>
      <c r="H222" s="232">
        <v>30590</v>
      </c>
      <c r="I222" s="232">
        <v>0.46648374199867199</v>
      </c>
      <c r="J222" s="232">
        <v>1.34552968665957E-2</v>
      </c>
    </row>
    <row r="223" spans="1:10" x14ac:dyDescent="0.25">
      <c r="A223" s="275" t="str">
        <f t="shared" si="3"/>
        <v>22015edu5</v>
      </c>
      <c r="B223" s="232">
        <v>22015</v>
      </c>
      <c r="C223" s="232" t="s">
        <v>710</v>
      </c>
      <c r="D223" s="232">
        <v>5.7630468159914003E-2</v>
      </c>
      <c r="E223" s="232">
        <v>3.7888139486312901E-2</v>
      </c>
      <c r="F223" s="232">
        <v>1.52106881141663</v>
      </c>
      <c r="G223" s="232">
        <v>0.128252908587456</v>
      </c>
      <c r="H223" s="232">
        <v>30590</v>
      </c>
      <c r="I223" s="232">
        <v>0.46648374199867199</v>
      </c>
      <c r="J223" s="232">
        <v>5.8185406029224403E-2</v>
      </c>
    </row>
    <row r="224" spans="1:10" x14ac:dyDescent="0.25">
      <c r="A224" s="275" t="str">
        <f t="shared" si="3"/>
        <v>22015edu6</v>
      </c>
      <c r="B224" s="232">
        <v>22015</v>
      </c>
      <c r="C224" s="232" t="s">
        <v>711</v>
      </c>
      <c r="D224" s="232">
        <v>9.3512490391731304E-2</v>
      </c>
      <c r="E224" s="232">
        <v>3.9626177400350598E-2</v>
      </c>
      <c r="F224" s="232">
        <v>2.3598666191101101</v>
      </c>
      <c r="G224" s="232">
        <v>1.8287755548954E-2</v>
      </c>
      <c r="H224" s="232">
        <v>30590</v>
      </c>
      <c r="I224" s="232">
        <v>0.46648374199867199</v>
      </c>
      <c r="J224" s="232">
        <v>3.1037496402859702E-2</v>
      </c>
    </row>
    <row r="225" spans="1:10" x14ac:dyDescent="0.25">
      <c r="A225" s="275" t="str">
        <f t="shared" si="3"/>
        <v>22015edu7</v>
      </c>
      <c r="B225" s="232">
        <v>22015</v>
      </c>
      <c r="C225" s="232" t="s">
        <v>712</v>
      </c>
      <c r="D225" s="232">
        <v>0.16768343746662101</v>
      </c>
      <c r="E225" s="232">
        <v>4.3509650975465802E-2</v>
      </c>
      <c r="F225" s="232">
        <v>3.8539366722106898</v>
      </c>
      <c r="G225" s="232">
        <v>1.16471179353539E-4</v>
      </c>
      <c r="H225" s="232">
        <v>30590</v>
      </c>
      <c r="I225" s="232">
        <v>0.46648374199867199</v>
      </c>
      <c r="J225" s="232">
        <v>2.1048832684755301E-2</v>
      </c>
    </row>
    <row r="226" spans="1:10" x14ac:dyDescent="0.25">
      <c r="A226" s="275" t="str">
        <f t="shared" si="3"/>
        <v>22015edu8</v>
      </c>
      <c r="B226" s="232">
        <v>22015</v>
      </c>
      <c r="C226" s="232" t="s">
        <v>713</v>
      </c>
      <c r="D226" s="232">
        <v>0.155828893184662</v>
      </c>
      <c r="E226" s="232">
        <v>4.2430114001035697E-2</v>
      </c>
      <c r="F226" s="232">
        <v>3.6726012229919398</v>
      </c>
      <c r="G226" s="232">
        <v>2.4050322826951699E-4</v>
      </c>
      <c r="H226" s="232">
        <v>30590</v>
      </c>
      <c r="I226" s="232">
        <v>0.46648374199867199</v>
      </c>
      <c r="J226" s="232">
        <v>2.6403369382023801E-2</v>
      </c>
    </row>
    <row r="227" spans="1:10" x14ac:dyDescent="0.25">
      <c r="A227" s="275" t="str">
        <f t="shared" si="3"/>
        <v>22015edu9</v>
      </c>
      <c r="B227" s="232">
        <v>22015</v>
      </c>
      <c r="C227" s="232" t="s">
        <v>714</v>
      </c>
      <c r="D227" s="232">
        <v>0.228684082627296</v>
      </c>
      <c r="E227" s="232">
        <v>3.62227708101273E-2</v>
      </c>
      <c r="F227" s="232">
        <v>6.3132686614990199</v>
      </c>
      <c r="G227" s="232">
        <v>2.7695071236344399E-10</v>
      </c>
      <c r="H227" s="232">
        <v>30590</v>
      </c>
      <c r="I227" s="232">
        <v>0.46648374199867199</v>
      </c>
      <c r="J227" s="232">
        <v>0.109399057924747</v>
      </c>
    </row>
    <row r="228" spans="1:10" x14ac:dyDescent="0.25">
      <c r="A228" s="275" t="str">
        <f t="shared" si="3"/>
        <v>22015hom</v>
      </c>
      <c r="B228" s="232">
        <v>22015</v>
      </c>
      <c r="C228" s="232" t="s">
        <v>715</v>
      </c>
      <c r="D228" s="232">
        <v>0.40602415800094599</v>
      </c>
      <c r="E228" s="232">
        <v>9.2463521286845207E-3</v>
      </c>
      <c r="F228" s="232">
        <v>43.911819458007798</v>
      </c>
      <c r="G228" s="232">
        <v>0</v>
      </c>
      <c r="H228" s="232">
        <v>30590</v>
      </c>
      <c r="I228" s="232">
        <v>0.46648374199867199</v>
      </c>
      <c r="J228" s="232">
        <v>0.54436540603637695</v>
      </c>
    </row>
    <row r="229" spans="1:10" x14ac:dyDescent="0.25">
      <c r="A229" s="275" t="str">
        <f t="shared" si="3"/>
        <v>22015idade</v>
      </c>
      <c r="B229" s="232">
        <v>22015</v>
      </c>
      <c r="C229" s="232" t="s">
        <v>716</v>
      </c>
      <c r="D229" s="232">
        <v>5.5754017084837001E-2</v>
      </c>
      <c r="E229" s="232">
        <v>2.2436038125306398E-3</v>
      </c>
      <c r="F229" s="232">
        <v>24.850206375122099</v>
      </c>
      <c r="G229" s="232">
        <v>0</v>
      </c>
      <c r="H229" s="232">
        <v>30590</v>
      </c>
      <c r="I229" s="232">
        <v>0.46648374199867199</v>
      </c>
      <c r="J229" s="232">
        <v>39.871009826660199</v>
      </c>
    </row>
    <row r="230" spans="1:10" x14ac:dyDescent="0.25">
      <c r="A230" s="275" t="str">
        <f t="shared" si="3"/>
        <v>22015idade2</v>
      </c>
      <c r="B230" s="232">
        <v>22015</v>
      </c>
      <c r="C230" s="232" t="s">
        <v>717</v>
      </c>
      <c r="D230" s="232">
        <v>-5.2015751134604205E-4</v>
      </c>
      <c r="E230" s="232">
        <v>2.7760475859395201E-5</v>
      </c>
      <c r="F230" s="232">
        <v>-18.737340927123999</v>
      </c>
      <c r="G230" s="232">
        <v>0</v>
      </c>
      <c r="H230" s="232">
        <v>30590</v>
      </c>
      <c r="I230" s="232">
        <v>0.46648374199867199</v>
      </c>
      <c r="J230" s="232">
        <v>1760.1328125</v>
      </c>
    </row>
    <row r="231" spans="1:10" x14ac:dyDescent="0.25">
      <c r="A231" s="275" t="str">
        <f t="shared" si="3"/>
        <v>22015lnrtrabp</v>
      </c>
      <c r="B231" s="232">
        <v>22015</v>
      </c>
      <c r="C231" s="232" t="s">
        <v>718</v>
      </c>
      <c r="J231" s="232">
        <v>7.4873380661010698</v>
      </c>
    </row>
    <row r="232" spans="1:10" x14ac:dyDescent="0.25">
      <c r="A232" s="275" t="str">
        <f t="shared" si="3"/>
        <v>12015_cons</v>
      </c>
      <c r="B232" s="232">
        <v>12015</v>
      </c>
      <c r="C232" s="232" t="s">
        <v>696</v>
      </c>
      <c r="D232" s="232">
        <v>5.3473677635192898</v>
      </c>
      <c r="E232" s="232">
        <v>5.3758230060339002E-2</v>
      </c>
      <c r="F232" s="232">
        <v>99.470680236816406</v>
      </c>
      <c r="G232" s="232">
        <v>0</v>
      </c>
      <c r="H232" s="232">
        <v>30358</v>
      </c>
      <c r="I232" s="232">
        <v>0.456846684217453</v>
      </c>
    </row>
    <row r="233" spans="1:10" x14ac:dyDescent="0.25">
      <c r="A233" s="275" t="str">
        <f t="shared" si="3"/>
        <v>12015edu1</v>
      </c>
      <c r="B233" s="232">
        <v>12015</v>
      </c>
      <c r="C233" s="232" t="s">
        <v>697</v>
      </c>
      <c r="D233" s="232">
        <v>1.6953546553850202E-2</v>
      </c>
      <c r="E233" s="232">
        <v>9.2157512903213501E-2</v>
      </c>
      <c r="F233" s="232">
        <v>0.183962717652321</v>
      </c>
      <c r="G233" s="232">
        <v>0.85404396057128895</v>
      </c>
      <c r="H233" s="232">
        <v>30358</v>
      </c>
      <c r="I233" s="232">
        <v>0.456846684217453</v>
      </c>
      <c r="J233" s="232">
        <v>2.6400163187645397E-4</v>
      </c>
    </row>
    <row r="234" spans="1:10" x14ac:dyDescent="0.25">
      <c r="A234" s="275" t="str">
        <f t="shared" si="3"/>
        <v>12015edu10</v>
      </c>
      <c r="B234" s="232">
        <v>12015</v>
      </c>
      <c r="C234" s="232" t="s">
        <v>698</v>
      </c>
      <c r="D234" s="232">
        <v>0.24537764489650701</v>
      </c>
      <c r="E234" s="232">
        <v>4.0569499135017402E-2</v>
      </c>
      <c r="F234" s="232">
        <v>6.0483283996581996</v>
      </c>
      <c r="G234" s="232">
        <v>1.4806633696906599E-9</v>
      </c>
      <c r="H234" s="232">
        <v>30358</v>
      </c>
      <c r="I234" s="232">
        <v>0.456846684217453</v>
      </c>
      <c r="J234" s="232">
        <v>2.1816568449139599E-2</v>
      </c>
    </row>
    <row r="235" spans="1:10" x14ac:dyDescent="0.25">
      <c r="A235" s="275" t="str">
        <f t="shared" si="3"/>
        <v>12015edu11</v>
      </c>
      <c r="B235" s="232">
        <v>12015</v>
      </c>
      <c r="C235" s="232" t="s">
        <v>699</v>
      </c>
      <c r="D235" s="232">
        <v>0.33448868989944502</v>
      </c>
      <c r="E235" s="232">
        <v>4.0670014917850501E-2</v>
      </c>
      <c r="F235" s="232">
        <v>8.2244548797607404</v>
      </c>
      <c r="G235" s="232">
        <v>2.03829121689658E-16</v>
      </c>
      <c r="H235" s="232">
        <v>30358</v>
      </c>
      <c r="I235" s="232">
        <v>0.456846684217453</v>
      </c>
      <c r="J235" s="232">
        <v>2.8176153078675301E-2</v>
      </c>
    </row>
    <row r="236" spans="1:10" x14ac:dyDescent="0.25">
      <c r="A236" s="275" t="str">
        <f t="shared" si="3"/>
        <v>12015edu12</v>
      </c>
      <c r="B236" s="232">
        <v>12015</v>
      </c>
      <c r="C236" s="232" t="s">
        <v>700</v>
      </c>
      <c r="D236" s="232">
        <v>0.48977029323577898</v>
      </c>
      <c r="E236" s="232">
        <v>3.3621173352003098E-2</v>
      </c>
      <c r="F236" s="232">
        <v>14.5673170089722</v>
      </c>
      <c r="G236" s="232">
        <v>0</v>
      </c>
      <c r="H236" s="232">
        <v>30358</v>
      </c>
      <c r="I236" s="232">
        <v>0.456846684217453</v>
      </c>
      <c r="J236" s="232">
        <v>0.34776192903518699</v>
      </c>
    </row>
    <row r="237" spans="1:10" x14ac:dyDescent="0.25">
      <c r="A237" s="275" t="str">
        <f t="shared" si="3"/>
        <v>12015edu13</v>
      </c>
      <c r="B237" s="232">
        <v>12015</v>
      </c>
      <c r="C237" s="232" t="s">
        <v>701</v>
      </c>
      <c r="D237" s="232">
        <v>0.66122859716415405</v>
      </c>
      <c r="E237" s="232">
        <v>4.4212631881237002E-2</v>
      </c>
      <c r="F237" s="232">
        <v>14.9556484222412</v>
      </c>
      <c r="G237" s="232">
        <v>0</v>
      </c>
      <c r="H237" s="232">
        <v>30358</v>
      </c>
      <c r="I237" s="232">
        <v>0.456846684217453</v>
      </c>
      <c r="J237" s="232">
        <v>2.0528916269540801E-2</v>
      </c>
    </row>
    <row r="238" spans="1:10" x14ac:dyDescent="0.25">
      <c r="A238" s="275" t="str">
        <f t="shared" si="3"/>
        <v>12015edu14</v>
      </c>
      <c r="B238" s="232">
        <v>12015</v>
      </c>
      <c r="C238" s="232" t="s">
        <v>702</v>
      </c>
      <c r="D238" s="232">
        <v>0.82813626527786299</v>
      </c>
      <c r="E238" s="232">
        <v>4.1505020111799198E-2</v>
      </c>
      <c r="F238" s="232">
        <v>19.9526767730713</v>
      </c>
      <c r="G238" s="232">
        <v>0</v>
      </c>
      <c r="H238" s="232">
        <v>30358</v>
      </c>
      <c r="I238" s="232">
        <v>0.456846684217453</v>
      </c>
      <c r="J238" s="232">
        <v>3.3138643950223902E-2</v>
      </c>
    </row>
    <row r="239" spans="1:10" x14ac:dyDescent="0.25">
      <c r="A239" s="275" t="str">
        <f t="shared" si="3"/>
        <v>12015edu15</v>
      </c>
      <c r="B239" s="232">
        <v>12015</v>
      </c>
      <c r="C239" s="232" t="s">
        <v>703</v>
      </c>
      <c r="D239" s="232">
        <v>0.93364626169204701</v>
      </c>
      <c r="E239" s="232">
        <v>4.2856648564338698E-2</v>
      </c>
      <c r="F239" s="232">
        <v>21.7853298187256</v>
      </c>
      <c r="G239" s="232">
        <v>0</v>
      </c>
      <c r="H239" s="232">
        <v>30358</v>
      </c>
      <c r="I239" s="232">
        <v>0.456846684217453</v>
      </c>
      <c r="J239" s="232">
        <v>3.4577734768390697E-2</v>
      </c>
    </row>
    <row r="240" spans="1:10" x14ac:dyDescent="0.25">
      <c r="A240" s="275" t="str">
        <f t="shared" si="3"/>
        <v>12015edu16</v>
      </c>
      <c r="B240" s="232">
        <v>12015</v>
      </c>
      <c r="C240" s="232" t="s">
        <v>704</v>
      </c>
      <c r="D240" s="232">
        <v>1.4453487396240201</v>
      </c>
      <c r="E240" s="232">
        <v>3.5651151090860402E-2</v>
      </c>
      <c r="F240" s="232">
        <v>40.541431427002003</v>
      </c>
      <c r="G240" s="232">
        <v>0</v>
      </c>
      <c r="H240" s="232">
        <v>30358</v>
      </c>
      <c r="I240" s="232">
        <v>0.456846684217453</v>
      </c>
      <c r="J240" s="232">
        <v>0.20289251208305401</v>
      </c>
    </row>
    <row r="241" spans="1:10" x14ac:dyDescent="0.25">
      <c r="A241" s="275" t="str">
        <f t="shared" si="3"/>
        <v>12015edu18</v>
      </c>
      <c r="B241" s="232">
        <v>12015</v>
      </c>
      <c r="C241" s="232" t="s">
        <v>705</v>
      </c>
      <c r="D241" s="232">
        <v>1.93557965755463</v>
      </c>
      <c r="E241" s="232">
        <v>7.3327630758285495E-2</v>
      </c>
      <c r="F241" s="232">
        <v>26.396320343017599</v>
      </c>
      <c r="G241" s="232">
        <v>0</v>
      </c>
      <c r="H241" s="232">
        <v>30358</v>
      </c>
      <c r="I241" s="232">
        <v>0.456846684217453</v>
      </c>
      <c r="J241" s="232">
        <v>9.86082665622234E-3</v>
      </c>
    </row>
    <row r="242" spans="1:10" x14ac:dyDescent="0.25">
      <c r="A242" s="275" t="str">
        <f t="shared" si="3"/>
        <v>12015edu2</v>
      </c>
      <c r="B242" s="232">
        <v>12015</v>
      </c>
      <c r="C242" s="232" t="s">
        <v>706</v>
      </c>
      <c r="D242" s="232">
        <v>-8.2754321396350902E-2</v>
      </c>
      <c r="E242" s="232">
        <v>5.9926081448793397E-2</v>
      </c>
      <c r="F242" s="232">
        <v>-1.3809399604797401</v>
      </c>
      <c r="G242" s="232">
        <v>0.16730760037899001</v>
      </c>
      <c r="H242" s="232">
        <v>30358</v>
      </c>
      <c r="I242" s="232">
        <v>0.456846684217453</v>
      </c>
      <c r="J242" s="232">
        <v>5.0056357868015801E-3</v>
      </c>
    </row>
    <row r="243" spans="1:10" x14ac:dyDescent="0.25">
      <c r="A243" s="275" t="str">
        <f t="shared" si="3"/>
        <v>12015edu22</v>
      </c>
      <c r="B243" s="232">
        <v>12015</v>
      </c>
      <c r="C243" s="232" t="s">
        <v>707</v>
      </c>
      <c r="D243" s="232">
        <v>2.1579642295837398</v>
      </c>
      <c r="E243" s="232">
        <v>0.10420005023479501</v>
      </c>
      <c r="F243" s="232">
        <v>20.7098197937012</v>
      </c>
      <c r="G243" s="232">
        <v>0</v>
      </c>
      <c r="H243" s="232">
        <v>30358</v>
      </c>
      <c r="I243" s="232">
        <v>0.456846684217453</v>
      </c>
      <c r="J243" s="232">
        <v>3.9813197217881697E-3</v>
      </c>
    </row>
    <row r="244" spans="1:10" x14ac:dyDescent="0.25">
      <c r="A244" s="275" t="str">
        <f t="shared" si="3"/>
        <v>12015edu3</v>
      </c>
      <c r="B244" s="232">
        <v>12015</v>
      </c>
      <c r="C244" s="232" t="s">
        <v>708</v>
      </c>
      <c r="D244" s="232">
        <v>-5.4967783391475698E-2</v>
      </c>
      <c r="E244" s="232">
        <v>5.0506424158811597E-2</v>
      </c>
      <c r="F244" s="232">
        <v>-1.0883325338363601</v>
      </c>
      <c r="G244" s="232">
        <v>0.27645698189735401</v>
      </c>
      <c r="H244" s="232">
        <v>30358</v>
      </c>
      <c r="I244" s="232">
        <v>0.456846684217453</v>
      </c>
      <c r="J244" s="232">
        <v>9.1091636568307894E-3</v>
      </c>
    </row>
    <row r="245" spans="1:10" x14ac:dyDescent="0.25">
      <c r="A245" s="275" t="str">
        <f t="shared" si="3"/>
        <v>12015edu4</v>
      </c>
      <c r="B245" s="232">
        <v>12015</v>
      </c>
      <c r="C245" s="232" t="s">
        <v>709</v>
      </c>
      <c r="D245" s="232">
        <v>3.7550155073404298E-2</v>
      </c>
      <c r="E245" s="232">
        <v>4.6232890337705598E-2</v>
      </c>
      <c r="F245" s="232">
        <v>0.81219571828842196</v>
      </c>
      <c r="G245" s="232">
        <v>0.416685700416565</v>
      </c>
      <c r="H245" s="232">
        <v>30358</v>
      </c>
      <c r="I245" s="232">
        <v>0.456846684217453</v>
      </c>
      <c r="J245" s="232">
        <v>1.4620535075664499E-2</v>
      </c>
    </row>
    <row r="246" spans="1:10" x14ac:dyDescent="0.25">
      <c r="A246" s="275" t="str">
        <f t="shared" si="3"/>
        <v>12015edu5</v>
      </c>
      <c r="B246" s="232">
        <v>12015</v>
      </c>
      <c r="C246" s="232" t="s">
        <v>710</v>
      </c>
      <c r="D246" s="232">
        <v>9.7448825836181599E-2</v>
      </c>
      <c r="E246" s="232">
        <v>3.62951382994652E-2</v>
      </c>
      <c r="F246" s="232">
        <v>2.6849002838134801</v>
      </c>
      <c r="G246" s="232">
        <v>7.2590876370668403E-3</v>
      </c>
      <c r="H246" s="232">
        <v>30358</v>
      </c>
      <c r="I246" s="232">
        <v>0.456846684217453</v>
      </c>
      <c r="J246" s="232">
        <v>5.9871632605791099E-2</v>
      </c>
    </row>
    <row r="247" spans="1:10" x14ac:dyDescent="0.25">
      <c r="A247" s="275" t="str">
        <f t="shared" si="3"/>
        <v>12015edu6</v>
      </c>
      <c r="B247" s="232">
        <v>12015</v>
      </c>
      <c r="C247" s="232" t="s">
        <v>711</v>
      </c>
      <c r="D247" s="232">
        <v>0.108576208353043</v>
      </c>
      <c r="E247" s="232">
        <v>3.7004597485065502E-2</v>
      </c>
      <c r="F247" s="232">
        <v>2.9341275691986102</v>
      </c>
      <c r="G247" s="232">
        <v>3.3473714720457801E-3</v>
      </c>
      <c r="H247" s="232">
        <v>30358</v>
      </c>
      <c r="I247" s="232">
        <v>0.456846684217453</v>
      </c>
      <c r="J247" s="232">
        <v>3.2555069774389302E-2</v>
      </c>
    </row>
    <row r="248" spans="1:10" x14ac:dyDescent="0.25">
      <c r="A248" s="275" t="str">
        <f t="shared" si="3"/>
        <v>12015edu7</v>
      </c>
      <c r="B248" s="232">
        <v>12015</v>
      </c>
      <c r="C248" s="232" t="s">
        <v>712</v>
      </c>
      <c r="D248" s="232">
        <v>0.155476689338684</v>
      </c>
      <c r="E248" s="232">
        <v>4.4709756970405599E-2</v>
      </c>
      <c r="F248" s="232">
        <v>3.47746658325195</v>
      </c>
      <c r="G248" s="232">
        <v>5.0688488408923095E-4</v>
      </c>
      <c r="H248" s="232">
        <v>30358</v>
      </c>
      <c r="I248" s="232">
        <v>0.456846684217453</v>
      </c>
      <c r="J248" s="232">
        <v>2.12516877800226E-2</v>
      </c>
    </row>
    <row r="249" spans="1:10" x14ac:dyDescent="0.25">
      <c r="A249" s="275" t="str">
        <f t="shared" si="3"/>
        <v>12015edu8</v>
      </c>
      <c r="B249" s="232">
        <v>12015</v>
      </c>
      <c r="C249" s="232" t="s">
        <v>713</v>
      </c>
      <c r="D249" s="232">
        <v>0.17323693633079501</v>
      </c>
      <c r="E249" s="232">
        <v>4.0183853358030298E-2</v>
      </c>
      <c r="F249" s="232">
        <v>4.3111081123352104</v>
      </c>
      <c r="G249" s="232">
        <v>1.62950291269226E-5</v>
      </c>
      <c r="H249" s="232">
        <v>30358</v>
      </c>
      <c r="I249" s="232">
        <v>0.456846684217453</v>
      </c>
      <c r="J249" s="232">
        <v>2.7828125283122101E-2</v>
      </c>
    </row>
    <row r="250" spans="1:10" x14ac:dyDescent="0.25">
      <c r="A250" s="275" t="str">
        <f t="shared" si="3"/>
        <v>12015edu9</v>
      </c>
      <c r="B250" s="232">
        <v>12015</v>
      </c>
      <c r="C250" s="232" t="s">
        <v>714</v>
      </c>
      <c r="D250" s="232">
        <v>0.248645380139351</v>
      </c>
      <c r="E250" s="232">
        <v>3.3855400979518897E-2</v>
      </c>
      <c r="F250" s="232">
        <v>7.3443341255187997</v>
      </c>
      <c r="G250" s="232">
        <v>2.1198463177971701E-13</v>
      </c>
      <c r="H250" s="232">
        <v>30358</v>
      </c>
      <c r="I250" s="232">
        <v>0.456846684217453</v>
      </c>
      <c r="J250" s="232">
        <v>0.108569487929344</v>
      </c>
    </row>
    <row r="251" spans="1:10" x14ac:dyDescent="0.25">
      <c r="A251" s="275" t="str">
        <f t="shared" si="3"/>
        <v>12015hom</v>
      </c>
      <c r="B251" s="232">
        <v>12015</v>
      </c>
      <c r="C251" s="232" t="s">
        <v>715</v>
      </c>
      <c r="D251" s="232">
        <v>0.38866299390792802</v>
      </c>
      <c r="E251" s="232">
        <v>9.1823367401957495E-3</v>
      </c>
      <c r="F251" s="232">
        <v>42.327243804931598</v>
      </c>
      <c r="G251" s="232">
        <v>0</v>
      </c>
      <c r="H251" s="232">
        <v>30358</v>
      </c>
      <c r="I251" s="232">
        <v>0.456846684217453</v>
      </c>
      <c r="J251" s="232">
        <v>0.54462552070617698</v>
      </c>
    </row>
    <row r="252" spans="1:10" x14ac:dyDescent="0.25">
      <c r="A252" s="275" t="str">
        <f t="shared" si="3"/>
        <v>12015idade</v>
      </c>
      <c r="B252" s="232">
        <v>12015</v>
      </c>
      <c r="C252" s="232" t="s">
        <v>716</v>
      </c>
      <c r="D252" s="232">
        <v>5.6529041379690198E-2</v>
      </c>
      <c r="E252" s="232">
        <v>2.2866148501634602E-3</v>
      </c>
      <c r="F252" s="232">
        <v>24.721715927123999</v>
      </c>
      <c r="G252" s="232">
        <v>0</v>
      </c>
      <c r="H252" s="232">
        <v>30358</v>
      </c>
      <c r="I252" s="232">
        <v>0.456846684217453</v>
      </c>
      <c r="J252" s="232">
        <v>39.765232086181598</v>
      </c>
    </row>
    <row r="253" spans="1:10" x14ac:dyDescent="0.25">
      <c r="A253" s="275" t="str">
        <f t="shared" si="3"/>
        <v>12015idade2</v>
      </c>
      <c r="B253" s="232">
        <v>12015</v>
      </c>
      <c r="C253" s="232" t="s">
        <v>717</v>
      </c>
      <c r="D253" s="232">
        <v>-5.3631549235433297E-4</v>
      </c>
      <c r="E253" s="232">
        <v>2.88218343484914E-5</v>
      </c>
      <c r="F253" s="232">
        <v>-18.607957839965799</v>
      </c>
      <c r="G253" s="232">
        <v>0</v>
      </c>
      <c r="H253" s="232">
        <v>30358</v>
      </c>
      <c r="I253" s="232">
        <v>0.456846684217453</v>
      </c>
      <c r="J253" s="232">
        <v>1750.49609375</v>
      </c>
    </row>
    <row r="254" spans="1:10" x14ac:dyDescent="0.25">
      <c r="A254" s="275" t="str">
        <f t="shared" si="3"/>
        <v>12015lnrtrabp</v>
      </c>
      <c r="B254" s="232">
        <v>12015</v>
      </c>
      <c r="C254" s="232" t="s">
        <v>718</v>
      </c>
      <c r="J254" s="232">
        <v>7.4915742874145499</v>
      </c>
    </row>
    <row r="255" spans="1:10" x14ac:dyDescent="0.25">
      <c r="A255" s="275" t="str">
        <f t="shared" si="3"/>
        <v>42014_cons</v>
      </c>
      <c r="B255" s="232">
        <v>42014</v>
      </c>
      <c r="C255" s="232" t="s">
        <v>696</v>
      </c>
      <c r="D255" s="232">
        <v>5.3389844894409197</v>
      </c>
      <c r="E255" s="232">
        <v>6.6781789064407293E-2</v>
      </c>
      <c r="F255" s="232">
        <v>79.946708679199205</v>
      </c>
      <c r="G255" s="232">
        <v>0</v>
      </c>
      <c r="H255" s="232">
        <v>30749</v>
      </c>
      <c r="I255" s="232">
        <v>0.34105566143989602</v>
      </c>
    </row>
    <row r="256" spans="1:10" x14ac:dyDescent="0.25">
      <c r="A256" s="275" t="str">
        <f t="shared" si="3"/>
        <v>42014edu1</v>
      </c>
      <c r="B256" s="232">
        <v>42014</v>
      </c>
      <c r="C256" s="232" t="s">
        <v>697</v>
      </c>
      <c r="D256" s="232">
        <v>-5.0276771187782301E-2</v>
      </c>
      <c r="E256" s="232">
        <v>0.12704223394393899</v>
      </c>
      <c r="F256" s="232">
        <v>-0.39574849605560303</v>
      </c>
      <c r="G256" s="232">
        <v>0.69229334592819203</v>
      </c>
      <c r="H256" s="232">
        <v>30749</v>
      </c>
      <c r="I256" s="232">
        <v>0.34105566143989602</v>
      </c>
      <c r="J256" s="232">
        <v>4.9857463454827699E-4</v>
      </c>
    </row>
    <row r="257" spans="1:10" x14ac:dyDescent="0.25">
      <c r="A257" s="275" t="str">
        <f t="shared" si="3"/>
        <v>42014edu10</v>
      </c>
      <c r="B257" s="232">
        <v>42014</v>
      </c>
      <c r="C257" s="232" t="s">
        <v>698</v>
      </c>
      <c r="D257" s="232">
        <v>0.28543701767921398</v>
      </c>
      <c r="E257" s="232">
        <v>4.8871532082557699E-2</v>
      </c>
      <c r="F257" s="232">
        <v>5.8405580520629901</v>
      </c>
      <c r="G257" s="232">
        <v>5.2549582463257097E-9</v>
      </c>
      <c r="H257" s="232">
        <v>30749</v>
      </c>
      <c r="I257" s="232">
        <v>0.34105566143989602</v>
      </c>
      <c r="J257" s="232">
        <v>2.5599448010325401E-2</v>
      </c>
    </row>
    <row r="258" spans="1:10" x14ac:dyDescent="0.25">
      <c r="A258" s="275" t="str">
        <f t="shared" si="3"/>
        <v>42014edu11</v>
      </c>
      <c r="B258" s="232">
        <v>42014</v>
      </c>
      <c r="C258" s="232" t="s">
        <v>699</v>
      </c>
      <c r="D258" s="232">
        <v>0.36826145648956299</v>
      </c>
      <c r="E258" s="232">
        <v>4.7944102436304099E-2</v>
      </c>
      <c r="F258" s="232">
        <v>7.6810584068298304</v>
      </c>
      <c r="G258" s="232">
        <v>1.62460529648219E-14</v>
      </c>
      <c r="H258" s="232">
        <v>30749</v>
      </c>
      <c r="I258" s="232">
        <v>0.34105566143989602</v>
      </c>
      <c r="J258" s="232">
        <v>2.7999242767691598E-2</v>
      </c>
    </row>
    <row r="259" spans="1:10" x14ac:dyDescent="0.25">
      <c r="A259" s="275" t="str">
        <f t="shared" ref="A259:A322" si="4">B259&amp;C259</f>
        <v>42014edu12</v>
      </c>
      <c r="B259" s="232">
        <v>42014</v>
      </c>
      <c r="C259" s="232" t="s">
        <v>700</v>
      </c>
      <c r="D259" s="232">
        <v>0.50243932008743297</v>
      </c>
      <c r="E259" s="232">
        <v>4.2961068451404599E-2</v>
      </c>
      <c r="F259" s="232">
        <v>11.695223808288601</v>
      </c>
      <c r="G259" s="232">
        <v>1.5727578388578199E-31</v>
      </c>
      <c r="H259" s="232">
        <v>30749</v>
      </c>
      <c r="I259" s="232">
        <v>0.34105566143989602</v>
      </c>
      <c r="J259" s="232">
        <v>0.34929975867271401</v>
      </c>
    </row>
    <row r="260" spans="1:10" x14ac:dyDescent="0.25">
      <c r="A260" s="275" t="str">
        <f t="shared" si="4"/>
        <v>42014edu13</v>
      </c>
      <c r="B260" s="232">
        <v>42014</v>
      </c>
      <c r="C260" s="232" t="s">
        <v>701</v>
      </c>
      <c r="D260" s="232">
        <v>0.65583842992782604</v>
      </c>
      <c r="E260" s="232">
        <v>6.04063645005226E-2</v>
      </c>
      <c r="F260" s="232">
        <v>10.857108116149901</v>
      </c>
      <c r="G260" s="232">
        <v>2.0691694432570799E-27</v>
      </c>
      <c r="H260" s="232">
        <v>30749</v>
      </c>
      <c r="I260" s="232">
        <v>0.34105566143989602</v>
      </c>
      <c r="J260" s="232">
        <v>2.2172100841999099E-2</v>
      </c>
    </row>
    <row r="261" spans="1:10" x14ac:dyDescent="0.25">
      <c r="A261" s="275" t="str">
        <f t="shared" si="4"/>
        <v>42014edu14</v>
      </c>
      <c r="B261" s="232">
        <v>42014</v>
      </c>
      <c r="C261" s="232" t="s">
        <v>702</v>
      </c>
      <c r="D261" s="232">
        <v>0.87935489416122403</v>
      </c>
      <c r="E261" s="232">
        <v>5.2047621458768803E-2</v>
      </c>
      <c r="F261" s="232">
        <v>16.895198822021499</v>
      </c>
      <c r="G261" s="232">
        <v>0</v>
      </c>
      <c r="H261" s="232">
        <v>30749</v>
      </c>
      <c r="I261" s="232">
        <v>0.34105566143989602</v>
      </c>
      <c r="J261" s="232">
        <v>3.2160736620426199E-2</v>
      </c>
    </row>
    <row r="262" spans="1:10" x14ac:dyDescent="0.25">
      <c r="A262" s="275" t="str">
        <f t="shared" si="4"/>
        <v>42014edu15</v>
      </c>
      <c r="B262" s="232">
        <v>42014</v>
      </c>
      <c r="C262" s="232" t="s">
        <v>703</v>
      </c>
      <c r="D262" s="232">
        <v>0.94707041978836104</v>
      </c>
      <c r="E262" s="232">
        <v>5.28988800942898E-2</v>
      </c>
      <c r="F262" s="232">
        <v>17.9034118652344</v>
      </c>
      <c r="G262" s="232">
        <v>0</v>
      </c>
      <c r="H262" s="232">
        <v>30749</v>
      </c>
      <c r="I262" s="232">
        <v>0.34105566143989602</v>
      </c>
      <c r="J262" s="232">
        <v>3.4352432936429998E-2</v>
      </c>
    </row>
    <row r="263" spans="1:10" x14ac:dyDescent="0.25">
      <c r="A263" s="275" t="str">
        <f t="shared" si="4"/>
        <v>42014edu16</v>
      </c>
      <c r="B263" s="232">
        <v>42014</v>
      </c>
      <c r="C263" s="232" t="s">
        <v>704</v>
      </c>
      <c r="D263" s="232">
        <v>1.39927494525909</v>
      </c>
      <c r="E263" s="232">
        <v>4.5390173792839099E-2</v>
      </c>
      <c r="F263" s="232">
        <v>30.827705383300799</v>
      </c>
      <c r="G263" s="232">
        <v>0</v>
      </c>
      <c r="H263" s="232">
        <v>30749</v>
      </c>
      <c r="I263" s="232">
        <v>0.34105566143989602</v>
      </c>
      <c r="J263" s="232">
        <v>0.19921919703483601</v>
      </c>
    </row>
    <row r="264" spans="1:10" x14ac:dyDescent="0.25">
      <c r="A264" s="275" t="str">
        <f t="shared" si="4"/>
        <v>42014edu18</v>
      </c>
      <c r="B264" s="232">
        <v>42014</v>
      </c>
      <c r="C264" s="232" t="s">
        <v>705</v>
      </c>
      <c r="D264" s="232">
        <v>2.0247468948364298</v>
      </c>
      <c r="E264" s="232">
        <v>8.9408673346042605E-2</v>
      </c>
      <c r="F264" s="232">
        <v>22.645978927612301</v>
      </c>
      <c r="G264" s="232">
        <v>0</v>
      </c>
      <c r="H264" s="232">
        <v>30749</v>
      </c>
      <c r="I264" s="232">
        <v>0.34105566143989602</v>
      </c>
      <c r="J264" s="232">
        <v>8.0138146877288801E-3</v>
      </c>
    </row>
    <row r="265" spans="1:10" x14ac:dyDescent="0.25">
      <c r="A265" s="275" t="str">
        <f t="shared" si="4"/>
        <v>42014edu2</v>
      </c>
      <c r="B265" s="232">
        <v>42014</v>
      </c>
      <c r="C265" s="232" t="s">
        <v>706</v>
      </c>
      <c r="D265" s="232">
        <v>2.6738682761788399E-2</v>
      </c>
      <c r="E265" s="232">
        <v>6.9993130862712902E-2</v>
      </c>
      <c r="F265" s="232">
        <v>0.38201865553855902</v>
      </c>
      <c r="G265" s="232">
        <v>0.70245015621185303</v>
      </c>
      <c r="H265" s="232">
        <v>30749</v>
      </c>
      <c r="I265" s="232">
        <v>0.34105566143989602</v>
      </c>
      <c r="J265" s="232">
        <v>5.0250589847564697E-3</v>
      </c>
    </row>
    <row r="266" spans="1:10" x14ac:dyDescent="0.25">
      <c r="A266" s="275" t="str">
        <f t="shared" si="4"/>
        <v>42014edu22</v>
      </c>
      <c r="B266" s="232">
        <v>42014</v>
      </c>
      <c r="C266" s="232" t="s">
        <v>707</v>
      </c>
      <c r="D266" s="232">
        <v>2.0232377052307098</v>
      </c>
      <c r="E266" s="232">
        <v>0.12412521243095399</v>
      </c>
      <c r="F266" s="232">
        <v>16.299974441528299</v>
      </c>
      <c r="G266" s="232">
        <v>0</v>
      </c>
      <c r="H266" s="232">
        <v>30749</v>
      </c>
      <c r="I266" s="232">
        <v>0.34105566143989602</v>
      </c>
      <c r="J266" s="232">
        <v>3.6696628667414201E-3</v>
      </c>
    </row>
    <row r="267" spans="1:10" x14ac:dyDescent="0.25">
      <c r="A267" s="275" t="str">
        <f t="shared" si="4"/>
        <v>42014edu3</v>
      </c>
      <c r="B267" s="232">
        <v>42014</v>
      </c>
      <c r="C267" s="232" t="s">
        <v>708</v>
      </c>
      <c r="D267" s="232">
        <v>6.9997303187847096E-2</v>
      </c>
      <c r="E267" s="232">
        <v>5.9269119054079097E-2</v>
      </c>
      <c r="F267" s="232">
        <v>1.18100798130035</v>
      </c>
      <c r="G267" s="232">
        <v>0.23760870099067699</v>
      </c>
      <c r="H267" s="232">
        <v>30749</v>
      </c>
      <c r="I267" s="232">
        <v>0.34105566143989602</v>
      </c>
      <c r="J267" s="232">
        <v>8.5868174210190808E-3</v>
      </c>
    </row>
    <row r="268" spans="1:10" x14ac:dyDescent="0.25">
      <c r="A268" s="275" t="str">
        <f t="shared" si="4"/>
        <v>42014edu4</v>
      </c>
      <c r="B268" s="232">
        <v>42014</v>
      </c>
      <c r="C268" s="232" t="s">
        <v>709</v>
      </c>
      <c r="D268" s="232">
        <v>-4.5597206917591398E-4</v>
      </c>
      <c r="E268" s="232">
        <v>5.6132454425096498E-2</v>
      </c>
      <c r="F268" s="232">
        <v>-8.1231454387307202E-3</v>
      </c>
      <c r="G268" s="232">
        <v>0.99351876974105802</v>
      </c>
      <c r="H268" s="232">
        <v>30749</v>
      </c>
      <c r="I268" s="232">
        <v>0.34105566143989602</v>
      </c>
      <c r="J268" s="232">
        <v>1.3800564222037799E-2</v>
      </c>
    </row>
    <row r="269" spans="1:10" x14ac:dyDescent="0.25">
      <c r="A269" s="275" t="str">
        <f t="shared" si="4"/>
        <v>42014edu5</v>
      </c>
      <c r="B269" s="232">
        <v>42014</v>
      </c>
      <c r="C269" s="232" t="s">
        <v>710</v>
      </c>
      <c r="D269" s="232">
        <v>7.4517033994197804E-2</v>
      </c>
      <c r="E269" s="232">
        <v>4.6189647167921101E-2</v>
      </c>
      <c r="F269" s="232">
        <v>1.6132843494415301</v>
      </c>
      <c r="G269" s="232">
        <v>0.106693014502525</v>
      </c>
      <c r="H269" s="232">
        <v>30749</v>
      </c>
      <c r="I269" s="232">
        <v>0.34105566143989602</v>
      </c>
      <c r="J269" s="232">
        <v>6.0194943100213998E-2</v>
      </c>
    </row>
    <row r="270" spans="1:10" x14ac:dyDescent="0.25">
      <c r="A270" s="275" t="str">
        <f t="shared" si="4"/>
        <v>42014edu6</v>
      </c>
      <c r="B270" s="232">
        <v>42014</v>
      </c>
      <c r="C270" s="232" t="s">
        <v>711</v>
      </c>
      <c r="D270" s="232">
        <v>0.12728369235992401</v>
      </c>
      <c r="E270" s="232">
        <v>4.6734426170587498E-2</v>
      </c>
      <c r="F270" s="232">
        <v>2.7235531806945801</v>
      </c>
      <c r="G270" s="232">
        <v>6.4620291814207996E-3</v>
      </c>
      <c r="H270" s="232">
        <v>30749</v>
      </c>
      <c r="I270" s="232">
        <v>0.34105566143989602</v>
      </c>
      <c r="J270" s="232">
        <v>3.14758569002151E-2</v>
      </c>
    </row>
    <row r="271" spans="1:10" x14ac:dyDescent="0.25">
      <c r="A271" s="275" t="str">
        <f t="shared" si="4"/>
        <v>42014edu7</v>
      </c>
      <c r="B271" s="232">
        <v>42014</v>
      </c>
      <c r="C271" s="232" t="s">
        <v>712</v>
      </c>
      <c r="D271" s="232">
        <v>0.16102914512157401</v>
      </c>
      <c r="E271" s="232">
        <v>5.57446144521236E-2</v>
      </c>
      <c r="F271" s="232">
        <v>2.88869428634644</v>
      </c>
      <c r="G271" s="232">
        <v>3.8711517117917499E-3</v>
      </c>
      <c r="H271" s="232">
        <v>30749</v>
      </c>
      <c r="I271" s="232">
        <v>0.34105566143989602</v>
      </c>
      <c r="J271" s="232">
        <v>2.2708445787429799E-2</v>
      </c>
    </row>
    <row r="272" spans="1:10" x14ac:dyDescent="0.25">
      <c r="A272" s="275" t="str">
        <f t="shared" si="4"/>
        <v>42014edu8</v>
      </c>
      <c r="B272" s="232">
        <v>42014</v>
      </c>
      <c r="C272" s="232" t="s">
        <v>713</v>
      </c>
      <c r="D272" s="232">
        <v>0.22254139184951799</v>
      </c>
      <c r="E272" s="232">
        <v>4.9423776566982297E-2</v>
      </c>
      <c r="F272" s="232">
        <v>4.5027194023132298</v>
      </c>
      <c r="G272" s="232">
        <v>6.7335899984755096E-6</v>
      </c>
      <c r="H272" s="232">
        <v>30749</v>
      </c>
      <c r="I272" s="232">
        <v>0.34105566143989602</v>
      </c>
      <c r="J272" s="232">
        <v>2.72877514362335E-2</v>
      </c>
    </row>
    <row r="273" spans="1:10" x14ac:dyDescent="0.25">
      <c r="A273" s="275" t="str">
        <f t="shared" si="4"/>
        <v>42014edu9</v>
      </c>
      <c r="B273" s="232">
        <v>42014</v>
      </c>
      <c r="C273" s="232" t="s">
        <v>714</v>
      </c>
      <c r="D273" s="232">
        <v>0.26889950037002602</v>
      </c>
      <c r="E273" s="232">
        <v>4.3686356395483003E-2</v>
      </c>
      <c r="F273" s="232">
        <v>6.1552281379699698</v>
      </c>
      <c r="G273" s="232">
        <v>7.5895689732874396E-10</v>
      </c>
      <c r="H273" s="232">
        <v>30749</v>
      </c>
      <c r="I273" s="232">
        <v>0.34105566143989602</v>
      </c>
      <c r="J273" s="232">
        <v>0.110961191356182</v>
      </c>
    </row>
    <row r="274" spans="1:10" x14ac:dyDescent="0.25">
      <c r="A274" s="275" t="str">
        <f t="shared" si="4"/>
        <v>42014hom</v>
      </c>
      <c r="B274" s="232">
        <v>42014</v>
      </c>
      <c r="C274" s="232" t="s">
        <v>715</v>
      </c>
      <c r="D274" s="232">
        <v>0.36935228109359702</v>
      </c>
      <c r="E274" s="232">
        <v>1.07653103768826E-2</v>
      </c>
      <c r="F274" s="232">
        <v>34.309486389160199</v>
      </c>
      <c r="G274" s="232">
        <v>0</v>
      </c>
      <c r="H274" s="232">
        <v>30749</v>
      </c>
      <c r="I274" s="232">
        <v>0.34105566143989602</v>
      </c>
      <c r="J274" s="232">
        <v>0.54232990741729703</v>
      </c>
    </row>
    <row r="275" spans="1:10" x14ac:dyDescent="0.25">
      <c r="A275" s="275" t="str">
        <f t="shared" si="4"/>
        <v>42014idade</v>
      </c>
      <c r="B275" s="232">
        <v>42014</v>
      </c>
      <c r="C275" s="232" t="s">
        <v>716</v>
      </c>
      <c r="D275" s="232">
        <v>5.4948966950178098E-2</v>
      </c>
      <c r="E275" s="232">
        <v>2.43886816315353E-3</v>
      </c>
      <c r="F275" s="232">
        <v>22.530519485473601</v>
      </c>
      <c r="G275" s="232">
        <v>0</v>
      </c>
      <c r="H275" s="232">
        <v>30749</v>
      </c>
      <c r="I275" s="232">
        <v>0.34105566143989602</v>
      </c>
      <c r="J275" s="232">
        <v>39.4798583984375</v>
      </c>
    </row>
    <row r="276" spans="1:10" x14ac:dyDescent="0.25">
      <c r="A276" s="275" t="str">
        <f t="shared" si="4"/>
        <v>42014idade2</v>
      </c>
      <c r="B276" s="232">
        <v>42014</v>
      </c>
      <c r="C276" s="232" t="s">
        <v>717</v>
      </c>
      <c r="D276" s="232">
        <v>-5.1384570542722897E-4</v>
      </c>
      <c r="E276" s="232">
        <v>3.0309554858831699E-5</v>
      </c>
      <c r="F276" s="232">
        <v>-16.9532585144043</v>
      </c>
      <c r="G276" s="232">
        <v>0</v>
      </c>
      <c r="H276" s="232">
        <v>30749</v>
      </c>
      <c r="I276" s="232">
        <v>0.34105566143989602</v>
      </c>
      <c r="J276" s="232">
        <v>1727.12036132813</v>
      </c>
    </row>
    <row r="277" spans="1:10" x14ac:dyDescent="0.25">
      <c r="A277" s="275" t="str">
        <f t="shared" si="4"/>
        <v>42014lnrtrabp</v>
      </c>
      <c r="B277" s="232">
        <v>42014</v>
      </c>
      <c r="C277" s="232" t="s">
        <v>718</v>
      </c>
      <c r="J277" s="232">
        <v>7.4408512115478498</v>
      </c>
    </row>
    <row r="278" spans="1:10" x14ac:dyDescent="0.25">
      <c r="A278" s="275" t="str">
        <f t="shared" si="4"/>
        <v>32014_cons</v>
      </c>
      <c r="B278" s="232">
        <v>32014</v>
      </c>
      <c r="C278" s="232" t="s">
        <v>696</v>
      </c>
      <c r="D278" s="232">
        <v>5.3534612655639604</v>
      </c>
      <c r="E278" s="232">
        <v>6.4817115664482103E-2</v>
      </c>
      <c r="F278" s="232">
        <v>82.593330383300795</v>
      </c>
      <c r="G278" s="232">
        <v>0</v>
      </c>
      <c r="H278" s="232">
        <v>31212</v>
      </c>
      <c r="I278" s="232">
        <v>0.25815254449844399</v>
      </c>
    </row>
    <row r="279" spans="1:10" x14ac:dyDescent="0.25">
      <c r="A279" s="275" t="str">
        <f t="shared" si="4"/>
        <v>32014edu1</v>
      </c>
      <c r="B279" s="232">
        <v>32014</v>
      </c>
      <c r="C279" s="232" t="s">
        <v>697</v>
      </c>
      <c r="D279" s="232">
        <v>0.14283737540245101</v>
      </c>
      <c r="E279" s="232">
        <v>0.20167450606823001</v>
      </c>
      <c r="F279" s="232">
        <v>0.70825695991516102</v>
      </c>
      <c r="G279" s="232">
        <v>0.47879099845886203</v>
      </c>
      <c r="H279" s="232">
        <v>31212</v>
      </c>
      <c r="I279" s="232">
        <v>0.25815254449844399</v>
      </c>
      <c r="J279" s="232">
        <v>3.4357578260824101E-4</v>
      </c>
    </row>
    <row r="280" spans="1:10" x14ac:dyDescent="0.25">
      <c r="A280" s="275" t="str">
        <f t="shared" si="4"/>
        <v>32014edu10</v>
      </c>
      <c r="B280" s="232">
        <v>32014</v>
      </c>
      <c r="C280" s="232" t="s">
        <v>698</v>
      </c>
      <c r="D280" s="232">
        <v>0.28818756341934199</v>
      </c>
      <c r="E280" s="232">
        <v>4.9973912537097903E-2</v>
      </c>
      <c r="F280" s="232">
        <v>5.7667598724365199</v>
      </c>
      <c r="G280" s="232">
        <v>8.1571993604256898E-9</v>
      </c>
      <c r="H280" s="232">
        <v>31212</v>
      </c>
      <c r="I280" s="232">
        <v>0.25815254449844399</v>
      </c>
      <c r="J280" s="232">
        <v>2.2518964484333999E-2</v>
      </c>
    </row>
    <row r="281" spans="1:10" x14ac:dyDescent="0.25">
      <c r="A281" s="275" t="str">
        <f t="shared" si="4"/>
        <v>32014edu11</v>
      </c>
      <c r="B281" s="232">
        <v>32014</v>
      </c>
      <c r="C281" s="232" t="s">
        <v>699</v>
      </c>
      <c r="D281" s="232">
        <v>0.39439687132835399</v>
      </c>
      <c r="E281" s="232">
        <v>4.9764417111873599E-2</v>
      </c>
      <c r="F281" s="232">
        <v>7.9252786636352504</v>
      </c>
      <c r="G281" s="232">
        <v>2.3517327679429398E-15</v>
      </c>
      <c r="H281" s="232">
        <v>31212</v>
      </c>
      <c r="I281" s="232">
        <v>0.25815254449844399</v>
      </c>
      <c r="J281" s="232">
        <v>2.86256968975067E-2</v>
      </c>
    </row>
    <row r="282" spans="1:10" x14ac:dyDescent="0.25">
      <c r="A282" s="275" t="str">
        <f t="shared" si="4"/>
        <v>32014edu12</v>
      </c>
      <c r="B282" s="232">
        <v>32014</v>
      </c>
      <c r="C282" s="232" t="s">
        <v>700</v>
      </c>
      <c r="D282" s="232">
        <v>0.50094646215438798</v>
      </c>
      <c r="E282" s="232">
        <v>4.2903866618871703E-2</v>
      </c>
      <c r="F282" s="232">
        <v>11.676021575927701</v>
      </c>
      <c r="G282" s="232">
        <v>1.96516524218068E-31</v>
      </c>
      <c r="H282" s="232">
        <v>31212</v>
      </c>
      <c r="I282" s="232">
        <v>0.25815254449844399</v>
      </c>
      <c r="J282" s="232">
        <v>0.35432350635528598</v>
      </c>
    </row>
    <row r="283" spans="1:10" x14ac:dyDescent="0.25">
      <c r="A283" s="275" t="str">
        <f t="shared" si="4"/>
        <v>32014edu13</v>
      </c>
      <c r="B283" s="232">
        <v>32014</v>
      </c>
      <c r="C283" s="232" t="s">
        <v>701</v>
      </c>
      <c r="D283" s="232">
        <v>0.65978860855102495</v>
      </c>
      <c r="E283" s="232">
        <v>6.3182264566421495E-2</v>
      </c>
      <c r="F283" s="232">
        <v>10.442624092102101</v>
      </c>
      <c r="G283" s="232">
        <v>1.7447366063265399E-25</v>
      </c>
      <c r="H283" s="232">
        <v>31212</v>
      </c>
      <c r="I283" s="232">
        <v>0.25815254449844399</v>
      </c>
      <c r="J283" s="232">
        <v>2.0705407485365899E-2</v>
      </c>
    </row>
    <row r="284" spans="1:10" x14ac:dyDescent="0.25">
      <c r="A284" s="275" t="str">
        <f t="shared" si="4"/>
        <v>32014edu14</v>
      </c>
      <c r="B284" s="232">
        <v>32014</v>
      </c>
      <c r="C284" s="232" t="s">
        <v>702</v>
      </c>
      <c r="D284" s="232">
        <v>0.86190372705459595</v>
      </c>
      <c r="E284" s="232">
        <v>5.3403992205858203E-2</v>
      </c>
      <c r="F284" s="232">
        <v>16.1393127441406</v>
      </c>
      <c r="G284" s="232">
        <v>0</v>
      </c>
      <c r="H284" s="232">
        <v>31212</v>
      </c>
      <c r="I284" s="232">
        <v>0.25815254449844399</v>
      </c>
      <c r="J284" s="232">
        <v>3.1431883573532098E-2</v>
      </c>
    </row>
    <row r="285" spans="1:10" x14ac:dyDescent="0.25">
      <c r="A285" s="275" t="str">
        <f t="shared" si="4"/>
        <v>32014edu15</v>
      </c>
      <c r="B285" s="232">
        <v>32014</v>
      </c>
      <c r="C285" s="232" t="s">
        <v>703</v>
      </c>
      <c r="D285" s="232">
        <v>0.98682814836502097</v>
      </c>
      <c r="E285" s="232">
        <v>5.7239070534706102E-2</v>
      </c>
      <c r="F285" s="232">
        <v>17.240465164184599</v>
      </c>
      <c r="G285" s="232">
        <v>0</v>
      </c>
      <c r="H285" s="232">
        <v>31212</v>
      </c>
      <c r="I285" s="232">
        <v>0.25815254449844399</v>
      </c>
      <c r="J285" s="232">
        <v>3.3519189804792397E-2</v>
      </c>
    </row>
    <row r="286" spans="1:10" x14ac:dyDescent="0.25">
      <c r="A286" s="275" t="str">
        <f t="shared" si="4"/>
        <v>32014edu16</v>
      </c>
      <c r="B286" s="232">
        <v>32014</v>
      </c>
      <c r="C286" s="232" t="s">
        <v>704</v>
      </c>
      <c r="D286" s="232">
        <v>1.36818027496338</v>
      </c>
      <c r="E286" s="232">
        <v>4.6160951256752E-2</v>
      </c>
      <c r="F286" s="232">
        <v>29.6393432617188</v>
      </c>
      <c r="G286" s="232">
        <v>0</v>
      </c>
      <c r="H286" s="232">
        <v>31212</v>
      </c>
      <c r="I286" s="232">
        <v>0.25815254449844399</v>
      </c>
      <c r="J286" s="232">
        <v>0.194788172841072</v>
      </c>
    </row>
    <row r="287" spans="1:10" x14ac:dyDescent="0.25">
      <c r="A287" s="275" t="str">
        <f t="shared" si="4"/>
        <v>32014edu18</v>
      </c>
      <c r="B287" s="232">
        <v>32014</v>
      </c>
      <c r="C287" s="232" t="s">
        <v>705</v>
      </c>
      <c r="D287" s="232">
        <v>1.85317265987396</v>
      </c>
      <c r="E287" s="232">
        <v>0.11079943180084199</v>
      </c>
      <c r="F287" s="232">
        <v>16.725471496581999</v>
      </c>
      <c r="G287" s="232">
        <v>0</v>
      </c>
      <c r="H287" s="232">
        <v>31212</v>
      </c>
      <c r="I287" s="232">
        <v>0.25815254449844399</v>
      </c>
      <c r="J287" s="232">
        <v>8.7227486073970795E-3</v>
      </c>
    </row>
    <row r="288" spans="1:10" x14ac:dyDescent="0.25">
      <c r="A288" s="275" t="str">
        <f t="shared" si="4"/>
        <v>32014edu2</v>
      </c>
      <c r="B288" s="232">
        <v>32014</v>
      </c>
      <c r="C288" s="232" t="s">
        <v>706</v>
      </c>
      <c r="D288" s="232">
        <v>-0.17789025604724901</v>
      </c>
      <c r="E288" s="232">
        <v>8.6615636944770799E-2</v>
      </c>
      <c r="F288" s="232">
        <v>-2.0537891387939502</v>
      </c>
      <c r="G288" s="232">
        <v>4.0004421025514603E-2</v>
      </c>
      <c r="H288" s="232">
        <v>31212</v>
      </c>
      <c r="I288" s="232">
        <v>0.25815254449844399</v>
      </c>
      <c r="J288" s="232">
        <v>4.8414310440421096E-3</v>
      </c>
    </row>
    <row r="289" spans="1:10" x14ac:dyDescent="0.25">
      <c r="A289" s="275" t="str">
        <f t="shared" si="4"/>
        <v>32014edu22</v>
      </c>
      <c r="B289" s="232">
        <v>32014</v>
      </c>
      <c r="C289" s="232" t="s">
        <v>707</v>
      </c>
      <c r="D289" s="232">
        <v>1.9145308732986499</v>
      </c>
      <c r="E289" s="232">
        <v>0.22809711098671001</v>
      </c>
      <c r="F289" s="232">
        <v>8.3934898376464808</v>
      </c>
      <c r="G289" s="232">
        <v>4.9159456300589699E-17</v>
      </c>
      <c r="H289" s="232">
        <v>31212</v>
      </c>
      <c r="I289" s="232">
        <v>0.25815254449844399</v>
      </c>
      <c r="J289" s="232">
        <v>3.9237723685801003E-3</v>
      </c>
    </row>
    <row r="290" spans="1:10" x14ac:dyDescent="0.25">
      <c r="A290" s="275" t="str">
        <f t="shared" si="4"/>
        <v>32014edu3</v>
      </c>
      <c r="B290" s="232">
        <v>32014</v>
      </c>
      <c r="C290" s="232" t="s">
        <v>708</v>
      </c>
      <c r="D290" s="232">
        <v>-2.1738436073064801E-2</v>
      </c>
      <c r="E290" s="232">
        <v>5.8746282011270502E-2</v>
      </c>
      <c r="F290" s="232">
        <v>-0.37003934383392301</v>
      </c>
      <c r="G290" s="232">
        <v>0.71135568618774403</v>
      </c>
      <c r="H290" s="232">
        <v>31212</v>
      </c>
      <c r="I290" s="232">
        <v>0.25815254449844399</v>
      </c>
      <c r="J290" s="232">
        <v>9.0518184006214107E-3</v>
      </c>
    </row>
    <row r="291" spans="1:10" x14ac:dyDescent="0.25">
      <c r="A291" s="275" t="str">
        <f t="shared" si="4"/>
        <v>32014edu4</v>
      </c>
      <c r="B291" s="232">
        <v>32014</v>
      </c>
      <c r="C291" s="232" t="s">
        <v>709</v>
      </c>
      <c r="D291" s="232">
        <v>-1.8858816474676101E-2</v>
      </c>
      <c r="E291" s="232">
        <v>5.5351905524730703E-2</v>
      </c>
      <c r="F291" s="232">
        <v>-0.34070762991905201</v>
      </c>
      <c r="G291" s="232">
        <v>0.73332601785659801</v>
      </c>
      <c r="H291" s="232">
        <v>31212</v>
      </c>
      <c r="I291" s="232">
        <v>0.25815254449844399</v>
      </c>
      <c r="J291" s="232">
        <v>1.2616204097867E-2</v>
      </c>
    </row>
    <row r="292" spans="1:10" x14ac:dyDescent="0.25">
      <c r="A292" s="275" t="str">
        <f t="shared" si="4"/>
        <v>32014edu5</v>
      </c>
      <c r="B292" s="232">
        <v>32014</v>
      </c>
      <c r="C292" s="232" t="s">
        <v>710</v>
      </c>
      <c r="D292" s="232">
        <v>0.111247234046459</v>
      </c>
      <c r="E292" s="232">
        <v>4.5592047274112701E-2</v>
      </c>
      <c r="F292" s="232">
        <v>2.4400579929351802</v>
      </c>
      <c r="G292" s="232">
        <v>1.4690433628857099E-2</v>
      </c>
      <c r="H292" s="232">
        <v>31212</v>
      </c>
      <c r="I292" s="232">
        <v>0.25815254449844399</v>
      </c>
      <c r="J292" s="232">
        <v>6.2045022845268298E-2</v>
      </c>
    </row>
    <row r="293" spans="1:10" x14ac:dyDescent="0.25">
      <c r="A293" s="275" t="str">
        <f t="shared" si="4"/>
        <v>32014edu6</v>
      </c>
      <c r="B293" s="232">
        <v>32014</v>
      </c>
      <c r="C293" s="232" t="s">
        <v>711</v>
      </c>
      <c r="D293" s="232">
        <v>0.124247699975967</v>
      </c>
      <c r="E293" s="232">
        <v>4.8356745392084101E-2</v>
      </c>
      <c r="F293" s="232">
        <v>2.56939744949341</v>
      </c>
      <c r="G293" s="232">
        <v>1.0192157700657799E-2</v>
      </c>
      <c r="H293" s="232">
        <v>31212</v>
      </c>
      <c r="I293" s="232">
        <v>0.25815254449844399</v>
      </c>
      <c r="J293" s="232">
        <v>3.2300759106874501E-2</v>
      </c>
    </row>
    <row r="294" spans="1:10" x14ac:dyDescent="0.25">
      <c r="A294" s="275" t="str">
        <f t="shared" si="4"/>
        <v>32014edu7</v>
      </c>
      <c r="B294" s="232">
        <v>32014</v>
      </c>
      <c r="C294" s="232" t="s">
        <v>712</v>
      </c>
      <c r="D294" s="232">
        <v>0.154765158891678</v>
      </c>
      <c r="E294" s="232">
        <v>5.5160250514745698E-2</v>
      </c>
      <c r="F294" s="232">
        <v>2.80573701858521</v>
      </c>
      <c r="G294" s="232">
        <v>5.0232731737196402E-3</v>
      </c>
      <c r="H294" s="232">
        <v>31212</v>
      </c>
      <c r="I294" s="232">
        <v>0.25815254449844399</v>
      </c>
      <c r="J294" s="232">
        <v>2.27762684226036E-2</v>
      </c>
    </row>
    <row r="295" spans="1:10" x14ac:dyDescent="0.25">
      <c r="A295" s="275" t="str">
        <f t="shared" si="4"/>
        <v>32014edu8</v>
      </c>
      <c r="B295" s="232">
        <v>32014</v>
      </c>
      <c r="C295" s="232" t="s">
        <v>713</v>
      </c>
      <c r="D295" s="232">
        <v>0.248793259263039</v>
      </c>
      <c r="E295" s="232">
        <v>4.9811434000730501E-2</v>
      </c>
      <c r="F295" s="232">
        <v>4.9947018623352104</v>
      </c>
      <c r="G295" s="232">
        <v>5.9244575822958702E-7</v>
      </c>
      <c r="H295" s="232">
        <v>31212</v>
      </c>
      <c r="I295" s="232">
        <v>0.25815254449844399</v>
      </c>
      <c r="J295" s="232">
        <v>2.7826905250549299E-2</v>
      </c>
    </row>
    <row r="296" spans="1:10" x14ac:dyDescent="0.25">
      <c r="A296" s="275" t="str">
        <f t="shared" si="4"/>
        <v>32014edu9</v>
      </c>
      <c r="B296" s="232">
        <v>32014</v>
      </c>
      <c r="C296" s="232" t="s">
        <v>714</v>
      </c>
      <c r="D296" s="232">
        <v>0.28324946761131298</v>
      </c>
      <c r="E296" s="232">
        <v>4.3376158922910697E-2</v>
      </c>
      <c r="F296" s="232">
        <v>6.5300726890564</v>
      </c>
      <c r="G296" s="232">
        <v>6.6747142535294999E-11</v>
      </c>
      <c r="H296" s="232">
        <v>31212</v>
      </c>
      <c r="I296" s="232">
        <v>0.25815254449844399</v>
      </c>
      <c r="J296" s="232">
        <v>0.11352971196174599</v>
      </c>
    </row>
    <row r="297" spans="1:10" x14ac:dyDescent="0.25">
      <c r="A297" s="275" t="str">
        <f t="shared" si="4"/>
        <v>32014hom</v>
      </c>
      <c r="B297" s="232">
        <v>32014</v>
      </c>
      <c r="C297" s="232" t="s">
        <v>715</v>
      </c>
      <c r="D297" s="232">
        <v>0.36177712678909302</v>
      </c>
      <c r="E297" s="232">
        <v>1.21156563982368E-2</v>
      </c>
      <c r="F297" s="232">
        <v>29.8603000640869</v>
      </c>
      <c r="G297" s="232">
        <v>0</v>
      </c>
      <c r="H297" s="232">
        <v>31212</v>
      </c>
      <c r="I297" s="232">
        <v>0.25815254449844399</v>
      </c>
      <c r="J297" s="232">
        <v>0.54598075151443504</v>
      </c>
    </row>
    <row r="298" spans="1:10" x14ac:dyDescent="0.25">
      <c r="A298" s="275" t="str">
        <f t="shared" si="4"/>
        <v>32014idade</v>
      </c>
      <c r="B298" s="232">
        <v>32014</v>
      </c>
      <c r="C298" s="232" t="s">
        <v>716</v>
      </c>
      <c r="D298" s="232">
        <v>5.1591306924819898E-2</v>
      </c>
      <c r="E298" s="232">
        <v>2.6932801119983201E-3</v>
      </c>
      <c r="F298" s="232">
        <v>19.155567169189499</v>
      </c>
      <c r="G298" s="232">
        <v>0</v>
      </c>
      <c r="H298" s="232">
        <v>31212</v>
      </c>
      <c r="I298" s="232">
        <v>0.25815254449844399</v>
      </c>
      <c r="J298" s="232">
        <v>39.310710906982401</v>
      </c>
    </row>
    <row r="299" spans="1:10" x14ac:dyDescent="0.25">
      <c r="A299" s="275" t="str">
        <f t="shared" si="4"/>
        <v>32014idade2</v>
      </c>
      <c r="B299" s="232">
        <v>32014</v>
      </c>
      <c r="C299" s="232" t="s">
        <v>717</v>
      </c>
      <c r="D299" s="232">
        <v>-4.7789642121642801E-4</v>
      </c>
      <c r="E299" s="232">
        <v>3.35896402248181E-5</v>
      </c>
      <c r="F299" s="232">
        <v>-14.2274942398071</v>
      </c>
      <c r="G299" s="232">
        <v>0</v>
      </c>
      <c r="H299" s="232">
        <v>31212</v>
      </c>
      <c r="I299" s="232">
        <v>0.25815254449844399</v>
      </c>
      <c r="J299" s="232">
        <v>1712.32434082031</v>
      </c>
    </row>
    <row r="300" spans="1:10" x14ac:dyDescent="0.25">
      <c r="A300" s="275" t="str">
        <f t="shared" si="4"/>
        <v>32014lnrtrabp</v>
      </c>
      <c r="B300" s="232">
        <v>32014</v>
      </c>
      <c r="C300" s="232" t="s">
        <v>718</v>
      </c>
      <c r="J300" s="232">
        <v>7.3723249435424796</v>
      </c>
    </row>
    <row r="301" spans="1:10" x14ac:dyDescent="0.25">
      <c r="A301" s="275" t="str">
        <f t="shared" si="4"/>
        <v>22014_cons</v>
      </c>
      <c r="B301" s="232">
        <v>22014</v>
      </c>
      <c r="C301" s="232" t="s">
        <v>696</v>
      </c>
      <c r="D301" s="232">
        <v>5.2261471748352104</v>
      </c>
      <c r="E301" s="232">
        <v>6.2051411718130098E-2</v>
      </c>
      <c r="F301" s="232">
        <v>84.222854614257798</v>
      </c>
      <c r="G301" s="232">
        <v>0</v>
      </c>
      <c r="H301" s="232">
        <v>30980</v>
      </c>
      <c r="I301" s="232">
        <v>0.32098984718322798</v>
      </c>
    </row>
    <row r="302" spans="1:10" x14ac:dyDescent="0.25">
      <c r="A302" s="275" t="str">
        <f t="shared" si="4"/>
        <v>22014edu1</v>
      </c>
      <c r="B302" s="232">
        <v>22014</v>
      </c>
      <c r="C302" s="232" t="s">
        <v>697</v>
      </c>
      <c r="D302" s="232">
        <v>4.5968331396579701E-2</v>
      </c>
      <c r="E302" s="232">
        <v>0.106506392359734</v>
      </c>
      <c r="F302" s="232">
        <v>0.43160161375999501</v>
      </c>
      <c r="G302" s="232">
        <v>0.66603398323059104</v>
      </c>
      <c r="H302" s="232">
        <v>30980</v>
      </c>
      <c r="I302" s="232">
        <v>0.32098984718322798</v>
      </c>
      <c r="J302" s="232">
        <v>2.9666532645933298E-4</v>
      </c>
    </row>
    <row r="303" spans="1:10" x14ac:dyDescent="0.25">
      <c r="A303" s="275" t="str">
        <f t="shared" si="4"/>
        <v>22014edu10</v>
      </c>
      <c r="B303" s="232">
        <v>22014</v>
      </c>
      <c r="C303" s="232" t="s">
        <v>698</v>
      </c>
      <c r="D303" s="232">
        <v>0.39612445235252403</v>
      </c>
      <c r="E303" s="232">
        <v>4.8933062702417401E-2</v>
      </c>
      <c r="F303" s="232">
        <v>8.0952310562133807</v>
      </c>
      <c r="G303" s="232">
        <v>5.9231992268000597E-16</v>
      </c>
      <c r="H303" s="232">
        <v>30980</v>
      </c>
      <c r="I303" s="232">
        <v>0.32098984718322798</v>
      </c>
      <c r="J303" s="232">
        <v>2.4458657950162901E-2</v>
      </c>
    </row>
    <row r="304" spans="1:10" x14ac:dyDescent="0.25">
      <c r="A304" s="275" t="str">
        <f t="shared" si="4"/>
        <v>22014edu11</v>
      </c>
      <c r="B304" s="232">
        <v>22014</v>
      </c>
      <c r="C304" s="232" t="s">
        <v>699</v>
      </c>
      <c r="D304" s="232">
        <v>0.43844524025917098</v>
      </c>
      <c r="E304" s="232">
        <v>4.7130689024925197E-2</v>
      </c>
      <c r="F304" s="232">
        <v>9.3027544021606392</v>
      </c>
      <c r="G304" s="232">
        <v>1.4557152550298699E-20</v>
      </c>
      <c r="H304" s="232">
        <v>30980</v>
      </c>
      <c r="I304" s="232">
        <v>0.32098984718322798</v>
      </c>
      <c r="J304" s="232">
        <v>2.8167363256216001E-2</v>
      </c>
    </row>
    <row r="305" spans="1:10" x14ac:dyDescent="0.25">
      <c r="A305" s="275" t="str">
        <f t="shared" si="4"/>
        <v>22014edu12</v>
      </c>
      <c r="B305" s="232">
        <v>22014</v>
      </c>
      <c r="C305" s="232" t="s">
        <v>700</v>
      </c>
      <c r="D305" s="232">
        <v>0.60324013233184803</v>
      </c>
      <c r="E305" s="232">
        <v>4.1034385561943103E-2</v>
      </c>
      <c r="F305" s="232">
        <v>14.700844764709499</v>
      </c>
      <c r="G305" s="232">
        <v>0</v>
      </c>
      <c r="H305" s="232">
        <v>30980</v>
      </c>
      <c r="I305" s="232">
        <v>0.32098984718322798</v>
      </c>
      <c r="J305" s="232">
        <v>0.35576871037483199</v>
      </c>
    </row>
    <row r="306" spans="1:10" x14ac:dyDescent="0.25">
      <c r="A306" s="275" t="str">
        <f t="shared" si="4"/>
        <v>22014edu13</v>
      </c>
      <c r="B306" s="232">
        <v>22014</v>
      </c>
      <c r="C306" s="232" t="s">
        <v>701</v>
      </c>
      <c r="D306" s="232">
        <v>0.825883448123932</v>
      </c>
      <c r="E306" s="232">
        <v>5.5929932743310901E-2</v>
      </c>
      <c r="F306" s="232">
        <v>14.766394615173301</v>
      </c>
      <c r="G306" s="232">
        <v>0</v>
      </c>
      <c r="H306" s="232">
        <v>30980</v>
      </c>
      <c r="I306" s="232">
        <v>0.32098984718322798</v>
      </c>
      <c r="J306" s="232">
        <v>2.16907151043415E-2</v>
      </c>
    </row>
    <row r="307" spans="1:10" x14ac:dyDescent="0.25">
      <c r="A307" s="275" t="str">
        <f t="shared" si="4"/>
        <v>22014edu14</v>
      </c>
      <c r="B307" s="232">
        <v>22014</v>
      </c>
      <c r="C307" s="232" t="s">
        <v>702</v>
      </c>
      <c r="D307" s="232">
        <v>0.95412731170654297</v>
      </c>
      <c r="E307" s="232">
        <v>5.5133905261754997E-2</v>
      </c>
      <c r="F307" s="232">
        <v>17.305635452270501</v>
      </c>
      <c r="G307" s="232">
        <v>0</v>
      </c>
      <c r="H307" s="232">
        <v>30980</v>
      </c>
      <c r="I307" s="232">
        <v>0.32098984718322798</v>
      </c>
      <c r="J307" s="232">
        <v>2.8685187920928001E-2</v>
      </c>
    </row>
    <row r="308" spans="1:10" x14ac:dyDescent="0.25">
      <c r="A308" s="275" t="str">
        <f t="shared" si="4"/>
        <v>22014edu15</v>
      </c>
      <c r="B308" s="232">
        <v>22014</v>
      </c>
      <c r="C308" s="232" t="s">
        <v>703</v>
      </c>
      <c r="D308" s="232">
        <v>1.0833207368850699</v>
      </c>
      <c r="E308" s="232">
        <v>5.1088426262140302E-2</v>
      </c>
      <c r="F308" s="232">
        <v>21.204816818237301</v>
      </c>
      <c r="G308" s="232">
        <v>0</v>
      </c>
      <c r="H308" s="232">
        <v>30980</v>
      </c>
      <c r="I308" s="232">
        <v>0.32098984718322798</v>
      </c>
      <c r="J308" s="232">
        <v>3.3093281090259601E-2</v>
      </c>
    </row>
    <row r="309" spans="1:10" x14ac:dyDescent="0.25">
      <c r="A309" s="275" t="str">
        <f t="shared" si="4"/>
        <v>22014edu16</v>
      </c>
      <c r="B309" s="232">
        <v>22014</v>
      </c>
      <c r="C309" s="232" t="s">
        <v>704</v>
      </c>
      <c r="D309" s="232">
        <v>1.48641133308411</v>
      </c>
      <c r="E309" s="232">
        <v>4.46069613099098E-2</v>
      </c>
      <c r="F309" s="232">
        <v>33.3224067687988</v>
      </c>
      <c r="G309" s="232">
        <v>0</v>
      </c>
      <c r="H309" s="232">
        <v>30980</v>
      </c>
      <c r="I309" s="232">
        <v>0.32098984718322798</v>
      </c>
      <c r="J309" s="232">
        <v>0.19349481165409099</v>
      </c>
    </row>
    <row r="310" spans="1:10" x14ac:dyDescent="0.25">
      <c r="A310" s="275" t="str">
        <f t="shared" si="4"/>
        <v>22014edu18</v>
      </c>
      <c r="B310" s="232">
        <v>22014</v>
      </c>
      <c r="C310" s="232" t="s">
        <v>705</v>
      </c>
      <c r="D310" s="232">
        <v>1.95694160461426</v>
      </c>
      <c r="E310" s="232">
        <v>0.10622327029705</v>
      </c>
      <c r="F310" s="232">
        <v>18.422908782958999</v>
      </c>
      <c r="G310" s="232">
        <v>0</v>
      </c>
      <c r="H310" s="232">
        <v>30980</v>
      </c>
      <c r="I310" s="232">
        <v>0.32098984718322798</v>
      </c>
      <c r="J310" s="232">
        <v>8.0301752313971502E-3</v>
      </c>
    </row>
    <row r="311" spans="1:10" x14ac:dyDescent="0.25">
      <c r="A311" s="275" t="str">
        <f t="shared" si="4"/>
        <v>22014edu2</v>
      </c>
      <c r="B311" s="232">
        <v>22014</v>
      </c>
      <c r="C311" s="232" t="s">
        <v>706</v>
      </c>
      <c r="D311" s="232">
        <v>-6.6090054810047205E-2</v>
      </c>
      <c r="E311" s="232">
        <v>7.2995945811271695E-2</v>
      </c>
      <c r="F311" s="232">
        <v>-0.90539348125457797</v>
      </c>
      <c r="G311" s="232">
        <v>0.36526402831077598</v>
      </c>
      <c r="H311" s="232">
        <v>30980</v>
      </c>
      <c r="I311" s="232">
        <v>0.32098984718322798</v>
      </c>
      <c r="J311" s="232">
        <v>4.8057567328214602E-3</v>
      </c>
    </row>
    <row r="312" spans="1:10" x14ac:dyDescent="0.25">
      <c r="A312" s="275" t="str">
        <f t="shared" si="4"/>
        <v>22014edu22</v>
      </c>
      <c r="B312" s="232">
        <v>22014</v>
      </c>
      <c r="C312" s="232" t="s">
        <v>707</v>
      </c>
      <c r="D312" s="232">
        <v>2.0398588180542001</v>
      </c>
      <c r="E312" s="232">
        <v>0.19396451115608199</v>
      </c>
      <c r="F312" s="232">
        <v>10.516659736633301</v>
      </c>
      <c r="G312" s="232">
        <v>8.0034419318094305E-26</v>
      </c>
      <c r="H312" s="232">
        <v>30980</v>
      </c>
      <c r="I312" s="232">
        <v>0.32098984718322798</v>
      </c>
      <c r="J312" s="232">
        <v>3.36724403314292E-3</v>
      </c>
    </row>
    <row r="313" spans="1:10" x14ac:dyDescent="0.25">
      <c r="A313" s="275" t="str">
        <f t="shared" si="4"/>
        <v>22014edu3</v>
      </c>
      <c r="B313" s="232">
        <v>22014</v>
      </c>
      <c r="C313" s="232" t="s">
        <v>708</v>
      </c>
      <c r="D313" s="232">
        <v>0.17865151166915899</v>
      </c>
      <c r="E313" s="232">
        <v>5.5459085851907702E-2</v>
      </c>
      <c r="F313" s="232">
        <v>3.2213208675384499</v>
      </c>
      <c r="G313" s="232">
        <v>1.2773302150890201E-3</v>
      </c>
      <c r="H313" s="232">
        <v>30980</v>
      </c>
      <c r="I313" s="232">
        <v>0.32098984718322798</v>
      </c>
      <c r="J313" s="232">
        <v>8.2243708893656696E-3</v>
      </c>
    </row>
    <row r="314" spans="1:10" x14ac:dyDescent="0.25">
      <c r="A314" s="275" t="str">
        <f t="shared" si="4"/>
        <v>22014edu4</v>
      </c>
      <c r="B314" s="232">
        <v>22014</v>
      </c>
      <c r="C314" s="232" t="s">
        <v>709</v>
      </c>
      <c r="D314" s="232">
        <v>0.12557515501975999</v>
      </c>
      <c r="E314" s="232">
        <v>5.6318987160921097E-2</v>
      </c>
      <c r="F314" s="232">
        <v>2.2297124862670898</v>
      </c>
      <c r="G314" s="232">
        <v>2.5773679837584499E-2</v>
      </c>
      <c r="H314" s="232">
        <v>30980</v>
      </c>
      <c r="I314" s="232">
        <v>0.32098984718322798</v>
      </c>
      <c r="J314" s="232">
        <v>1.2865653261542299E-2</v>
      </c>
    </row>
    <row r="315" spans="1:10" x14ac:dyDescent="0.25">
      <c r="A315" s="275" t="str">
        <f t="shared" si="4"/>
        <v>22014edu5</v>
      </c>
      <c r="B315" s="232">
        <v>22014</v>
      </c>
      <c r="C315" s="232" t="s">
        <v>710</v>
      </c>
      <c r="D315" s="232">
        <v>0.179315119981766</v>
      </c>
      <c r="E315" s="232">
        <v>4.3560113757848698E-2</v>
      </c>
      <c r="F315" s="232">
        <v>4.1164979934692401</v>
      </c>
      <c r="G315" s="232">
        <v>3.8566882722079801E-5</v>
      </c>
      <c r="H315" s="232">
        <v>30980</v>
      </c>
      <c r="I315" s="232">
        <v>0.32098984718322798</v>
      </c>
      <c r="J315" s="232">
        <v>6.07576072216034E-2</v>
      </c>
    </row>
    <row r="316" spans="1:10" x14ac:dyDescent="0.25">
      <c r="A316" s="275" t="str">
        <f t="shared" si="4"/>
        <v>22014edu6</v>
      </c>
      <c r="B316" s="232">
        <v>22014</v>
      </c>
      <c r="C316" s="232" t="s">
        <v>711</v>
      </c>
      <c r="D316" s="232">
        <v>0.19492790102958699</v>
      </c>
      <c r="E316" s="232">
        <v>4.6952590346336399E-2</v>
      </c>
      <c r="F316" s="232">
        <v>4.15158987045288</v>
      </c>
      <c r="G316" s="232">
        <v>3.3105661714216701E-5</v>
      </c>
      <c r="H316" s="232">
        <v>30980</v>
      </c>
      <c r="I316" s="232">
        <v>0.32098984718322798</v>
      </c>
      <c r="J316" s="232">
        <v>3.0751496553421E-2</v>
      </c>
    </row>
    <row r="317" spans="1:10" x14ac:dyDescent="0.25">
      <c r="A317" s="275" t="str">
        <f t="shared" si="4"/>
        <v>22014edu7</v>
      </c>
      <c r="B317" s="232">
        <v>22014</v>
      </c>
      <c r="C317" s="232" t="s">
        <v>712</v>
      </c>
      <c r="D317" s="232">
        <v>0.26979139447212203</v>
      </c>
      <c r="E317" s="232">
        <v>4.9877546727657297E-2</v>
      </c>
      <c r="F317" s="232">
        <v>5.40907526016235</v>
      </c>
      <c r="G317" s="232">
        <v>6.3819918239005294E-8</v>
      </c>
      <c r="H317" s="232">
        <v>30980</v>
      </c>
      <c r="I317" s="232">
        <v>0.32098984718322798</v>
      </c>
      <c r="J317" s="232">
        <v>2.2646997123956701E-2</v>
      </c>
    </row>
    <row r="318" spans="1:10" x14ac:dyDescent="0.25">
      <c r="A318" s="275" t="str">
        <f t="shared" si="4"/>
        <v>22014edu8</v>
      </c>
      <c r="B318" s="232">
        <v>22014</v>
      </c>
      <c r="C318" s="232" t="s">
        <v>713</v>
      </c>
      <c r="D318" s="232">
        <v>0.29869246482849099</v>
      </c>
      <c r="E318" s="232">
        <v>4.6290021389722803E-2</v>
      </c>
      <c r="F318" s="232">
        <v>6.4526319503784197</v>
      </c>
      <c r="G318" s="232">
        <v>1.1154659834700101E-10</v>
      </c>
      <c r="H318" s="232">
        <v>30980</v>
      </c>
      <c r="I318" s="232">
        <v>0.32098984718322798</v>
      </c>
      <c r="J318" s="232">
        <v>2.6614399626851099E-2</v>
      </c>
    </row>
    <row r="319" spans="1:10" x14ac:dyDescent="0.25">
      <c r="A319" s="275" t="str">
        <f t="shared" si="4"/>
        <v>22014edu9</v>
      </c>
      <c r="B319" s="232">
        <v>22014</v>
      </c>
      <c r="C319" s="232" t="s">
        <v>714</v>
      </c>
      <c r="D319" s="232">
        <v>0.3427414894104</v>
      </c>
      <c r="E319" s="232">
        <v>4.1667301207780803E-2</v>
      </c>
      <c r="F319" s="232">
        <v>8.2256708145141602</v>
      </c>
      <c r="G319" s="232">
        <v>2.0161938478383899E-16</v>
      </c>
      <c r="H319" s="232">
        <v>30980</v>
      </c>
      <c r="I319" s="232">
        <v>0.32098984718322798</v>
      </c>
      <c r="J319" s="232">
        <v>0.1189134567976</v>
      </c>
    </row>
    <row r="320" spans="1:10" x14ac:dyDescent="0.25">
      <c r="A320" s="275" t="str">
        <f t="shared" si="4"/>
        <v>22014hom</v>
      </c>
      <c r="B320" s="232">
        <v>22014</v>
      </c>
      <c r="C320" s="232" t="s">
        <v>715</v>
      </c>
      <c r="D320" s="232">
        <v>0.37896671891212502</v>
      </c>
      <c r="E320" s="232">
        <v>1.1517905630171301E-2</v>
      </c>
      <c r="F320" s="232">
        <v>32.902397155761697</v>
      </c>
      <c r="G320" s="232">
        <v>0</v>
      </c>
      <c r="H320" s="232">
        <v>30980</v>
      </c>
      <c r="I320" s="232">
        <v>0.32098984718322798</v>
      </c>
      <c r="J320" s="232">
        <v>0.54950976371765103</v>
      </c>
    </row>
    <row r="321" spans="1:10" x14ac:dyDescent="0.25">
      <c r="A321" s="275" t="str">
        <f t="shared" si="4"/>
        <v>22014idade</v>
      </c>
      <c r="B321" s="232">
        <v>22014</v>
      </c>
      <c r="C321" s="232" t="s">
        <v>716</v>
      </c>
      <c r="D321" s="232">
        <v>5.5596206337213502E-2</v>
      </c>
      <c r="E321" s="232">
        <v>2.5358824059367202E-3</v>
      </c>
      <c r="F321" s="232">
        <v>21.923810958862301</v>
      </c>
      <c r="G321" s="232">
        <v>0</v>
      </c>
      <c r="H321" s="232">
        <v>30980</v>
      </c>
      <c r="I321" s="232">
        <v>0.32098984718322798</v>
      </c>
      <c r="J321" s="232">
        <v>39.079090118408203</v>
      </c>
    </row>
    <row r="322" spans="1:10" x14ac:dyDescent="0.25">
      <c r="A322" s="275" t="str">
        <f t="shared" si="4"/>
        <v>22014idade2</v>
      </c>
      <c r="B322" s="232">
        <v>22014</v>
      </c>
      <c r="C322" s="232" t="s">
        <v>717</v>
      </c>
      <c r="D322" s="232">
        <v>-5.2563566714525201E-4</v>
      </c>
      <c r="E322" s="232">
        <v>3.1939209293341298E-5</v>
      </c>
      <c r="F322" s="232">
        <v>-16.4573783874512</v>
      </c>
      <c r="G322" s="232">
        <v>0</v>
      </c>
      <c r="H322" s="232">
        <v>30980</v>
      </c>
      <c r="I322" s="232">
        <v>0.32098984718322798</v>
      </c>
      <c r="J322" s="232">
        <v>1694.40283203125</v>
      </c>
    </row>
    <row r="323" spans="1:10" x14ac:dyDescent="0.25">
      <c r="A323" s="275" t="str">
        <f t="shared" ref="A323:A386" si="5">B323&amp;C323</f>
        <v>22014lnrtrabp</v>
      </c>
      <c r="B323" s="232">
        <v>22014</v>
      </c>
      <c r="C323" s="232" t="s">
        <v>718</v>
      </c>
      <c r="J323" s="232">
        <v>7.4188723564147896</v>
      </c>
    </row>
    <row r="324" spans="1:10" x14ac:dyDescent="0.25">
      <c r="A324" s="275" t="str">
        <f t="shared" si="5"/>
        <v>12014_cons</v>
      </c>
      <c r="B324" s="232">
        <v>12014</v>
      </c>
      <c r="C324" s="232" t="s">
        <v>696</v>
      </c>
      <c r="D324" s="232">
        <v>5.4432830810546902</v>
      </c>
      <c r="E324" s="232">
        <v>5.2219875156879397E-2</v>
      </c>
      <c r="F324" s="232">
        <v>104.237762451172</v>
      </c>
      <c r="G324" s="232">
        <v>0</v>
      </c>
      <c r="H324" s="232">
        <v>31067</v>
      </c>
      <c r="I324" s="232">
        <v>0.44638371467590299</v>
      </c>
    </row>
    <row r="325" spans="1:10" x14ac:dyDescent="0.25">
      <c r="A325" s="275" t="str">
        <f t="shared" si="5"/>
        <v>12014edu1</v>
      </c>
      <c r="B325" s="232">
        <v>12014</v>
      </c>
      <c r="C325" s="232" t="s">
        <v>697</v>
      </c>
      <c r="D325" s="232">
        <v>-0.28687509894370999</v>
      </c>
      <c r="E325" s="232">
        <v>0.33228293061256398</v>
      </c>
      <c r="F325" s="232">
        <v>-0.86334586143493697</v>
      </c>
      <c r="G325" s="232">
        <v>0.38795399665832497</v>
      </c>
      <c r="H325" s="232">
        <v>31067</v>
      </c>
      <c r="I325" s="232">
        <v>0.44638371467590299</v>
      </c>
      <c r="J325" s="232">
        <v>1.94617532542907E-4</v>
      </c>
    </row>
    <row r="326" spans="1:10" x14ac:dyDescent="0.25">
      <c r="A326" s="275" t="str">
        <f t="shared" si="5"/>
        <v>12014edu10</v>
      </c>
      <c r="B326" s="232">
        <v>12014</v>
      </c>
      <c r="C326" s="232" t="s">
        <v>698</v>
      </c>
      <c r="D326" s="232">
        <v>0.237494617700577</v>
      </c>
      <c r="E326" s="232">
        <v>4.3253161013126401E-2</v>
      </c>
      <c r="F326" s="232">
        <v>5.4908037185668901</v>
      </c>
      <c r="G326" s="232">
        <v>4.0323939742847903E-8</v>
      </c>
      <c r="H326" s="232">
        <v>31067</v>
      </c>
      <c r="I326" s="232">
        <v>0.44638371467590299</v>
      </c>
      <c r="J326" s="232">
        <v>2.5519186630845101E-2</v>
      </c>
    </row>
    <row r="327" spans="1:10" x14ac:dyDescent="0.25">
      <c r="A327" s="275" t="str">
        <f t="shared" si="5"/>
        <v>12014edu11</v>
      </c>
      <c r="B327" s="232">
        <v>12014</v>
      </c>
      <c r="C327" s="232" t="s">
        <v>699</v>
      </c>
      <c r="D327" s="232">
        <v>0.29119247198104897</v>
      </c>
      <c r="E327" s="232">
        <v>4.0670000016689301E-2</v>
      </c>
      <c r="F327" s="232">
        <v>7.1598839759826696</v>
      </c>
      <c r="G327" s="232">
        <v>8.2537942409574602E-13</v>
      </c>
      <c r="H327" s="232">
        <v>31067</v>
      </c>
      <c r="I327" s="232">
        <v>0.44638371467590299</v>
      </c>
      <c r="J327" s="232">
        <v>3.1072558835148801E-2</v>
      </c>
    </row>
    <row r="328" spans="1:10" x14ac:dyDescent="0.25">
      <c r="A328" s="275" t="str">
        <f t="shared" si="5"/>
        <v>12014edu12</v>
      </c>
      <c r="B328" s="232">
        <v>12014</v>
      </c>
      <c r="C328" s="232" t="s">
        <v>700</v>
      </c>
      <c r="D328" s="232">
        <v>0.46108508110046398</v>
      </c>
      <c r="E328" s="232">
        <v>3.6698579788208001E-2</v>
      </c>
      <c r="F328" s="232">
        <v>12.564112663269</v>
      </c>
      <c r="G328" s="232">
        <v>4.0724465120557497E-36</v>
      </c>
      <c r="H328" s="232">
        <v>31067</v>
      </c>
      <c r="I328" s="232">
        <v>0.44638371467590299</v>
      </c>
      <c r="J328" s="232">
        <v>0.35938173532486001</v>
      </c>
    </row>
    <row r="329" spans="1:10" x14ac:dyDescent="0.25">
      <c r="A329" s="275" t="str">
        <f t="shared" si="5"/>
        <v>12014edu13</v>
      </c>
      <c r="B329" s="232">
        <v>12014</v>
      </c>
      <c r="C329" s="232" t="s">
        <v>701</v>
      </c>
      <c r="D329" s="232">
        <v>0.66803848743438698</v>
      </c>
      <c r="E329" s="232">
        <v>4.4843528419732999E-2</v>
      </c>
      <c r="F329" s="232">
        <v>14.8970994949341</v>
      </c>
      <c r="G329" s="232">
        <v>0</v>
      </c>
      <c r="H329" s="232">
        <v>31067</v>
      </c>
      <c r="I329" s="232">
        <v>0.44638371467590299</v>
      </c>
      <c r="J329" s="232">
        <v>2.1199833601713201E-2</v>
      </c>
    </row>
    <row r="330" spans="1:10" x14ac:dyDescent="0.25">
      <c r="A330" s="275" t="str">
        <f t="shared" si="5"/>
        <v>12014edu14</v>
      </c>
      <c r="B330" s="232">
        <v>12014</v>
      </c>
      <c r="C330" s="232" t="s">
        <v>702</v>
      </c>
      <c r="D330" s="232">
        <v>0.78071713447570801</v>
      </c>
      <c r="E330" s="232">
        <v>4.5076910406351103E-2</v>
      </c>
      <c r="F330" s="232">
        <v>17.319667816162099</v>
      </c>
      <c r="G330" s="232">
        <v>0</v>
      </c>
      <c r="H330" s="232">
        <v>31067</v>
      </c>
      <c r="I330" s="232">
        <v>0.44638371467590299</v>
      </c>
      <c r="J330" s="232">
        <v>2.78274174779654E-2</v>
      </c>
    </row>
    <row r="331" spans="1:10" x14ac:dyDescent="0.25">
      <c r="A331" s="275" t="str">
        <f t="shared" si="5"/>
        <v>12014edu15</v>
      </c>
      <c r="B331" s="232">
        <v>12014</v>
      </c>
      <c r="C331" s="232" t="s">
        <v>703</v>
      </c>
      <c r="D331" s="232">
        <v>0.87444609403610196</v>
      </c>
      <c r="E331" s="232">
        <v>4.3592441827058799E-2</v>
      </c>
      <c r="F331" s="232">
        <v>20.0595798492432</v>
      </c>
      <c r="G331" s="232">
        <v>0</v>
      </c>
      <c r="H331" s="232">
        <v>31067</v>
      </c>
      <c r="I331" s="232">
        <v>0.44638371467590299</v>
      </c>
      <c r="J331" s="232">
        <v>3.2776210457086598E-2</v>
      </c>
    </row>
    <row r="332" spans="1:10" x14ac:dyDescent="0.25">
      <c r="A332" s="275" t="str">
        <f t="shared" si="5"/>
        <v>12014edu16</v>
      </c>
      <c r="B332" s="232">
        <v>12014</v>
      </c>
      <c r="C332" s="232" t="s">
        <v>704</v>
      </c>
      <c r="D332" s="232">
        <v>1.38826763629913</v>
      </c>
      <c r="E332" s="232">
        <v>3.8747351616620997E-2</v>
      </c>
      <c r="F332" s="232">
        <v>35.828708648681598</v>
      </c>
      <c r="G332" s="232">
        <v>0</v>
      </c>
      <c r="H332" s="232">
        <v>31067</v>
      </c>
      <c r="I332" s="232">
        <v>0.44638371467590299</v>
      </c>
      <c r="J332" s="232">
        <v>0.18996623158454901</v>
      </c>
    </row>
    <row r="333" spans="1:10" x14ac:dyDescent="0.25">
      <c r="A333" s="275" t="str">
        <f t="shared" si="5"/>
        <v>12014edu18</v>
      </c>
      <c r="B333" s="232">
        <v>12014</v>
      </c>
      <c r="C333" s="232" t="s">
        <v>705</v>
      </c>
      <c r="D333" s="232">
        <v>1.90812516212463</v>
      </c>
      <c r="E333" s="232">
        <v>7.7210731804370894E-2</v>
      </c>
      <c r="F333" s="232">
        <v>24.713211059570298</v>
      </c>
      <c r="G333" s="232">
        <v>0</v>
      </c>
      <c r="H333" s="232">
        <v>31067</v>
      </c>
      <c r="I333" s="232">
        <v>0.44638371467590299</v>
      </c>
      <c r="J333" s="232">
        <v>8.5633033886551892E-3</v>
      </c>
    </row>
    <row r="334" spans="1:10" x14ac:dyDescent="0.25">
      <c r="A334" s="275" t="str">
        <f t="shared" si="5"/>
        <v>12014edu2</v>
      </c>
      <c r="B334" s="232">
        <v>12014</v>
      </c>
      <c r="C334" s="232" t="s">
        <v>706</v>
      </c>
      <c r="D334" s="232">
        <v>-0.120220445096493</v>
      </c>
      <c r="E334" s="232">
        <v>8.3566367626190199E-2</v>
      </c>
      <c r="F334" s="232">
        <v>-1.4386223554611199</v>
      </c>
      <c r="G334" s="232">
        <v>0.15026763081550601</v>
      </c>
      <c r="H334" s="232">
        <v>31067</v>
      </c>
      <c r="I334" s="232">
        <v>0.44638371467590299</v>
      </c>
      <c r="J334" s="232">
        <v>5.1115797832608197E-3</v>
      </c>
    </row>
    <row r="335" spans="1:10" x14ac:dyDescent="0.25">
      <c r="A335" s="275" t="str">
        <f t="shared" si="5"/>
        <v>12014edu22</v>
      </c>
      <c r="B335" s="232">
        <v>12014</v>
      </c>
      <c r="C335" s="232" t="s">
        <v>707</v>
      </c>
      <c r="D335" s="232">
        <v>2.1781921386718799</v>
      </c>
      <c r="E335" s="232">
        <v>0.103755541145802</v>
      </c>
      <c r="F335" s="232">
        <v>20.993501663208001</v>
      </c>
      <c r="G335" s="232">
        <v>0</v>
      </c>
      <c r="H335" s="232">
        <v>31067</v>
      </c>
      <c r="I335" s="232">
        <v>0.44638371467590299</v>
      </c>
      <c r="J335" s="232">
        <v>4.1233734227716897E-3</v>
      </c>
    </row>
    <row r="336" spans="1:10" x14ac:dyDescent="0.25">
      <c r="A336" s="275" t="str">
        <f t="shared" si="5"/>
        <v>12014edu3</v>
      </c>
      <c r="B336" s="232">
        <v>12014</v>
      </c>
      <c r="C336" s="232" t="s">
        <v>708</v>
      </c>
      <c r="D336" s="232">
        <v>-3.3513717353343998E-2</v>
      </c>
      <c r="E336" s="232">
        <v>5.3706966340541798E-2</v>
      </c>
      <c r="F336" s="232">
        <v>-0.62401062250137296</v>
      </c>
      <c r="G336" s="232">
        <v>0.53262519836425803</v>
      </c>
      <c r="H336" s="232">
        <v>31067</v>
      </c>
      <c r="I336" s="232">
        <v>0.44638371467590299</v>
      </c>
      <c r="J336" s="232">
        <v>8.5633667185902596E-3</v>
      </c>
    </row>
    <row r="337" spans="1:10" x14ac:dyDescent="0.25">
      <c r="A337" s="275" t="str">
        <f t="shared" si="5"/>
        <v>12014edu4</v>
      </c>
      <c r="B337" s="232">
        <v>12014</v>
      </c>
      <c r="C337" s="232" t="s">
        <v>709</v>
      </c>
      <c r="D337" s="232">
        <v>-9.0507119894027696E-2</v>
      </c>
      <c r="E337" s="232">
        <v>4.9276024103164701E-2</v>
      </c>
      <c r="F337" s="232">
        <v>-1.83673751354218</v>
      </c>
      <c r="G337" s="232">
        <v>6.6258206963539096E-2</v>
      </c>
      <c r="H337" s="232">
        <v>31067</v>
      </c>
      <c r="I337" s="232">
        <v>0.44638371467590299</v>
      </c>
      <c r="J337" s="232">
        <v>1.41103286296129E-2</v>
      </c>
    </row>
    <row r="338" spans="1:10" x14ac:dyDescent="0.25">
      <c r="A338" s="275" t="str">
        <f t="shared" si="5"/>
        <v>12014edu5</v>
      </c>
      <c r="B338" s="232">
        <v>12014</v>
      </c>
      <c r="C338" s="232" t="s">
        <v>710</v>
      </c>
      <c r="D338" s="232">
        <v>3.6528352648019798E-2</v>
      </c>
      <c r="E338" s="232">
        <v>3.8858883082866703E-2</v>
      </c>
      <c r="F338" s="232">
        <v>0.94002580642700195</v>
      </c>
      <c r="G338" s="232">
        <v>0.34721162915229797</v>
      </c>
      <c r="H338" s="232">
        <v>31067</v>
      </c>
      <c r="I338" s="232">
        <v>0.44638371467590299</v>
      </c>
      <c r="J338" s="232">
        <v>6.0630798339843799E-2</v>
      </c>
    </row>
    <row r="339" spans="1:10" x14ac:dyDescent="0.25">
      <c r="A339" s="275" t="str">
        <f t="shared" si="5"/>
        <v>12014edu6</v>
      </c>
      <c r="B339" s="232">
        <v>12014</v>
      </c>
      <c r="C339" s="232" t="s">
        <v>711</v>
      </c>
      <c r="D339" s="232">
        <v>6.91102370619774E-2</v>
      </c>
      <c r="E339" s="232">
        <v>3.9882663637399701E-2</v>
      </c>
      <c r="F339" s="232">
        <v>1.73283910751343</v>
      </c>
      <c r="G339" s="232">
        <v>8.3134196698665605E-2</v>
      </c>
      <c r="H339" s="232">
        <v>31067</v>
      </c>
      <c r="I339" s="232">
        <v>0.44638371467590299</v>
      </c>
      <c r="J339" s="232">
        <v>3.00578512251377E-2</v>
      </c>
    </row>
    <row r="340" spans="1:10" x14ac:dyDescent="0.25">
      <c r="A340" s="275" t="str">
        <f t="shared" si="5"/>
        <v>12014edu7</v>
      </c>
      <c r="B340" s="232">
        <v>12014</v>
      </c>
      <c r="C340" s="232" t="s">
        <v>712</v>
      </c>
      <c r="D340" s="232">
        <v>0.135573774576187</v>
      </c>
      <c r="E340" s="232">
        <v>4.2688135057687801E-2</v>
      </c>
      <c r="F340" s="232">
        <v>3.1759123802185099</v>
      </c>
      <c r="G340" s="232">
        <v>1.4951208140701101E-3</v>
      </c>
      <c r="H340" s="232">
        <v>31067</v>
      </c>
      <c r="I340" s="232">
        <v>0.44638371467590299</v>
      </c>
      <c r="J340" s="232">
        <v>2.3202715441584601E-2</v>
      </c>
    </row>
    <row r="341" spans="1:10" x14ac:dyDescent="0.25">
      <c r="A341" s="275" t="str">
        <f t="shared" si="5"/>
        <v>12014edu8</v>
      </c>
      <c r="B341" s="232">
        <v>12014</v>
      </c>
      <c r="C341" s="232" t="s">
        <v>713</v>
      </c>
      <c r="D341" s="232">
        <v>0.14893637597560899</v>
      </c>
      <c r="E341" s="232">
        <v>4.1433770209550899E-2</v>
      </c>
      <c r="F341" s="232">
        <v>3.59456491470337</v>
      </c>
      <c r="G341" s="232">
        <v>3.2543725683353798E-4</v>
      </c>
      <c r="H341" s="232">
        <v>31067</v>
      </c>
      <c r="I341" s="232">
        <v>0.44638371467590299</v>
      </c>
      <c r="J341" s="232">
        <v>2.7017205953598002E-2</v>
      </c>
    </row>
    <row r="342" spans="1:10" x14ac:dyDescent="0.25">
      <c r="A342" s="275" t="str">
        <f t="shared" si="5"/>
        <v>12014edu9</v>
      </c>
      <c r="B342" s="232">
        <v>12014</v>
      </c>
      <c r="C342" s="232" t="s">
        <v>714</v>
      </c>
      <c r="D342" s="232">
        <v>0.19270291924476601</v>
      </c>
      <c r="E342" s="232">
        <v>3.7332676351070397E-2</v>
      </c>
      <c r="F342" s="232">
        <v>5.1617760658264196</v>
      </c>
      <c r="G342" s="232">
        <v>2.4612344873275999E-7</v>
      </c>
      <c r="H342" s="232">
        <v>31067</v>
      </c>
      <c r="I342" s="232">
        <v>0.44638371467590299</v>
      </c>
      <c r="J342" s="232">
        <v>0.110171623528004</v>
      </c>
    </row>
    <row r="343" spans="1:10" x14ac:dyDescent="0.25">
      <c r="A343" s="275" t="str">
        <f t="shared" si="5"/>
        <v>12014hom</v>
      </c>
      <c r="B343" s="232">
        <v>12014</v>
      </c>
      <c r="C343" s="232" t="s">
        <v>715</v>
      </c>
      <c r="D343" s="232">
        <v>0.37871441245079002</v>
      </c>
      <c r="E343" s="232">
        <v>9.1019459068775194E-3</v>
      </c>
      <c r="F343" s="232">
        <v>41.608070373535199</v>
      </c>
      <c r="G343" s="232">
        <v>0</v>
      </c>
      <c r="H343" s="232">
        <v>31067</v>
      </c>
      <c r="I343" s="232">
        <v>0.44638371467590299</v>
      </c>
      <c r="J343" s="232">
        <v>0.54481607675552401</v>
      </c>
    </row>
    <row r="344" spans="1:10" x14ac:dyDescent="0.25">
      <c r="A344" s="275" t="str">
        <f t="shared" si="5"/>
        <v>12014idade</v>
      </c>
      <c r="B344" s="232">
        <v>12014</v>
      </c>
      <c r="C344" s="232" t="s">
        <v>716</v>
      </c>
      <c r="D344" s="232">
        <v>5.5513735860586201E-2</v>
      </c>
      <c r="E344" s="232">
        <v>2.1193432621657801E-3</v>
      </c>
      <c r="F344" s="232">
        <v>26.1938381195068</v>
      </c>
      <c r="G344" s="232">
        <v>0</v>
      </c>
      <c r="H344" s="232">
        <v>31067</v>
      </c>
      <c r="I344" s="232">
        <v>0.44638371467590299</v>
      </c>
      <c r="J344" s="232">
        <v>38.984912872314503</v>
      </c>
    </row>
    <row r="345" spans="1:10" x14ac:dyDescent="0.25">
      <c r="A345" s="275" t="str">
        <f t="shared" si="5"/>
        <v>12014idade2</v>
      </c>
      <c r="B345" s="232">
        <v>12014</v>
      </c>
      <c r="C345" s="232" t="s">
        <v>717</v>
      </c>
      <c r="D345" s="232">
        <v>-5.2706897258758502E-4</v>
      </c>
      <c r="E345" s="232">
        <v>2.6873189199250202E-5</v>
      </c>
      <c r="F345" s="232">
        <v>-19.6131896972656</v>
      </c>
      <c r="G345" s="232">
        <v>0</v>
      </c>
      <c r="H345" s="232">
        <v>31067</v>
      </c>
      <c r="I345" s="232">
        <v>0.44638371467590299</v>
      </c>
      <c r="J345" s="232">
        <v>1686.86633300781</v>
      </c>
    </row>
    <row r="346" spans="1:10" x14ac:dyDescent="0.25">
      <c r="A346" s="275" t="str">
        <f t="shared" si="5"/>
        <v>12014lnrtrabp</v>
      </c>
      <c r="B346" s="232">
        <v>12014</v>
      </c>
      <c r="C346" s="232" t="s">
        <v>718</v>
      </c>
      <c r="J346" s="232">
        <v>7.4895815849304199</v>
      </c>
    </row>
    <row r="347" spans="1:10" x14ac:dyDescent="0.25">
      <c r="A347" s="275" t="str">
        <f t="shared" si="5"/>
        <v>42013_cons</v>
      </c>
      <c r="B347" s="232">
        <v>42013</v>
      </c>
      <c r="C347" s="232" t="s">
        <v>696</v>
      </c>
      <c r="D347" s="232">
        <v>5.3814783096313503</v>
      </c>
      <c r="E347" s="232">
        <v>5.1652461290359497E-2</v>
      </c>
      <c r="F347" s="232">
        <v>104.18628692627</v>
      </c>
      <c r="G347" s="232">
        <v>0</v>
      </c>
      <c r="H347" s="232">
        <v>30736</v>
      </c>
      <c r="I347" s="232">
        <v>0.44342976808548001</v>
      </c>
    </row>
    <row r="348" spans="1:10" x14ac:dyDescent="0.25">
      <c r="A348" s="275" t="str">
        <f t="shared" si="5"/>
        <v>42013edu1</v>
      </c>
      <c r="B348" s="232">
        <v>42013</v>
      </c>
      <c r="C348" s="232" t="s">
        <v>697</v>
      </c>
      <c r="D348" s="232">
        <v>-0.10183493047952701</v>
      </c>
      <c r="E348" s="232">
        <v>0.12664274871349299</v>
      </c>
      <c r="F348" s="232">
        <v>-0.80411183834075906</v>
      </c>
      <c r="G348" s="232">
        <v>0.42133861780166598</v>
      </c>
      <c r="H348" s="232">
        <v>30736</v>
      </c>
      <c r="I348" s="232">
        <v>0.44342976808548001</v>
      </c>
      <c r="J348" s="232">
        <v>4.1096619679592599E-4</v>
      </c>
    </row>
    <row r="349" spans="1:10" x14ac:dyDescent="0.25">
      <c r="A349" s="275" t="str">
        <f t="shared" si="5"/>
        <v>42013edu10</v>
      </c>
      <c r="B349" s="232">
        <v>42013</v>
      </c>
      <c r="C349" s="232" t="s">
        <v>698</v>
      </c>
      <c r="D349" s="232">
        <v>0.26573434472084001</v>
      </c>
      <c r="E349" s="232">
        <v>4.1032716631889302E-2</v>
      </c>
      <c r="F349" s="232">
        <v>6.47615766525269</v>
      </c>
      <c r="G349" s="232">
        <v>9.5507789177329298E-11</v>
      </c>
      <c r="H349" s="232">
        <v>30736</v>
      </c>
      <c r="I349" s="232">
        <v>0.44342976808548001</v>
      </c>
      <c r="J349" s="232">
        <v>2.7468992397189099E-2</v>
      </c>
    </row>
    <row r="350" spans="1:10" x14ac:dyDescent="0.25">
      <c r="A350" s="275" t="str">
        <f t="shared" si="5"/>
        <v>42013edu11</v>
      </c>
      <c r="B350" s="232">
        <v>42013</v>
      </c>
      <c r="C350" s="232" t="s">
        <v>699</v>
      </c>
      <c r="D350" s="232">
        <v>0.345810025930405</v>
      </c>
      <c r="E350" s="232">
        <v>4.0343772619962699E-2</v>
      </c>
      <c r="F350" s="232">
        <v>8.5715837478637695</v>
      </c>
      <c r="G350" s="232">
        <v>1.0677556712383601E-17</v>
      </c>
      <c r="H350" s="232">
        <v>30736</v>
      </c>
      <c r="I350" s="232">
        <v>0.44342976808548001</v>
      </c>
      <c r="J350" s="232">
        <v>2.71161049604416E-2</v>
      </c>
    </row>
    <row r="351" spans="1:10" x14ac:dyDescent="0.25">
      <c r="A351" s="275" t="str">
        <f t="shared" si="5"/>
        <v>42013edu12</v>
      </c>
      <c r="B351" s="232">
        <v>42013</v>
      </c>
      <c r="C351" s="232" t="s">
        <v>700</v>
      </c>
      <c r="D351" s="232">
        <v>0.50503188371658303</v>
      </c>
      <c r="E351" s="232">
        <v>3.27185429632664E-2</v>
      </c>
      <c r="F351" s="232">
        <v>15.4356470108032</v>
      </c>
      <c r="G351" s="232">
        <v>0</v>
      </c>
      <c r="H351" s="232">
        <v>30736</v>
      </c>
      <c r="I351" s="232">
        <v>0.44342976808548001</v>
      </c>
      <c r="J351" s="232">
        <v>0.358882546424866</v>
      </c>
    </row>
    <row r="352" spans="1:10" x14ac:dyDescent="0.25">
      <c r="A352" s="275" t="str">
        <f t="shared" si="5"/>
        <v>42013edu13</v>
      </c>
      <c r="B352" s="232">
        <v>42013</v>
      </c>
      <c r="C352" s="232" t="s">
        <v>701</v>
      </c>
      <c r="D352" s="232">
        <v>0.68613165616989102</v>
      </c>
      <c r="E352" s="232">
        <v>4.15928289294243E-2</v>
      </c>
      <c r="F352" s="232">
        <v>16.496393203735401</v>
      </c>
      <c r="G352" s="232">
        <v>0</v>
      </c>
      <c r="H352" s="232">
        <v>30736</v>
      </c>
      <c r="I352" s="232">
        <v>0.44342976808548001</v>
      </c>
      <c r="J352" s="232">
        <v>2.1530974656343502E-2</v>
      </c>
    </row>
    <row r="353" spans="1:10" x14ac:dyDescent="0.25">
      <c r="A353" s="275" t="str">
        <f t="shared" si="5"/>
        <v>42013edu14</v>
      </c>
      <c r="B353" s="232">
        <v>42013</v>
      </c>
      <c r="C353" s="232" t="s">
        <v>702</v>
      </c>
      <c r="D353" s="232">
        <v>0.85386830568313599</v>
      </c>
      <c r="E353" s="232">
        <v>4.32574562728405E-2</v>
      </c>
      <c r="F353" s="232">
        <v>19.739215850830099</v>
      </c>
      <c r="G353" s="232">
        <v>0</v>
      </c>
      <c r="H353" s="232">
        <v>30736</v>
      </c>
      <c r="I353" s="232">
        <v>0.44342976808548001</v>
      </c>
      <c r="J353" s="232">
        <v>2.8040364384651201E-2</v>
      </c>
    </row>
    <row r="354" spans="1:10" x14ac:dyDescent="0.25">
      <c r="A354" s="275" t="str">
        <f t="shared" si="5"/>
        <v>42013edu15</v>
      </c>
      <c r="B354" s="232">
        <v>42013</v>
      </c>
      <c r="C354" s="232" t="s">
        <v>703</v>
      </c>
      <c r="D354" s="232">
        <v>0.93077075481414795</v>
      </c>
      <c r="E354" s="232">
        <v>4.1472006589174298E-2</v>
      </c>
      <c r="F354" s="232">
        <v>22.4433498382568</v>
      </c>
      <c r="G354" s="232">
        <v>0</v>
      </c>
      <c r="H354" s="232">
        <v>30736</v>
      </c>
      <c r="I354" s="232">
        <v>0.44342976808548001</v>
      </c>
      <c r="J354" s="232">
        <v>3.2103966921567903E-2</v>
      </c>
    </row>
    <row r="355" spans="1:10" x14ac:dyDescent="0.25">
      <c r="A355" s="275" t="str">
        <f t="shared" si="5"/>
        <v>42013edu16</v>
      </c>
      <c r="B355" s="232">
        <v>42013</v>
      </c>
      <c r="C355" s="232" t="s">
        <v>704</v>
      </c>
      <c r="D355" s="232">
        <v>1.3934456110000599</v>
      </c>
      <c r="E355" s="232">
        <v>3.4557189792394603E-2</v>
      </c>
      <c r="F355" s="232">
        <v>40.322887420654297</v>
      </c>
      <c r="G355" s="232">
        <v>0</v>
      </c>
      <c r="H355" s="232">
        <v>30736</v>
      </c>
      <c r="I355" s="232">
        <v>0.44342976808548001</v>
      </c>
      <c r="J355" s="232">
        <v>0.18058870732784299</v>
      </c>
    </row>
    <row r="356" spans="1:10" x14ac:dyDescent="0.25">
      <c r="A356" s="275" t="str">
        <f t="shared" si="5"/>
        <v>42013edu18</v>
      </c>
      <c r="B356" s="232">
        <v>42013</v>
      </c>
      <c r="C356" s="232" t="s">
        <v>705</v>
      </c>
      <c r="D356" s="232">
        <v>1.9953463077545199</v>
      </c>
      <c r="E356" s="232">
        <v>6.4809456467628507E-2</v>
      </c>
      <c r="F356" s="232">
        <v>30.787887573242202</v>
      </c>
      <c r="G356" s="232">
        <v>0</v>
      </c>
      <c r="H356" s="232">
        <v>30736</v>
      </c>
      <c r="I356" s="232">
        <v>0.44342976808548001</v>
      </c>
      <c r="J356" s="232">
        <v>9.4060013070702605E-3</v>
      </c>
    </row>
    <row r="357" spans="1:10" x14ac:dyDescent="0.25">
      <c r="A357" s="275" t="str">
        <f t="shared" si="5"/>
        <v>42013edu2</v>
      </c>
      <c r="B357" s="232">
        <v>42013</v>
      </c>
      <c r="C357" s="232" t="s">
        <v>706</v>
      </c>
      <c r="D357" s="232">
        <v>-0.10579926520586</v>
      </c>
      <c r="E357" s="232">
        <v>6.1902523040771498E-2</v>
      </c>
      <c r="F357" s="232">
        <v>-1.7091268301010101</v>
      </c>
      <c r="G357" s="232">
        <v>8.7437562644481701E-2</v>
      </c>
      <c r="H357" s="232">
        <v>30736</v>
      </c>
      <c r="I357" s="232">
        <v>0.44342976808548001</v>
      </c>
      <c r="J357" s="232">
        <v>4.9493769183754904E-3</v>
      </c>
    </row>
    <row r="358" spans="1:10" x14ac:dyDescent="0.25">
      <c r="A358" s="275" t="str">
        <f t="shared" si="5"/>
        <v>42013edu22</v>
      </c>
      <c r="B358" s="232">
        <v>42013</v>
      </c>
      <c r="C358" s="232" t="s">
        <v>707</v>
      </c>
      <c r="D358" s="232">
        <v>2.2889575958252002</v>
      </c>
      <c r="E358" s="232">
        <v>6.9315277040004702E-2</v>
      </c>
      <c r="F358" s="232">
        <v>33.022411346435497</v>
      </c>
      <c r="G358" s="232">
        <v>0</v>
      </c>
      <c r="H358" s="232">
        <v>30736</v>
      </c>
      <c r="I358" s="232">
        <v>0.44342976808548001</v>
      </c>
      <c r="J358" s="232">
        <v>4.0979306213557703E-3</v>
      </c>
    </row>
    <row r="359" spans="1:10" x14ac:dyDescent="0.25">
      <c r="A359" s="275" t="str">
        <f t="shared" si="5"/>
        <v>42013edu3</v>
      </c>
      <c r="B359" s="232">
        <v>42013</v>
      </c>
      <c r="C359" s="232" t="s">
        <v>708</v>
      </c>
      <c r="D359" s="232">
        <v>-4.0765684098005302E-2</v>
      </c>
      <c r="E359" s="232">
        <v>6.6273175179958302E-2</v>
      </c>
      <c r="F359" s="232">
        <v>-0.61511588096618697</v>
      </c>
      <c r="G359" s="232">
        <v>0.53848272562027</v>
      </c>
      <c r="H359" s="232">
        <v>30736</v>
      </c>
      <c r="I359" s="232">
        <v>0.44342976808548001</v>
      </c>
      <c r="J359" s="232">
        <v>8.4157800301909395E-3</v>
      </c>
    </row>
    <row r="360" spans="1:10" x14ac:dyDescent="0.25">
      <c r="A360" s="275" t="str">
        <f t="shared" si="5"/>
        <v>42013edu4</v>
      </c>
      <c r="B360" s="232">
        <v>42013</v>
      </c>
      <c r="C360" s="232" t="s">
        <v>709</v>
      </c>
      <c r="D360" s="232">
        <v>-2.0909171551465999E-2</v>
      </c>
      <c r="E360" s="232">
        <v>4.6193897724151597E-2</v>
      </c>
      <c r="F360" s="232">
        <v>-0.45263925194740301</v>
      </c>
      <c r="G360" s="232">
        <v>0.65081173181533802</v>
      </c>
      <c r="H360" s="232">
        <v>30736</v>
      </c>
      <c r="I360" s="232">
        <v>0.44342976808548001</v>
      </c>
      <c r="J360" s="232">
        <v>1.57000366598368E-2</v>
      </c>
    </row>
    <row r="361" spans="1:10" x14ac:dyDescent="0.25">
      <c r="A361" s="275" t="str">
        <f t="shared" si="5"/>
        <v>42013edu5</v>
      </c>
      <c r="B361" s="232">
        <v>42013</v>
      </c>
      <c r="C361" s="232" t="s">
        <v>710</v>
      </c>
      <c r="D361" s="232">
        <v>5.5439431220293003E-2</v>
      </c>
      <c r="E361" s="232">
        <v>3.5481575876474401E-2</v>
      </c>
      <c r="F361" s="232">
        <v>1.5624849796295199</v>
      </c>
      <c r="G361" s="232">
        <v>0.118184082210064</v>
      </c>
      <c r="H361" s="232">
        <v>30736</v>
      </c>
      <c r="I361" s="232">
        <v>0.44342976808548001</v>
      </c>
      <c r="J361" s="232">
        <v>6.3070289790630299E-2</v>
      </c>
    </row>
    <row r="362" spans="1:10" x14ac:dyDescent="0.25">
      <c r="A362" s="275" t="str">
        <f t="shared" si="5"/>
        <v>42013edu6</v>
      </c>
      <c r="B362" s="232">
        <v>42013</v>
      </c>
      <c r="C362" s="232" t="s">
        <v>711</v>
      </c>
      <c r="D362" s="232">
        <v>0.106408968567848</v>
      </c>
      <c r="E362" s="232">
        <v>3.7544216960668599E-2</v>
      </c>
      <c r="F362" s="232">
        <v>2.8342306613922101</v>
      </c>
      <c r="G362" s="232">
        <v>4.5966124162077904E-3</v>
      </c>
      <c r="H362" s="232">
        <v>30736</v>
      </c>
      <c r="I362" s="232">
        <v>0.44342976808548001</v>
      </c>
      <c r="J362" s="232">
        <v>3.1267024576663999E-2</v>
      </c>
    </row>
    <row r="363" spans="1:10" x14ac:dyDescent="0.25">
      <c r="A363" s="275" t="str">
        <f t="shared" si="5"/>
        <v>42013edu7</v>
      </c>
      <c r="B363" s="232">
        <v>42013</v>
      </c>
      <c r="C363" s="232" t="s">
        <v>712</v>
      </c>
      <c r="D363" s="232">
        <v>0.14115117490291601</v>
      </c>
      <c r="E363" s="232">
        <v>3.8082573562860503E-2</v>
      </c>
      <c r="F363" s="232">
        <v>3.7064504623413099</v>
      </c>
      <c r="G363" s="232">
        <v>2.10553364013322E-4</v>
      </c>
      <c r="H363" s="232">
        <v>30736</v>
      </c>
      <c r="I363" s="232">
        <v>0.44342976808548001</v>
      </c>
      <c r="J363" s="232">
        <v>2.4458091706037501E-2</v>
      </c>
    </row>
    <row r="364" spans="1:10" x14ac:dyDescent="0.25">
      <c r="A364" s="275" t="str">
        <f t="shared" si="5"/>
        <v>42013edu8</v>
      </c>
      <c r="B364" s="232">
        <v>42013</v>
      </c>
      <c r="C364" s="232" t="s">
        <v>713</v>
      </c>
      <c r="D364" s="232">
        <v>0.174591779708862</v>
      </c>
      <c r="E364" s="232">
        <v>3.80881167948246E-2</v>
      </c>
      <c r="F364" s="232">
        <v>4.5838909149169904</v>
      </c>
      <c r="G364" s="232">
        <v>4.5819874685548703E-6</v>
      </c>
      <c r="H364" s="232">
        <v>30736</v>
      </c>
      <c r="I364" s="232">
        <v>0.44342976808548001</v>
      </c>
      <c r="J364" s="232">
        <v>3.0633291229605699E-2</v>
      </c>
    </row>
    <row r="365" spans="1:10" x14ac:dyDescent="0.25">
      <c r="A365" s="275" t="str">
        <f t="shared" si="5"/>
        <v>42013edu9</v>
      </c>
      <c r="B365" s="232">
        <v>42013</v>
      </c>
      <c r="C365" s="232" t="s">
        <v>714</v>
      </c>
      <c r="D365" s="232">
        <v>0.23987321555614499</v>
      </c>
      <c r="E365" s="232">
        <v>3.3461451530456501E-2</v>
      </c>
      <c r="F365" s="232">
        <v>7.1686434745788601</v>
      </c>
      <c r="G365" s="232">
        <v>7.7452649328846303E-13</v>
      </c>
      <c r="H365" s="232">
        <v>30736</v>
      </c>
      <c r="I365" s="232">
        <v>0.44342976808548001</v>
      </c>
      <c r="J365" s="232">
        <v>0.110603295266628</v>
      </c>
    </row>
    <row r="366" spans="1:10" x14ac:dyDescent="0.25">
      <c r="A366" s="275" t="str">
        <f t="shared" si="5"/>
        <v>42013hom</v>
      </c>
      <c r="B366" s="232">
        <v>42013</v>
      </c>
      <c r="C366" s="232" t="s">
        <v>715</v>
      </c>
      <c r="D366" s="232">
        <v>0.39123496413230902</v>
      </c>
      <c r="E366" s="232">
        <v>8.7611638009548205E-3</v>
      </c>
      <c r="F366" s="232">
        <v>44.655593872070298</v>
      </c>
      <c r="G366" s="232">
        <v>0</v>
      </c>
      <c r="H366" s="232">
        <v>30736</v>
      </c>
      <c r="I366" s="232">
        <v>0.44342976808548001</v>
      </c>
      <c r="J366" s="232">
        <v>0.54834640026092496</v>
      </c>
    </row>
    <row r="367" spans="1:10" x14ac:dyDescent="0.25">
      <c r="A367" s="275" t="str">
        <f t="shared" si="5"/>
        <v>42013idade</v>
      </c>
      <c r="B367" s="232">
        <v>42013</v>
      </c>
      <c r="C367" s="232" t="s">
        <v>716</v>
      </c>
      <c r="D367" s="232">
        <v>5.5681314319372198E-2</v>
      </c>
      <c r="E367" s="232">
        <v>2.2326060570776502E-3</v>
      </c>
      <c r="F367" s="232">
        <v>24.9400539398193</v>
      </c>
      <c r="G367" s="232">
        <v>0</v>
      </c>
      <c r="H367" s="232">
        <v>30736</v>
      </c>
      <c r="I367" s="232">
        <v>0.44342976808548001</v>
      </c>
      <c r="J367" s="232">
        <v>39.0864868164063</v>
      </c>
    </row>
    <row r="368" spans="1:10" x14ac:dyDescent="0.25">
      <c r="A368" s="275" t="str">
        <f t="shared" si="5"/>
        <v>42013idade2</v>
      </c>
      <c r="B368" s="232">
        <v>42013</v>
      </c>
      <c r="C368" s="232" t="s">
        <v>717</v>
      </c>
      <c r="D368" s="232">
        <v>-5.2536168368533297E-4</v>
      </c>
      <c r="E368" s="232">
        <v>2.81802786048502E-5</v>
      </c>
      <c r="F368" s="232">
        <v>-18.642885208129901</v>
      </c>
      <c r="G368" s="232">
        <v>0</v>
      </c>
      <c r="H368" s="232">
        <v>30736</v>
      </c>
      <c r="I368" s="232">
        <v>0.44342976808548001</v>
      </c>
      <c r="J368" s="232">
        <v>1697.70092773438</v>
      </c>
    </row>
    <row r="369" spans="1:10" x14ac:dyDescent="0.25">
      <c r="A369" s="275" t="str">
        <f t="shared" si="5"/>
        <v>42013lnrtrabp</v>
      </c>
      <c r="B369" s="232">
        <v>42013</v>
      </c>
      <c r="C369" s="232" t="s">
        <v>718</v>
      </c>
      <c r="J369" s="232">
        <v>7.4677186012268102</v>
      </c>
    </row>
    <row r="370" spans="1:10" x14ac:dyDescent="0.25">
      <c r="A370" s="275" t="str">
        <f t="shared" si="5"/>
        <v>32013_cons</v>
      </c>
      <c r="B370" s="232">
        <v>32013</v>
      </c>
      <c r="C370" s="232" t="s">
        <v>696</v>
      </c>
      <c r="D370" s="232">
        <v>5.3451232910156303</v>
      </c>
      <c r="E370" s="232">
        <v>5.16930036246777E-2</v>
      </c>
      <c r="F370" s="232">
        <v>103.401290893555</v>
      </c>
      <c r="G370" s="232">
        <v>0</v>
      </c>
      <c r="H370" s="232">
        <v>31225</v>
      </c>
      <c r="I370" s="232">
        <v>0.42937368154525801</v>
      </c>
    </row>
    <row r="371" spans="1:10" x14ac:dyDescent="0.25">
      <c r="A371" s="275" t="str">
        <f t="shared" si="5"/>
        <v>32013edu1</v>
      </c>
      <c r="B371" s="232">
        <v>32013</v>
      </c>
      <c r="C371" s="232" t="s">
        <v>697</v>
      </c>
      <c r="D371" s="232">
        <v>-0.27948483824729897</v>
      </c>
      <c r="E371" s="232">
        <v>0.173402264714241</v>
      </c>
      <c r="F371" s="232">
        <v>-1.61177158355713</v>
      </c>
      <c r="G371" s="232">
        <v>0.107021771371365</v>
      </c>
      <c r="H371" s="232">
        <v>31225</v>
      </c>
      <c r="I371" s="232">
        <v>0.42937368154525801</v>
      </c>
      <c r="J371" s="232">
        <v>2.7320467052049902E-4</v>
      </c>
    </row>
    <row r="372" spans="1:10" x14ac:dyDescent="0.25">
      <c r="A372" s="275" t="str">
        <f t="shared" si="5"/>
        <v>32013edu10</v>
      </c>
      <c r="B372" s="232">
        <v>32013</v>
      </c>
      <c r="C372" s="232" t="s">
        <v>698</v>
      </c>
      <c r="D372" s="232">
        <v>0.30945712327957198</v>
      </c>
      <c r="E372" s="232">
        <v>3.6364756524562801E-2</v>
      </c>
      <c r="F372" s="232">
        <v>8.5098085403442401</v>
      </c>
      <c r="G372" s="232">
        <v>1.8189455170218501E-17</v>
      </c>
      <c r="H372" s="232">
        <v>31225</v>
      </c>
      <c r="I372" s="232">
        <v>0.42937368154525801</v>
      </c>
      <c r="J372" s="232">
        <v>2.6183526962995501E-2</v>
      </c>
    </row>
    <row r="373" spans="1:10" x14ac:dyDescent="0.25">
      <c r="A373" s="275" t="str">
        <f t="shared" si="5"/>
        <v>32013edu11</v>
      </c>
      <c r="B373" s="232">
        <v>32013</v>
      </c>
      <c r="C373" s="232" t="s">
        <v>699</v>
      </c>
      <c r="D373" s="232">
        <v>0.377442717552185</v>
      </c>
      <c r="E373" s="232">
        <v>3.7689164280891398E-2</v>
      </c>
      <c r="F373" s="232">
        <v>10.0146217346191</v>
      </c>
      <c r="G373" s="232">
        <v>1.42700315029576E-23</v>
      </c>
      <c r="H373" s="232">
        <v>31225</v>
      </c>
      <c r="I373" s="232">
        <v>0.42937368154525801</v>
      </c>
      <c r="J373" s="232">
        <v>2.8357025235891301E-2</v>
      </c>
    </row>
    <row r="374" spans="1:10" x14ac:dyDescent="0.25">
      <c r="A374" s="275" t="str">
        <f t="shared" si="5"/>
        <v>32013edu12</v>
      </c>
      <c r="B374" s="232">
        <v>32013</v>
      </c>
      <c r="C374" s="232" t="s">
        <v>700</v>
      </c>
      <c r="D374" s="232">
        <v>0.55565708875656095</v>
      </c>
      <c r="E374" s="232">
        <v>2.9628960415720901E-2</v>
      </c>
      <c r="F374" s="232">
        <v>18.753850936889599</v>
      </c>
      <c r="G374" s="232">
        <v>0</v>
      </c>
      <c r="H374" s="232">
        <v>31225</v>
      </c>
      <c r="I374" s="232">
        <v>0.42937368154525801</v>
      </c>
      <c r="J374" s="232">
        <v>0.355743408203125</v>
      </c>
    </row>
    <row r="375" spans="1:10" x14ac:dyDescent="0.25">
      <c r="A375" s="275" t="str">
        <f t="shared" si="5"/>
        <v>32013edu13</v>
      </c>
      <c r="B375" s="232">
        <v>32013</v>
      </c>
      <c r="C375" s="232" t="s">
        <v>701</v>
      </c>
      <c r="D375" s="232">
        <v>0.83290743827819802</v>
      </c>
      <c r="E375" s="232">
        <v>4.2053043842315702E-2</v>
      </c>
      <c r="F375" s="232">
        <v>19.806116104126001</v>
      </c>
      <c r="G375" s="232">
        <v>0</v>
      </c>
      <c r="H375" s="232">
        <v>31225</v>
      </c>
      <c r="I375" s="232">
        <v>0.42937368154525801</v>
      </c>
      <c r="J375" s="232">
        <v>2.2639842703938502E-2</v>
      </c>
    </row>
    <row r="376" spans="1:10" x14ac:dyDescent="0.25">
      <c r="A376" s="275" t="str">
        <f t="shared" si="5"/>
        <v>32013edu14</v>
      </c>
      <c r="B376" s="232">
        <v>32013</v>
      </c>
      <c r="C376" s="232" t="s">
        <v>702</v>
      </c>
      <c r="D376" s="232">
        <v>0.91148000955581698</v>
      </c>
      <c r="E376" s="232">
        <v>4.1160400956869098E-2</v>
      </c>
      <c r="F376" s="232">
        <v>22.144584655761701</v>
      </c>
      <c r="G376" s="232">
        <v>0</v>
      </c>
      <c r="H376" s="232">
        <v>31225</v>
      </c>
      <c r="I376" s="232">
        <v>0.42937368154525801</v>
      </c>
      <c r="J376" s="232">
        <v>2.6858661323785799E-2</v>
      </c>
    </row>
    <row r="377" spans="1:10" x14ac:dyDescent="0.25">
      <c r="A377" s="275" t="str">
        <f t="shared" si="5"/>
        <v>32013edu15</v>
      </c>
      <c r="B377" s="232">
        <v>32013</v>
      </c>
      <c r="C377" s="232" t="s">
        <v>703</v>
      </c>
      <c r="D377" s="232">
        <v>0.99515151977539096</v>
      </c>
      <c r="E377" s="232">
        <v>3.89589555561543E-2</v>
      </c>
      <c r="F377" s="232">
        <v>25.5435886383057</v>
      </c>
      <c r="G377" s="232">
        <v>0</v>
      </c>
      <c r="H377" s="232">
        <v>31225</v>
      </c>
      <c r="I377" s="232">
        <v>0.42937368154525801</v>
      </c>
      <c r="J377" s="232">
        <v>3.06241195648909E-2</v>
      </c>
    </row>
    <row r="378" spans="1:10" x14ac:dyDescent="0.25">
      <c r="A378" s="275" t="str">
        <f t="shared" si="5"/>
        <v>32013edu16</v>
      </c>
      <c r="B378" s="232">
        <v>32013</v>
      </c>
      <c r="C378" s="232" t="s">
        <v>704</v>
      </c>
      <c r="D378" s="232">
        <v>1.45542335510254</v>
      </c>
      <c r="E378" s="232">
        <v>3.1679823994636501E-2</v>
      </c>
      <c r="F378" s="232">
        <v>45.941650390625</v>
      </c>
      <c r="G378" s="232">
        <v>0</v>
      </c>
      <c r="H378" s="232">
        <v>31225</v>
      </c>
      <c r="I378" s="232">
        <v>0.42937368154525801</v>
      </c>
      <c r="J378" s="232">
        <v>0.17827843129634899</v>
      </c>
    </row>
    <row r="379" spans="1:10" x14ac:dyDescent="0.25">
      <c r="A379" s="275" t="str">
        <f t="shared" si="5"/>
        <v>32013edu18</v>
      </c>
      <c r="B379" s="232">
        <v>32013</v>
      </c>
      <c r="C379" s="232" t="s">
        <v>705</v>
      </c>
      <c r="D379" s="232">
        <v>2.0339660644531299</v>
      </c>
      <c r="E379" s="232">
        <v>6.43441677093506E-2</v>
      </c>
      <c r="F379" s="232">
        <v>31.6107292175293</v>
      </c>
      <c r="G379" s="232">
        <v>0</v>
      </c>
      <c r="H379" s="232">
        <v>31225</v>
      </c>
      <c r="I379" s="232">
        <v>0.42937368154525801</v>
      </c>
      <c r="J379" s="232">
        <v>9.9716242402791994E-3</v>
      </c>
    </row>
    <row r="380" spans="1:10" x14ac:dyDescent="0.25">
      <c r="A380" s="275" t="str">
        <f t="shared" si="5"/>
        <v>32013edu2</v>
      </c>
      <c r="B380" s="232">
        <v>32013</v>
      </c>
      <c r="C380" s="232" t="s">
        <v>706</v>
      </c>
      <c r="D380" s="232">
        <v>1.40015231445432E-2</v>
      </c>
      <c r="E380" s="232">
        <v>6.3066288828849806E-2</v>
      </c>
      <c r="F380" s="232">
        <v>0.22201280295848799</v>
      </c>
      <c r="G380" s="232">
        <v>0.82430535554885898</v>
      </c>
      <c r="H380" s="232">
        <v>31225</v>
      </c>
      <c r="I380" s="232">
        <v>0.42937368154525801</v>
      </c>
      <c r="J380" s="232">
        <v>5.0304690375924102E-3</v>
      </c>
    </row>
    <row r="381" spans="1:10" x14ac:dyDescent="0.25">
      <c r="A381" s="275" t="str">
        <f t="shared" si="5"/>
        <v>32013edu22</v>
      </c>
      <c r="B381" s="232">
        <v>32013</v>
      </c>
      <c r="C381" s="232" t="s">
        <v>707</v>
      </c>
      <c r="D381" s="232">
        <v>2.1528282165527299</v>
      </c>
      <c r="E381" s="232">
        <v>0.142681583762169</v>
      </c>
      <c r="F381" s="232">
        <v>15.088339805603001</v>
      </c>
      <c r="G381" s="232">
        <v>0</v>
      </c>
      <c r="H381" s="232">
        <v>31225</v>
      </c>
      <c r="I381" s="232">
        <v>0.42937368154525801</v>
      </c>
      <c r="J381" s="232">
        <v>3.51289147511125E-3</v>
      </c>
    </row>
    <row r="382" spans="1:10" x14ac:dyDescent="0.25">
      <c r="A382" s="275" t="str">
        <f t="shared" si="5"/>
        <v>32013edu3</v>
      </c>
      <c r="B382" s="232">
        <v>32013</v>
      </c>
      <c r="C382" s="232" t="s">
        <v>708</v>
      </c>
      <c r="D382" s="232">
        <v>1.8586209043860401E-2</v>
      </c>
      <c r="E382" s="232">
        <v>5.4915267974138302E-2</v>
      </c>
      <c r="F382" s="232">
        <v>0.338452488183975</v>
      </c>
      <c r="G382" s="232">
        <v>0.73502451181411699</v>
      </c>
      <c r="H382" s="232">
        <v>31225</v>
      </c>
      <c r="I382" s="232">
        <v>0.42937368154525801</v>
      </c>
      <c r="J382" s="232">
        <v>8.8776089251041395E-3</v>
      </c>
    </row>
    <row r="383" spans="1:10" x14ac:dyDescent="0.25">
      <c r="A383" s="275" t="str">
        <f t="shared" si="5"/>
        <v>32013edu4</v>
      </c>
      <c r="B383" s="232">
        <v>32013</v>
      </c>
      <c r="C383" s="232" t="s">
        <v>709</v>
      </c>
      <c r="D383" s="232">
        <v>1.38963349163532E-2</v>
      </c>
      <c r="E383" s="232">
        <v>4.1491445153951603E-2</v>
      </c>
      <c r="F383" s="232">
        <v>0.33492049574852001</v>
      </c>
      <c r="G383" s="232">
        <v>0.73768728971481301</v>
      </c>
      <c r="H383" s="232">
        <v>31225</v>
      </c>
      <c r="I383" s="232">
        <v>0.42937368154525801</v>
      </c>
      <c r="J383" s="232">
        <v>1.5339040197432E-2</v>
      </c>
    </row>
    <row r="384" spans="1:10" x14ac:dyDescent="0.25">
      <c r="A384" s="275" t="str">
        <f t="shared" si="5"/>
        <v>32013edu5</v>
      </c>
      <c r="B384" s="232">
        <v>32013</v>
      </c>
      <c r="C384" s="232" t="s">
        <v>710</v>
      </c>
      <c r="D384" s="232">
        <v>9.16000306606293E-2</v>
      </c>
      <c r="E384" s="232">
        <v>3.26107628643513E-2</v>
      </c>
      <c r="F384" s="232">
        <v>2.8088896274566699</v>
      </c>
      <c r="G384" s="232">
        <v>4.9743582494556904E-3</v>
      </c>
      <c r="H384" s="232">
        <v>31225</v>
      </c>
      <c r="I384" s="232">
        <v>0.42937368154525801</v>
      </c>
      <c r="J384" s="232">
        <v>6.7710489034652696E-2</v>
      </c>
    </row>
    <row r="385" spans="1:10" x14ac:dyDescent="0.25">
      <c r="A385" s="275" t="str">
        <f t="shared" si="5"/>
        <v>32013edu6</v>
      </c>
      <c r="B385" s="232">
        <v>32013</v>
      </c>
      <c r="C385" s="232" t="s">
        <v>711</v>
      </c>
      <c r="D385" s="232">
        <v>0.15300662815570801</v>
      </c>
      <c r="E385" s="232">
        <v>3.5242442041635499E-2</v>
      </c>
      <c r="F385" s="232">
        <v>4.3415446281433097</v>
      </c>
      <c r="G385" s="232">
        <v>1.4192974958859901E-5</v>
      </c>
      <c r="H385" s="232">
        <v>31225</v>
      </c>
      <c r="I385" s="232">
        <v>0.42937368154525801</v>
      </c>
      <c r="J385" s="232">
        <v>3.3724807202816003E-2</v>
      </c>
    </row>
    <row r="386" spans="1:10" x14ac:dyDescent="0.25">
      <c r="A386" s="275" t="str">
        <f t="shared" si="5"/>
        <v>32013edu7</v>
      </c>
      <c r="B386" s="232">
        <v>32013</v>
      </c>
      <c r="C386" s="232" t="s">
        <v>712</v>
      </c>
      <c r="D386" s="232">
        <v>0.18983784317970301</v>
      </c>
      <c r="E386" s="232">
        <v>3.8319427520036697E-2</v>
      </c>
      <c r="F386" s="232">
        <v>4.9540886878967303</v>
      </c>
      <c r="G386" s="232">
        <v>7.3049710636041699E-7</v>
      </c>
      <c r="H386" s="232">
        <v>31225</v>
      </c>
      <c r="I386" s="232">
        <v>0.42937368154525801</v>
      </c>
      <c r="J386" s="232">
        <v>2.2890023887157399E-2</v>
      </c>
    </row>
    <row r="387" spans="1:10" x14ac:dyDescent="0.25">
      <c r="A387" s="275" t="str">
        <f t="shared" ref="A387:A450" si="6">B387&amp;C387</f>
        <v>32013edu8</v>
      </c>
      <c r="B387" s="232">
        <v>32013</v>
      </c>
      <c r="C387" s="232" t="s">
        <v>713</v>
      </c>
      <c r="D387" s="232">
        <v>0.21431773900985701</v>
      </c>
      <c r="E387" s="232">
        <v>3.4722000360488899E-2</v>
      </c>
      <c r="F387" s="232">
        <v>6.1723904609680202</v>
      </c>
      <c r="G387" s="232">
        <v>6.8092387284224298E-10</v>
      </c>
      <c r="H387" s="232">
        <v>31225</v>
      </c>
      <c r="I387" s="232">
        <v>0.42937368154525801</v>
      </c>
      <c r="J387" s="232">
        <v>2.7958475053310401E-2</v>
      </c>
    </row>
    <row r="388" spans="1:10" x14ac:dyDescent="0.25">
      <c r="A388" s="275" t="str">
        <f t="shared" si="6"/>
        <v>32013edu9</v>
      </c>
      <c r="B388" s="232">
        <v>32013</v>
      </c>
      <c r="C388" s="232" t="s">
        <v>714</v>
      </c>
      <c r="D388" s="232">
        <v>0.27501639723777799</v>
      </c>
      <c r="E388" s="232">
        <v>3.0857887119054801E-2</v>
      </c>
      <c r="F388" s="232">
        <v>8.912353515625</v>
      </c>
      <c r="G388" s="232">
        <v>5.26128745602236E-19</v>
      </c>
      <c r="H388" s="232">
        <v>31225</v>
      </c>
      <c r="I388" s="232">
        <v>0.42937368154525801</v>
      </c>
      <c r="J388" s="232">
        <v>0.111423529684544</v>
      </c>
    </row>
    <row r="389" spans="1:10" x14ac:dyDescent="0.25">
      <c r="A389" s="275" t="str">
        <f t="shared" si="6"/>
        <v>32013hom</v>
      </c>
      <c r="B389" s="232">
        <v>32013</v>
      </c>
      <c r="C389" s="232" t="s">
        <v>715</v>
      </c>
      <c r="D389" s="232">
        <v>0.40271386504173301</v>
      </c>
      <c r="E389" s="232">
        <v>9.0227341279387491E-3</v>
      </c>
      <c r="F389" s="232">
        <v>44.6332397460938</v>
      </c>
      <c r="G389" s="232">
        <v>0</v>
      </c>
      <c r="H389" s="232">
        <v>31225</v>
      </c>
      <c r="I389" s="232">
        <v>0.42937368154525801</v>
      </c>
      <c r="J389" s="232">
        <v>0.54781162738800004</v>
      </c>
    </row>
    <row r="390" spans="1:10" x14ac:dyDescent="0.25">
      <c r="A390" s="275" t="str">
        <f t="shared" si="6"/>
        <v>32013idade</v>
      </c>
      <c r="B390" s="232">
        <v>32013</v>
      </c>
      <c r="C390" s="232" t="s">
        <v>716</v>
      </c>
      <c r="D390" s="232">
        <v>5.4169736802578E-2</v>
      </c>
      <c r="E390" s="232">
        <v>2.2946665994823001E-3</v>
      </c>
      <c r="F390" s="232">
        <v>23.6068000793457</v>
      </c>
      <c r="G390" s="232">
        <v>0</v>
      </c>
      <c r="H390" s="232">
        <v>31225</v>
      </c>
      <c r="I390" s="232">
        <v>0.42937368154525801</v>
      </c>
      <c r="J390" s="232">
        <v>39.031764984130902</v>
      </c>
    </row>
    <row r="391" spans="1:10" x14ac:dyDescent="0.25">
      <c r="A391" s="275" t="str">
        <f t="shared" si="6"/>
        <v>32013idade2</v>
      </c>
      <c r="B391" s="232">
        <v>32013</v>
      </c>
      <c r="C391" s="232" t="s">
        <v>717</v>
      </c>
      <c r="D391" s="232">
        <v>-5.0467619439586997E-4</v>
      </c>
      <c r="E391" s="232">
        <v>2.8791730073862699E-5</v>
      </c>
      <c r="F391" s="232">
        <v>-17.5285129547119</v>
      </c>
      <c r="G391" s="232">
        <v>0</v>
      </c>
      <c r="H391" s="232">
        <v>31225</v>
      </c>
      <c r="I391" s="232">
        <v>0.42937368154525801</v>
      </c>
      <c r="J391" s="232">
        <v>1694.77978515625</v>
      </c>
    </row>
    <row r="392" spans="1:10" x14ac:dyDescent="0.25">
      <c r="A392" s="275" t="str">
        <f t="shared" si="6"/>
        <v>32013lnrtrabp</v>
      </c>
      <c r="B392" s="232">
        <v>32013</v>
      </c>
      <c r="C392" s="232" t="s">
        <v>718</v>
      </c>
      <c r="J392" s="232">
        <v>7.4550814628601101</v>
      </c>
    </row>
    <row r="393" spans="1:10" x14ac:dyDescent="0.25">
      <c r="A393" s="275" t="str">
        <f t="shared" si="6"/>
        <v>22013_cons</v>
      </c>
      <c r="B393" s="232">
        <v>22013</v>
      </c>
      <c r="C393" s="232" t="s">
        <v>696</v>
      </c>
      <c r="D393" s="232">
        <v>5.3557243347168004</v>
      </c>
      <c r="E393" s="232">
        <v>5.41392527520657E-2</v>
      </c>
      <c r="F393" s="232">
        <v>98.924980163574205</v>
      </c>
      <c r="G393" s="232">
        <v>0</v>
      </c>
      <c r="H393" s="232">
        <v>31168</v>
      </c>
      <c r="I393" s="232">
        <v>0.430683523416519</v>
      </c>
    </row>
    <row r="394" spans="1:10" x14ac:dyDescent="0.25">
      <c r="A394" s="275" t="str">
        <f t="shared" si="6"/>
        <v>22013edu1</v>
      </c>
      <c r="B394" s="232">
        <v>22013</v>
      </c>
      <c r="C394" s="232" t="s">
        <v>697</v>
      </c>
      <c r="D394" s="232">
        <v>-0.27932289242744401</v>
      </c>
      <c r="E394" s="232">
        <v>0.30350932478904702</v>
      </c>
      <c r="F394" s="232">
        <v>-0.92031073570251498</v>
      </c>
      <c r="G394" s="232">
        <v>0.35741752386093101</v>
      </c>
      <c r="H394" s="232">
        <v>31168</v>
      </c>
      <c r="I394" s="232">
        <v>0.430683523416519</v>
      </c>
      <c r="J394" s="232">
        <v>2.3197564587462699E-4</v>
      </c>
    </row>
    <row r="395" spans="1:10" x14ac:dyDescent="0.25">
      <c r="A395" s="275" t="str">
        <f t="shared" si="6"/>
        <v>22013edu10</v>
      </c>
      <c r="B395" s="232">
        <v>22013</v>
      </c>
      <c r="C395" s="232" t="s">
        <v>698</v>
      </c>
      <c r="D395" s="232">
        <v>0.32863441109657299</v>
      </c>
      <c r="E395" s="232">
        <v>3.7705350667238201E-2</v>
      </c>
      <c r="F395" s="232">
        <v>8.7158565521240199</v>
      </c>
      <c r="G395" s="232">
        <v>3.0259313190664601E-18</v>
      </c>
      <c r="H395" s="232">
        <v>31168</v>
      </c>
      <c r="I395" s="232">
        <v>0.430683523416519</v>
      </c>
      <c r="J395" s="232">
        <v>2.5238497182726902E-2</v>
      </c>
    </row>
    <row r="396" spans="1:10" x14ac:dyDescent="0.25">
      <c r="A396" s="275" t="str">
        <f t="shared" si="6"/>
        <v>22013edu11</v>
      </c>
      <c r="B396" s="232">
        <v>22013</v>
      </c>
      <c r="C396" s="232" t="s">
        <v>699</v>
      </c>
      <c r="D396" s="232">
        <v>0.36212119460105902</v>
      </c>
      <c r="E396" s="232">
        <v>3.6706570535898202E-2</v>
      </c>
      <c r="F396" s="232">
        <v>9.86529636383057</v>
      </c>
      <c r="G396" s="232">
        <v>6.3598597267642102E-23</v>
      </c>
      <c r="H396" s="232">
        <v>31168</v>
      </c>
      <c r="I396" s="232">
        <v>0.430683523416519</v>
      </c>
      <c r="J396" s="232">
        <v>2.9863363131880798E-2</v>
      </c>
    </row>
    <row r="397" spans="1:10" x14ac:dyDescent="0.25">
      <c r="A397" s="275" t="str">
        <f t="shared" si="6"/>
        <v>22013edu12</v>
      </c>
      <c r="B397" s="232">
        <v>22013</v>
      </c>
      <c r="C397" s="232" t="s">
        <v>700</v>
      </c>
      <c r="D397" s="232">
        <v>0.52531999349594105</v>
      </c>
      <c r="E397" s="232">
        <v>3.1371951103210401E-2</v>
      </c>
      <c r="F397" s="232">
        <v>16.74489402771</v>
      </c>
      <c r="G397" s="232">
        <v>0</v>
      </c>
      <c r="H397" s="232">
        <v>31168</v>
      </c>
      <c r="I397" s="232">
        <v>0.430683523416519</v>
      </c>
      <c r="J397" s="232">
        <v>0.35642784833908098</v>
      </c>
    </row>
    <row r="398" spans="1:10" x14ac:dyDescent="0.25">
      <c r="A398" s="275" t="str">
        <f t="shared" si="6"/>
        <v>22013edu13</v>
      </c>
      <c r="B398" s="232">
        <v>22013</v>
      </c>
      <c r="C398" s="232" t="s">
        <v>701</v>
      </c>
      <c r="D398" s="232">
        <v>0.76325356960296598</v>
      </c>
      <c r="E398" s="232">
        <v>4.1355188935995102E-2</v>
      </c>
      <c r="F398" s="232">
        <v>18.456052780151399</v>
      </c>
      <c r="G398" s="232">
        <v>0</v>
      </c>
      <c r="H398" s="232">
        <v>31168</v>
      </c>
      <c r="I398" s="232">
        <v>0.430683523416519</v>
      </c>
      <c r="J398" s="232">
        <v>2.15286519378424E-2</v>
      </c>
    </row>
    <row r="399" spans="1:10" x14ac:dyDescent="0.25">
      <c r="A399" s="275" t="str">
        <f t="shared" si="6"/>
        <v>22013edu14</v>
      </c>
      <c r="B399" s="232">
        <v>22013</v>
      </c>
      <c r="C399" s="232" t="s">
        <v>702</v>
      </c>
      <c r="D399" s="232">
        <v>0.91148382425308205</v>
      </c>
      <c r="E399" s="232">
        <v>4.1189659386873197E-2</v>
      </c>
      <c r="F399" s="232">
        <v>22.128948211669901</v>
      </c>
      <c r="G399" s="232">
        <v>0</v>
      </c>
      <c r="H399" s="232">
        <v>31168</v>
      </c>
      <c r="I399" s="232">
        <v>0.430683523416519</v>
      </c>
      <c r="J399" s="232">
        <v>2.8650611639022799E-2</v>
      </c>
    </row>
    <row r="400" spans="1:10" x14ac:dyDescent="0.25">
      <c r="A400" s="275" t="str">
        <f t="shared" si="6"/>
        <v>22013edu15</v>
      </c>
      <c r="B400" s="232">
        <v>22013</v>
      </c>
      <c r="C400" s="232" t="s">
        <v>703</v>
      </c>
      <c r="D400" s="232">
        <v>0.94582265615463301</v>
      </c>
      <c r="E400" s="232">
        <v>4.0975682437419898E-2</v>
      </c>
      <c r="F400" s="232">
        <v>23.082536697387699</v>
      </c>
      <c r="G400" s="232">
        <v>0</v>
      </c>
      <c r="H400" s="232">
        <v>31168</v>
      </c>
      <c r="I400" s="232">
        <v>0.430683523416519</v>
      </c>
      <c r="J400" s="232">
        <v>3.1959719955921201E-2</v>
      </c>
    </row>
    <row r="401" spans="1:10" x14ac:dyDescent="0.25">
      <c r="A401" s="275" t="str">
        <f t="shared" si="6"/>
        <v>22013edu16</v>
      </c>
      <c r="B401" s="232">
        <v>22013</v>
      </c>
      <c r="C401" s="232" t="s">
        <v>704</v>
      </c>
      <c r="D401" s="232">
        <v>1.4428405761718801</v>
      </c>
      <c r="E401" s="232">
        <v>3.3466313034296001E-2</v>
      </c>
      <c r="F401" s="232">
        <v>43.1132202148438</v>
      </c>
      <c r="G401" s="232">
        <v>0</v>
      </c>
      <c r="H401" s="232">
        <v>31168</v>
      </c>
      <c r="I401" s="232">
        <v>0.430683523416519</v>
      </c>
      <c r="J401" s="232">
        <v>0.17900604009628299</v>
      </c>
    </row>
    <row r="402" spans="1:10" x14ac:dyDescent="0.25">
      <c r="A402" s="275" t="str">
        <f t="shared" si="6"/>
        <v>22013edu18</v>
      </c>
      <c r="B402" s="232">
        <v>22013</v>
      </c>
      <c r="C402" s="232" t="s">
        <v>705</v>
      </c>
      <c r="D402" s="232">
        <v>1.9675662517547601</v>
      </c>
      <c r="E402" s="232">
        <v>8.02621990442276E-2</v>
      </c>
      <c r="F402" s="232">
        <v>24.514232635498001</v>
      </c>
      <c r="G402" s="232">
        <v>0</v>
      </c>
      <c r="H402" s="232">
        <v>31168</v>
      </c>
      <c r="I402" s="232">
        <v>0.430683523416519</v>
      </c>
      <c r="J402" s="232">
        <v>9.3341190367937105E-3</v>
      </c>
    </row>
    <row r="403" spans="1:10" x14ac:dyDescent="0.25">
      <c r="A403" s="275" t="str">
        <f t="shared" si="6"/>
        <v>22013edu2</v>
      </c>
      <c r="B403" s="232">
        <v>22013</v>
      </c>
      <c r="C403" s="232" t="s">
        <v>706</v>
      </c>
      <c r="D403" s="232">
        <v>-2.0295698195695901E-2</v>
      </c>
      <c r="E403" s="232">
        <v>6.4181886613369002E-2</v>
      </c>
      <c r="F403" s="232">
        <v>-0.31622159481048601</v>
      </c>
      <c r="G403" s="232">
        <v>0.75183641910553001</v>
      </c>
      <c r="H403" s="232">
        <v>31168</v>
      </c>
      <c r="I403" s="232">
        <v>0.430683523416519</v>
      </c>
      <c r="J403" s="232">
        <v>5.1737125031650101E-3</v>
      </c>
    </row>
    <row r="404" spans="1:10" x14ac:dyDescent="0.25">
      <c r="A404" s="275" t="str">
        <f t="shared" si="6"/>
        <v>22013edu22</v>
      </c>
      <c r="B404" s="232">
        <v>22013</v>
      </c>
      <c r="C404" s="232" t="s">
        <v>707</v>
      </c>
      <c r="D404" s="232">
        <v>2.2967984676361102</v>
      </c>
      <c r="E404" s="232">
        <v>7.8380122780799893E-2</v>
      </c>
      <c r="F404" s="232">
        <v>29.303327560424801</v>
      </c>
      <c r="G404" s="232">
        <v>0</v>
      </c>
      <c r="H404" s="232">
        <v>31168</v>
      </c>
      <c r="I404" s="232">
        <v>0.430683523416519</v>
      </c>
      <c r="J404" s="232">
        <v>2.9913403559476098E-3</v>
      </c>
    </row>
    <row r="405" spans="1:10" x14ac:dyDescent="0.25">
      <c r="A405" s="275" t="str">
        <f t="shared" si="6"/>
        <v>22013edu3</v>
      </c>
      <c r="B405" s="232">
        <v>22013</v>
      </c>
      <c r="C405" s="232" t="s">
        <v>708</v>
      </c>
      <c r="D405" s="232">
        <v>2.0540053024888E-2</v>
      </c>
      <c r="E405" s="232">
        <v>4.4381175190210301E-2</v>
      </c>
      <c r="F405" s="232">
        <v>0.462810039520264</v>
      </c>
      <c r="G405" s="232">
        <v>0.64350378513336204</v>
      </c>
      <c r="H405" s="232">
        <v>31168</v>
      </c>
      <c r="I405" s="232">
        <v>0.430683523416519</v>
      </c>
      <c r="J405" s="232">
        <v>9.9804066121578199E-3</v>
      </c>
    </row>
    <row r="406" spans="1:10" x14ac:dyDescent="0.25">
      <c r="A406" s="275" t="str">
        <f t="shared" si="6"/>
        <v>22013edu4</v>
      </c>
      <c r="B406" s="232">
        <v>22013</v>
      </c>
      <c r="C406" s="232" t="s">
        <v>709</v>
      </c>
      <c r="D406" s="232">
        <v>2.28504166007042E-2</v>
      </c>
      <c r="E406" s="232">
        <v>4.3280359357595402E-2</v>
      </c>
      <c r="F406" s="232">
        <v>0.52796274423599199</v>
      </c>
      <c r="G406" s="232">
        <v>0.59752893447875999</v>
      </c>
      <c r="H406" s="232">
        <v>31168</v>
      </c>
      <c r="I406" s="232">
        <v>0.430683523416519</v>
      </c>
      <c r="J406" s="232">
        <v>1.6497479751706099E-2</v>
      </c>
    </row>
    <row r="407" spans="1:10" x14ac:dyDescent="0.25">
      <c r="A407" s="275" t="str">
        <f t="shared" si="6"/>
        <v>22013edu5</v>
      </c>
      <c r="B407" s="232">
        <v>22013</v>
      </c>
      <c r="C407" s="232" t="s">
        <v>710</v>
      </c>
      <c r="D407" s="232">
        <v>8.8125370442867307E-2</v>
      </c>
      <c r="E407" s="232">
        <v>3.4559838473796803E-2</v>
      </c>
      <c r="F407" s="232">
        <v>2.5499358177185099</v>
      </c>
      <c r="G407" s="232">
        <v>1.0779021307826001E-2</v>
      </c>
      <c r="H407" s="232">
        <v>31168</v>
      </c>
      <c r="I407" s="232">
        <v>0.430683523416519</v>
      </c>
      <c r="J407" s="232">
        <v>6.4895898103714003E-2</v>
      </c>
    </row>
    <row r="408" spans="1:10" x14ac:dyDescent="0.25">
      <c r="A408" s="275" t="str">
        <f t="shared" si="6"/>
        <v>22013edu6</v>
      </c>
      <c r="B408" s="232">
        <v>22013</v>
      </c>
      <c r="C408" s="232" t="s">
        <v>711</v>
      </c>
      <c r="D408" s="232">
        <v>0.124608151614666</v>
      </c>
      <c r="E408" s="232">
        <v>3.60612608492374E-2</v>
      </c>
      <c r="F408" s="232">
        <v>3.4554574489593501</v>
      </c>
      <c r="G408" s="232">
        <v>5.5009155767038497E-4</v>
      </c>
      <c r="H408" s="232">
        <v>31168</v>
      </c>
      <c r="I408" s="232">
        <v>0.430683523416519</v>
      </c>
      <c r="J408" s="232">
        <v>3.5662908107042299E-2</v>
      </c>
    </row>
    <row r="409" spans="1:10" x14ac:dyDescent="0.25">
      <c r="A409" s="275" t="str">
        <f t="shared" si="6"/>
        <v>22013edu7</v>
      </c>
      <c r="B409" s="232">
        <v>22013</v>
      </c>
      <c r="C409" s="232" t="s">
        <v>712</v>
      </c>
      <c r="D409" s="232">
        <v>0.123389795422554</v>
      </c>
      <c r="E409" s="232">
        <v>3.9313446730375297E-2</v>
      </c>
      <c r="F409" s="232">
        <v>3.1386156082153298</v>
      </c>
      <c r="G409" s="232">
        <v>1.69906334485859E-3</v>
      </c>
      <c r="H409" s="232">
        <v>31168</v>
      </c>
      <c r="I409" s="232">
        <v>0.430683523416519</v>
      </c>
      <c r="J409" s="232">
        <v>2.4114200845360801E-2</v>
      </c>
    </row>
    <row r="410" spans="1:10" x14ac:dyDescent="0.25">
      <c r="A410" s="275" t="str">
        <f t="shared" si="6"/>
        <v>22013edu8</v>
      </c>
      <c r="B410" s="232">
        <v>22013</v>
      </c>
      <c r="C410" s="232" t="s">
        <v>713</v>
      </c>
      <c r="D410" s="232">
        <v>0.20151835680007901</v>
      </c>
      <c r="E410" s="232">
        <v>3.55260595679283E-2</v>
      </c>
      <c r="F410" s="232">
        <v>5.6724095344543501</v>
      </c>
      <c r="G410" s="232">
        <v>1.4204943887818899E-8</v>
      </c>
      <c r="H410" s="232">
        <v>31168</v>
      </c>
      <c r="I410" s="232">
        <v>0.430683523416519</v>
      </c>
      <c r="J410" s="232">
        <v>2.9559154063463201E-2</v>
      </c>
    </row>
    <row r="411" spans="1:10" x14ac:dyDescent="0.25">
      <c r="A411" s="275" t="str">
        <f t="shared" si="6"/>
        <v>22013edu9</v>
      </c>
      <c r="B411" s="232">
        <v>22013</v>
      </c>
      <c r="C411" s="232" t="s">
        <v>714</v>
      </c>
      <c r="D411" s="232">
        <v>0.23978690803051</v>
      </c>
      <c r="E411" s="232">
        <v>3.21688503026962E-2</v>
      </c>
      <c r="F411" s="232">
        <v>7.4540090560913104</v>
      </c>
      <c r="G411" s="232">
        <v>9.28968815934461E-14</v>
      </c>
      <c r="H411" s="232">
        <v>31168</v>
      </c>
      <c r="I411" s="232">
        <v>0.430683523416519</v>
      </c>
      <c r="J411" s="232">
        <v>0.106989294290543</v>
      </c>
    </row>
    <row r="412" spans="1:10" x14ac:dyDescent="0.25">
      <c r="A412" s="275" t="str">
        <f t="shared" si="6"/>
        <v>22013hom</v>
      </c>
      <c r="B412" s="232">
        <v>22013</v>
      </c>
      <c r="C412" s="232" t="s">
        <v>715</v>
      </c>
      <c r="D412" s="232">
        <v>0.39741343259811401</v>
      </c>
      <c r="E412" s="232">
        <v>8.9581916108727507E-3</v>
      </c>
      <c r="F412" s="232">
        <v>44.363132476806598</v>
      </c>
      <c r="G412" s="232">
        <v>0</v>
      </c>
      <c r="H412" s="232">
        <v>31168</v>
      </c>
      <c r="I412" s="232">
        <v>0.430683523416519</v>
      </c>
      <c r="J412" s="232">
        <v>0.55304747819900502</v>
      </c>
    </row>
    <row r="413" spans="1:10" x14ac:dyDescent="0.25">
      <c r="A413" s="275" t="str">
        <f t="shared" si="6"/>
        <v>22013idade</v>
      </c>
      <c r="B413" s="232">
        <v>22013</v>
      </c>
      <c r="C413" s="232" t="s">
        <v>716</v>
      </c>
      <c r="D413" s="232">
        <v>5.5216819047927898E-2</v>
      </c>
      <c r="E413" s="232">
        <v>2.4284136015921801E-3</v>
      </c>
      <c r="F413" s="232">
        <v>22.737815856933601</v>
      </c>
      <c r="G413" s="232">
        <v>0</v>
      </c>
      <c r="H413" s="232">
        <v>31168</v>
      </c>
      <c r="I413" s="232">
        <v>0.430683523416519</v>
      </c>
      <c r="J413" s="232">
        <v>39.053482055664098</v>
      </c>
    </row>
    <row r="414" spans="1:10" x14ac:dyDescent="0.25">
      <c r="A414" s="275" t="str">
        <f t="shared" si="6"/>
        <v>22013idade2</v>
      </c>
      <c r="B414" s="232">
        <v>22013</v>
      </c>
      <c r="C414" s="232" t="s">
        <v>717</v>
      </c>
      <c r="D414" s="232">
        <v>-5.28624630533159E-4</v>
      </c>
      <c r="E414" s="232">
        <v>3.0722989322384799E-5</v>
      </c>
      <c r="F414" s="232">
        <v>-17.206159591674801</v>
      </c>
      <c r="G414" s="232">
        <v>0</v>
      </c>
      <c r="H414" s="232">
        <v>31168</v>
      </c>
      <c r="I414" s="232">
        <v>0.430683523416519</v>
      </c>
      <c r="J414" s="232">
        <v>1697.5859375</v>
      </c>
    </row>
    <row r="415" spans="1:10" x14ac:dyDescent="0.25">
      <c r="A415" s="275" t="str">
        <f t="shared" si="6"/>
        <v>22013lnrtrabp</v>
      </c>
      <c r="B415" s="232">
        <v>22013</v>
      </c>
      <c r="C415" s="232" t="s">
        <v>718</v>
      </c>
      <c r="J415" s="232">
        <v>7.4423327445983896</v>
      </c>
    </row>
    <row r="416" spans="1:10" x14ac:dyDescent="0.25">
      <c r="A416" s="275" t="str">
        <f t="shared" si="6"/>
        <v>12013_cons</v>
      </c>
      <c r="B416" s="232">
        <v>12013</v>
      </c>
      <c r="C416" s="232" t="s">
        <v>696</v>
      </c>
      <c r="D416" s="232">
        <v>5.3605298995971697</v>
      </c>
      <c r="E416" s="232">
        <v>5.4884076118469197E-2</v>
      </c>
      <c r="F416" s="232">
        <v>97.670036315917997</v>
      </c>
      <c r="G416" s="232">
        <v>0</v>
      </c>
      <c r="H416" s="232">
        <v>30983</v>
      </c>
      <c r="I416" s="232">
        <v>0.42532697319984403</v>
      </c>
    </row>
    <row r="417" spans="1:10" x14ac:dyDescent="0.25">
      <c r="A417" s="275" t="str">
        <f t="shared" si="6"/>
        <v>12013edu1</v>
      </c>
      <c r="B417" s="232">
        <v>12013</v>
      </c>
      <c r="C417" s="232" t="s">
        <v>697</v>
      </c>
      <c r="D417" s="232">
        <v>0.26082769036293002</v>
      </c>
      <c r="E417" s="232">
        <v>0.179310202598572</v>
      </c>
      <c r="F417" s="232">
        <v>1.45461714267731</v>
      </c>
      <c r="G417" s="232">
        <v>0.14578542113304099</v>
      </c>
      <c r="H417" s="232">
        <v>30983</v>
      </c>
      <c r="I417" s="232">
        <v>0.42532697319984403</v>
      </c>
      <c r="J417" s="232">
        <v>5.6340806622756598E-5</v>
      </c>
    </row>
    <row r="418" spans="1:10" x14ac:dyDescent="0.25">
      <c r="A418" s="275" t="str">
        <f t="shared" si="6"/>
        <v>12013edu10</v>
      </c>
      <c r="B418" s="232">
        <v>12013</v>
      </c>
      <c r="C418" s="232" t="s">
        <v>698</v>
      </c>
      <c r="D418" s="232">
        <v>0.36355489492416398</v>
      </c>
      <c r="E418" s="232">
        <v>3.7410583347082103E-2</v>
      </c>
      <c r="F418" s="232">
        <v>9.7179689407348597</v>
      </c>
      <c r="G418" s="232">
        <v>2.7202034372714101E-22</v>
      </c>
      <c r="H418" s="232">
        <v>30983</v>
      </c>
      <c r="I418" s="232">
        <v>0.42532697319984403</v>
      </c>
      <c r="J418" s="232">
        <v>2.25914344191551E-2</v>
      </c>
    </row>
    <row r="419" spans="1:10" x14ac:dyDescent="0.25">
      <c r="A419" s="275" t="str">
        <f t="shared" si="6"/>
        <v>12013edu11</v>
      </c>
      <c r="B419" s="232">
        <v>12013</v>
      </c>
      <c r="C419" s="232" t="s">
        <v>699</v>
      </c>
      <c r="D419" s="232">
        <v>0.39010107517242398</v>
      </c>
      <c r="E419" s="232">
        <v>3.7033338099718101E-2</v>
      </c>
      <c r="F419" s="232">
        <v>10.5337810516357</v>
      </c>
      <c r="G419" s="232">
        <v>6.6772490372947098E-26</v>
      </c>
      <c r="H419" s="232">
        <v>30983</v>
      </c>
      <c r="I419" s="232">
        <v>0.42532697319984403</v>
      </c>
      <c r="J419" s="232">
        <v>2.7413256466388699E-2</v>
      </c>
    </row>
    <row r="420" spans="1:10" x14ac:dyDescent="0.25">
      <c r="A420" s="275" t="str">
        <f t="shared" si="6"/>
        <v>12013edu12</v>
      </c>
      <c r="B420" s="232">
        <v>12013</v>
      </c>
      <c r="C420" s="232" t="s">
        <v>700</v>
      </c>
      <c r="D420" s="232">
        <v>0.55700927972793601</v>
      </c>
      <c r="E420" s="232">
        <v>2.92211268097162E-2</v>
      </c>
      <c r="F420" s="232">
        <v>19.0618686676025</v>
      </c>
      <c r="G420" s="232">
        <v>0</v>
      </c>
      <c r="H420" s="232">
        <v>30983</v>
      </c>
      <c r="I420" s="232">
        <v>0.42532697319984403</v>
      </c>
      <c r="J420" s="232">
        <v>0.36088618636131298</v>
      </c>
    </row>
    <row r="421" spans="1:10" x14ac:dyDescent="0.25">
      <c r="A421" s="275" t="str">
        <f t="shared" si="6"/>
        <v>12013edu13</v>
      </c>
      <c r="B421" s="232">
        <v>12013</v>
      </c>
      <c r="C421" s="232" t="s">
        <v>701</v>
      </c>
      <c r="D421" s="232">
        <v>0.78874564170837402</v>
      </c>
      <c r="E421" s="232">
        <v>3.9563704282045399E-2</v>
      </c>
      <c r="F421" s="232">
        <v>19.936092376708999</v>
      </c>
      <c r="G421" s="232">
        <v>0</v>
      </c>
      <c r="H421" s="232">
        <v>30983</v>
      </c>
      <c r="I421" s="232">
        <v>0.42532697319984403</v>
      </c>
      <c r="J421" s="232">
        <v>2.1662425249815001E-2</v>
      </c>
    </row>
    <row r="422" spans="1:10" x14ac:dyDescent="0.25">
      <c r="A422" s="275" t="str">
        <f t="shared" si="6"/>
        <v>12013edu14</v>
      </c>
      <c r="B422" s="232">
        <v>12013</v>
      </c>
      <c r="C422" s="232" t="s">
        <v>702</v>
      </c>
      <c r="D422" s="232">
        <v>0.92203521728515603</v>
      </c>
      <c r="E422" s="232">
        <v>4.1702695190906497E-2</v>
      </c>
      <c r="F422" s="232">
        <v>22.109727859497099</v>
      </c>
      <c r="G422" s="232">
        <v>0</v>
      </c>
      <c r="H422" s="232">
        <v>30983</v>
      </c>
      <c r="I422" s="232">
        <v>0.42532697319984403</v>
      </c>
      <c r="J422" s="232">
        <v>2.7138601988554001E-2</v>
      </c>
    </row>
    <row r="423" spans="1:10" x14ac:dyDescent="0.25">
      <c r="A423" s="275" t="str">
        <f t="shared" si="6"/>
        <v>12013edu15</v>
      </c>
      <c r="B423" s="232">
        <v>12013</v>
      </c>
      <c r="C423" s="232" t="s">
        <v>703</v>
      </c>
      <c r="D423" s="232">
        <v>0.99473923444747903</v>
      </c>
      <c r="E423" s="232">
        <v>4.0695287287235302E-2</v>
      </c>
      <c r="F423" s="232">
        <v>24.443597793579102</v>
      </c>
      <c r="G423" s="232">
        <v>0</v>
      </c>
      <c r="H423" s="232">
        <v>30983</v>
      </c>
      <c r="I423" s="232">
        <v>0.42532697319984403</v>
      </c>
      <c r="J423" s="232">
        <v>3.1532853841781602E-2</v>
      </c>
    </row>
    <row r="424" spans="1:10" x14ac:dyDescent="0.25">
      <c r="A424" s="275" t="str">
        <f t="shared" si="6"/>
        <v>12013edu16</v>
      </c>
      <c r="B424" s="232">
        <v>12013</v>
      </c>
      <c r="C424" s="232" t="s">
        <v>704</v>
      </c>
      <c r="D424" s="232">
        <v>1.4525648355484</v>
      </c>
      <c r="E424" s="232">
        <v>3.1643327325582497E-2</v>
      </c>
      <c r="F424" s="232">
        <v>45.904300689697301</v>
      </c>
      <c r="G424" s="232">
        <v>0</v>
      </c>
      <c r="H424" s="232">
        <v>30983</v>
      </c>
      <c r="I424" s="232">
        <v>0.42532697319984403</v>
      </c>
      <c r="J424" s="232">
        <v>0.18072071671485901</v>
      </c>
    </row>
    <row r="425" spans="1:10" x14ac:dyDescent="0.25">
      <c r="A425" s="275" t="str">
        <f t="shared" si="6"/>
        <v>12013edu18</v>
      </c>
      <c r="B425" s="232">
        <v>12013</v>
      </c>
      <c r="C425" s="232" t="s">
        <v>705</v>
      </c>
      <c r="D425" s="232">
        <v>1.9557627439498899</v>
      </c>
      <c r="E425" s="232">
        <v>6.5701059997081798E-2</v>
      </c>
      <c r="F425" s="232">
        <v>29.7675971984863</v>
      </c>
      <c r="G425" s="232">
        <v>0</v>
      </c>
      <c r="H425" s="232">
        <v>30983</v>
      </c>
      <c r="I425" s="232">
        <v>0.42532697319984403</v>
      </c>
      <c r="J425" s="232">
        <v>1.0117960162460801E-2</v>
      </c>
    </row>
    <row r="426" spans="1:10" x14ac:dyDescent="0.25">
      <c r="A426" s="275" t="str">
        <f t="shared" si="6"/>
        <v>12013edu2</v>
      </c>
      <c r="B426" s="232">
        <v>12013</v>
      </c>
      <c r="C426" s="232" t="s">
        <v>706</v>
      </c>
      <c r="D426" s="232">
        <v>1.7660275101661699E-2</v>
      </c>
      <c r="E426" s="232">
        <v>5.55549524724483E-2</v>
      </c>
      <c r="F426" s="232">
        <v>0.31788840889930697</v>
      </c>
      <c r="G426" s="232">
        <v>0.75057172775268599</v>
      </c>
      <c r="H426" s="232">
        <v>30983</v>
      </c>
      <c r="I426" s="232">
        <v>0.42532697319984403</v>
      </c>
      <c r="J426" s="232">
        <v>5.4773068986833104E-3</v>
      </c>
    </row>
    <row r="427" spans="1:10" x14ac:dyDescent="0.25">
      <c r="A427" s="275" t="str">
        <f t="shared" si="6"/>
        <v>12013edu22</v>
      </c>
      <c r="B427" s="232">
        <v>12013</v>
      </c>
      <c r="C427" s="232" t="s">
        <v>707</v>
      </c>
      <c r="D427" s="232">
        <v>2.2979459762573202</v>
      </c>
      <c r="E427" s="232">
        <v>0.14743097126483901</v>
      </c>
      <c r="F427" s="232">
        <v>15.5865888595581</v>
      </c>
      <c r="G427" s="232">
        <v>0</v>
      </c>
      <c r="H427" s="232">
        <v>30983</v>
      </c>
      <c r="I427" s="232">
        <v>0.42532697319984403</v>
      </c>
      <c r="J427" s="232">
        <v>2.5110684800893099E-3</v>
      </c>
    </row>
    <row r="428" spans="1:10" x14ac:dyDescent="0.25">
      <c r="A428" s="275" t="str">
        <f t="shared" si="6"/>
        <v>12013edu3</v>
      </c>
      <c r="B428" s="232">
        <v>12013</v>
      </c>
      <c r="C428" s="232" t="s">
        <v>708</v>
      </c>
      <c r="D428" s="232">
        <v>2.5141255930066098E-2</v>
      </c>
      <c r="E428" s="232">
        <v>5.1533095538616201E-2</v>
      </c>
      <c r="F428" s="232">
        <v>0.48786622285842901</v>
      </c>
      <c r="G428" s="232">
        <v>0.62564808130264304</v>
      </c>
      <c r="H428" s="232">
        <v>30983</v>
      </c>
      <c r="I428" s="232">
        <v>0.42532697319984403</v>
      </c>
      <c r="J428" s="232">
        <v>9.0390238910913502E-3</v>
      </c>
    </row>
    <row r="429" spans="1:10" x14ac:dyDescent="0.25">
      <c r="A429" s="275" t="str">
        <f t="shared" si="6"/>
        <v>12013edu4</v>
      </c>
      <c r="B429" s="232">
        <v>12013</v>
      </c>
      <c r="C429" s="232" t="s">
        <v>709</v>
      </c>
      <c r="D429" s="232">
        <v>1.63260977715254E-2</v>
      </c>
      <c r="E429" s="232">
        <v>4.1079569607973099E-2</v>
      </c>
      <c r="F429" s="232">
        <v>0.397426217794418</v>
      </c>
      <c r="G429" s="232">
        <v>0.69105595350265503</v>
      </c>
      <c r="H429" s="232">
        <v>30983</v>
      </c>
      <c r="I429" s="232">
        <v>0.42532697319984403</v>
      </c>
      <c r="J429" s="232">
        <v>1.62498559802771E-2</v>
      </c>
    </row>
    <row r="430" spans="1:10" x14ac:dyDescent="0.25">
      <c r="A430" s="275" t="str">
        <f t="shared" si="6"/>
        <v>12013edu5</v>
      </c>
      <c r="B430" s="232">
        <v>12013</v>
      </c>
      <c r="C430" s="232" t="s">
        <v>710</v>
      </c>
      <c r="D430" s="232">
        <v>0.123514242470264</v>
      </c>
      <c r="E430" s="232">
        <v>3.2623995095491402E-2</v>
      </c>
      <c r="F430" s="232">
        <v>3.7859938144683798</v>
      </c>
      <c r="G430" s="232">
        <v>1.5338431694544901E-4</v>
      </c>
      <c r="H430" s="232">
        <v>30983</v>
      </c>
      <c r="I430" s="232">
        <v>0.42532697319984403</v>
      </c>
      <c r="J430" s="232">
        <v>6.4390331506729098E-2</v>
      </c>
    </row>
    <row r="431" spans="1:10" x14ac:dyDescent="0.25">
      <c r="A431" s="275" t="str">
        <f t="shared" si="6"/>
        <v>12013edu6</v>
      </c>
      <c r="B431" s="232">
        <v>12013</v>
      </c>
      <c r="C431" s="232" t="s">
        <v>711</v>
      </c>
      <c r="D431" s="232">
        <v>0.14113564789295199</v>
      </c>
      <c r="E431" s="232">
        <v>3.4524124115705497E-2</v>
      </c>
      <c r="F431" s="232">
        <v>4.0880298614501998</v>
      </c>
      <c r="G431" s="232">
        <v>4.3614934838842601E-5</v>
      </c>
      <c r="H431" s="232">
        <v>30983</v>
      </c>
      <c r="I431" s="232">
        <v>0.42532697319984403</v>
      </c>
      <c r="J431" s="232">
        <v>3.4852080047130599E-2</v>
      </c>
    </row>
    <row r="432" spans="1:10" x14ac:dyDescent="0.25">
      <c r="A432" s="275" t="str">
        <f t="shared" si="6"/>
        <v>12013edu7</v>
      </c>
      <c r="B432" s="232">
        <v>12013</v>
      </c>
      <c r="C432" s="232" t="s">
        <v>712</v>
      </c>
      <c r="D432" s="232">
        <v>0.237616136670113</v>
      </c>
      <c r="E432" s="232">
        <v>3.5081394016742699E-2</v>
      </c>
      <c r="F432" s="232">
        <v>6.7732810974121103</v>
      </c>
      <c r="G432" s="232">
        <v>1.28143667552094E-11</v>
      </c>
      <c r="H432" s="232">
        <v>30983</v>
      </c>
      <c r="I432" s="232">
        <v>0.42532697319984403</v>
      </c>
      <c r="J432" s="232">
        <v>2.18846276402473E-2</v>
      </c>
    </row>
    <row r="433" spans="1:10" x14ac:dyDescent="0.25">
      <c r="A433" s="275" t="str">
        <f t="shared" si="6"/>
        <v>12013edu8</v>
      </c>
      <c r="B433" s="232">
        <v>12013</v>
      </c>
      <c r="C433" s="232" t="s">
        <v>713</v>
      </c>
      <c r="D433" s="232">
        <v>0.218578115105629</v>
      </c>
      <c r="E433" s="232">
        <v>3.6827322095632602E-2</v>
      </c>
      <c r="F433" s="232">
        <v>5.9352159500122097</v>
      </c>
      <c r="G433" s="232">
        <v>2.9657862832266301E-9</v>
      </c>
      <c r="H433" s="232">
        <v>30983</v>
      </c>
      <c r="I433" s="232">
        <v>0.42532697319984403</v>
      </c>
      <c r="J433" s="232">
        <v>2.9193339869380001E-2</v>
      </c>
    </row>
    <row r="434" spans="1:10" x14ac:dyDescent="0.25">
      <c r="A434" s="275" t="str">
        <f t="shared" si="6"/>
        <v>12013edu9</v>
      </c>
      <c r="B434" s="232">
        <v>12013</v>
      </c>
      <c r="C434" s="232" t="s">
        <v>714</v>
      </c>
      <c r="D434" s="232">
        <v>0.29914200305938698</v>
      </c>
      <c r="E434" s="232">
        <v>3.0343560501933101E-2</v>
      </c>
      <c r="F434" s="232">
        <v>9.8585004806518608</v>
      </c>
      <c r="G434" s="232">
        <v>6.8070024961503094E-23</v>
      </c>
      <c r="H434" s="232">
        <v>30983</v>
      </c>
      <c r="I434" s="232">
        <v>0.42532697319984403</v>
      </c>
      <c r="J434" s="232">
        <v>0.10858722031116499</v>
      </c>
    </row>
    <row r="435" spans="1:10" x14ac:dyDescent="0.25">
      <c r="A435" s="275" t="str">
        <f t="shared" si="6"/>
        <v>12013hom</v>
      </c>
      <c r="B435" s="232">
        <v>12013</v>
      </c>
      <c r="C435" s="232" t="s">
        <v>715</v>
      </c>
      <c r="D435" s="232">
        <v>0.39225116372108498</v>
      </c>
      <c r="E435" s="232">
        <v>8.9519368484616297E-3</v>
      </c>
      <c r="F435" s="232">
        <v>43.817462921142599</v>
      </c>
      <c r="G435" s="232">
        <v>0</v>
      </c>
      <c r="H435" s="232">
        <v>30983</v>
      </c>
      <c r="I435" s="232">
        <v>0.42532697319984403</v>
      </c>
      <c r="J435" s="232">
        <v>0.55148077011108398</v>
      </c>
    </row>
    <row r="436" spans="1:10" x14ac:dyDescent="0.25">
      <c r="A436" s="275" t="str">
        <f t="shared" si="6"/>
        <v>12013idade</v>
      </c>
      <c r="B436" s="232">
        <v>12013</v>
      </c>
      <c r="C436" s="232" t="s">
        <v>716</v>
      </c>
      <c r="D436" s="232">
        <v>5.2510883659124402E-2</v>
      </c>
      <c r="E436" s="232">
        <v>2.6250779628753701E-3</v>
      </c>
      <c r="F436" s="232">
        <v>20.0035514831543</v>
      </c>
      <c r="G436" s="232">
        <v>0</v>
      </c>
      <c r="H436" s="232">
        <v>30983</v>
      </c>
      <c r="I436" s="232">
        <v>0.42532697319984403</v>
      </c>
      <c r="J436" s="232">
        <v>38.915565490722699</v>
      </c>
    </row>
    <row r="437" spans="1:10" x14ac:dyDescent="0.25">
      <c r="A437" s="275" t="str">
        <f t="shared" si="6"/>
        <v>12013idade2</v>
      </c>
      <c r="B437" s="232">
        <v>12013</v>
      </c>
      <c r="C437" s="232" t="s">
        <v>717</v>
      </c>
      <c r="D437" s="232">
        <v>-4.9408414633944598E-4</v>
      </c>
      <c r="E437" s="232">
        <v>3.3521359000587802E-5</v>
      </c>
      <c r="F437" s="232">
        <v>-14.739382743835399</v>
      </c>
      <c r="G437" s="232">
        <v>0</v>
      </c>
      <c r="H437" s="232">
        <v>30983</v>
      </c>
      <c r="I437" s="232">
        <v>0.42532697319984403</v>
      </c>
      <c r="J437" s="232">
        <v>1688.07312011719</v>
      </c>
    </row>
    <row r="438" spans="1:10" x14ac:dyDescent="0.25">
      <c r="A438" s="275" t="str">
        <f t="shared" si="6"/>
        <v>12013lnrtrabp</v>
      </c>
      <c r="B438" s="232">
        <v>12013</v>
      </c>
      <c r="C438" s="232" t="s">
        <v>718</v>
      </c>
      <c r="J438" s="232">
        <v>7.4252967834472701</v>
      </c>
    </row>
    <row r="439" spans="1:10" x14ac:dyDescent="0.25">
      <c r="A439" s="275" t="str">
        <f t="shared" si="6"/>
        <v>42012_cons</v>
      </c>
      <c r="B439" s="232">
        <v>42012</v>
      </c>
      <c r="C439" s="232" t="s">
        <v>696</v>
      </c>
      <c r="D439" s="232">
        <v>5.3045825958251998</v>
      </c>
      <c r="E439" s="232">
        <v>5.3213782608509098E-2</v>
      </c>
      <c r="F439" s="232">
        <v>99.684371948242202</v>
      </c>
      <c r="G439" s="232">
        <v>0</v>
      </c>
      <c r="H439" s="232">
        <v>30806</v>
      </c>
      <c r="I439" s="232">
        <v>0.42791250348091098</v>
      </c>
    </row>
    <row r="440" spans="1:10" x14ac:dyDescent="0.25">
      <c r="A440" s="275" t="str">
        <f t="shared" si="6"/>
        <v>42012edu1</v>
      </c>
      <c r="B440" s="232">
        <v>42012</v>
      </c>
      <c r="C440" s="232" t="s">
        <v>697</v>
      </c>
      <c r="D440" s="232">
        <v>0.182501420378685</v>
      </c>
      <c r="E440" s="232">
        <v>0.104025036096573</v>
      </c>
      <c r="F440" s="232">
        <v>1.754399061203</v>
      </c>
      <c r="G440" s="232">
        <v>7.9372100532054901E-2</v>
      </c>
      <c r="H440" s="232">
        <v>30806</v>
      </c>
      <c r="I440" s="232">
        <v>0.42791250348091098</v>
      </c>
      <c r="J440" s="232">
        <v>1.48953258758411E-4</v>
      </c>
    </row>
    <row r="441" spans="1:10" x14ac:dyDescent="0.25">
      <c r="A441" s="275" t="str">
        <f t="shared" si="6"/>
        <v>42012edu10</v>
      </c>
      <c r="B441" s="232">
        <v>42012</v>
      </c>
      <c r="C441" s="232" t="s">
        <v>698</v>
      </c>
      <c r="D441" s="232">
        <v>0.341422259807587</v>
      </c>
      <c r="E441" s="232">
        <v>4.0090996772050899E-2</v>
      </c>
      <c r="F441" s="232">
        <v>8.5161828994750994</v>
      </c>
      <c r="G441" s="232">
        <v>1.7228461549972801E-17</v>
      </c>
      <c r="H441" s="232">
        <v>30806</v>
      </c>
      <c r="I441" s="232">
        <v>0.42791250348091098</v>
      </c>
      <c r="J441" s="232">
        <v>2.1891174837946899E-2</v>
      </c>
    </row>
    <row r="442" spans="1:10" x14ac:dyDescent="0.25">
      <c r="A442" s="275" t="str">
        <f t="shared" si="6"/>
        <v>42012edu11</v>
      </c>
      <c r="B442" s="232">
        <v>42012</v>
      </c>
      <c r="C442" s="232" t="s">
        <v>699</v>
      </c>
      <c r="D442" s="232">
        <v>0.35721182823181202</v>
      </c>
      <c r="E442" s="232">
        <v>4.0430638939142199E-2</v>
      </c>
      <c r="F442" s="232">
        <v>8.8351764678955096</v>
      </c>
      <c r="G442" s="232">
        <v>1.0513385969415E-18</v>
      </c>
      <c r="H442" s="232">
        <v>30806</v>
      </c>
      <c r="I442" s="232">
        <v>0.42791250348091098</v>
      </c>
      <c r="J442" s="232">
        <v>2.83160489052534E-2</v>
      </c>
    </row>
    <row r="443" spans="1:10" x14ac:dyDescent="0.25">
      <c r="A443" s="275" t="str">
        <f t="shared" si="6"/>
        <v>42012edu12</v>
      </c>
      <c r="B443" s="232">
        <v>42012</v>
      </c>
      <c r="C443" s="232" t="s">
        <v>700</v>
      </c>
      <c r="D443" s="232">
        <v>0.55523931980133101</v>
      </c>
      <c r="E443" s="232">
        <v>3.11714597046375E-2</v>
      </c>
      <c r="F443" s="232">
        <v>17.812425613403299</v>
      </c>
      <c r="G443" s="232">
        <v>0</v>
      </c>
      <c r="H443" s="232">
        <v>30806</v>
      </c>
      <c r="I443" s="232">
        <v>0.42791250348091098</v>
      </c>
      <c r="J443" s="232">
        <v>0.35786733031272899</v>
      </c>
    </row>
    <row r="444" spans="1:10" x14ac:dyDescent="0.25">
      <c r="A444" s="275" t="str">
        <f t="shared" si="6"/>
        <v>42012edu13</v>
      </c>
      <c r="B444" s="232">
        <v>42012</v>
      </c>
      <c r="C444" s="232" t="s">
        <v>701</v>
      </c>
      <c r="D444" s="232">
        <v>0.789825439453125</v>
      </c>
      <c r="E444" s="232">
        <v>4.3513651937246302E-2</v>
      </c>
      <c r="F444" s="232">
        <v>18.151210784912099</v>
      </c>
      <c r="G444" s="232">
        <v>0</v>
      </c>
      <c r="H444" s="232">
        <v>30806</v>
      </c>
      <c r="I444" s="232">
        <v>0.42791250348091098</v>
      </c>
      <c r="J444" s="232">
        <v>1.9845522940158799E-2</v>
      </c>
    </row>
    <row r="445" spans="1:10" x14ac:dyDescent="0.25">
      <c r="A445" s="275" t="str">
        <f t="shared" si="6"/>
        <v>42012edu14</v>
      </c>
      <c r="B445" s="232">
        <v>42012</v>
      </c>
      <c r="C445" s="232" t="s">
        <v>702</v>
      </c>
      <c r="D445" s="232">
        <v>0.95691776275634799</v>
      </c>
      <c r="E445" s="232">
        <v>4.5846406370401403E-2</v>
      </c>
      <c r="F445" s="232">
        <v>20.872251510620099</v>
      </c>
      <c r="G445" s="232">
        <v>0</v>
      </c>
      <c r="H445" s="232">
        <v>30806</v>
      </c>
      <c r="I445" s="232">
        <v>0.42791250348091098</v>
      </c>
      <c r="J445" s="232">
        <v>2.77838204056025E-2</v>
      </c>
    </row>
    <row r="446" spans="1:10" x14ac:dyDescent="0.25">
      <c r="A446" s="275" t="str">
        <f t="shared" si="6"/>
        <v>42012edu15</v>
      </c>
      <c r="B446" s="232">
        <v>42012</v>
      </c>
      <c r="C446" s="232" t="s">
        <v>703</v>
      </c>
      <c r="D446" s="232">
        <v>1.0323514938354501</v>
      </c>
      <c r="E446" s="232">
        <v>4.7837223857641199E-2</v>
      </c>
      <c r="F446" s="232">
        <v>21.5805053710938</v>
      </c>
      <c r="G446" s="232">
        <v>0</v>
      </c>
      <c r="H446" s="232">
        <v>30806</v>
      </c>
      <c r="I446" s="232">
        <v>0.42791250348091098</v>
      </c>
      <c r="J446" s="232">
        <v>3.1808909028768498E-2</v>
      </c>
    </row>
    <row r="447" spans="1:10" x14ac:dyDescent="0.25">
      <c r="A447" s="275" t="str">
        <f t="shared" si="6"/>
        <v>42012edu16</v>
      </c>
      <c r="B447" s="232">
        <v>42012</v>
      </c>
      <c r="C447" s="232" t="s">
        <v>704</v>
      </c>
      <c r="D447" s="232">
        <v>1.47768378257751</v>
      </c>
      <c r="E447" s="232">
        <v>3.41075100004673E-2</v>
      </c>
      <c r="F447" s="232">
        <v>43.324295043945298</v>
      </c>
      <c r="G447" s="232">
        <v>0</v>
      </c>
      <c r="H447" s="232">
        <v>30806</v>
      </c>
      <c r="I447" s="232">
        <v>0.42791250348091098</v>
      </c>
      <c r="J447" s="232">
        <v>0.17541968822479201</v>
      </c>
    </row>
    <row r="448" spans="1:10" x14ac:dyDescent="0.25">
      <c r="A448" s="275" t="str">
        <f t="shared" si="6"/>
        <v>42012edu18</v>
      </c>
      <c r="B448" s="232">
        <v>42012</v>
      </c>
      <c r="C448" s="232" t="s">
        <v>705</v>
      </c>
      <c r="D448" s="232">
        <v>1.9065475463867201</v>
      </c>
      <c r="E448" s="232">
        <v>7.4120506644249004E-2</v>
      </c>
      <c r="F448" s="232">
        <v>25.7222690582275</v>
      </c>
      <c r="G448" s="232">
        <v>0</v>
      </c>
      <c r="H448" s="232">
        <v>30806</v>
      </c>
      <c r="I448" s="232">
        <v>0.42791250348091098</v>
      </c>
      <c r="J448" s="232">
        <v>1.0055872611701501E-2</v>
      </c>
    </row>
    <row r="449" spans="1:10" x14ac:dyDescent="0.25">
      <c r="A449" s="275" t="str">
        <f t="shared" si="6"/>
        <v>42012edu2</v>
      </c>
      <c r="B449" s="232">
        <v>42012</v>
      </c>
      <c r="C449" s="232" t="s">
        <v>706</v>
      </c>
      <c r="D449" s="232">
        <v>1.9079914316535E-2</v>
      </c>
      <c r="E449" s="232">
        <v>6.5560691058635698E-2</v>
      </c>
      <c r="F449" s="232">
        <v>0.291026741266251</v>
      </c>
      <c r="G449" s="232">
        <v>0.77103281021118197</v>
      </c>
      <c r="H449" s="232">
        <v>30806</v>
      </c>
      <c r="I449" s="232">
        <v>0.42791250348091098</v>
      </c>
      <c r="J449" s="232">
        <v>5.9546828269958496E-3</v>
      </c>
    </row>
    <row r="450" spans="1:10" x14ac:dyDescent="0.25">
      <c r="A450" s="275" t="str">
        <f t="shared" si="6"/>
        <v>42012edu22</v>
      </c>
      <c r="B450" s="232">
        <v>42012</v>
      </c>
      <c r="C450" s="232" t="s">
        <v>707</v>
      </c>
      <c r="D450" s="232">
        <v>2.19421458244324</v>
      </c>
      <c r="E450" s="232">
        <v>0.161235421895981</v>
      </c>
      <c r="F450" s="232">
        <v>13.608762741088899</v>
      </c>
      <c r="G450" s="232">
        <v>0</v>
      </c>
      <c r="H450" s="232">
        <v>30806</v>
      </c>
      <c r="I450" s="232">
        <v>0.42791250348091098</v>
      </c>
      <c r="J450" s="232">
        <v>3.3059297129511798E-3</v>
      </c>
    </row>
    <row r="451" spans="1:10" x14ac:dyDescent="0.25">
      <c r="A451" s="275" t="str">
        <f t="shared" ref="A451:A514" si="7">B451&amp;C451</f>
        <v>42012edu3</v>
      </c>
      <c r="B451" s="232">
        <v>42012</v>
      </c>
      <c r="C451" s="232" t="s">
        <v>708</v>
      </c>
      <c r="D451" s="232">
        <v>9.3965781852602993E-3</v>
      </c>
      <c r="E451" s="232">
        <v>5.1268517971038798E-2</v>
      </c>
      <c r="F451" s="232">
        <v>0.183281645178795</v>
      </c>
      <c r="G451" s="232">
        <v>0.854578256607056</v>
      </c>
      <c r="H451" s="232">
        <v>30806</v>
      </c>
      <c r="I451" s="232">
        <v>0.42791250348091098</v>
      </c>
      <c r="J451" s="232">
        <v>1.0538199916481999E-2</v>
      </c>
    </row>
    <row r="452" spans="1:10" x14ac:dyDescent="0.25">
      <c r="A452" s="275" t="str">
        <f t="shared" si="7"/>
        <v>42012edu4</v>
      </c>
      <c r="B452" s="232">
        <v>42012</v>
      </c>
      <c r="C452" s="232" t="s">
        <v>709</v>
      </c>
      <c r="D452" s="232">
        <v>7.1994669735431699E-2</v>
      </c>
      <c r="E452" s="232">
        <v>4.3279144912958097E-2</v>
      </c>
      <c r="F452" s="232">
        <v>1.66349565982819</v>
      </c>
      <c r="G452" s="232">
        <v>9.6223436295986203E-2</v>
      </c>
      <c r="H452" s="232">
        <v>30806</v>
      </c>
      <c r="I452" s="232">
        <v>0.42791250348091098</v>
      </c>
      <c r="J452" s="232">
        <v>1.7053706571459801E-2</v>
      </c>
    </row>
    <row r="453" spans="1:10" x14ac:dyDescent="0.25">
      <c r="A453" s="275" t="str">
        <f t="shared" si="7"/>
        <v>42012edu5</v>
      </c>
      <c r="B453" s="232">
        <v>42012</v>
      </c>
      <c r="C453" s="232" t="s">
        <v>710</v>
      </c>
      <c r="D453" s="232">
        <v>8.8082842528819996E-2</v>
      </c>
      <c r="E453" s="232">
        <v>3.4224640578031498E-2</v>
      </c>
      <c r="F453" s="232">
        <v>2.5736675262451199</v>
      </c>
      <c r="G453" s="232">
        <v>1.0067326016724099E-2</v>
      </c>
      <c r="H453" s="232">
        <v>30806</v>
      </c>
      <c r="I453" s="232">
        <v>0.42791250348091098</v>
      </c>
      <c r="J453" s="232">
        <v>6.5789215266704601E-2</v>
      </c>
    </row>
    <row r="454" spans="1:10" x14ac:dyDescent="0.25">
      <c r="A454" s="275" t="str">
        <f t="shared" si="7"/>
        <v>42012edu6</v>
      </c>
      <c r="B454" s="232">
        <v>42012</v>
      </c>
      <c r="C454" s="232" t="s">
        <v>711</v>
      </c>
      <c r="D454" s="232">
        <v>0.17285485565662401</v>
      </c>
      <c r="E454" s="232">
        <v>3.7192907184362398E-2</v>
      </c>
      <c r="F454" s="232">
        <v>4.64752197265625</v>
      </c>
      <c r="G454" s="232">
        <v>3.3733726922946499E-6</v>
      </c>
      <c r="H454" s="232">
        <v>30806</v>
      </c>
      <c r="I454" s="232">
        <v>0.42791250348091098</v>
      </c>
      <c r="J454" s="232">
        <v>3.7206642329692799E-2</v>
      </c>
    </row>
    <row r="455" spans="1:10" x14ac:dyDescent="0.25">
      <c r="A455" s="275" t="str">
        <f t="shared" si="7"/>
        <v>42012edu7</v>
      </c>
      <c r="B455" s="232">
        <v>42012</v>
      </c>
      <c r="C455" s="232" t="s">
        <v>712</v>
      </c>
      <c r="D455" s="232">
        <v>0.2055644094944</v>
      </c>
      <c r="E455" s="232">
        <v>3.7906423211097703E-2</v>
      </c>
      <c r="F455" s="232">
        <v>5.4229440689086896</v>
      </c>
      <c r="G455" s="232">
        <v>5.90660995669623E-8</v>
      </c>
      <c r="H455" s="232">
        <v>30806</v>
      </c>
      <c r="I455" s="232">
        <v>0.42791250348091098</v>
      </c>
      <c r="J455" s="232">
        <v>2.2612070664763499E-2</v>
      </c>
    </row>
    <row r="456" spans="1:10" x14ac:dyDescent="0.25">
      <c r="A456" s="275" t="str">
        <f t="shared" si="7"/>
        <v>42012edu8</v>
      </c>
      <c r="B456" s="232">
        <v>42012</v>
      </c>
      <c r="C456" s="232" t="s">
        <v>713</v>
      </c>
      <c r="D456" s="232">
        <v>0.20080451667308799</v>
      </c>
      <c r="E456" s="232">
        <v>3.78731079399586E-2</v>
      </c>
      <c r="F456" s="232">
        <v>5.3020343780517596</v>
      </c>
      <c r="G456" s="232">
        <v>1.15308026238381E-7</v>
      </c>
      <c r="H456" s="232">
        <v>30806</v>
      </c>
      <c r="I456" s="232">
        <v>0.42791250348091098</v>
      </c>
      <c r="J456" s="232">
        <v>2.8644710779190102E-2</v>
      </c>
    </row>
    <row r="457" spans="1:10" x14ac:dyDescent="0.25">
      <c r="A457" s="275" t="str">
        <f t="shared" si="7"/>
        <v>42012edu9</v>
      </c>
      <c r="B457" s="232">
        <v>42012</v>
      </c>
      <c r="C457" s="232" t="s">
        <v>714</v>
      </c>
      <c r="D457" s="232">
        <v>0.29922839999198902</v>
      </c>
      <c r="E457" s="232">
        <v>3.2158821821212803E-2</v>
      </c>
      <c r="F457" s="232">
        <v>9.3047065734863299</v>
      </c>
      <c r="G457" s="232">
        <v>1.4297928363491301E-20</v>
      </c>
      <c r="H457" s="232">
        <v>30806</v>
      </c>
      <c r="I457" s="232">
        <v>0.42791250348091098</v>
      </c>
      <c r="J457" s="232">
        <v>0.110968485474586</v>
      </c>
    </row>
    <row r="458" spans="1:10" x14ac:dyDescent="0.25">
      <c r="A458" s="275" t="str">
        <f t="shared" si="7"/>
        <v>42012hom</v>
      </c>
      <c r="B458" s="232">
        <v>42012</v>
      </c>
      <c r="C458" s="232" t="s">
        <v>715</v>
      </c>
      <c r="D458" s="232">
        <v>0.387015491724014</v>
      </c>
      <c r="E458" s="232">
        <v>9.5182880759239197E-3</v>
      </c>
      <c r="F458" s="232">
        <v>40.660198211669901</v>
      </c>
      <c r="G458" s="232">
        <v>0</v>
      </c>
      <c r="H458" s="232">
        <v>30806</v>
      </c>
      <c r="I458" s="232">
        <v>0.42791250348091098</v>
      </c>
      <c r="J458" s="232">
        <v>0.54980981349945102</v>
      </c>
    </row>
    <row r="459" spans="1:10" x14ac:dyDescent="0.25">
      <c r="A459" s="275" t="str">
        <f t="shared" si="7"/>
        <v>42012idade</v>
      </c>
      <c r="B459" s="232">
        <v>42012</v>
      </c>
      <c r="C459" s="232" t="s">
        <v>716</v>
      </c>
      <c r="D459" s="232">
        <v>5.54068759083748E-2</v>
      </c>
      <c r="E459" s="232">
        <v>2.39850697107613E-3</v>
      </c>
      <c r="F459" s="232">
        <v>23.100568771362301</v>
      </c>
      <c r="G459" s="232">
        <v>0</v>
      </c>
      <c r="H459" s="232">
        <v>30806</v>
      </c>
      <c r="I459" s="232">
        <v>0.42791250348091098</v>
      </c>
      <c r="J459" s="232">
        <v>38.830345153808601</v>
      </c>
    </row>
    <row r="460" spans="1:10" x14ac:dyDescent="0.25">
      <c r="A460" s="275" t="str">
        <f t="shared" si="7"/>
        <v>42012idade2</v>
      </c>
      <c r="B460" s="232">
        <v>42012</v>
      </c>
      <c r="C460" s="232" t="s">
        <v>717</v>
      </c>
      <c r="D460" s="232">
        <v>-5.3314794786274401E-4</v>
      </c>
      <c r="E460" s="232">
        <v>3.0830269679427099E-5</v>
      </c>
      <c r="F460" s="232">
        <v>-17.293003082275401</v>
      </c>
      <c r="G460" s="232">
        <v>0</v>
      </c>
      <c r="H460" s="232">
        <v>30806</v>
      </c>
      <c r="I460" s="232">
        <v>0.42791250348091098</v>
      </c>
      <c r="J460" s="232">
        <v>1682.16748046875</v>
      </c>
    </row>
    <row r="461" spans="1:10" x14ac:dyDescent="0.25">
      <c r="A461" s="275" t="str">
        <f t="shared" si="7"/>
        <v>42012lnrtrabp</v>
      </c>
      <c r="B461" s="232">
        <v>42012</v>
      </c>
      <c r="C461" s="232" t="s">
        <v>718</v>
      </c>
      <c r="J461" s="232">
        <v>7.4063215255737296</v>
      </c>
    </row>
    <row r="462" spans="1:10" x14ac:dyDescent="0.25">
      <c r="A462" s="275" t="str">
        <f t="shared" si="7"/>
        <v>32012_cons</v>
      </c>
      <c r="B462" s="232">
        <v>32012</v>
      </c>
      <c r="C462" s="232" t="s">
        <v>696</v>
      </c>
      <c r="D462" s="232">
        <v>5.2951002120971697</v>
      </c>
      <c r="E462" s="232">
        <v>4.8204779624939E-2</v>
      </c>
      <c r="F462" s="232">
        <v>109.84595489502</v>
      </c>
      <c r="G462" s="232">
        <v>0</v>
      </c>
      <c r="H462" s="232">
        <v>30905</v>
      </c>
      <c r="I462" s="232">
        <v>0.43941274285316501</v>
      </c>
    </row>
    <row r="463" spans="1:10" x14ac:dyDescent="0.25">
      <c r="A463" s="275" t="str">
        <f t="shared" si="7"/>
        <v>32012edu1</v>
      </c>
      <c r="B463" s="232">
        <v>32012</v>
      </c>
      <c r="C463" s="232" t="s">
        <v>697</v>
      </c>
      <c r="D463" s="232">
        <v>-0.25527024269103998</v>
      </c>
      <c r="E463" s="232">
        <v>0.210407003760338</v>
      </c>
      <c r="F463" s="232">
        <v>-1.2132211923599201</v>
      </c>
      <c r="G463" s="232">
        <v>0.225054547190666</v>
      </c>
      <c r="H463" s="232">
        <v>30905</v>
      </c>
      <c r="I463" s="232">
        <v>0.43941274285316501</v>
      </c>
      <c r="J463" s="232">
        <v>8.6450920207426006E-5</v>
      </c>
    </row>
    <row r="464" spans="1:10" x14ac:dyDescent="0.25">
      <c r="A464" s="275" t="str">
        <f t="shared" si="7"/>
        <v>32012edu10</v>
      </c>
      <c r="B464" s="232">
        <v>32012</v>
      </c>
      <c r="C464" s="232" t="s">
        <v>698</v>
      </c>
      <c r="D464" s="232">
        <v>0.340312719345093</v>
      </c>
      <c r="E464" s="232">
        <v>3.4572515636682503E-2</v>
      </c>
      <c r="F464" s="232">
        <v>9.8434467315673793</v>
      </c>
      <c r="G464" s="232">
        <v>7.9048027888724997E-23</v>
      </c>
      <c r="H464" s="232">
        <v>30905</v>
      </c>
      <c r="I464" s="232">
        <v>0.43941274285316501</v>
      </c>
      <c r="J464" s="232">
        <v>2.3640783503651602E-2</v>
      </c>
    </row>
    <row r="465" spans="1:10" x14ac:dyDescent="0.25">
      <c r="A465" s="275" t="str">
        <f t="shared" si="7"/>
        <v>32012edu11</v>
      </c>
      <c r="B465" s="232">
        <v>32012</v>
      </c>
      <c r="C465" s="232" t="s">
        <v>699</v>
      </c>
      <c r="D465" s="232">
        <v>0.39333570003509499</v>
      </c>
      <c r="E465" s="232">
        <v>3.3448528498411199E-2</v>
      </c>
      <c r="F465" s="232">
        <v>11.7594318389893</v>
      </c>
      <c r="G465" s="232">
        <v>7.38621992888619E-32</v>
      </c>
      <c r="H465" s="232">
        <v>30905</v>
      </c>
      <c r="I465" s="232">
        <v>0.43941274285316501</v>
      </c>
      <c r="J465" s="232">
        <v>2.9633143916726098E-2</v>
      </c>
    </row>
    <row r="466" spans="1:10" x14ac:dyDescent="0.25">
      <c r="A466" s="275" t="str">
        <f t="shared" si="7"/>
        <v>32012edu12</v>
      </c>
      <c r="B466" s="232">
        <v>32012</v>
      </c>
      <c r="C466" s="232" t="s">
        <v>700</v>
      </c>
      <c r="D466" s="232">
        <v>0.55360472202301003</v>
      </c>
      <c r="E466" s="232">
        <v>2.6770716533064801E-2</v>
      </c>
      <c r="F466" s="232">
        <v>20.679489135742202</v>
      </c>
      <c r="G466" s="232">
        <v>0</v>
      </c>
      <c r="H466" s="232">
        <v>30905</v>
      </c>
      <c r="I466" s="232">
        <v>0.43941274285316501</v>
      </c>
      <c r="J466" s="232">
        <v>0.355173230171204</v>
      </c>
    </row>
    <row r="467" spans="1:10" x14ac:dyDescent="0.25">
      <c r="A467" s="275" t="str">
        <f t="shared" si="7"/>
        <v>32012edu13</v>
      </c>
      <c r="B467" s="232">
        <v>32012</v>
      </c>
      <c r="C467" s="232" t="s">
        <v>701</v>
      </c>
      <c r="D467" s="232">
        <v>0.79171401262283303</v>
      </c>
      <c r="E467" s="232">
        <v>3.8983799517154701E-2</v>
      </c>
      <c r="F467" s="232">
        <v>20.308795928955099</v>
      </c>
      <c r="G467" s="232">
        <v>0</v>
      </c>
      <c r="H467" s="232">
        <v>30905</v>
      </c>
      <c r="I467" s="232">
        <v>0.43941274285316501</v>
      </c>
      <c r="J467" s="232">
        <v>2.2224145010113699E-2</v>
      </c>
    </row>
    <row r="468" spans="1:10" x14ac:dyDescent="0.25">
      <c r="A468" s="275" t="str">
        <f t="shared" si="7"/>
        <v>32012edu14</v>
      </c>
      <c r="B468" s="232">
        <v>32012</v>
      </c>
      <c r="C468" s="232" t="s">
        <v>702</v>
      </c>
      <c r="D468" s="232">
        <v>0.91506749391555797</v>
      </c>
      <c r="E468" s="232">
        <v>3.6886945366859401E-2</v>
      </c>
      <c r="F468" s="232">
        <v>24.8073539733887</v>
      </c>
      <c r="G468" s="232">
        <v>0</v>
      </c>
      <c r="H468" s="232">
        <v>30905</v>
      </c>
      <c r="I468" s="232">
        <v>0.43941274285316501</v>
      </c>
      <c r="J468" s="232">
        <v>2.7011558413505599E-2</v>
      </c>
    </row>
    <row r="469" spans="1:10" x14ac:dyDescent="0.25">
      <c r="A469" s="275" t="str">
        <f t="shared" si="7"/>
        <v>32012edu15</v>
      </c>
      <c r="B469" s="232">
        <v>32012</v>
      </c>
      <c r="C469" s="232" t="s">
        <v>703</v>
      </c>
      <c r="D469" s="232">
        <v>0.98585951328277599</v>
      </c>
      <c r="E469" s="232">
        <v>3.9041317999362897E-2</v>
      </c>
      <c r="F469" s="232">
        <v>25.251695632934599</v>
      </c>
      <c r="G469" s="232">
        <v>0</v>
      </c>
      <c r="H469" s="232">
        <v>30905</v>
      </c>
      <c r="I469" s="232">
        <v>0.43941274285316501</v>
      </c>
      <c r="J469" s="232">
        <v>3.0711036175489401E-2</v>
      </c>
    </row>
    <row r="470" spans="1:10" x14ac:dyDescent="0.25">
      <c r="A470" s="275" t="str">
        <f t="shared" si="7"/>
        <v>32012edu16</v>
      </c>
      <c r="B470" s="232">
        <v>32012</v>
      </c>
      <c r="C470" s="232" t="s">
        <v>704</v>
      </c>
      <c r="D470" s="232">
        <v>1.48978972434998</v>
      </c>
      <c r="E470" s="232">
        <v>2.9187118634581601E-2</v>
      </c>
      <c r="F470" s="232">
        <v>51.042713165283203</v>
      </c>
      <c r="G470" s="232">
        <v>0</v>
      </c>
      <c r="H470" s="232">
        <v>30905</v>
      </c>
      <c r="I470" s="232">
        <v>0.43941274285316501</v>
      </c>
      <c r="J470" s="232">
        <v>0.17672285437583901</v>
      </c>
    </row>
    <row r="471" spans="1:10" x14ac:dyDescent="0.25">
      <c r="A471" s="275" t="str">
        <f t="shared" si="7"/>
        <v>32012edu18</v>
      </c>
      <c r="B471" s="232">
        <v>32012</v>
      </c>
      <c r="C471" s="232" t="s">
        <v>705</v>
      </c>
      <c r="D471" s="232">
        <v>1.8915762901306199</v>
      </c>
      <c r="E471" s="232">
        <v>8.5905276238918304E-2</v>
      </c>
      <c r="F471" s="232">
        <v>22.019325256347699</v>
      </c>
      <c r="G471" s="232">
        <v>0</v>
      </c>
      <c r="H471" s="232">
        <v>30905</v>
      </c>
      <c r="I471" s="232">
        <v>0.43941274285316501</v>
      </c>
      <c r="J471" s="232">
        <v>9.8476046696305292E-3</v>
      </c>
    </row>
    <row r="472" spans="1:10" x14ac:dyDescent="0.25">
      <c r="A472" s="275" t="str">
        <f t="shared" si="7"/>
        <v>32012edu2</v>
      </c>
      <c r="B472" s="232">
        <v>32012</v>
      </c>
      <c r="C472" s="232" t="s">
        <v>706</v>
      </c>
      <c r="D472" s="232">
        <v>-0.112117193639278</v>
      </c>
      <c r="E472" s="232">
        <v>8.0857887864112896E-2</v>
      </c>
      <c r="F472" s="232">
        <v>-1.38659560680389</v>
      </c>
      <c r="G472" s="232">
        <v>0.165575116872787</v>
      </c>
      <c r="H472" s="232">
        <v>30905</v>
      </c>
      <c r="I472" s="232">
        <v>0.43941274285316501</v>
      </c>
      <c r="J472" s="232">
        <v>4.9962038174271601E-3</v>
      </c>
    </row>
    <row r="473" spans="1:10" x14ac:dyDescent="0.25">
      <c r="A473" s="275" t="str">
        <f t="shared" si="7"/>
        <v>32012edu22</v>
      </c>
      <c r="B473" s="232">
        <v>32012</v>
      </c>
      <c r="C473" s="232" t="s">
        <v>707</v>
      </c>
      <c r="D473" s="232">
        <v>2.2759931087493901</v>
      </c>
      <c r="E473" s="232">
        <v>0.117134191095829</v>
      </c>
      <c r="F473" s="232">
        <v>19.430646896362301</v>
      </c>
      <c r="G473" s="232">
        <v>0</v>
      </c>
      <c r="H473" s="232">
        <v>30905</v>
      </c>
      <c r="I473" s="232">
        <v>0.43941274285316501</v>
      </c>
      <c r="J473" s="232">
        <v>3.2729425001889502E-3</v>
      </c>
    </row>
    <row r="474" spans="1:10" x14ac:dyDescent="0.25">
      <c r="A474" s="275" t="str">
        <f t="shared" si="7"/>
        <v>32012edu3</v>
      </c>
      <c r="B474" s="232">
        <v>32012</v>
      </c>
      <c r="C474" s="232" t="s">
        <v>708</v>
      </c>
      <c r="D474" s="232">
        <v>-2.55290837958455E-3</v>
      </c>
      <c r="E474" s="232">
        <v>4.1620109230279902E-2</v>
      </c>
      <c r="F474" s="232">
        <v>-6.1338339000940302E-2</v>
      </c>
      <c r="G474" s="232">
        <v>0.95109015703201305</v>
      </c>
      <c r="H474" s="232">
        <v>30905</v>
      </c>
      <c r="I474" s="232">
        <v>0.43941274285316501</v>
      </c>
      <c r="J474" s="232">
        <v>9.5316153019666706E-3</v>
      </c>
    </row>
    <row r="475" spans="1:10" x14ac:dyDescent="0.25">
      <c r="A475" s="275" t="str">
        <f t="shared" si="7"/>
        <v>32012edu4</v>
      </c>
      <c r="B475" s="232">
        <v>32012</v>
      </c>
      <c r="C475" s="232" t="s">
        <v>709</v>
      </c>
      <c r="D475" s="232">
        <v>4.0984023362398099E-2</v>
      </c>
      <c r="E475" s="232">
        <v>4.1433054953813601E-2</v>
      </c>
      <c r="F475" s="232">
        <v>0.98916250467300404</v>
      </c>
      <c r="G475" s="232">
        <v>0.32259139418602001</v>
      </c>
      <c r="H475" s="232">
        <v>30905</v>
      </c>
      <c r="I475" s="232">
        <v>0.43941274285316501</v>
      </c>
      <c r="J475" s="232">
        <v>1.5457747504115099E-2</v>
      </c>
    </row>
    <row r="476" spans="1:10" x14ac:dyDescent="0.25">
      <c r="A476" s="275" t="str">
        <f t="shared" si="7"/>
        <v>32012edu5</v>
      </c>
      <c r="B476" s="232">
        <v>32012</v>
      </c>
      <c r="C476" s="232" t="s">
        <v>710</v>
      </c>
      <c r="D476" s="232">
        <v>9.3526832759380299E-2</v>
      </c>
      <c r="E476" s="232">
        <v>2.9742771759629302E-2</v>
      </c>
      <c r="F476" s="232">
        <v>3.1445231437683101</v>
      </c>
      <c r="G476" s="232">
        <v>1.6651537735015199E-3</v>
      </c>
      <c r="H476" s="232">
        <v>30905</v>
      </c>
      <c r="I476" s="232">
        <v>0.43941274285316501</v>
      </c>
      <c r="J476" s="232">
        <v>6.7424699664115906E-2</v>
      </c>
    </row>
    <row r="477" spans="1:10" x14ac:dyDescent="0.25">
      <c r="A477" s="275" t="str">
        <f t="shared" si="7"/>
        <v>32012edu6</v>
      </c>
      <c r="B477" s="232">
        <v>32012</v>
      </c>
      <c r="C477" s="232" t="s">
        <v>711</v>
      </c>
      <c r="D477" s="232">
        <v>0.15880328416824299</v>
      </c>
      <c r="E477" s="232">
        <v>3.1227786093950299E-2</v>
      </c>
      <c r="F477" s="232">
        <v>5.0853199958801296</v>
      </c>
      <c r="G477" s="232">
        <v>3.6915008649884802E-7</v>
      </c>
      <c r="H477" s="232">
        <v>30905</v>
      </c>
      <c r="I477" s="232">
        <v>0.43941274285316501</v>
      </c>
      <c r="J477" s="232">
        <v>3.5920929163694403E-2</v>
      </c>
    </row>
    <row r="478" spans="1:10" x14ac:dyDescent="0.25">
      <c r="A478" s="275" t="str">
        <f t="shared" si="7"/>
        <v>32012edu7</v>
      </c>
      <c r="B478" s="232">
        <v>32012</v>
      </c>
      <c r="C478" s="232" t="s">
        <v>712</v>
      </c>
      <c r="D478" s="232">
        <v>0.158601149916649</v>
      </c>
      <c r="E478" s="232">
        <v>3.8284003734588602E-2</v>
      </c>
      <c r="F478" s="232">
        <v>4.1427526473998997</v>
      </c>
      <c r="G478" s="232">
        <v>3.4407457860652398E-5</v>
      </c>
      <c r="H478" s="232">
        <v>30905</v>
      </c>
      <c r="I478" s="232">
        <v>0.43941274285316501</v>
      </c>
      <c r="J478" s="232">
        <v>2.4174243211746198E-2</v>
      </c>
    </row>
    <row r="479" spans="1:10" x14ac:dyDescent="0.25">
      <c r="A479" s="275" t="str">
        <f t="shared" si="7"/>
        <v>32012edu8</v>
      </c>
      <c r="B479" s="232">
        <v>32012</v>
      </c>
      <c r="C479" s="232" t="s">
        <v>713</v>
      </c>
      <c r="D479" s="232">
        <v>0.215623363852501</v>
      </c>
      <c r="E479" s="232">
        <v>3.3613778650760699E-2</v>
      </c>
      <c r="F479" s="232">
        <v>6.4147315025329599</v>
      </c>
      <c r="G479" s="232">
        <v>1.4311074547634901E-10</v>
      </c>
      <c r="H479" s="232">
        <v>30905</v>
      </c>
      <c r="I479" s="232">
        <v>0.43941274285316501</v>
      </c>
      <c r="J479" s="232">
        <v>2.73892637342215E-2</v>
      </c>
    </row>
    <row r="480" spans="1:10" x14ac:dyDescent="0.25">
      <c r="A480" s="275" t="str">
        <f t="shared" si="7"/>
        <v>32012edu9</v>
      </c>
      <c r="B480" s="232">
        <v>32012</v>
      </c>
      <c r="C480" s="232" t="s">
        <v>714</v>
      </c>
      <c r="D480" s="232">
        <v>0.28911885619163502</v>
      </c>
      <c r="E480" s="232">
        <v>2.7694376185536398E-2</v>
      </c>
      <c r="F480" s="232">
        <v>10.439622879028301</v>
      </c>
      <c r="G480" s="232">
        <v>1.8023135916463599E-25</v>
      </c>
      <c r="H480" s="232">
        <v>30905</v>
      </c>
      <c r="I480" s="232">
        <v>0.43941274285316501</v>
      </c>
      <c r="J480" s="232">
        <v>0.110187657177448</v>
      </c>
    </row>
    <row r="481" spans="1:10" x14ac:dyDescent="0.25">
      <c r="A481" s="275" t="str">
        <f t="shared" si="7"/>
        <v>32012hom</v>
      </c>
      <c r="B481" s="232">
        <v>32012</v>
      </c>
      <c r="C481" s="232" t="s">
        <v>715</v>
      </c>
      <c r="D481" s="232">
        <v>0.39550870656967202</v>
      </c>
      <c r="E481" s="232">
        <v>8.8420519605279004E-3</v>
      </c>
      <c r="F481" s="232">
        <v>44.730419158935497</v>
      </c>
      <c r="G481" s="232">
        <v>0</v>
      </c>
      <c r="H481" s="232">
        <v>30905</v>
      </c>
      <c r="I481" s="232">
        <v>0.43941274285316501</v>
      </c>
      <c r="J481" s="232">
        <v>0.55188006162643399</v>
      </c>
    </row>
    <row r="482" spans="1:10" x14ac:dyDescent="0.25">
      <c r="A482" s="275" t="str">
        <f t="shared" si="7"/>
        <v>32012idade</v>
      </c>
      <c r="B482" s="232">
        <v>32012</v>
      </c>
      <c r="C482" s="232" t="s">
        <v>716</v>
      </c>
      <c r="D482" s="232">
        <v>5.5747270584106397E-2</v>
      </c>
      <c r="E482" s="232">
        <v>2.24801455624402E-3</v>
      </c>
      <c r="F482" s="232">
        <v>24.798446655273398</v>
      </c>
      <c r="G482" s="232">
        <v>0</v>
      </c>
      <c r="H482" s="232">
        <v>30905</v>
      </c>
      <c r="I482" s="232">
        <v>0.43941274285316501</v>
      </c>
      <c r="J482" s="232">
        <v>38.683391571044901</v>
      </c>
    </row>
    <row r="483" spans="1:10" x14ac:dyDescent="0.25">
      <c r="A483" s="275" t="str">
        <f t="shared" si="7"/>
        <v>32012idade2</v>
      </c>
      <c r="B483" s="232">
        <v>32012</v>
      </c>
      <c r="C483" s="232" t="s">
        <v>717</v>
      </c>
      <c r="D483" s="232">
        <v>-5.37767598871142E-4</v>
      </c>
      <c r="E483" s="232">
        <v>2.865355781978E-5</v>
      </c>
      <c r="F483" s="232">
        <v>-18.767917633056602</v>
      </c>
      <c r="G483" s="232">
        <v>0</v>
      </c>
      <c r="H483" s="232">
        <v>30905</v>
      </c>
      <c r="I483" s="232">
        <v>0.43941274285316501</v>
      </c>
      <c r="J483" s="232">
        <v>1668.7626953125</v>
      </c>
    </row>
    <row r="484" spans="1:10" x14ac:dyDescent="0.25">
      <c r="A484" s="275" t="str">
        <f t="shared" si="7"/>
        <v>32012lnrtrabp</v>
      </c>
      <c r="B484" s="232">
        <v>32012</v>
      </c>
      <c r="C484" s="232" t="s">
        <v>718</v>
      </c>
      <c r="J484" s="232">
        <v>7.4043679237365696</v>
      </c>
    </row>
    <row r="485" spans="1:10" x14ac:dyDescent="0.25">
      <c r="A485" s="275" t="str">
        <f t="shared" si="7"/>
        <v>22012_cons</v>
      </c>
      <c r="B485" s="232">
        <v>22012</v>
      </c>
      <c r="C485" s="232" t="s">
        <v>696</v>
      </c>
      <c r="D485" s="232">
        <v>5.3671679496765101</v>
      </c>
      <c r="E485" s="232">
        <v>4.9075927585363402E-2</v>
      </c>
      <c r="F485" s="232">
        <v>109.36457824707</v>
      </c>
      <c r="G485" s="232">
        <v>0</v>
      </c>
      <c r="H485" s="232">
        <v>30861</v>
      </c>
      <c r="I485" s="232">
        <v>0.403454840183258</v>
      </c>
    </row>
    <row r="486" spans="1:10" x14ac:dyDescent="0.25">
      <c r="A486" s="275" t="str">
        <f t="shared" si="7"/>
        <v>22012edu1</v>
      </c>
      <c r="B486" s="232">
        <v>22012</v>
      </c>
      <c r="C486" s="232" t="s">
        <v>697</v>
      </c>
      <c r="D486" s="232">
        <v>-1.51724675670266E-2</v>
      </c>
      <c r="E486" s="232">
        <v>0.16121433675289201</v>
      </c>
      <c r="F486" s="232">
        <v>-9.4113640487194103E-2</v>
      </c>
      <c r="G486" s="232">
        <v>0.92501950263977095</v>
      </c>
      <c r="H486" s="232">
        <v>30861</v>
      </c>
      <c r="I486" s="232">
        <v>0.403454840183258</v>
      </c>
      <c r="J486" s="232">
        <v>6.4144673524424401E-4</v>
      </c>
    </row>
    <row r="487" spans="1:10" x14ac:dyDescent="0.25">
      <c r="A487" s="275" t="str">
        <f t="shared" si="7"/>
        <v>22012edu10</v>
      </c>
      <c r="B487" s="232">
        <v>22012</v>
      </c>
      <c r="C487" s="232" t="s">
        <v>698</v>
      </c>
      <c r="D487" s="232">
        <v>0.32952675223350503</v>
      </c>
      <c r="E487" s="232">
        <v>3.21175381541252E-2</v>
      </c>
      <c r="F487" s="232">
        <v>10.2600250244141</v>
      </c>
      <c r="G487" s="232">
        <v>1.1688026454081601E-24</v>
      </c>
      <c r="H487" s="232">
        <v>30861</v>
      </c>
      <c r="I487" s="232">
        <v>0.403454840183258</v>
      </c>
      <c r="J487" s="232">
        <v>2.58070845156908E-2</v>
      </c>
    </row>
    <row r="488" spans="1:10" x14ac:dyDescent="0.25">
      <c r="A488" s="275" t="str">
        <f t="shared" si="7"/>
        <v>22012edu11</v>
      </c>
      <c r="B488" s="232">
        <v>22012</v>
      </c>
      <c r="C488" s="232" t="s">
        <v>699</v>
      </c>
      <c r="D488" s="232">
        <v>0.37335440516471902</v>
      </c>
      <c r="E488" s="232">
        <v>3.1301356852054603E-2</v>
      </c>
      <c r="F488" s="232">
        <v>11.9277391433716</v>
      </c>
      <c r="G488" s="232">
        <v>1.00155321912165E-32</v>
      </c>
      <c r="H488" s="232">
        <v>30861</v>
      </c>
      <c r="I488" s="232">
        <v>0.403454840183258</v>
      </c>
      <c r="J488" s="232">
        <v>3.1715314835310003E-2</v>
      </c>
    </row>
    <row r="489" spans="1:10" x14ac:dyDescent="0.25">
      <c r="A489" s="275" t="str">
        <f t="shared" si="7"/>
        <v>22012edu12</v>
      </c>
      <c r="B489" s="232">
        <v>22012</v>
      </c>
      <c r="C489" s="232" t="s">
        <v>700</v>
      </c>
      <c r="D489" s="232">
        <v>0.54904150962829601</v>
      </c>
      <c r="E489" s="232">
        <v>2.4963401257991801E-2</v>
      </c>
      <c r="F489" s="232">
        <v>21.993858337402301</v>
      </c>
      <c r="G489" s="232">
        <v>0</v>
      </c>
      <c r="H489" s="232">
        <v>30861</v>
      </c>
      <c r="I489" s="232">
        <v>0.403454840183258</v>
      </c>
      <c r="J489" s="232">
        <v>0.34926444292068498</v>
      </c>
    </row>
    <row r="490" spans="1:10" x14ac:dyDescent="0.25">
      <c r="A490" s="275" t="str">
        <f t="shared" si="7"/>
        <v>22012edu13</v>
      </c>
      <c r="B490" s="232">
        <v>22012</v>
      </c>
      <c r="C490" s="232" t="s">
        <v>701</v>
      </c>
      <c r="D490" s="232">
        <v>0.815207779407501</v>
      </c>
      <c r="E490" s="232">
        <v>3.8607764989137698E-2</v>
      </c>
      <c r="F490" s="232">
        <v>21.115125656127901</v>
      </c>
      <c r="G490" s="232">
        <v>0</v>
      </c>
      <c r="H490" s="232">
        <v>30861</v>
      </c>
      <c r="I490" s="232">
        <v>0.403454840183258</v>
      </c>
      <c r="J490" s="232">
        <v>2.13299114257097E-2</v>
      </c>
    </row>
    <row r="491" spans="1:10" x14ac:dyDescent="0.25">
      <c r="A491" s="275" t="str">
        <f t="shared" si="7"/>
        <v>22012edu14</v>
      </c>
      <c r="B491" s="232">
        <v>22012</v>
      </c>
      <c r="C491" s="232" t="s">
        <v>702</v>
      </c>
      <c r="D491" s="232">
        <v>0.865223407745361</v>
      </c>
      <c r="E491" s="232">
        <v>3.5869479179382303E-2</v>
      </c>
      <c r="F491" s="232">
        <v>24.121437072753899</v>
      </c>
      <c r="G491" s="232">
        <v>0</v>
      </c>
      <c r="H491" s="232">
        <v>30861</v>
      </c>
      <c r="I491" s="232">
        <v>0.403454840183258</v>
      </c>
      <c r="J491" s="232">
        <v>2.6804873719811401E-2</v>
      </c>
    </row>
    <row r="492" spans="1:10" x14ac:dyDescent="0.25">
      <c r="A492" s="275" t="str">
        <f t="shared" si="7"/>
        <v>22012edu15</v>
      </c>
      <c r="B492" s="232">
        <v>22012</v>
      </c>
      <c r="C492" s="232" t="s">
        <v>703</v>
      </c>
      <c r="D492" s="232">
        <v>0.96609902381896995</v>
      </c>
      <c r="E492" s="232">
        <v>3.9424337446689599E-2</v>
      </c>
      <c r="F492" s="232">
        <v>24.505142211914102</v>
      </c>
      <c r="G492" s="232">
        <v>0</v>
      </c>
      <c r="H492" s="232">
        <v>30861</v>
      </c>
      <c r="I492" s="232">
        <v>0.403454840183258</v>
      </c>
      <c r="J492" s="232">
        <v>2.98484638333321E-2</v>
      </c>
    </row>
    <row r="493" spans="1:10" x14ac:dyDescent="0.25">
      <c r="A493" s="275" t="str">
        <f t="shared" si="7"/>
        <v>22012edu16</v>
      </c>
      <c r="B493" s="232">
        <v>22012</v>
      </c>
      <c r="C493" s="232" t="s">
        <v>704</v>
      </c>
      <c r="D493" s="232">
        <v>1.47566866874695</v>
      </c>
      <c r="E493" s="232">
        <v>2.8600873425602899E-2</v>
      </c>
      <c r="F493" s="232">
        <v>51.595230102539098</v>
      </c>
      <c r="G493" s="232">
        <v>0</v>
      </c>
      <c r="H493" s="232">
        <v>30861</v>
      </c>
      <c r="I493" s="232">
        <v>0.403454840183258</v>
      </c>
      <c r="J493" s="232">
        <v>0.17719444632530201</v>
      </c>
    </row>
    <row r="494" spans="1:10" x14ac:dyDescent="0.25">
      <c r="A494" s="275" t="str">
        <f t="shared" si="7"/>
        <v>22012edu18</v>
      </c>
      <c r="B494" s="232">
        <v>22012</v>
      </c>
      <c r="C494" s="232" t="s">
        <v>705</v>
      </c>
      <c r="D494" s="232">
        <v>1.7363464832305899</v>
      </c>
      <c r="E494" s="232">
        <v>6.6966988146305098E-2</v>
      </c>
      <c r="F494" s="232">
        <v>25.928394317626999</v>
      </c>
      <c r="G494" s="232">
        <v>0</v>
      </c>
      <c r="H494" s="232">
        <v>30861</v>
      </c>
      <c r="I494" s="232">
        <v>0.403454840183258</v>
      </c>
      <c r="J494" s="232">
        <v>9.9760871380567603E-3</v>
      </c>
    </row>
    <row r="495" spans="1:10" x14ac:dyDescent="0.25">
      <c r="A495" s="275" t="str">
        <f t="shared" si="7"/>
        <v>22012edu2</v>
      </c>
      <c r="B495" s="232">
        <v>22012</v>
      </c>
      <c r="C495" s="232" t="s">
        <v>706</v>
      </c>
      <c r="D495" s="232">
        <v>-4.3204165995121002E-2</v>
      </c>
      <c r="E495" s="232">
        <v>5.8107025921344799E-2</v>
      </c>
      <c r="F495" s="232">
        <v>-0.743527412414551</v>
      </c>
      <c r="G495" s="232">
        <v>0.45716810226440402</v>
      </c>
      <c r="H495" s="232">
        <v>30861</v>
      </c>
      <c r="I495" s="232">
        <v>0.403454840183258</v>
      </c>
      <c r="J495" s="232">
        <v>4.8552653752267404E-3</v>
      </c>
    </row>
    <row r="496" spans="1:10" x14ac:dyDescent="0.25">
      <c r="A496" s="275" t="str">
        <f t="shared" si="7"/>
        <v>22012edu22</v>
      </c>
      <c r="B496" s="232">
        <v>22012</v>
      </c>
      <c r="C496" s="232" t="s">
        <v>707</v>
      </c>
      <c r="D496" s="232">
        <v>1.9480909109115601</v>
      </c>
      <c r="E496" s="232">
        <v>0.136689588427544</v>
      </c>
      <c r="F496" s="232">
        <v>14.2519330978394</v>
      </c>
      <c r="G496" s="232">
        <v>0</v>
      </c>
      <c r="H496" s="232">
        <v>30861</v>
      </c>
      <c r="I496" s="232">
        <v>0.403454840183258</v>
      </c>
      <c r="J496" s="232">
        <v>3.3668323885649399E-3</v>
      </c>
    </row>
    <row r="497" spans="1:10" x14ac:dyDescent="0.25">
      <c r="A497" s="275" t="str">
        <f t="shared" si="7"/>
        <v>22012edu3</v>
      </c>
      <c r="B497" s="232">
        <v>22012</v>
      </c>
      <c r="C497" s="232" t="s">
        <v>708</v>
      </c>
      <c r="D497" s="232">
        <v>-2.0379286725074101E-3</v>
      </c>
      <c r="E497" s="232">
        <v>4.7148637473583201E-2</v>
      </c>
      <c r="F497" s="232">
        <v>-4.3223489075899103E-2</v>
      </c>
      <c r="G497" s="232">
        <v>0.96552366018295299</v>
      </c>
      <c r="H497" s="232">
        <v>30861</v>
      </c>
      <c r="I497" s="232">
        <v>0.403454840183258</v>
      </c>
      <c r="J497" s="232">
        <v>9.77702904492617E-3</v>
      </c>
    </row>
    <row r="498" spans="1:10" x14ac:dyDescent="0.25">
      <c r="A498" s="275" t="str">
        <f t="shared" si="7"/>
        <v>22012edu4</v>
      </c>
      <c r="B498" s="232">
        <v>22012</v>
      </c>
      <c r="C498" s="232" t="s">
        <v>709</v>
      </c>
      <c r="D498" s="232">
        <v>1.40478610992432E-2</v>
      </c>
      <c r="E498" s="232">
        <v>3.99983040988445E-2</v>
      </c>
      <c r="F498" s="232">
        <v>0.351211428642273</v>
      </c>
      <c r="G498" s="232">
        <v>0.72543215751647905</v>
      </c>
      <c r="H498" s="232">
        <v>30861</v>
      </c>
      <c r="I498" s="232">
        <v>0.403454840183258</v>
      </c>
      <c r="J498" s="232">
        <v>1.7328992486000099E-2</v>
      </c>
    </row>
    <row r="499" spans="1:10" x14ac:dyDescent="0.25">
      <c r="A499" s="275" t="str">
        <f t="shared" si="7"/>
        <v>22012edu5</v>
      </c>
      <c r="B499" s="232">
        <v>22012</v>
      </c>
      <c r="C499" s="232" t="s">
        <v>710</v>
      </c>
      <c r="D499" s="232">
        <v>0.110519371926785</v>
      </c>
      <c r="E499" s="232">
        <v>2.9029872268438301E-2</v>
      </c>
      <c r="F499" s="232">
        <v>3.8070912361145002</v>
      </c>
      <c r="G499" s="232">
        <v>1.40882839332335E-4</v>
      </c>
      <c r="H499" s="232">
        <v>30861</v>
      </c>
      <c r="I499" s="232">
        <v>0.403454840183258</v>
      </c>
      <c r="J499" s="232">
        <v>6.6574342548847198E-2</v>
      </c>
    </row>
    <row r="500" spans="1:10" x14ac:dyDescent="0.25">
      <c r="A500" s="275" t="str">
        <f t="shared" si="7"/>
        <v>22012edu6</v>
      </c>
      <c r="B500" s="232">
        <v>22012</v>
      </c>
      <c r="C500" s="232" t="s">
        <v>711</v>
      </c>
      <c r="D500" s="232">
        <v>0.13686957955360399</v>
      </c>
      <c r="E500" s="232">
        <v>3.1305506825447103E-2</v>
      </c>
      <c r="F500" s="232">
        <v>4.3720607757568404</v>
      </c>
      <c r="G500" s="232">
        <v>1.23481750051724E-5</v>
      </c>
      <c r="H500" s="232">
        <v>30861</v>
      </c>
      <c r="I500" s="232">
        <v>0.403454840183258</v>
      </c>
      <c r="J500" s="232">
        <v>3.51448319852352E-2</v>
      </c>
    </row>
    <row r="501" spans="1:10" x14ac:dyDescent="0.25">
      <c r="A501" s="275" t="str">
        <f t="shared" si="7"/>
        <v>22012edu7</v>
      </c>
      <c r="B501" s="232">
        <v>22012</v>
      </c>
      <c r="C501" s="232" t="s">
        <v>712</v>
      </c>
      <c r="D501" s="232">
        <v>0.21303045749664301</v>
      </c>
      <c r="E501" s="232">
        <v>3.3181220293045002E-2</v>
      </c>
      <c r="F501" s="232">
        <v>6.4202117919921902</v>
      </c>
      <c r="G501" s="232">
        <v>1.3806172871611001E-10</v>
      </c>
      <c r="H501" s="232">
        <v>30861</v>
      </c>
      <c r="I501" s="232">
        <v>0.403454840183258</v>
      </c>
      <c r="J501" s="232">
        <v>2.1933760493993801E-2</v>
      </c>
    </row>
    <row r="502" spans="1:10" x14ac:dyDescent="0.25">
      <c r="A502" s="275" t="str">
        <f t="shared" si="7"/>
        <v>22012edu8</v>
      </c>
      <c r="B502" s="232">
        <v>22012</v>
      </c>
      <c r="C502" s="232" t="s">
        <v>713</v>
      </c>
      <c r="D502" s="232">
        <v>0.207259386777878</v>
      </c>
      <c r="E502" s="232">
        <v>3.16113829612732E-2</v>
      </c>
      <c r="F502" s="232">
        <v>6.55647945404053</v>
      </c>
      <c r="G502" s="232">
        <v>5.5962234846163002E-11</v>
      </c>
      <c r="H502" s="232">
        <v>30861</v>
      </c>
      <c r="I502" s="232">
        <v>0.403454840183258</v>
      </c>
      <c r="J502" s="232">
        <v>2.9843315482139601E-2</v>
      </c>
    </row>
    <row r="503" spans="1:10" x14ac:dyDescent="0.25">
      <c r="A503" s="275" t="str">
        <f t="shared" si="7"/>
        <v>22012edu9</v>
      </c>
      <c r="B503" s="232">
        <v>22012</v>
      </c>
      <c r="C503" s="232" t="s">
        <v>714</v>
      </c>
      <c r="D503" s="232">
        <v>0.26026543974876398</v>
      </c>
      <c r="E503" s="232">
        <v>2.63052769005299E-2</v>
      </c>
      <c r="F503" s="232">
        <v>9.8940391540527308</v>
      </c>
      <c r="G503" s="232">
        <v>4.7819997078916001E-23</v>
      </c>
      <c r="H503" s="232">
        <v>30861</v>
      </c>
      <c r="I503" s="232">
        <v>0.403454840183258</v>
      </c>
      <c r="J503" s="232">
        <v>0.110849268734455</v>
      </c>
    </row>
    <row r="504" spans="1:10" x14ac:dyDescent="0.25">
      <c r="A504" s="275" t="str">
        <f t="shared" si="7"/>
        <v>22012hom</v>
      </c>
      <c r="B504" s="232">
        <v>22012</v>
      </c>
      <c r="C504" s="232" t="s">
        <v>715</v>
      </c>
      <c r="D504" s="232">
        <v>0.38229238986969</v>
      </c>
      <c r="E504" s="232">
        <v>9.3541117385029793E-3</v>
      </c>
      <c r="F504" s="232">
        <v>40.8689155578613</v>
      </c>
      <c r="G504" s="232">
        <v>0</v>
      </c>
      <c r="H504" s="232">
        <v>30861</v>
      </c>
      <c r="I504" s="232">
        <v>0.403454840183258</v>
      </c>
      <c r="J504" s="232">
        <v>0.54942995309829701</v>
      </c>
    </row>
    <row r="505" spans="1:10" x14ac:dyDescent="0.25">
      <c r="A505" s="275" t="str">
        <f t="shared" si="7"/>
        <v>22012idade</v>
      </c>
      <c r="B505" s="232">
        <v>22012</v>
      </c>
      <c r="C505" s="232" t="s">
        <v>716</v>
      </c>
      <c r="D505" s="232">
        <v>5.2342314273119001E-2</v>
      </c>
      <c r="E505" s="232">
        <v>2.3612957447767301E-3</v>
      </c>
      <c r="F505" s="232">
        <v>22.166776657104499</v>
      </c>
      <c r="G505" s="232">
        <v>0</v>
      </c>
      <c r="H505" s="232">
        <v>30861</v>
      </c>
      <c r="I505" s="232">
        <v>0.403454840183258</v>
      </c>
      <c r="J505" s="232">
        <v>38.564937591552699</v>
      </c>
    </row>
    <row r="506" spans="1:10" x14ac:dyDescent="0.25">
      <c r="A506" s="275" t="str">
        <f t="shared" si="7"/>
        <v>22012idade2</v>
      </c>
      <c r="B506" s="232">
        <v>22012</v>
      </c>
      <c r="C506" s="232" t="s">
        <v>717</v>
      </c>
      <c r="D506" s="232">
        <v>-4.94134204927832E-4</v>
      </c>
      <c r="E506" s="232">
        <v>3.0319755751406801E-5</v>
      </c>
      <c r="F506" s="232">
        <v>-16.2974338531494</v>
      </c>
      <c r="G506" s="232">
        <v>0</v>
      </c>
      <c r="H506" s="232">
        <v>30861</v>
      </c>
      <c r="I506" s="232">
        <v>0.403454840183258</v>
      </c>
      <c r="J506" s="232">
        <v>1658.12194824219</v>
      </c>
    </row>
    <row r="507" spans="1:10" x14ac:dyDescent="0.25">
      <c r="A507" s="275" t="str">
        <f t="shared" si="7"/>
        <v>22012lnrtrabp</v>
      </c>
      <c r="B507" s="232">
        <v>22012</v>
      </c>
      <c r="C507" s="232" t="s">
        <v>718</v>
      </c>
      <c r="J507" s="232">
        <v>7.3952183723449698</v>
      </c>
    </row>
    <row r="508" spans="1:10" x14ac:dyDescent="0.25">
      <c r="A508" s="275" t="str">
        <f t="shared" si="7"/>
        <v>12012_cons</v>
      </c>
      <c r="B508" s="232">
        <v>12012</v>
      </c>
      <c r="C508" s="232" t="s">
        <v>696</v>
      </c>
      <c r="D508" s="232">
        <v>5.2428417205810502</v>
      </c>
      <c r="E508" s="232">
        <v>4.9827720969915397E-2</v>
      </c>
      <c r="F508" s="232">
        <v>105.219375610352</v>
      </c>
      <c r="G508" s="232">
        <v>0</v>
      </c>
      <c r="H508" s="232">
        <v>29547</v>
      </c>
      <c r="I508" s="232">
        <v>0.43593880534172103</v>
      </c>
    </row>
    <row r="509" spans="1:10" x14ac:dyDescent="0.25">
      <c r="A509" s="275" t="str">
        <f t="shared" si="7"/>
        <v>12012edu1</v>
      </c>
      <c r="B509" s="232">
        <v>12012</v>
      </c>
      <c r="C509" s="232" t="s">
        <v>697</v>
      </c>
      <c r="D509" s="232">
        <v>0.28533217310905501</v>
      </c>
      <c r="E509" s="232">
        <v>8.5461713373661E-2</v>
      </c>
      <c r="F509" s="232">
        <v>3.3387134075164799</v>
      </c>
      <c r="G509" s="232">
        <v>8.4271427476778605E-4</v>
      </c>
      <c r="H509" s="232">
        <v>29547</v>
      </c>
      <c r="I509" s="232">
        <v>0.43593880534172103</v>
      </c>
      <c r="J509" s="232">
        <v>3.8731575477868302E-4</v>
      </c>
    </row>
    <row r="510" spans="1:10" x14ac:dyDescent="0.25">
      <c r="A510" s="275" t="str">
        <f t="shared" si="7"/>
        <v>12012edu10</v>
      </c>
      <c r="B510" s="232">
        <v>12012</v>
      </c>
      <c r="C510" s="232" t="s">
        <v>698</v>
      </c>
      <c r="D510" s="232">
        <v>0.29735690355300898</v>
      </c>
      <c r="E510" s="232">
        <v>3.3605035394430202E-2</v>
      </c>
      <c r="F510" s="232">
        <v>8.8485813140869105</v>
      </c>
      <c r="G510" s="232">
        <v>9.3475958711861207E-19</v>
      </c>
      <c r="H510" s="232">
        <v>29547</v>
      </c>
      <c r="I510" s="232">
        <v>0.43593880534172103</v>
      </c>
      <c r="J510" s="232">
        <v>2.78380569070578E-2</v>
      </c>
    </row>
    <row r="511" spans="1:10" x14ac:dyDescent="0.25">
      <c r="A511" s="275" t="str">
        <f t="shared" si="7"/>
        <v>12012edu11</v>
      </c>
      <c r="B511" s="232">
        <v>12012</v>
      </c>
      <c r="C511" s="232" t="s">
        <v>699</v>
      </c>
      <c r="D511" s="232">
        <v>0.36828038096427901</v>
      </c>
      <c r="E511" s="232">
        <v>3.5421289503574399E-2</v>
      </c>
      <c r="F511" s="232">
        <v>10.397148132324199</v>
      </c>
      <c r="G511" s="232">
        <v>2.82480834967876E-25</v>
      </c>
      <c r="H511" s="232">
        <v>29547</v>
      </c>
      <c r="I511" s="232">
        <v>0.43593880534172103</v>
      </c>
      <c r="J511" s="232">
        <v>3.11073791235685E-2</v>
      </c>
    </row>
    <row r="512" spans="1:10" x14ac:dyDescent="0.25">
      <c r="A512" s="275" t="str">
        <f t="shared" si="7"/>
        <v>12012edu12</v>
      </c>
      <c r="B512" s="232">
        <v>12012</v>
      </c>
      <c r="C512" s="232" t="s">
        <v>700</v>
      </c>
      <c r="D512" s="232">
        <v>0.54389178752899203</v>
      </c>
      <c r="E512" s="232">
        <v>2.7469858527183501E-2</v>
      </c>
      <c r="F512" s="232">
        <v>19.799585342407202</v>
      </c>
      <c r="G512" s="232">
        <v>0</v>
      </c>
      <c r="H512" s="232">
        <v>29547</v>
      </c>
      <c r="I512" s="232">
        <v>0.43593880534172103</v>
      </c>
      <c r="J512" s="232">
        <v>0.34971818327903698</v>
      </c>
    </row>
    <row r="513" spans="1:10" x14ac:dyDescent="0.25">
      <c r="A513" s="275" t="str">
        <f t="shared" si="7"/>
        <v>12012edu13</v>
      </c>
      <c r="B513" s="232">
        <v>12012</v>
      </c>
      <c r="C513" s="232" t="s">
        <v>701</v>
      </c>
      <c r="D513" s="232">
        <v>0.80511331558227495</v>
      </c>
      <c r="E513" s="232">
        <v>4.0852721780538601E-2</v>
      </c>
      <c r="F513" s="232">
        <v>19.7077026367188</v>
      </c>
      <c r="G513" s="232">
        <v>0</v>
      </c>
      <c r="H513" s="232">
        <v>29547</v>
      </c>
      <c r="I513" s="232">
        <v>0.43593880534172103</v>
      </c>
      <c r="J513" s="232">
        <v>1.96160990744829E-2</v>
      </c>
    </row>
    <row r="514" spans="1:10" x14ac:dyDescent="0.25">
      <c r="A514" s="275" t="str">
        <f t="shared" si="7"/>
        <v>12012edu14</v>
      </c>
      <c r="B514" s="232">
        <v>12012</v>
      </c>
      <c r="C514" s="232" t="s">
        <v>702</v>
      </c>
      <c r="D514" s="232">
        <v>0.93677687644958496</v>
      </c>
      <c r="E514" s="232">
        <v>3.7659391760826097E-2</v>
      </c>
      <c r="F514" s="232">
        <v>24.874986648559599</v>
      </c>
      <c r="G514" s="232">
        <v>0</v>
      </c>
      <c r="H514" s="232">
        <v>29547</v>
      </c>
      <c r="I514" s="232">
        <v>0.43593880534172103</v>
      </c>
      <c r="J514" s="232">
        <v>2.9012659564614299E-2</v>
      </c>
    </row>
    <row r="515" spans="1:10" x14ac:dyDescent="0.25">
      <c r="A515" s="275" t="str">
        <f t="shared" ref="A515:A530" si="8">B515&amp;C515</f>
        <v>12012edu15</v>
      </c>
      <c r="B515" s="232">
        <v>12012</v>
      </c>
      <c r="C515" s="232" t="s">
        <v>703</v>
      </c>
      <c r="D515" s="232">
        <v>0.95865720510482799</v>
      </c>
      <c r="E515" s="232">
        <v>4.07601669430733E-2</v>
      </c>
      <c r="F515" s="232">
        <v>23.519462585449201</v>
      </c>
      <c r="G515" s="232">
        <v>0</v>
      </c>
      <c r="H515" s="232">
        <v>29547</v>
      </c>
      <c r="I515" s="232">
        <v>0.43593880534172103</v>
      </c>
      <c r="J515" s="232">
        <v>3.0403690412640599E-2</v>
      </c>
    </row>
    <row r="516" spans="1:10" x14ac:dyDescent="0.25">
      <c r="A516" s="275" t="str">
        <f t="shared" si="8"/>
        <v>12012edu16</v>
      </c>
      <c r="B516" s="232">
        <v>12012</v>
      </c>
      <c r="C516" s="232" t="s">
        <v>704</v>
      </c>
      <c r="D516" s="232">
        <v>1.50295174121857</v>
      </c>
      <c r="E516" s="232">
        <v>3.02831418812275E-2</v>
      </c>
      <c r="F516" s="232">
        <v>49.629981994628899</v>
      </c>
      <c r="G516" s="232">
        <v>0</v>
      </c>
      <c r="H516" s="232">
        <v>29547</v>
      </c>
      <c r="I516" s="232">
        <v>0.43593880534172103</v>
      </c>
      <c r="J516" s="232">
        <v>0.172373786568642</v>
      </c>
    </row>
    <row r="517" spans="1:10" x14ac:dyDescent="0.25">
      <c r="A517" s="275" t="str">
        <f t="shared" si="8"/>
        <v>12012edu18</v>
      </c>
      <c r="B517" s="232">
        <v>12012</v>
      </c>
      <c r="C517" s="232" t="s">
        <v>705</v>
      </c>
      <c r="D517" s="232">
        <v>1.9046325683593801</v>
      </c>
      <c r="E517" s="232">
        <v>7.26771950721741E-2</v>
      </c>
      <c r="F517" s="232">
        <v>26.206743240356399</v>
      </c>
      <c r="G517" s="232">
        <v>0</v>
      </c>
      <c r="H517" s="232">
        <v>29547</v>
      </c>
      <c r="I517" s="232">
        <v>0.43593880534172103</v>
      </c>
      <c r="J517" s="232">
        <v>9.2577608302235603E-3</v>
      </c>
    </row>
    <row r="518" spans="1:10" x14ac:dyDescent="0.25">
      <c r="A518" s="275" t="str">
        <f t="shared" si="8"/>
        <v>12012edu2</v>
      </c>
      <c r="B518" s="232">
        <v>12012</v>
      </c>
      <c r="C518" s="232" t="s">
        <v>706</v>
      </c>
      <c r="D518" s="232">
        <v>-7.8205347061157199E-2</v>
      </c>
      <c r="E518" s="232">
        <v>5.5439371615648297E-2</v>
      </c>
      <c r="F518" s="232">
        <v>-1.4106463193893399</v>
      </c>
      <c r="G518" s="232">
        <v>0.15835946798324599</v>
      </c>
      <c r="H518" s="232">
        <v>29547</v>
      </c>
      <c r="I518" s="232">
        <v>0.43593880534172103</v>
      </c>
      <c r="J518" s="232">
        <v>5.1557510159909699E-3</v>
      </c>
    </row>
    <row r="519" spans="1:10" x14ac:dyDescent="0.25">
      <c r="A519" s="275" t="str">
        <f t="shared" si="8"/>
        <v>12012edu22</v>
      </c>
      <c r="B519" s="232">
        <v>12012</v>
      </c>
      <c r="C519" s="232" t="s">
        <v>707</v>
      </c>
      <c r="D519" s="232">
        <v>1.7919185161590601</v>
      </c>
      <c r="E519" s="232">
        <v>0.17406991124153101</v>
      </c>
      <c r="F519" s="232">
        <v>10.2942457199097</v>
      </c>
      <c r="G519" s="232">
        <v>8.2393790119450401E-25</v>
      </c>
      <c r="H519" s="232">
        <v>29547</v>
      </c>
      <c r="I519" s="232">
        <v>0.43593880534172103</v>
      </c>
      <c r="J519" s="232">
        <v>2.3566891904920301E-3</v>
      </c>
    </row>
    <row r="520" spans="1:10" x14ac:dyDescent="0.25">
      <c r="A520" s="275" t="str">
        <f t="shared" si="8"/>
        <v>12012edu3</v>
      </c>
      <c r="B520" s="232">
        <v>12012</v>
      </c>
      <c r="C520" s="232" t="s">
        <v>708</v>
      </c>
      <c r="D520" s="232">
        <v>-8.01052525639534E-2</v>
      </c>
      <c r="E520" s="232">
        <v>4.7814592719078099E-2</v>
      </c>
      <c r="F520" s="232">
        <v>-1.6753306388855</v>
      </c>
      <c r="G520" s="232">
        <v>9.3879967927932698E-2</v>
      </c>
      <c r="H520" s="232">
        <v>29547</v>
      </c>
      <c r="I520" s="232">
        <v>0.43593880534172103</v>
      </c>
      <c r="J520" s="232">
        <v>8.2331653684377705E-3</v>
      </c>
    </row>
    <row r="521" spans="1:10" x14ac:dyDescent="0.25">
      <c r="A521" s="275" t="str">
        <f t="shared" si="8"/>
        <v>12012edu4</v>
      </c>
      <c r="B521" s="232">
        <v>12012</v>
      </c>
      <c r="C521" s="232" t="s">
        <v>709</v>
      </c>
      <c r="D521" s="232">
        <v>-4.0981385856866802E-2</v>
      </c>
      <c r="E521" s="232">
        <v>3.8372516632080099E-2</v>
      </c>
      <c r="F521" s="232">
        <v>-1.06798791885376</v>
      </c>
      <c r="G521" s="232">
        <v>0.28553467988967901</v>
      </c>
      <c r="H521" s="232">
        <v>29547</v>
      </c>
      <c r="I521" s="232">
        <v>0.43593880534172103</v>
      </c>
      <c r="J521" s="232">
        <v>1.7167467623949099E-2</v>
      </c>
    </row>
    <row r="522" spans="1:10" x14ac:dyDescent="0.25">
      <c r="A522" s="275" t="str">
        <f t="shared" si="8"/>
        <v>12012edu5</v>
      </c>
      <c r="B522" s="232">
        <v>12012</v>
      </c>
      <c r="C522" s="232" t="s">
        <v>710</v>
      </c>
      <c r="D522" s="232">
        <v>7.5090892612934099E-2</v>
      </c>
      <c r="E522" s="232">
        <v>3.0204804614186301E-2</v>
      </c>
      <c r="F522" s="232">
        <v>2.4860579967498802</v>
      </c>
      <c r="G522" s="232">
        <v>1.2922178022563501E-2</v>
      </c>
      <c r="H522" s="232">
        <v>29547</v>
      </c>
      <c r="I522" s="232">
        <v>0.43593880534172103</v>
      </c>
      <c r="J522" s="232">
        <v>6.7015826702117906E-2</v>
      </c>
    </row>
    <row r="523" spans="1:10" x14ac:dyDescent="0.25">
      <c r="A523" s="275" t="str">
        <f t="shared" si="8"/>
        <v>12012edu6</v>
      </c>
      <c r="B523" s="232">
        <v>12012</v>
      </c>
      <c r="C523" s="232" t="s">
        <v>711</v>
      </c>
      <c r="D523" s="232">
        <v>0.16357187926769301</v>
      </c>
      <c r="E523" s="232">
        <v>3.1594861298799501E-2</v>
      </c>
      <c r="F523" s="232">
        <v>5.1771674156189</v>
      </c>
      <c r="G523" s="232">
        <v>2.26755147991753E-7</v>
      </c>
      <c r="H523" s="232">
        <v>29547</v>
      </c>
      <c r="I523" s="232">
        <v>0.43593880534172103</v>
      </c>
      <c r="J523" s="232">
        <v>3.4330073744058602E-2</v>
      </c>
    </row>
    <row r="524" spans="1:10" x14ac:dyDescent="0.25">
      <c r="A524" s="275" t="str">
        <f t="shared" si="8"/>
        <v>12012edu7</v>
      </c>
      <c r="B524" s="232">
        <v>12012</v>
      </c>
      <c r="C524" s="232" t="s">
        <v>712</v>
      </c>
      <c r="D524" s="232">
        <v>0.21802298724651301</v>
      </c>
      <c r="E524" s="232">
        <v>3.4848708659410498E-2</v>
      </c>
      <c r="F524" s="232">
        <v>6.2562718391418501</v>
      </c>
      <c r="G524" s="232">
        <v>3.9969463849765E-10</v>
      </c>
      <c r="H524" s="232">
        <v>29547</v>
      </c>
      <c r="I524" s="232">
        <v>0.43593880534172103</v>
      </c>
      <c r="J524" s="232">
        <v>2.2091286256909402E-2</v>
      </c>
    </row>
    <row r="525" spans="1:10" x14ac:dyDescent="0.25">
      <c r="A525" s="275" t="str">
        <f t="shared" si="8"/>
        <v>12012edu8</v>
      </c>
      <c r="B525" s="232">
        <v>12012</v>
      </c>
      <c r="C525" s="232" t="s">
        <v>713</v>
      </c>
      <c r="D525" s="232">
        <v>0.22055630385875699</v>
      </c>
      <c r="E525" s="232">
        <v>3.3254891633987399E-2</v>
      </c>
      <c r="F525" s="232">
        <v>6.6322965621948198</v>
      </c>
      <c r="G525" s="232">
        <v>3.3620540379475398E-11</v>
      </c>
      <c r="H525" s="232">
        <v>29547</v>
      </c>
      <c r="I525" s="232">
        <v>0.43593880534172103</v>
      </c>
      <c r="J525" s="232">
        <v>2.9804155230522201E-2</v>
      </c>
    </row>
    <row r="526" spans="1:10" x14ac:dyDescent="0.25">
      <c r="A526" s="275" t="str">
        <f t="shared" si="8"/>
        <v>12012edu9</v>
      </c>
      <c r="B526" s="232">
        <v>12012</v>
      </c>
      <c r="C526" s="232" t="s">
        <v>714</v>
      </c>
      <c r="D526" s="232">
        <v>0.26273870468139598</v>
      </c>
      <c r="E526" s="232">
        <v>2.8456032276153599E-2</v>
      </c>
      <c r="F526" s="232">
        <v>9.2331457138061506</v>
      </c>
      <c r="G526" s="232">
        <v>2.79846413401398E-20</v>
      </c>
      <c r="H526" s="232">
        <v>29547</v>
      </c>
      <c r="I526" s="232">
        <v>0.43593880534172103</v>
      </c>
      <c r="J526" s="232">
        <v>0.113729618489742</v>
      </c>
    </row>
    <row r="527" spans="1:10" x14ac:dyDescent="0.25">
      <c r="A527" s="275" t="str">
        <f t="shared" si="8"/>
        <v>12012hom</v>
      </c>
      <c r="B527" s="232">
        <v>12012</v>
      </c>
      <c r="C527" s="232" t="s">
        <v>715</v>
      </c>
      <c r="D527" s="232">
        <v>0.39984601736068698</v>
      </c>
      <c r="E527" s="232">
        <v>9.0311830863356608E-3</v>
      </c>
      <c r="F527" s="232">
        <v>44.273937225341797</v>
      </c>
      <c r="G527" s="232">
        <v>0</v>
      </c>
      <c r="H527" s="232">
        <v>29547</v>
      </c>
      <c r="I527" s="232">
        <v>0.43593880534172103</v>
      </c>
      <c r="J527" s="232">
        <v>0.55254381895065297</v>
      </c>
    </row>
    <row r="528" spans="1:10" x14ac:dyDescent="0.25">
      <c r="A528" s="275" t="str">
        <f t="shared" si="8"/>
        <v>12012idade</v>
      </c>
      <c r="B528" s="232">
        <v>12012</v>
      </c>
      <c r="C528" s="232" t="s">
        <v>716</v>
      </c>
      <c r="D528" s="232">
        <v>5.7543843984603903E-2</v>
      </c>
      <c r="E528" s="232">
        <v>2.4128453806042702E-3</v>
      </c>
      <c r="F528" s="232">
        <v>23.848957061767599</v>
      </c>
      <c r="G528" s="232">
        <v>0</v>
      </c>
      <c r="H528" s="232">
        <v>29547</v>
      </c>
      <c r="I528" s="232">
        <v>0.43593880534172103</v>
      </c>
      <c r="J528" s="232">
        <v>38.549629211425803</v>
      </c>
    </row>
    <row r="529" spans="1:10" x14ac:dyDescent="0.25">
      <c r="A529" s="275" t="str">
        <f t="shared" si="8"/>
        <v>12012idade2</v>
      </c>
      <c r="B529" s="232">
        <v>12012</v>
      </c>
      <c r="C529" s="232" t="s">
        <v>717</v>
      </c>
      <c r="D529" s="232">
        <v>-5.5105582578107704E-4</v>
      </c>
      <c r="E529" s="232">
        <v>3.1127787224249901E-5</v>
      </c>
      <c r="F529" s="232">
        <v>-17.703020095825199</v>
      </c>
      <c r="G529" s="232">
        <v>0</v>
      </c>
      <c r="H529" s="232">
        <v>29547</v>
      </c>
      <c r="I529" s="232">
        <v>0.43593880534172103</v>
      </c>
      <c r="J529" s="232">
        <v>1659.3984375</v>
      </c>
    </row>
    <row r="530" spans="1:10" x14ac:dyDescent="0.25">
      <c r="A530" s="275" t="str">
        <f t="shared" si="8"/>
        <v>12012lnrtrabp</v>
      </c>
      <c r="B530" s="232">
        <v>12012</v>
      </c>
      <c r="C530" s="232" t="s">
        <v>718</v>
      </c>
      <c r="J530" s="232">
        <v>7.3808965682983398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showGridLines="0" workbookViewId="0">
      <pane ySplit="7" topLeftCell="A8" activePane="bottomLeft" state="frozen"/>
      <selection activeCell="D35" sqref="D35"/>
      <selection pane="bottomLeft" activeCell="G30" sqref="G30"/>
    </sheetView>
  </sheetViews>
  <sheetFormatPr defaultRowHeight="15" x14ac:dyDescent="0.25"/>
  <cols>
    <col min="1" max="3" width="2.140625" style="153" customWidth="1"/>
    <col min="4" max="4" width="23.28515625" customWidth="1"/>
    <col min="5" max="5" width="17.7109375" customWidth="1"/>
    <col min="6" max="6" width="20.28515625" customWidth="1"/>
    <col min="7" max="7" width="21.5703125" customWidth="1"/>
  </cols>
  <sheetData>
    <row r="1" spans="1:12" s="5" customFormat="1" ht="30" customHeight="1" x14ac:dyDescent="0.25">
      <c r="A1" s="1" t="s">
        <v>1</v>
      </c>
      <c r="B1" s="141"/>
      <c r="C1" s="1"/>
      <c r="D1" s="2"/>
      <c r="E1" s="2"/>
      <c r="F1" s="3"/>
      <c r="G1" s="3"/>
    </row>
    <row r="2" spans="1:12" s="9" customFormat="1" ht="3" customHeight="1" x14ac:dyDescent="0.25">
      <c r="A2" s="142"/>
      <c r="B2" s="143"/>
      <c r="C2" s="142"/>
      <c r="D2" s="6"/>
      <c r="E2" s="6"/>
      <c r="F2" s="7"/>
      <c r="G2" s="7"/>
    </row>
    <row r="3" spans="1:12" s="165" customFormat="1" ht="10.5" customHeight="1" x14ac:dyDescent="0.25">
      <c r="A3" s="161">
        <v>8</v>
      </c>
      <c r="B3" s="162"/>
      <c r="C3" s="163"/>
      <c r="D3" s="164"/>
      <c r="E3" s="164" t="s">
        <v>234</v>
      </c>
      <c r="F3" s="163" t="s">
        <v>249</v>
      </c>
      <c r="G3" s="163" t="s">
        <v>250</v>
      </c>
      <c r="H3" s="163"/>
      <c r="I3" s="163"/>
      <c r="J3" s="163"/>
      <c r="K3" s="163"/>
      <c r="L3" s="163"/>
    </row>
    <row r="4" spans="1:12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88</v>
      </c>
      <c r="F4" s="163">
        <f>HLOOKUP(F$3,'Pnad-C'!$1:$1048576,2,0)</f>
        <v>90</v>
      </c>
      <c r="G4" s="163">
        <f>HLOOKUP(G$3,'Pnad-C'!$1:$1048576,2,0)</f>
        <v>89</v>
      </c>
      <c r="H4" s="167"/>
      <c r="I4" s="167"/>
      <c r="J4" s="167"/>
      <c r="K4" s="167"/>
      <c r="L4" s="167"/>
    </row>
    <row r="5" spans="1:12" s="12" customFormat="1" ht="62.25" customHeight="1" x14ac:dyDescent="0.25">
      <c r="A5" s="11"/>
      <c r="B5" s="148"/>
      <c r="C5" s="138"/>
      <c r="D5" s="416" t="str">
        <f>VLOOKUP(A3,'Indicadores do boletim'!$D:$N,3,0)</f>
        <v>Taxa de participação da população de 14 anos ou mais no mercado de trabalho segundo sexo: Região Metropolitana do Rio de Janeiro, 2012 a 2016</v>
      </c>
      <c r="E5" s="416"/>
      <c r="F5" s="416"/>
      <c r="G5" s="416"/>
      <c r="H5" s="10"/>
    </row>
    <row r="6" spans="1:12" s="12" customFormat="1" ht="14.25" customHeight="1" thickBot="1" x14ac:dyDescent="0.25">
      <c r="A6" s="11"/>
      <c r="B6" s="150"/>
      <c r="C6" s="138"/>
      <c r="D6" s="13"/>
      <c r="E6" s="13"/>
      <c r="F6" s="14"/>
      <c r="G6" s="107" t="s">
        <v>186</v>
      </c>
      <c r="H6" s="11"/>
    </row>
    <row r="7" spans="1:12" s="11" customFormat="1" ht="22.5" customHeight="1" thickTop="1" x14ac:dyDescent="0.25">
      <c r="A7" s="138"/>
      <c r="B7" s="151"/>
      <c r="C7" s="138"/>
      <c r="D7" s="96" t="s">
        <v>0</v>
      </c>
      <c r="E7" s="116" t="s">
        <v>371</v>
      </c>
      <c r="F7" s="97" t="s">
        <v>167</v>
      </c>
      <c r="G7" s="97" t="s">
        <v>168</v>
      </c>
    </row>
    <row r="8" spans="1:12" ht="15.75" x14ac:dyDescent="0.25">
      <c r="B8" s="10">
        <f>D8</f>
        <v>2012</v>
      </c>
      <c r="C8" s="152">
        <v>0</v>
      </c>
      <c r="D8" s="98">
        <v>2012</v>
      </c>
      <c r="E8" s="117">
        <f>IFERROR(VLOOKUP($B8&amp;"_"&amp;$C8&amp;"_"&amp;$A$4,'Pnad-C'!$1:$1048576,E$4,0)*100,"-")</f>
        <v>59.205591678619385</v>
      </c>
      <c r="F8" s="117">
        <f>IFERROR(VLOOKUP($B8&amp;"_"&amp;$C8&amp;"_"&amp;$A$4,'Pnad-C'!$1:$1048576,F$4,0)*100,"-")</f>
        <v>71.051269769668579</v>
      </c>
      <c r="G8" s="117">
        <f>IFERROR(VLOOKUP($B8&amp;"_"&amp;$C8&amp;"_"&amp;$A$4,'Pnad-C'!$1:$1048576,G$4,0)*100,"-")</f>
        <v>49.360343813896179</v>
      </c>
    </row>
    <row r="9" spans="1:12" ht="15.75" x14ac:dyDescent="0.25">
      <c r="B9" s="10">
        <f>B8</f>
        <v>2012</v>
      </c>
      <c r="C9" s="152">
        <v>1</v>
      </c>
      <c r="D9" s="99" t="s">
        <v>3</v>
      </c>
      <c r="E9" s="127">
        <f>IFERROR(VLOOKUP($B9&amp;"_"&amp;$C9&amp;"_"&amp;$A$4,'Pnad-C'!$1:$1048576,E$4,0)*100,"-")</f>
        <v>59.527862071990967</v>
      </c>
      <c r="F9" s="118">
        <f>IFERROR(VLOOKUP($B9&amp;"_"&amp;$C9&amp;"_"&amp;$A$4,'Pnad-C'!$1:$1048576,F$4,0)*100,"-")</f>
        <v>71.186566352844238</v>
      </c>
      <c r="G9" s="118">
        <f>IFERROR(VLOOKUP($B9&amp;"_"&amp;$C9&amp;"_"&amp;$A$4,'Pnad-C'!$1:$1048576,G$4,0)*100,"-")</f>
        <v>49.746128916740417</v>
      </c>
    </row>
    <row r="10" spans="1:12" ht="15.75" x14ac:dyDescent="0.25">
      <c r="B10" s="10">
        <f t="shared" ref="B10:B12" si="0">B9</f>
        <v>2012</v>
      </c>
      <c r="C10" s="152">
        <v>2</v>
      </c>
      <c r="D10" s="99" t="s">
        <v>4</v>
      </c>
      <c r="E10" s="127">
        <f>IFERROR(VLOOKUP($B10&amp;"_"&amp;$C10&amp;"_"&amp;$A$4,'Pnad-C'!$1:$1048576,E$4,0)*100,"-")</f>
        <v>59.465909004211426</v>
      </c>
      <c r="F10" s="118">
        <f>IFERROR(VLOOKUP($B10&amp;"_"&amp;$C10&amp;"_"&amp;$A$4,'Pnad-C'!$1:$1048576,F$4,0)*100,"-")</f>
        <v>71.411967277526855</v>
      </c>
      <c r="G10" s="118">
        <f>IFERROR(VLOOKUP($B10&amp;"_"&amp;$C10&amp;"_"&amp;$A$4,'Pnad-C'!$1:$1048576,G$4,0)*100,"-")</f>
        <v>49.605083465576172</v>
      </c>
    </row>
    <row r="11" spans="1:12" ht="15.75" x14ac:dyDescent="0.25">
      <c r="B11" s="10">
        <f t="shared" si="0"/>
        <v>2012</v>
      </c>
      <c r="C11" s="152">
        <v>3</v>
      </c>
      <c r="D11" s="99" t="s">
        <v>5</v>
      </c>
      <c r="E11" s="127">
        <f>IFERROR(VLOOKUP($B11&amp;"_"&amp;$C11&amp;"_"&amp;$A$4,'Pnad-C'!$1:$1048576,E$4,0)*100,"-")</f>
        <v>58.91527533531189</v>
      </c>
      <c r="F11" s="118">
        <f>IFERROR(VLOOKUP($B11&amp;"_"&amp;$C11&amp;"_"&amp;$A$4,'Pnad-C'!$1:$1048576,F$4,0)*100,"-")</f>
        <v>70.47467827796936</v>
      </c>
      <c r="G11" s="118">
        <f>IFERROR(VLOOKUP($B11&amp;"_"&amp;$C11&amp;"_"&amp;$A$4,'Pnad-C'!$1:$1048576,G$4,0)*100,"-")</f>
        <v>49.305683374404907</v>
      </c>
    </row>
    <row r="12" spans="1:12" ht="15.75" x14ac:dyDescent="0.25">
      <c r="B12" s="10">
        <f t="shared" si="0"/>
        <v>2012</v>
      </c>
      <c r="C12" s="152">
        <v>4</v>
      </c>
      <c r="D12" s="99" t="s">
        <v>6</v>
      </c>
      <c r="E12" s="127">
        <f>IFERROR(VLOOKUP($B12&amp;"_"&amp;$C12&amp;"_"&amp;$A$4,'Pnad-C'!$1:$1048576,E$4,0)*100,"-")</f>
        <v>58.913308382034302</v>
      </c>
      <c r="F12" s="118">
        <f>IFERROR(VLOOKUP($B12&amp;"_"&amp;$C12&amp;"_"&amp;$A$4,'Pnad-C'!$1:$1048576,F$4,0)*100,"-")</f>
        <v>71.131861209869385</v>
      </c>
      <c r="G12" s="118">
        <f>IFERROR(VLOOKUP($B12&amp;"_"&amp;$C12&amp;"_"&amp;$A$4,'Pnad-C'!$1:$1048576,G$4,0)*100,"-")</f>
        <v>48.784476518630981</v>
      </c>
    </row>
    <row r="13" spans="1:12" ht="15.75" x14ac:dyDescent="0.25">
      <c r="B13" s="10">
        <f>D13</f>
        <v>2013</v>
      </c>
      <c r="C13" s="152">
        <v>0</v>
      </c>
      <c r="D13" s="98">
        <v>2013</v>
      </c>
      <c r="E13" s="128">
        <f>IFERROR(VLOOKUP($B13&amp;"_"&amp;$C13&amp;"_"&amp;$A$4,'Pnad-C'!$1:$1048576,E$4,0)*100,"-")</f>
        <v>58.366072177886963</v>
      </c>
      <c r="F13" s="117">
        <f>IFERROR(VLOOKUP($B13&amp;"_"&amp;$C13&amp;"_"&amp;$A$4,'Pnad-C'!$1:$1048576,F$4,0)*100,"-")</f>
        <v>70.590651035308838</v>
      </c>
      <c r="G13" s="117">
        <f>IFERROR(VLOOKUP($B13&amp;"_"&amp;$C13&amp;"_"&amp;$A$4,'Pnad-C'!$1:$1048576,G$4,0)*100,"-")</f>
        <v>48.235875368118286</v>
      </c>
    </row>
    <row r="14" spans="1:12" ht="15.75" x14ac:dyDescent="0.25">
      <c r="B14" s="10">
        <f>B13</f>
        <v>2013</v>
      </c>
      <c r="C14" s="152">
        <v>1</v>
      </c>
      <c r="D14" s="99" t="s">
        <v>3</v>
      </c>
      <c r="E14" s="127">
        <f>IFERROR(VLOOKUP($B14&amp;"_"&amp;$C14&amp;"_"&amp;$A$4,'Pnad-C'!$1:$1048576,E$4,0)*100,"-")</f>
        <v>58.889257907867432</v>
      </c>
      <c r="F14" s="118">
        <f>IFERROR(VLOOKUP($B14&amp;"_"&amp;$C14&amp;"_"&amp;$A$4,'Pnad-C'!$1:$1048576,F$4,0)*100,"-")</f>
        <v>71.468180418014526</v>
      </c>
      <c r="G14" s="118">
        <f>IFERROR(VLOOKUP($B14&amp;"_"&amp;$C14&amp;"_"&amp;$A$4,'Pnad-C'!$1:$1048576,G$4,0)*100,"-")</f>
        <v>48.451036214828491</v>
      </c>
    </row>
    <row r="15" spans="1:12" ht="15.75" x14ac:dyDescent="0.25">
      <c r="B15" s="10">
        <f t="shared" ref="B15:B17" si="1">B14</f>
        <v>2013</v>
      </c>
      <c r="C15" s="152">
        <v>2</v>
      </c>
      <c r="D15" s="99" t="s">
        <v>4</v>
      </c>
      <c r="E15" s="127">
        <f>IFERROR(VLOOKUP($B15&amp;"_"&amp;$C15&amp;"_"&amp;$A$4,'Pnad-C'!$1:$1048576,E$4,0)*100,"-")</f>
        <v>58.50759744644165</v>
      </c>
      <c r="F15" s="118">
        <f>IFERROR(VLOOKUP($B15&amp;"_"&amp;$C15&amp;"_"&amp;$A$4,'Pnad-C'!$1:$1048576,F$4,0)*100,"-")</f>
        <v>71.093159914016724</v>
      </c>
      <c r="G15" s="118">
        <f>IFERROR(VLOOKUP($B15&amp;"_"&amp;$C15&amp;"_"&amp;$A$4,'Pnad-C'!$1:$1048576,G$4,0)*100,"-")</f>
        <v>48.11667799949646</v>
      </c>
    </row>
    <row r="16" spans="1:12" ht="15.75" x14ac:dyDescent="0.25">
      <c r="B16" s="10">
        <f t="shared" si="1"/>
        <v>2013</v>
      </c>
      <c r="C16" s="152">
        <v>3</v>
      </c>
      <c r="D16" s="99" t="s">
        <v>5</v>
      </c>
      <c r="E16" s="127">
        <f>IFERROR(VLOOKUP($B16&amp;"_"&amp;$C16&amp;"_"&amp;$A$4,'Pnad-C'!$1:$1048576,E$4,0)*100,"-")</f>
        <v>58.751308917999268</v>
      </c>
      <c r="F16" s="118">
        <f>IFERROR(VLOOKUP($B16&amp;"_"&amp;$C16&amp;"_"&amp;$A$4,'Pnad-C'!$1:$1048576,F$4,0)*100,"-")</f>
        <v>70.48189640045166</v>
      </c>
      <c r="G16" s="118">
        <f>IFERROR(VLOOKUP($B16&amp;"_"&amp;$C16&amp;"_"&amp;$A$4,'Pnad-C'!$1:$1048576,G$4,0)*100,"-")</f>
        <v>49.004879593849182</v>
      </c>
    </row>
    <row r="17" spans="1:7" ht="15.75" x14ac:dyDescent="0.25">
      <c r="B17" s="10">
        <f t="shared" si="1"/>
        <v>2013</v>
      </c>
      <c r="C17" s="152">
        <v>4</v>
      </c>
      <c r="D17" s="99" t="s">
        <v>6</v>
      </c>
      <c r="E17" s="127">
        <f>IFERROR(VLOOKUP($B17&amp;"_"&amp;$C17&amp;"_"&amp;$A$4,'Pnad-C'!$1:$1048576,E$4,0)*100,"-")</f>
        <v>57.316124439239502</v>
      </c>
      <c r="F17" s="118">
        <f>IFERROR(VLOOKUP($B17&amp;"_"&amp;$C17&amp;"_"&amp;$A$4,'Pnad-C'!$1:$1048576,F$4,0)*100,"-")</f>
        <v>69.319379329681396</v>
      </c>
      <c r="G17" s="118">
        <f>IFERROR(VLOOKUP($B17&amp;"_"&amp;$C17&amp;"_"&amp;$A$4,'Pnad-C'!$1:$1048576,G$4,0)*100,"-")</f>
        <v>47.370907664299011</v>
      </c>
    </row>
    <row r="18" spans="1:7" ht="15.75" x14ac:dyDescent="0.25">
      <c r="B18" s="10">
        <f>D18</f>
        <v>2014</v>
      </c>
      <c r="C18" s="152">
        <v>0</v>
      </c>
      <c r="D18" s="98">
        <v>2014</v>
      </c>
      <c r="E18" s="128">
        <f>IFERROR(VLOOKUP($B18&amp;"_"&amp;$C18&amp;"_"&amp;$A$4,'Pnad-C'!$1:$1048576,E$4,0)*100,"-")</f>
        <v>57.223272323608398</v>
      </c>
      <c r="F18" s="117">
        <f>IFERROR(VLOOKUP($B18&amp;"_"&amp;$C18&amp;"_"&amp;$A$4,'Pnad-C'!$1:$1048576,F$4,0)*100,"-")</f>
        <v>68.903428316116333</v>
      </c>
      <c r="G18" s="117">
        <f>IFERROR(VLOOKUP($B18&amp;"_"&amp;$C18&amp;"_"&amp;$A$4,'Pnad-C'!$1:$1048576,G$4,0)*100,"-")</f>
        <v>47.444969415664673</v>
      </c>
    </row>
    <row r="19" spans="1:7" ht="15.75" x14ac:dyDescent="0.25">
      <c r="B19" s="10">
        <f>B18</f>
        <v>2014</v>
      </c>
      <c r="C19" s="152">
        <v>1</v>
      </c>
      <c r="D19" s="99" t="s">
        <v>3</v>
      </c>
      <c r="E19" s="127">
        <f>IFERROR(VLOOKUP($B19&amp;"_"&amp;$C19&amp;"_"&amp;$A$4,'Pnad-C'!$1:$1048576,E$4,0)*100,"-")</f>
        <v>58.066487312316895</v>
      </c>
      <c r="F19" s="118">
        <f>IFERROR(VLOOKUP($B19&amp;"_"&amp;$C19&amp;"_"&amp;$A$4,'Pnad-C'!$1:$1048576,F$4,0)*100,"-")</f>
        <v>69.763094186782837</v>
      </c>
      <c r="G19" s="118">
        <f>IFERROR(VLOOKUP($B19&amp;"_"&amp;$C19&amp;"_"&amp;$A$4,'Pnad-C'!$1:$1048576,G$4,0)*100,"-")</f>
        <v>48.356443643569946</v>
      </c>
    </row>
    <row r="20" spans="1:7" ht="15.75" x14ac:dyDescent="0.25">
      <c r="B20" s="10">
        <f t="shared" ref="B20:B22" si="2">B19</f>
        <v>2014</v>
      </c>
      <c r="C20" s="152">
        <v>2</v>
      </c>
      <c r="D20" s="99" t="s">
        <v>4</v>
      </c>
      <c r="E20" s="127">
        <f>IFERROR(VLOOKUP($B20&amp;"_"&amp;$C20&amp;"_"&amp;$A$4,'Pnad-C'!$1:$1048576,E$4,0)*100,"-")</f>
        <v>57.368588447570801</v>
      </c>
      <c r="F20" s="118">
        <f>IFERROR(VLOOKUP($B20&amp;"_"&amp;$C20&amp;"_"&amp;$A$4,'Pnad-C'!$1:$1048576,F$4,0)*100,"-")</f>
        <v>69.090545177459717</v>
      </c>
      <c r="G20" s="118">
        <f>IFERROR(VLOOKUP($B20&amp;"_"&amp;$C20&amp;"_"&amp;$A$4,'Pnad-C'!$1:$1048576,G$4,0)*100,"-")</f>
        <v>47.479766607284546</v>
      </c>
    </row>
    <row r="21" spans="1:7" ht="15.75" x14ac:dyDescent="0.25">
      <c r="B21" s="10">
        <f t="shared" si="2"/>
        <v>2014</v>
      </c>
      <c r="C21" s="152">
        <v>3</v>
      </c>
      <c r="D21" s="99" t="s">
        <v>5</v>
      </c>
      <c r="E21" s="127">
        <f>IFERROR(VLOOKUP($B21&amp;"_"&amp;$C21&amp;"_"&amp;$A$4,'Pnad-C'!$1:$1048576,E$4,0)*100,"-")</f>
        <v>57.121104001998901</v>
      </c>
      <c r="F21" s="118">
        <f>IFERROR(VLOOKUP($B21&amp;"_"&amp;$C21&amp;"_"&amp;$A$4,'Pnad-C'!$1:$1048576,F$4,0)*100,"-")</f>
        <v>68.66002082824707</v>
      </c>
      <c r="G21" s="118">
        <f>IFERROR(VLOOKUP($B21&amp;"_"&amp;$C21&amp;"_"&amp;$A$4,'Pnad-C'!$1:$1048576,G$4,0)*100,"-")</f>
        <v>47.43877649307251</v>
      </c>
    </row>
    <row r="22" spans="1:7" ht="15.75" x14ac:dyDescent="0.25">
      <c r="B22" s="10">
        <f t="shared" si="2"/>
        <v>2014</v>
      </c>
      <c r="C22" s="152">
        <v>4</v>
      </c>
      <c r="D22" s="99" t="s">
        <v>6</v>
      </c>
      <c r="E22" s="127">
        <f>IFERROR(VLOOKUP($B22&amp;"_"&amp;$C22&amp;"_"&amp;$A$4,'Pnad-C'!$1:$1048576,E$4,0)*100,"-")</f>
        <v>56.336921453475952</v>
      </c>
      <c r="F22" s="118">
        <f>IFERROR(VLOOKUP($B22&amp;"_"&amp;$C22&amp;"_"&amp;$A$4,'Pnad-C'!$1:$1048576,F$4,0)*100,"-")</f>
        <v>68.100053071975708</v>
      </c>
      <c r="G22" s="118">
        <f>IFERROR(VLOOKUP($B22&amp;"_"&amp;$C22&amp;"_"&amp;$A$4,'Pnad-C'!$1:$1048576,G$4,0)*100,"-")</f>
        <v>46.504896879196167</v>
      </c>
    </row>
    <row r="23" spans="1:7" ht="15.75" x14ac:dyDescent="0.25">
      <c r="B23" s="10">
        <f>D23</f>
        <v>2015</v>
      </c>
      <c r="C23" s="152">
        <v>0</v>
      </c>
      <c r="D23" s="98">
        <v>2015</v>
      </c>
      <c r="E23" s="128">
        <f>IFERROR(VLOOKUP($B23&amp;"_"&amp;$C23&amp;"_"&amp;$A$4,'Pnad-C'!$1:$1048576,E$4,0)*100,"-")</f>
        <v>57.09613561630249</v>
      </c>
      <c r="F23" s="117">
        <f>IFERROR(VLOOKUP($B23&amp;"_"&amp;$C23&amp;"_"&amp;$A$4,'Pnad-C'!$1:$1048576,F$4,0)*100,"-")</f>
        <v>69.139969348907471</v>
      </c>
      <c r="G23" s="117">
        <f>IFERROR(VLOOKUP($B23&amp;"_"&amp;$C23&amp;"_"&amp;$A$4,'Pnad-C'!$1:$1048576,G$4,0)*100,"-")</f>
        <v>47.090134024620056</v>
      </c>
    </row>
    <row r="24" spans="1:7" ht="15.75" x14ac:dyDescent="0.25">
      <c r="B24" s="10">
        <f>B23</f>
        <v>2015</v>
      </c>
      <c r="C24" s="152">
        <v>1</v>
      </c>
      <c r="D24" s="99" t="s">
        <v>3</v>
      </c>
      <c r="E24" s="127">
        <f>IFERROR(VLOOKUP($B24&amp;"_"&amp;$C24&amp;"_"&amp;$A$4,'Pnad-C'!$1:$1048576,E$4,0)*100,"-")</f>
        <v>55.943691730499268</v>
      </c>
      <c r="F24" s="118">
        <f>IFERROR(VLOOKUP($B24&amp;"_"&amp;$C24&amp;"_"&amp;$A$4,'Pnad-C'!$1:$1048576,F$4,0)*100,"-")</f>
        <v>67.609977722167969</v>
      </c>
      <c r="G24" s="118">
        <f>IFERROR(VLOOKUP($B24&amp;"_"&amp;$C24&amp;"_"&amp;$A$4,'Pnad-C'!$1:$1048576,G$4,0)*100,"-")</f>
        <v>46.209365129470825</v>
      </c>
    </row>
    <row r="25" spans="1:7" ht="15.75" x14ac:dyDescent="0.25">
      <c r="B25" s="10">
        <f t="shared" ref="B25:B27" si="3">B24</f>
        <v>2015</v>
      </c>
      <c r="C25" s="152">
        <v>2</v>
      </c>
      <c r="D25" s="99" t="s">
        <v>4</v>
      </c>
      <c r="E25" s="127">
        <f>IFERROR(VLOOKUP($B25&amp;"_"&amp;$C25&amp;"_"&amp;$A$4,'Pnad-C'!$1:$1048576,E$4,0)*100,"-")</f>
        <v>57.152146100997925</v>
      </c>
      <c r="F25" s="118">
        <f>IFERROR(VLOOKUP($B25&amp;"_"&amp;$C25&amp;"_"&amp;$A$4,'Pnad-C'!$1:$1048576,F$4,0)*100,"-")</f>
        <v>69.283080101013184</v>
      </c>
      <c r="G25" s="118">
        <f>IFERROR(VLOOKUP($B25&amp;"_"&amp;$C25&amp;"_"&amp;$A$4,'Pnad-C'!$1:$1048576,G$4,0)*100,"-")</f>
        <v>47.030657529830933</v>
      </c>
    </row>
    <row r="26" spans="1:7" ht="15.75" x14ac:dyDescent="0.25">
      <c r="B26" s="10">
        <f t="shared" si="3"/>
        <v>2015</v>
      </c>
      <c r="C26" s="152">
        <v>3</v>
      </c>
      <c r="D26" s="99" t="s">
        <v>5</v>
      </c>
      <c r="E26" s="127">
        <f>IFERROR(VLOOKUP($B26&amp;"_"&amp;$C26&amp;"_"&amp;$A$4,'Pnad-C'!$1:$1048576,E$4,0)*100,"-")</f>
        <v>57.511883974075317</v>
      </c>
      <c r="F26" s="118">
        <f>IFERROR(VLOOKUP($B26&amp;"_"&amp;$C26&amp;"_"&amp;$A$4,'Pnad-C'!$1:$1048576,F$4,0)*100,"-")</f>
        <v>69.560867547988892</v>
      </c>
      <c r="G26" s="118">
        <f>IFERROR(VLOOKUP($B26&amp;"_"&amp;$C26&amp;"_"&amp;$A$4,'Pnad-C'!$1:$1048576,G$4,0)*100,"-")</f>
        <v>47.561743855476379</v>
      </c>
    </row>
    <row r="27" spans="1:7" ht="15.75" x14ac:dyDescent="0.25">
      <c r="B27" s="10">
        <f t="shared" si="3"/>
        <v>2015</v>
      </c>
      <c r="C27" s="152">
        <v>4</v>
      </c>
      <c r="D27" s="99" t="s">
        <v>6</v>
      </c>
      <c r="E27" s="127">
        <f>IFERROR(VLOOKUP($B27&amp;"_"&amp;$C27&amp;"_"&amp;$A$4,'Pnad-C'!$1:$1048576,E$4,0)*100,"-")</f>
        <v>57.776826620101929</v>
      </c>
      <c r="F27" s="118">
        <f>IFERROR(VLOOKUP($B27&amp;"_"&amp;$C27&amp;"_"&amp;$A$4,'Pnad-C'!$1:$1048576,F$4,0)*100,"-")</f>
        <v>70.105957984924316</v>
      </c>
      <c r="G27" s="118">
        <f>IFERROR(VLOOKUP($B27&amp;"_"&amp;$C27&amp;"_"&amp;$A$4,'Pnad-C'!$1:$1048576,G$4,0)*100,"-")</f>
        <v>47.558766603469849</v>
      </c>
    </row>
    <row r="28" spans="1:7" ht="15.75" x14ac:dyDescent="0.25">
      <c r="B28" s="10">
        <f>D28</f>
        <v>2016</v>
      </c>
      <c r="C28" s="152">
        <v>0</v>
      </c>
      <c r="D28" s="98">
        <v>2016</v>
      </c>
      <c r="E28" s="128">
        <f>IFERROR(VLOOKUP($B28&amp;"_"&amp;$C28&amp;"_"&amp;$A$4,'Pnad-C'!$1:$1048576,E$4,0)*100,"-")</f>
        <v>58.30838680267334</v>
      </c>
      <c r="F28" s="117">
        <f>IFERROR(VLOOKUP($B28&amp;"_"&amp;$C28&amp;"_"&amp;$A$4,'Pnad-C'!$1:$1048576,F$4,0)*100,"-")</f>
        <v>69.902914762496948</v>
      </c>
      <c r="G28" s="117">
        <f>IFERROR(VLOOKUP($B28&amp;"_"&amp;$C28&amp;"_"&amp;$A$4,'Pnad-C'!$1:$1048576,G$4,0)*100,"-")</f>
        <v>48.464623093605042</v>
      </c>
    </row>
    <row r="29" spans="1:7" ht="15.75" x14ac:dyDescent="0.25">
      <c r="B29" s="10">
        <f>B28</f>
        <v>2016</v>
      </c>
      <c r="C29" s="152">
        <v>1</v>
      </c>
      <c r="D29" s="99" t="s">
        <v>3</v>
      </c>
      <c r="E29" s="127">
        <f>IFERROR(VLOOKUP($B29&amp;"_"&amp;$C29&amp;"_"&amp;$A$4,'Pnad-C'!$1:$1048576,E$4,0)*100,"-")</f>
        <v>57.959026098251343</v>
      </c>
      <c r="F29" s="118">
        <f>IFERROR(VLOOKUP($B29&amp;"_"&amp;$C29&amp;"_"&amp;$A$4,'Pnad-C'!$1:$1048576,F$4,0)*100,"-")</f>
        <v>69.976520538330078</v>
      </c>
      <c r="G29" s="118">
        <f>IFERROR(VLOOKUP($B29&amp;"_"&amp;$C29&amp;"_"&amp;$A$4,'Pnad-C'!$1:$1048576,G$4,0)*100,"-")</f>
        <v>47.826004028320313</v>
      </c>
    </row>
    <row r="30" spans="1:7" s="232" customFormat="1" ht="16.5" thickBot="1" x14ac:dyDescent="0.3">
      <c r="A30" s="268"/>
      <c r="B30" s="254">
        <v>2016</v>
      </c>
      <c r="C30" s="152">
        <v>2</v>
      </c>
      <c r="D30" s="246" t="s">
        <v>4</v>
      </c>
      <c r="E30" s="127">
        <f>IFERROR(VLOOKUP($B30&amp;"_"&amp;$C30&amp;"_"&amp;$A$4,'Pnad-C'!$1:$1048576,E$4,0)*100,"-")</f>
        <v>58.657741546630859</v>
      </c>
      <c r="F30" s="118">
        <f>IFERROR(VLOOKUP($B30&amp;"_"&amp;$C30&amp;"_"&amp;$A$4,'Pnad-C'!$1:$1048576,F$4,0)*100,"-")</f>
        <v>69.829308986663818</v>
      </c>
      <c r="G30" s="118">
        <f>IFERROR(VLOOKUP($B30&amp;"_"&amp;$C30&amp;"_"&amp;$A$4,'Pnad-C'!$1:$1048576,G$4,0)*100,"-")</f>
        <v>49.103242158889771</v>
      </c>
    </row>
    <row r="31" spans="1:7" ht="27" customHeight="1" thickTop="1" x14ac:dyDescent="0.25">
      <c r="C31" s="154"/>
      <c r="D31" s="417" t="s">
        <v>778</v>
      </c>
      <c r="E31" s="417"/>
      <c r="F31" s="417"/>
      <c r="G31" s="417"/>
    </row>
    <row r="32" spans="1:7" x14ac:dyDescent="0.25">
      <c r="C32" s="154"/>
      <c r="D32" s="16" t="s">
        <v>2</v>
      </c>
      <c r="E32" s="16"/>
    </row>
    <row r="33" spans="3:5" x14ac:dyDescent="0.25">
      <c r="C33" s="154"/>
      <c r="D33" s="159" t="s">
        <v>434</v>
      </c>
      <c r="E33" s="105"/>
    </row>
    <row r="34" spans="3:5" x14ac:dyDescent="0.25">
      <c r="C34" s="154"/>
      <c r="D34" s="104" t="s">
        <v>780</v>
      </c>
      <c r="E34" s="104"/>
    </row>
  </sheetData>
  <mergeCells count="2">
    <mergeCell ref="D5:G5"/>
    <mergeCell ref="D31:G31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51"/>
  <sheetViews>
    <sheetView showGridLines="0" topLeftCell="AN1" zoomScale="90" zoomScaleNormal="90" workbookViewId="0">
      <selection activeCell="G119" sqref="G119"/>
    </sheetView>
  </sheetViews>
  <sheetFormatPr defaultColWidth="9.28515625" defaultRowHeight="12.75" x14ac:dyDescent="0.25"/>
  <cols>
    <col min="1" max="1" width="4.140625" style="316" customWidth="1"/>
    <col min="2" max="2" width="2.28515625" style="316" customWidth="1"/>
    <col min="3" max="3" width="26" style="398" customWidth="1"/>
    <col min="4" max="4" width="11.42578125" style="397" customWidth="1"/>
    <col min="5" max="5" width="9.28515625" style="397" bestFit="1" customWidth="1"/>
    <col min="6" max="6" width="9.7109375" style="397" bestFit="1" customWidth="1"/>
    <col min="7" max="7" width="11.42578125" style="397" customWidth="1"/>
    <col min="8" max="8" width="9.28515625" style="397" bestFit="1" customWidth="1"/>
    <col min="9" max="9" width="9.7109375" style="397" bestFit="1" customWidth="1"/>
    <col min="10" max="10" width="11.42578125" style="397" customWidth="1"/>
    <col min="11" max="11" width="8.5703125" style="397" customWidth="1"/>
    <col min="12" max="12" width="7.7109375" style="397" customWidth="1"/>
    <col min="13" max="13" width="11.42578125" style="397" customWidth="1"/>
    <col min="14" max="14" width="8.5703125" style="397" customWidth="1"/>
    <col min="15" max="15" width="7.7109375" style="397" customWidth="1"/>
    <col min="16" max="16" width="11.42578125" style="397" customWidth="1"/>
    <col min="17" max="17" width="8.5703125" style="397" customWidth="1"/>
    <col min="18" max="18" width="7.7109375" style="397" customWidth="1"/>
    <col min="19" max="19" width="11.42578125" style="397" customWidth="1"/>
    <col min="20" max="20" width="8.5703125" style="397" customWidth="1"/>
    <col min="21" max="21" width="7.7109375" style="397" customWidth="1"/>
    <col min="22" max="22" width="11.42578125" style="397" customWidth="1"/>
    <col min="23" max="23" width="8.5703125" style="397" customWidth="1"/>
    <col min="24" max="24" width="7.7109375" style="397" customWidth="1"/>
    <col min="25" max="25" width="11.42578125" style="397" customWidth="1"/>
    <col min="26" max="26" width="8.5703125" style="397" customWidth="1"/>
    <col min="27" max="27" width="7.7109375" style="397" customWidth="1"/>
    <col min="28" max="28" width="11.42578125" style="397" customWidth="1"/>
    <col min="29" max="29" width="8.5703125" style="397" customWidth="1"/>
    <col min="30" max="30" width="7.7109375" style="397" customWidth="1"/>
    <col min="31" max="31" width="11.42578125" style="397" customWidth="1"/>
    <col min="32" max="32" width="8.5703125" style="397" customWidth="1"/>
    <col min="33" max="33" width="7.7109375" style="397" customWidth="1"/>
    <col min="34" max="34" width="11.42578125" style="397" customWidth="1"/>
    <col min="35" max="35" width="8.5703125" style="397" customWidth="1"/>
    <col min="36" max="36" width="7.7109375" style="397" customWidth="1"/>
    <col min="37" max="37" width="11.42578125" style="397" customWidth="1"/>
    <col min="38" max="38" width="8.5703125" style="397" customWidth="1"/>
    <col min="39" max="39" width="7.7109375" style="397" customWidth="1"/>
    <col min="40" max="40" width="11.42578125" style="397" customWidth="1"/>
    <col min="41" max="41" width="8.5703125" style="397" customWidth="1"/>
    <col min="42" max="42" width="7.7109375" style="397" customWidth="1"/>
    <col min="43" max="43" width="11.42578125" style="397" customWidth="1"/>
    <col min="44" max="44" width="8.5703125" style="397" customWidth="1"/>
    <col min="45" max="45" width="7.7109375" style="397" customWidth="1"/>
    <col min="46" max="46" width="11.42578125" style="397" customWidth="1"/>
    <col min="47" max="47" width="8.5703125" style="397" customWidth="1"/>
    <col min="48" max="48" width="7.7109375" style="397" customWidth="1"/>
    <col min="49" max="16384" width="9.28515625" style="316"/>
  </cols>
  <sheetData>
    <row r="1" spans="1:72" s="360" customFormat="1" ht="36" customHeight="1" x14ac:dyDescent="0.25">
      <c r="A1" s="276" t="s">
        <v>719</v>
      </c>
      <c r="B1" s="277"/>
      <c r="C1" s="276"/>
      <c r="D1" s="278" t="str">
        <f>D3&amp;"_"&amp;D4</f>
        <v>12012_4</v>
      </c>
      <c r="E1" s="278" t="str">
        <f>E3&amp;"_"&amp;E4</f>
        <v>12012_7</v>
      </c>
      <c r="F1" s="278" t="str">
        <f>F3&amp;"_"&amp;F4</f>
        <v>12012_10</v>
      </c>
      <c r="G1" s="278" t="str">
        <f>G3&amp;"_"&amp;G4</f>
        <v>22012_4</v>
      </c>
      <c r="H1" s="278" t="str">
        <f t="shared" ref="H1" si="0">H3&amp;"_"&amp;H4</f>
        <v>22012_7</v>
      </c>
      <c r="I1" s="278" t="str">
        <f>I3&amp;"_"&amp;I4</f>
        <v>22012_10</v>
      </c>
      <c r="J1" s="278" t="str">
        <f t="shared" ref="J1:BT1" si="1">J3&amp;"_"&amp;J4</f>
        <v>32012_4</v>
      </c>
      <c r="K1" s="278" t="str">
        <f t="shared" si="1"/>
        <v>32012_7</v>
      </c>
      <c r="L1" s="278" t="str">
        <f t="shared" si="1"/>
        <v>32012_10</v>
      </c>
      <c r="M1" s="278" t="str">
        <f t="shared" si="1"/>
        <v>42012_4</v>
      </c>
      <c r="N1" s="278" t="str">
        <f t="shared" si="1"/>
        <v>42012_7</v>
      </c>
      <c r="O1" s="278" t="str">
        <f t="shared" si="1"/>
        <v>42012_10</v>
      </c>
      <c r="P1" s="278" t="str">
        <f t="shared" si="1"/>
        <v>12013_4</v>
      </c>
      <c r="Q1" s="278" t="str">
        <f t="shared" si="1"/>
        <v>12013_7</v>
      </c>
      <c r="R1" s="278" t="str">
        <f t="shared" si="1"/>
        <v>12013_10</v>
      </c>
      <c r="S1" s="278" t="str">
        <f t="shared" si="1"/>
        <v>22013_4</v>
      </c>
      <c r="T1" s="278" t="str">
        <f t="shared" si="1"/>
        <v>22013_7</v>
      </c>
      <c r="U1" s="278" t="str">
        <f t="shared" si="1"/>
        <v>22013_10</v>
      </c>
      <c r="V1" s="278" t="str">
        <f t="shared" si="1"/>
        <v>32013_4</v>
      </c>
      <c r="W1" s="278" t="str">
        <f t="shared" si="1"/>
        <v>32013_7</v>
      </c>
      <c r="X1" s="278" t="str">
        <f t="shared" si="1"/>
        <v>32013_10</v>
      </c>
      <c r="Y1" s="278" t="str">
        <f t="shared" si="1"/>
        <v>42013_4</v>
      </c>
      <c r="Z1" s="278" t="str">
        <f t="shared" si="1"/>
        <v>42013_7</v>
      </c>
      <c r="AA1" s="278" t="str">
        <f t="shared" si="1"/>
        <v>42013_10</v>
      </c>
      <c r="AB1" s="278" t="str">
        <f t="shared" si="1"/>
        <v>12014_4</v>
      </c>
      <c r="AC1" s="278" t="str">
        <f t="shared" si="1"/>
        <v>12014_7</v>
      </c>
      <c r="AD1" s="278" t="str">
        <f t="shared" si="1"/>
        <v>12014_10</v>
      </c>
      <c r="AE1" s="278" t="str">
        <f t="shared" si="1"/>
        <v>22014_4</v>
      </c>
      <c r="AF1" s="278" t="str">
        <f t="shared" si="1"/>
        <v>22014_7</v>
      </c>
      <c r="AG1" s="278" t="str">
        <f t="shared" si="1"/>
        <v>22014_10</v>
      </c>
      <c r="AH1" s="278" t="str">
        <f t="shared" si="1"/>
        <v>32014_4</v>
      </c>
      <c r="AI1" s="278" t="str">
        <f t="shared" si="1"/>
        <v>32014_7</v>
      </c>
      <c r="AJ1" s="278" t="str">
        <f t="shared" si="1"/>
        <v>32014_10</v>
      </c>
      <c r="AK1" s="278" t="str">
        <f t="shared" si="1"/>
        <v>42014_4</v>
      </c>
      <c r="AL1" s="278" t="str">
        <f t="shared" si="1"/>
        <v>42014_7</v>
      </c>
      <c r="AM1" s="278" t="str">
        <f t="shared" si="1"/>
        <v>42014_10</v>
      </c>
      <c r="AN1" s="278" t="str">
        <f t="shared" si="1"/>
        <v>12015_4</v>
      </c>
      <c r="AO1" s="278" t="str">
        <f t="shared" si="1"/>
        <v>12015_7</v>
      </c>
      <c r="AP1" s="278" t="str">
        <f t="shared" si="1"/>
        <v>12015_10</v>
      </c>
      <c r="AQ1" s="278" t="str">
        <f t="shared" si="1"/>
        <v>22015_4</v>
      </c>
      <c r="AR1" s="278" t="str">
        <f t="shared" si="1"/>
        <v>22015_7</v>
      </c>
      <c r="AS1" s="278" t="str">
        <f t="shared" si="1"/>
        <v>22015_10</v>
      </c>
      <c r="AT1" s="278" t="str">
        <f t="shared" si="1"/>
        <v>32015_4</v>
      </c>
      <c r="AU1" s="278" t="str">
        <f t="shared" si="1"/>
        <v>32015_7</v>
      </c>
      <c r="AV1" s="278" t="str">
        <f t="shared" si="1"/>
        <v>32015_10</v>
      </c>
      <c r="AW1" s="278" t="str">
        <f t="shared" si="1"/>
        <v>42015_4</v>
      </c>
      <c r="AX1" s="278" t="str">
        <f t="shared" si="1"/>
        <v>42015_7</v>
      </c>
      <c r="AY1" s="278" t="str">
        <f t="shared" si="1"/>
        <v>42015_10</v>
      </c>
      <c r="AZ1" s="278" t="str">
        <f t="shared" si="1"/>
        <v>12016_4</v>
      </c>
      <c r="BA1" s="278" t="str">
        <f t="shared" si="1"/>
        <v>12016_7</v>
      </c>
      <c r="BB1" s="278" t="str">
        <f t="shared" si="1"/>
        <v>12016_10</v>
      </c>
      <c r="BC1" s="278" t="str">
        <f t="shared" si="1"/>
        <v>22016_4</v>
      </c>
      <c r="BD1" s="278" t="str">
        <f t="shared" si="1"/>
        <v>22016_7</v>
      </c>
      <c r="BE1" s="278" t="str">
        <f t="shared" si="1"/>
        <v>22016_10</v>
      </c>
      <c r="BF1" s="278" t="str">
        <f t="shared" si="1"/>
        <v>2012_4</v>
      </c>
      <c r="BG1" s="278" t="str">
        <f t="shared" si="1"/>
        <v>2012_7</v>
      </c>
      <c r="BH1" s="278" t="str">
        <f t="shared" si="1"/>
        <v>2012_10</v>
      </c>
      <c r="BI1" s="278" t="str">
        <f t="shared" si="1"/>
        <v>2013_4</v>
      </c>
      <c r="BJ1" s="278" t="str">
        <f t="shared" si="1"/>
        <v>2013_7</v>
      </c>
      <c r="BK1" s="278" t="str">
        <f t="shared" si="1"/>
        <v>2013_10</v>
      </c>
      <c r="BL1" s="278" t="str">
        <f t="shared" si="1"/>
        <v>2014_4</v>
      </c>
      <c r="BM1" s="278" t="str">
        <f t="shared" si="1"/>
        <v>2014_7</v>
      </c>
      <c r="BN1" s="278" t="str">
        <f t="shared" si="1"/>
        <v>2014_10</v>
      </c>
      <c r="BO1" s="278" t="str">
        <f t="shared" si="1"/>
        <v>2015_4</v>
      </c>
      <c r="BP1" s="278" t="str">
        <f t="shared" si="1"/>
        <v>2015_7</v>
      </c>
      <c r="BQ1" s="278" t="str">
        <f t="shared" si="1"/>
        <v>2015_10</v>
      </c>
      <c r="BR1" s="278" t="str">
        <f t="shared" si="1"/>
        <v>2016_4</v>
      </c>
      <c r="BS1" s="278" t="str">
        <f t="shared" si="1"/>
        <v>2016_7</v>
      </c>
      <c r="BT1" s="278" t="str">
        <f t="shared" si="1"/>
        <v>2016_10</v>
      </c>
    </row>
    <row r="2" spans="1:72" s="361" customFormat="1" ht="11.25" x14ac:dyDescent="0.25">
      <c r="A2" s="280">
        <v>1</v>
      </c>
      <c r="B2" s="280">
        <v>2</v>
      </c>
      <c r="C2" s="280">
        <v>3</v>
      </c>
      <c r="D2" s="280">
        <v>4</v>
      </c>
      <c r="E2" s="280">
        <v>5</v>
      </c>
      <c r="F2" s="280">
        <v>6</v>
      </c>
      <c r="G2" s="280">
        <v>7</v>
      </c>
      <c r="H2" s="280">
        <v>8</v>
      </c>
      <c r="I2" s="280">
        <v>9</v>
      </c>
      <c r="J2" s="280">
        <v>10</v>
      </c>
      <c r="K2" s="280">
        <v>11</v>
      </c>
      <c r="L2" s="280">
        <v>12</v>
      </c>
      <c r="M2" s="280">
        <v>13</v>
      </c>
      <c r="N2" s="280">
        <v>14</v>
      </c>
      <c r="O2" s="280">
        <v>15</v>
      </c>
      <c r="P2" s="280">
        <v>16</v>
      </c>
      <c r="Q2" s="280">
        <v>17</v>
      </c>
      <c r="R2" s="280">
        <v>18</v>
      </c>
      <c r="S2" s="280">
        <v>19</v>
      </c>
      <c r="T2" s="280">
        <v>20</v>
      </c>
      <c r="U2" s="280">
        <v>21</v>
      </c>
      <c r="V2" s="280">
        <v>22</v>
      </c>
      <c r="W2" s="280">
        <v>23</v>
      </c>
      <c r="X2" s="280">
        <v>24</v>
      </c>
      <c r="Y2" s="280">
        <v>25</v>
      </c>
      <c r="Z2" s="280">
        <v>26</v>
      </c>
      <c r="AA2" s="280">
        <v>27</v>
      </c>
      <c r="AB2" s="280">
        <v>28</v>
      </c>
      <c r="AC2" s="280">
        <v>29</v>
      </c>
      <c r="AD2" s="280">
        <v>30</v>
      </c>
      <c r="AE2" s="280">
        <v>31</v>
      </c>
      <c r="AF2" s="280">
        <v>32</v>
      </c>
      <c r="AG2" s="280">
        <v>33</v>
      </c>
      <c r="AH2" s="280">
        <v>34</v>
      </c>
      <c r="AI2" s="280">
        <v>35</v>
      </c>
      <c r="AJ2" s="280">
        <v>36</v>
      </c>
      <c r="AK2" s="280">
        <v>37</v>
      </c>
      <c r="AL2" s="280">
        <v>38</v>
      </c>
      <c r="AM2" s="280">
        <v>39</v>
      </c>
      <c r="AN2" s="280">
        <v>40</v>
      </c>
      <c r="AO2" s="280">
        <v>41</v>
      </c>
      <c r="AP2" s="280">
        <v>42</v>
      </c>
      <c r="AQ2" s="280">
        <v>43</v>
      </c>
      <c r="AR2" s="280">
        <v>44</v>
      </c>
      <c r="AS2" s="280">
        <v>45</v>
      </c>
      <c r="AT2" s="280">
        <v>46</v>
      </c>
      <c r="AU2" s="280">
        <v>47</v>
      </c>
      <c r="AV2" s="280">
        <v>48</v>
      </c>
      <c r="AW2" s="280">
        <v>49</v>
      </c>
      <c r="AX2" s="280">
        <v>50</v>
      </c>
      <c r="AY2" s="280">
        <v>51</v>
      </c>
      <c r="AZ2" s="280">
        <v>52</v>
      </c>
      <c r="BA2" s="280">
        <v>53</v>
      </c>
      <c r="BB2" s="280">
        <v>54</v>
      </c>
      <c r="BC2" s="280">
        <v>55</v>
      </c>
      <c r="BD2" s="280">
        <v>56</v>
      </c>
      <c r="BE2" s="280">
        <v>57</v>
      </c>
      <c r="BF2" s="280">
        <v>58</v>
      </c>
      <c r="BG2" s="280">
        <v>59</v>
      </c>
      <c r="BH2" s="280">
        <v>60</v>
      </c>
      <c r="BI2" s="280">
        <v>61</v>
      </c>
      <c r="BJ2" s="280">
        <v>62</v>
      </c>
      <c r="BK2" s="280">
        <v>63</v>
      </c>
      <c r="BL2" s="280">
        <v>64</v>
      </c>
      <c r="BM2" s="280">
        <v>65</v>
      </c>
      <c r="BN2" s="280">
        <v>66</v>
      </c>
      <c r="BO2" s="280">
        <v>67</v>
      </c>
      <c r="BP2" s="280">
        <v>68</v>
      </c>
      <c r="BQ2" s="280">
        <v>69</v>
      </c>
      <c r="BR2" s="280">
        <v>70</v>
      </c>
      <c r="BS2" s="280">
        <v>71</v>
      </c>
      <c r="BT2" s="280">
        <v>72</v>
      </c>
    </row>
    <row r="3" spans="1:72" s="350" customFormat="1" ht="8.25" customHeight="1" x14ac:dyDescent="0.25">
      <c r="A3" s="350">
        <v>6</v>
      </c>
      <c r="D3" s="350">
        <v>12012</v>
      </c>
      <c r="E3" s="350">
        <v>12012</v>
      </c>
      <c r="F3" s="350">
        <v>12012</v>
      </c>
      <c r="G3" s="350">
        <v>22012</v>
      </c>
      <c r="H3" s="350">
        <v>22012</v>
      </c>
      <c r="I3" s="350">
        <v>22012</v>
      </c>
      <c r="J3" s="350">
        <v>32012</v>
      </c>
      <c r="K3" s="350">
        <v>32012</v>
      </c>
      <c r="L3" s="350">
        <v>32012</v>
      </c>
      <c r="M3" s="350">
        <v>42012</v>
      </c>
      <c r="N3" s="350">
        <v>42012</v>
      </c>
      <c r="O3" s="350">
        <v>42012</v>
      </c>
      <c r="P3" s="350">
        <v>12013</v>
      </c>
      <c r="Q3" s="350">
        <v>12013</v>
      </c>
      <c r="R3" s="350">
        <v>12013</v>
      </c>
      <c r="S3" s="350">
        <v>22013</v>
      </c>
      <c r="T3" s="350">
        <v>22013</v>
      </c>
      <c r="U3" s="350">
        <v>22013</v>
      </c>
      <c r="V3" s="350">
        <v>32013</v>
      </c>
      <c r="W3" s="350">
        <v>32013</v>
      </c>
      <c r="X3" s="350">
        <v>32013</v>
      </c>
      <c r="Y3" s="350">
        <v>42013</v>
      </c>
      <c r="Z3" s="350">
        <v>42013</v>
      </c>
      <c r="AA3" s="350">
        <v>42013</v>
      </c>
      <c r="AB3" s="350">
        <v>12014</v>
      </c>
      <c r="AC3" s="350">
        <v>12014</v>
      </c>
      <c r="AD3" s="350">
        <v>12014</v>
      </c>
      <c r="AE3" s="350">
        <v>22014</v>
      </c>
      <c r="AF3" s="350">
        <v>22014</v>
      </c>
      <c r="AG3" s="350">
        <v>22014</v>
      </c>
      <c r="AH3" s="350">
        <v>32014</v>
      </c>
      <c r="AI3" s="350">
        <v>32014</v>
      </c>
      <c r="AJ3" s="350">
        <v>32014</v>
      </c>
      <c r="AK3" s="350">
        <v>42014</v>
      </c>
      <c r="AL3" s="350">
        <v>42014</v>
      </c>
      <c r="AM3" s="350">
        <v>42014</v>
      </c>
      <c r="AN3" s="350">
        <v>12015</v>
      </c>
      <c r="AO3" s="350">
        <v>12015</v>
      </c>
      <c r="AP3" s="350">
        <v>12015</v>
      </c>
      <c r="AQ3" s="350">
        <v>22015</v>
      </c>
      <c r="AR3" s="350">
        <v>22015</v>
      </c>
      <c r="AS3" s="350">
        <v>22015</v>
      </c>
      <c r="AT3" s="350">
        <v>32015</v>
      </c>
      <c r="AU3" s="350">
        <v>32015</v>
      </c>
      <c r="AV3" s="350">
        <v>32015</v>
      </c>
      <c r="AW3" s="350">
        <v>42015</v>
      </c>
      <c r="AX3" s="350">
        <v>42015</v>
      </c>
      <c r="AY3" s="350">
        <v>42015</v>
      </c>
      <c r="AZ3" s="350">
        <v>12016</v>
      </c>
      <c r="BA3" s="350">
        <v>12016</v>
      </c>
      <c r="BB3" s="350">
        <v>12016</v>
      </c>
      <c r="BC3" s="350">
        <v>22016</v>
      </c>
      <c r="BD3" s="350">
        <v>22016</v>
      </c>
      <c r="BE3" s="350">
        <v>22016</v>
      </c>
      <c r="BF3" s="350">
        <v>2012</v>
      </c>
      <c r="BG3" s="350">
        <v>2012</v>
      </c>
      <c r="BH3" s="350">
        <v>2012</v>
      </c>
      <c r="BI3" s="350">
        <v>2013</v>
      </c>
      <c r="BJ3" s="350">
        <v>2013</v>
      </c>
      <c r="BK3" s="350">
        <v>2013</v>
      </c>
      <c r="BL3" s="350">
        <v>2014</v>
      </c>
      <c r="BM3" s="350">
        <v>2014</v>
      </c>
      <c r="BN3" s="350">
        <v>2014</v>
      </c>
      <c r="BO3" s="350">
        <v>2015</v>
      </c>
      <c r="BP3" s="350">
        <v>2015</v>
      </c>
      <c r="BQ3" s="350">
        <v>2015</v>
      </c>
      <c r="BR3" s="350">
        <v>2016</v>
      </c>
      <c r="BS3" s="350">
        <v>2016</v>
      </c>
      <c r="BT3" s="350">
        <v>2016</v>
      </c>
    </row>
    <row r="4" spans="1:72" s="350" customFormat="1" ht="8.25" customHeight="1" x14ac:dyDescent="0.25">
      <c r="A4" s="350">
        <v>4</v>
      </c>
      <c r="B4" s="350" t="s">
        <v>170</v>
      </c>
      <c r="C4" s="350" t="s">
        <v>7</v>
      </c>
      <c r="D4" s="350">
        <v>4</v>
      </c>
      <c r="E4" s="350">
        <v>7</v>
      </c>
      <c r="F4" s="350">
        <v>10</v>
      </c>
      <c r="G4" s="350">
        <v>4</v>
      </c>
      <c r="H4" s="350">
        <v>7</v>
      </c>
      <c r="I4" s="350">
        <v>10</v>
      </c>
      <c r="J4" s="350">
        <v>4</v>
      </c>
      <c r="K4" s="350">
        <v>7</v>
      </c>
      <c r="L4" s="350">
        <v>10</v>
      </c>
      <c r="M4" s="350">
        <v>4</v>
      </c>
      <c r="N4" s="350">
        <v>7</v>
      </c>
      <c r="O4" s="350">
        <v>10</v>
      </c>
      <c r="P4" s="350">
        <v>4</v>
      </c>
      <c r="Q4" s="350">
        <v>7</v>
      </c>
      <c r="R4" s="350">
        <v>10</v>
      </c>
      <c r="S4" s="350">
        <v>4</v>
      </c>
      <c r="T4" s="350">
        <v>7</v>
      </c>
      <c r="U4" s="350">
        <v>10</v>
      </c>
      <c r="V4" s="350">
        <v>4</v>
      </c>
      <c r="W4" s="350">
        <v>7</v>
      </c>
      <c r="X4" s="350">
        <v>10</v>
      </c>
      <c r="Y4" s="350">
        <v>4</v>
      </c>
      <c r="Z4" s="350">
        <v>7</v>
      </c>
      <c r="AA4" s="350">
        <v>10</v>
      </c>
      <c r="AB4" s="350">
        <v>4</v>
      </c>
      <c r="AC4" s="350">
        <v>7</v>
      </c>
      <c r="AD4" s="350">
        <v>10</v>
      </c>
      <c r="AE4" s="350">
        <v>4</v>
      </c>
      <c r="AF4" s="350">
        <v>7</v>
      </c>
      <c r="AG4" s="350">
        <v>10</v>
      </c>
      <c r="AH4" s="350">
        <v>4</v>
      </c>
      <c r="AI4" s="350">
        <v>7</v>
      </c>
      <c r="AJ4" s="350">
        <v>10</v>
      </c>
      <c r="AK4" s="350">
        <v>4</v>
      </c>
      <c r="AL4" s="350">
        <v>7</v>
      </c>
      <c r="AM4" s="350">
        <v>10</v>
      </c>
      <c r="AN4" s="350">
        <v>4</v>
      </c>
      <c r="AO4" s="350">
        <v>7</v>
      </c>
      <c r="AP4" s="350">
        <v>10</v>
      </c>
      <c r="AQ4" s="350">
        <v>4</v>
      </c>
      <c r="AR4" s="350">
        <v>7</v>
      </c>
      <c r="AS4" s="350">
        <v>10</v>
      </c>
      <c r="AT4" s="350">
        <v>4</v>
      </c>
      <c r="AU4" s="350">
        <v>7</v>
      </c>
      <c r="AV4" s="350">
        <v>10</v>
      </c>
      <c r="AW4" s="350">
        <v>4</v>
      </c>
      <c r="AX4" s="350">
        <v>7</v>
      </c>
      <c r="AY4" s="350">
        <v>10</v>
      </c>
      <c r="AZ4" s="350">
        <v>4</v>
      </c>
      <c r="BA4" s="350">
        <v>7</v>
      </c>
      <c r="BB4" s="350">
        <v>10</v>
      </c>
      <c r="BC4" s="350">
        <v>4</v>
      </c>
      <c r="BD4" s="350">
        <v>7</v>
      </c>
      <c r="BE4" s="350">
        <v>10</v>
      </c>
      <c r="BF4" s="350">
        <v>4</v>
      </c>
      <c r="BG4" s="350">
        <v>7</v>
      </c>
      <c r="BH4" s="350">
        <v>10</v>
      </c>
      <c r="BI4" s="350">
        <v>4</v>
      </c>
      <c r="BJ4" s="350">
        <v>7</v>
      </c>
      <c r="BK4" s="350">
        <v>10</v>
      </c>
      <c r="BL4" s="350">
        <v>4</v>
      </c>
      <c r="BM4" s="350">
        <v>7</v>
      </c>
      <c r="BN4" s="350">
        <v>10</v>
      </c>
      <c r="BO4" s="350">
        <v>4</v>
      </c>
      <c r="BP4" s="350">
        <v>7</v>
      </c>
      <c r="BQ4" s="350">
        <v>10</v>
      </c>
      <c r="BR4" s="350">
        <v>4</v>
      </c>
      <c r="BS4" s="350">
        <v>7</v>
      </c>
      <c r="BT4" s="350">
        <v>10</v>
      </c>
    </row>
    <row r="5" spans="1:72" ht="21" x14ac:dyDescent="0.25">
      <c r="B5" s="363" t="str">
        <f>"Impacto das características de idade, sexo e formação sobre o ln do salário habitual em todos os trabalhos: Brasil, 2012 a 2016"</f>
        <v>Impacto das características de idade, sexo e formação sobre o ln do salário habitual em todos os trabalhos: Brasil, 2012 a 2016</v>
      </c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</row>
    <row r="6" spans="1:72" ht="13.5" thickBot="1" x14ac:dyDescent="0.3">
      <c r="A6" s="351"/>
      <c r="B6" s="365"/>
      <c r="C6" s="366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  <c r="AD6" s="367"/>
      <c r="AE6" s="367"/>
      <c r="AF6" s="367"/>
      <c r="AG6" s="367"/>
      <c r="AH6" s="367"/>
      <c r="AI6" s="367"/>
      <c r="AJ6" s="367"/>
      <c r="AK6" s="367"/>
      <c r="AL6" s="367"/>
      <c r="AM6" s="367"/>
      <c r="AN6" s="367"/>
      <c r="AO6" s="367"/>
      <c r="AP6" s="367"/>
      <c r="AQ6" s="367"/>
      <c r="AR6" s="367"/>
      <c r="AS6" s="367"/>
      <c r="AT6" s="367"/>
      <c r="AU6" s="367"/>
      <c r="AV6" s="367"/>
    </row>
    <row r="7" spans="1:72" ht="13.5" thickTop="1" x14ac:dyDescent="0.25">
      <c r="A7" s="351"/>
      <c r="B7" s="469" t="s">
        <v>720</v>
      </c>
      <c r="C7" s="469"/>
      <c r="D7" s="457" t="s">
        <v>748</v>
      </c>
      <c r="E7" s="458"/>
      <c r="F7" s="466"/>
      <c r="G7" s="457" t="s">
        <v>749</v>
      </c>
      <c r="H7" s="458"/>
      <c r="I7" s="466"/>
      <c r="J7" s="457" t="s">
        <v>750</v>
      </c>
      <c r="K7" s="458"/>
      <c r="L7" s="466"/>
      <c r="M7" s="457" t="s">
        <v>751</v>
      </c>
      <c r="N7" s="458"/>
      <c r="O7" s="466"/>
      <c r="P7" s="457" t="s">
        <v>752</v>
      </c>
      <c r="Q7" s="458"/>
      <c r="R7" s="466"/>
      <c r="S7" s="457" t="s">
        <v>753</v>
      </c>
      <c r="T7" s="458"/>
      <c r="U7" s="466"/>
      <c r="V7" s="457" t="s">
        <v>754</v>
      </c>
      <c r="W7" s="458"/>
      <c r="X7" s="466"/>
      <c r="Y7" s="457" t="s">
        <v>755</v>
      </c>
      <c r="Z7" s="458"/>
      <c r="AA7" s="466"/>
      <c r="AB7" s="457" t="s">
        <v>756</v>
      </c>
      <c r="AC7" s="458"/>
      <c r="AD7" s="466"/>
      <c r="AE7" s="457" t="s">
        <v>757</v>
      </c>
      <c r="AF7" s="458"/>
      <c r="AG7" s="466"/>
      <c r="AH7" s="457" t="s">
        <v>758</v>
      </c>
      <c r="AI7" s="458"/>
      <c r="AJ7" s="466"/>
      <c r="AK7" s="457" t="s">
        <v>759</v>
      </c>
      <c r="AL7" s="458"/>
      <c r="AM7" s="466"/>
      <c r="AN7" s="457" t="s">
        <v>760</v>
      </c>
      <c r="AO7" s="458"/>
      <c r="AP7" s="466"/>
      <c r="AQ7" s="457" t="s">
        <v>761</v>
      </c>
      <c r="AR7" s="458"/>
      <c r="AS7" s="466"/>
      <c r="AT7" s="457" t="s">
        <v>762</v>
      </c>
      <c r="AU7" s="458"/>
      <c r="AV7" s="458"/>
      <c r="AW7" s="457" t="s">
        <v>763</v>
      </c>
      <c r="AX7" s="458"/>
      <c r="AY7" s="458"/>
      <c r="AZ7" s="457" t="s">
        <v>764</v>
      </c>
      <c r="BA7" s="458"/>
      <c r="BB7" s="458"/>
      <c r="BC7" s="457" t="s">
        <v>788</v>
      </c>
      <c r="BD7" s="458"/>
      <c r="BE7" s="458"/>
      <c r="BF7" s="457">
        <v>2012</v>
      </c>
      <c r="BG7" s="458"/>
      <c r="BH7" s="458"/>
      <c r="BI7" s="457">
        <v>2013</v>
      </c>
      <c r="BJ7" s="458"/>
      <c r="BK7" s="458"/>
      <c r="BL7" s="457">
        <v>2014</v>
      </c>
      <c r="BM7" s="458"/>
      <c r="BN7" s="458"/>
      <c r="BO7" s="457">
        <v>2015</v>
      </c>
      <c r="BP7" s="458"/>
      <c r="BQ7" s="458"/>
      <c r="BR7" s="457">
        <v>2016</v>
      </c>
      <c r="BS7" s="458"/>
      <c r="BT7" s="458"/>
    </row>
    <row r="8" spans="1:72" ht="25.5" x14ac:dyDescent="0.25">
      <c r="A8" s="351"/>
      <c r="B8" s="470"/>
      <c r="C8" s="470"/>
      <c r="D8" s="368" t="s">
        <v>721</v>
      </c>
      <c r="E8" s="369" t="s">
        <v>722</v>
      </c>
      <c r="F8" s="370" t="s">
        <v>723</v>
      </c>
      <c r="G8" s="368" t="s">
        <v>721</v>
      </c>
      <c r="H8" s="369" t="s">
        <v>722</v>
      </c>
      <c r="I8" s="370" t="s">
        <v>723</v>
      </c>
      <c r="J8" s="368" t="s">
        <v>721</v>
      </c>
      <c r="K8" s="369" t="s">
        <v>722</v>
      </c>
      <c r="L8" s="370" t="s">
        <v>723</v>
      </c>
      <c r="M8" s="368" t="s">
        <v>721</v>
      </c>
      <c r="N8" s="369" t="s">
        <v>722</v>
      </c>
      <c r="O8" s="370" t="s">
        <v>723</v>
      </c>
      <c r="P8" s="368" t="s">
        <v>721</v>
      </c>
      <c r="Q8" s="369" t="s">
        <v>722</v>
      </c>
      <c r="R8" s="370" t="s">
        <v>723</v>
      </c>
      <c r="S8" s="368" t="s">
        <v>721</v>
      </c>
      <c r="T8" s="369" t="s">
        <v>722</v>
      </c>
      <c r="U8" s="370" t="s">
        <v>723</v>
      </c>
      <c r="V8" s="368" t="s">
        <v>721</v>
      </c>
      <c r="W8" s="369" t="s">
        <v>722</v>
      </c>
      <c r="X8" s="370" t="s">
        <v>723</v>
      </c>
      <c r="Y8" s="368" t="s">
        <v>721</v>
      </c>
      <c r="Z8" s="369" t="s">
        <v>722</v>
      </c>
      <c r="AA8" s="370" t="s">
        <v>723</v>
      </c>
      <c r="AB8" s="368" t="s">
        <v>721</v>
      </c>
      <c r="AC8" s="369" t="s">
        <v>722</v>
      </c>
      <c r="AD8" s="370" t="s">
        <v>723</v>
      </c>
      <c r="AE8" s="368" t="s">
        <v>721</v>
      </c>
      <c r="AF8" s="369" t="s">
        <v>722</v>
      </c>
      <c r="AG8" s="370" t="s">
        <v>723</v>
      </c>
      <c r="AH8" s="368" t="s">
        <v>721</v>
      </c>
      <c r="AI8" s="369" t="s">
        <v>722</v>
      </c>
      <c r="AJ8" s="370" t="s">
        <v>723</v>
      </c>
      <c r="AK8" s="368" t="s">
        <v>721</v>
      </c>
      <c r="AL8" s="369" t="s">
        <v>722</v>
      </c>
      <c r="AM8" s="370" t="s">
        <v>723</v>
      </c>
      <c r="AN8" s="368" t="s">
        <v>721</v>
      </c>
      <c r="AO8" s="369" t="s">
        <v>722</v>
      </c>
      <c r="AP8" s="369" t="s">
        <v>723</v>
      </c>
      <c r="AQ8" s="368" t="s">
        <v>721</v>
      </c>
      <c r="AR8" s="369" t="s">
        <v>722</v>
      </c>
      <c r="AS8" s="370" t="s">
        <v>723</v>
      </c>
      <c r="AT8" s="368" t="s">
        <v>721</v>
      </c>
      <c r="AU8" s="369" t="s">
        <v>722</v>
      </c>
      <c r="AV8" s="369" t="s">
        <v>723</v>
      </c>
      <c r="AW8" s="371" t="s">
        <v>721</v>
      </c>
      <c r="AX8" s="372" t="s">
        <v>722</v>
      </c>
      <c r="AY8" s="372" t="s">
        <v>723</v>
      </c>
      <c r="AZ8" s="371" t="s">
        <v>721</v>
      </c>
      <c r="BA8" s="372" t="s">
        <v>722</v>
      </c>
      <c r="BB8" s="372" t="s">
        <v>723</v>
      </c>
      <c r="BC8" s="371" t="s">
        <v>721</v>
      </c>
      <c r="BD8" s="372" t="s">
        <v>722</v>
      </c>
      <c r="BE8" s="372" t="s">
        <v>723</v>
      </c>
      <c r="BF8" s="371" t="s">
        <v>721</v>
      </c>
      <c r="BG8" s="372" t="s">
        <v>722</v>
      </c>
      <c r="BH8" s="372" t="s">
        <v>723</v>
      </c>
      <c r="BI8" s="371" t="s">
        <v>721</v>
      </c>
      <c r="BJ8" s="372" t="s">
        <v>722</v>
      </c>
      <c r="BK8" s="372" t="s">
        <v>723</v>
      </c>
      <c r="BL8" s="371" t="s">
        <v>721</v>
      </c>
      <c r="BM8" s="372" t="s">
        <v>722</v>
      </c>
      <c r="BN8" s="372" t="s">
        <v>723</v>
      </c>
      <c r="BO8" s="371" t="s">
        <v>721</v>
      </c>
      <c r="BP8" s="372" t="s">
        <v>722</v>
      </c>
      <c r="BQ8" s="372" t="s">
        <v>723</v>
      </c>
      <c r="BR8" s="371" t="s">
        <v>721</v>
      </c>
      <c r="BS8" s="372" t="s">
        <v>722</v>
      </c>
      <c r="BT8" s="372" t="s">
        <v>723</v>
      </c>
    </row>
    <row r="9" spans="1:72" s="373" customFormat="1" ht="15.75" x14ac:dyDescent="0.25">
      <c r="A9" s="352" t="s">
        <v>718</v>
      </c>
      <c r="B9" s="467" t="s">
        <v>724</v>
      </c>
      <c r="C9" s="467"/>
      <c r="D9" s="374" t="s">
        <v>725</v>
      </c>
      <c r="E9" s="374" t="s">
        <v>725</v>
      </c>
      <c r="F9" s="374">
        <f>IF($A9="","",IFERROR(VLOOKUP(F$3&amp;$A9,Model1_BRA!$1:$1048576,F$4,0),"-"))</f>
        <v>7.0986571311950701</v>
      </c>
      <c r="G9" s="374" t="s">
        <v>725</v>
      </c>
      <c r="H9" s="374" t="s">
        <v>725</v>
      </c>
      <c r="I9" s="374">
        <f>IF($A9="","",IFERROR(VLOOKUP(I$3&amp;$A9,Model1_BRA!$1:$1048576,I$4,0),"-"))</f>
        <v>7.1101522445678702</v>
      </c>
      <c r="J9" s="374" t="s">
        <v>725</v>
      </c>
      <c r="K9" s="374" t="s">
        <v>725</v>
      </c>
      <c r="L9" s="374">
        <f>IF($A9="","",IFERROR(VLOOKUP(L$3&amp;$A9,Model1_BRA!$1:$1048576,L$4,0),"-"))</f>
        <v>7.1243052482604998</v>
      </c>
      <c r="M9" s="374" t="s">
        <v>725</v>
      </c>
      <c r="N9" s="374" t="s">
        <v>725</v>
      </c>
      <c r="O9" s="374">
        <f>IF($A9="","",IFERROR(VLOOKUP(O$3&amp;$A9,Model1_BRA!$1:$1048576,O$4,0),"-"))</f>
        <v>7.1251964569091797</v>
      </c>
      <c r="P9" s="374" t="s">
        <v>725</v>
      </c>
      <c r="Q9" s="374" t="s">
        <v>725</v>
      </c>
      <c r="R9" s="374">
        <f>IF($A9="","",IFERROR(VLOOKUP(R$3&amp;$A9,Model1_BRA!$1:$1048576,R$4,0),"-"))</f>
        <v>7.14072561264038</v>
      </c>
      <c r="S9" s="374" t="s">
        <v>725</v>
      </c>
      <c r="T9" s="374" t="s">
        <v>725</v>
      </c>
      <c r="U9" s="374">
        <f>IF($A9="","",IFERROR(VLOOKUP(U$3&amp;$A9,Model1_BRA!$1:$1048576,U$4,0),"-"))</f>
        <v>7.1534671783447301</v>
      </c>
      <c r="V9" s="374" t="s">
        <v>725</v>
      </c>
      <c r="W9" s="374" t="s">
        <v>725</v>
      </c>
      <c r="X9" s="374">
        <f>IF($A9="","",IFERROR(VLOOKUP(X$3&amp;$A9,Model1_BRA!$1:$1048576,X$4,0),"-"))</f>
        <v>7.1720886230468803</v>
      </c>
      <c r="Y9" s="374" t="s">
        <v>725</v>
      </c>
      <c r="Z9" s="374" t="s">
        <v>725</v>
      </c>
      <c r="AA9" s="374">
        <f>IF($A9="","",IFERROR(VLOOKUP(AA$3&amp;$A9,Model1_BRA!$1:$1048576,AA$4,0),"-"))</f>
        <v>7.17262887954712</v>
      </c>
      <c r="AB9" s="374" t="s">
        <v>725</v>
      </c>
      <c r="AC9" s="374" t="s">
        <v>725</v>
      </c>
      <c r="AD9" s="374">
        <f>IF($A9="","",IFERROR(VLOOKUP(AD$3&amp;$A9,Model1_BRA!$1:$1048576,AD$4,0),"-"))</f>
        <v>7.1921949386596697</v>
      </c>
      <c r="AE9" s="374" t="s">
        <v>725</v>
      </c>
      <c r="AF9" s="374" t="s">
        <v>725</v>
      </c>
      <c r="AG9" s="374">
        <f>IF($A9="","",IFERROR(VLOOKUP(AG$3&amp;$A9,Model1_BRA!$1:$1048576,AG$4,0),"-"))</f>
        <v>7.1510148048400897</v>
      </c>
      <c r="AH9" s="374" t="s">
        <v>725</v>
      </c>
      <c r="AI9" s="374" t="s">
        <v>725</v>
      </c>
      <c r="AJ9" s="374">
        <f>IF($A9="","",IFERROR(VLOOKUP(AJ$3&amp;$A9,Model1_BRA!$1:$1048576,AJ$4,0),"-"))</f>
        <v>7.1378803253173801</v>
      </c>
      <c r="AK9" s="374" t="s">
        <v>725</v>
      </c>
      <c r="AL9" s="374" t="s">
        <v>725</v>
      </c>
      <c r="AM9" s="374">
        <f>IF($A9="","",IFERROR(VLOOKUP(AM$3&amp;$A9,Model1_BRA!$1:$1048576,AM$4,0),"-"))</f>
        <v>7.17520952224731</v>
      </c>
      <c r="AN9" s="374" t="s">
        <v>725</v>
      </c>
      <c r="AO9" s="374" t="s">
        <v>725</v>
      </c>
      <c r="AP9" s="374">
        <f>IF($A9="","",IFERROR(VLOOKUP(AP$3&amp;$A9,Model1_BRA!$1:$1048576,AP$4,0),"-"))</f>
        <v>7.1929950714111301</v>
      </c>
      <c r="AQ9" s="374" t="s">
        <v>725</v>
      </c>
      <c r="AR9" s="374" t="s">
        <v>725</v>
      </c>
      <c r="AS9" s="374">
        <f>IF($A9="","",IFERROR(VLOOKUP(AS$3&amp;$A9,Model1_BRA!$1:$1048576,AS$4,0),"-"))</f>
        <v>7.1791334152221697</v>
      </c>
      <c r="AT9" s="374" t="s">
        <v>725</v>
      </c>
      <c r="AU9" s="374" t="s">
        <v>725</v>
      </c>
      <c r="AV9" s="374">
        <f>IF($A9="","",IFERROR(VLOOKUP(AV$3&amp;$A9,Model1_BRA!$1:$1048576,AV$4,0),"-"))</f>
        <v>7.1680765151977504</v>
      </c>
      <c r="AW9" s="374" t="s">
        <v>725</v>
      </c>
      <c r="AX9" s="374" t="s">
        <v>725</v>
      </c>
      <c r="AY9" s="374">
        <f>IF($A9="","",IFERROR(VLOOKUP(AY$3&amp;$A9,Model1_BRA!$1:$1048576,AY$4,0),"-"))</f>
        <v>7.15370798110962</v>
      </c>
      <c r="AZ9" s="374" t="s">
        <v>725</v>
      </c>
      <c r="BA9" s="374" t="s">
        <v>725</v>
      </c>
      <c r="BB9" s="374">
        <f>IF($A9="","",IFERROR(VLOOKUP(BB$3&amp;$A9,Model1_BRA!$1:$1048576,BB$4,0),"-"))</f>
        <v>7.1549506187439</v>
      </c>
      <c r="BC9" s="374" t="s">
        <v>725</v>
      </c>
      <c r="BD9" s="374" t="s">
        <v>725</v>
      </c>
      <c r="BE9" s="374">
        <f>IF($A9="","",IFERROR(VLOOKUP(BE$3&amp;$A9,Model1_BRA!$1:$1048576,BE$4,0),"-"))</f>
        <v>7.1475234031677202</v>
      </c>
      <c r="BF9" s="374" t="s">
        <v>725</v>
      </c>
      <c r="BG9" s="374" t="s">
        <v>725</v>
      </c>
      <c r="BH9" s="374">
        <f>IF($A9="","",IFERROR(VLOOKUP(BH$3&amp;$A9,Model1_BRA!$1:$1048576,BH$4,0),"-"))</f>
        <v>7.1146655082702601</v>
      </c>
      <c r="BI9" s="374" t="s">
        <v>725</v>
      </c>
      <c r="BJ9" s="374" t="s">
        <v>725</v>
      </c>
      <c r="BK9" s="374">
        <f>IF($A9="","",IFERROR(VLOOKUP(BK$3&amp;$A9,Model1_BRA!$1:$1048576,BK$4,0),"-"))</f>
        <v>7.1598587036132804</v>
      </c>
      <c r="BL9" s="374" t="s">
        <v>725</v>
      </c>
      <c r="BM9" s="374" t="s">
        <v>725</v>
      </c>
      <c r="BN9" s="374">
        <f>IF($A9="","",IFERROR(VLOOKUP(BN$3&amp;$A9,Model1_BRA!$1:$1048576,BN$4,0),"-"))</f>
        <v>7.1640186309814498</v>
      </c>
      <c r="BO9" s="374" t="s">
        <v>725</v>
      </c>
      <c r="BP9" s="374" t="s">
        <v>725</v>
      </c>
      <c r="BQ9" s="374">
        <f>IF($A9="","",IFERROR(VLOOKUP(BQ$3&amp;$A9,Model1_BRA!$1:$1048576,BQ$4,0),"-"))</f>
        <v>7.1734457015991202</v>
      </c>
      <c r="BR9" s="374" t="s">
        <v>725</v>
      </c>
      <c r="BS9" s="374" t="s">
        <v>725</v>
      </c>
      <c r="BT9" s="374">
        <f>IF($A9="","",IFERROR(VLOOKUP(BT$3&amp;$A9,Model1_BRA!$1:$1048576,BT$4,0),"-"))</f>
        <v>7.1512303352356001</v>
      </c>
    </row>
    <row r="10" spans="1:72" ht="15.75" x14ac:dyDescent="0.25">
      <c r="A10" s="351" t="s">
        <v>696</v>
      </c>
      <c r="B10" s="468" t="s">
        <v>726</v>
      </c>
      <c r="C10" s="468"/>
      <c r="D10" s="375">
        <f>IF($A10="","",IFERROR(VLOOKUP(D$3&amp;$A10,Model1_BRA!$1:$1048576,D$4,0),"-"))</f>
        <v>4.3510255813598597</v>
      </c>
      <c r="E10" s="376">
        <f>IF($A10="","",IFERROR(VLOOKUP(E$3&amp;$A10,Model1_BRA!$1:$1048576,E$4,0)*100,"-"))</f>
        <v>0</v>
      </c>
      <c r="F10" s="377">
        <f>IF($A10="","",IFERROR(VLOOKUP(F$3&amp;$A10,Model1_BRA!$1:$1048576,F$4,0),"-"))</f>
        <v>0</v>
      </c>
      <c r="G10" s="375">
        <f>IF($A10="","",IFERROR(VLOOKUP(G$3&amp;$A10,Model1_BRA!$1:$1048576,G$4,0),"-"))</f>
        <v>4.3747634887695304</v>
      </c>
      <c r="H10" s="376">
        <f>IF($A10="","",IFERROR(VLOOKUP(H$3&amp;$A10,Model1_BRA!$1:$1048576,H$4,0)*100,"-"))</f>
        <v>0</v>
      </c>
      <c r="I10" s="377">
        <f>IF($A10="","",IFERROR(VLOOKUP(I$3&amp;$A10,Model1_BRA!$1:$1048576,I$4,0),"-"))</f>
        <v>0</v>
      </c>
      <c r="J10" s="375">
        <f>IF($A10="","",IFERROR(VLOOKUP(J$3&amp;$A10,Model1_BRA!$1:$1048576,J$4,0),"-"))</f>
        <v>4.3971357345581099</v>
      </c>
      <c r="K10" s="376">
        <f>IF($A10="","",IFERROR(VLOOKUP(K$3&amp;$A10,Model1_BRA!$1:$1048576,K$4,0)*100,"-"))</f>
        <v>0</v>
      </c>
      <c r="L10" s="377">
        <f>IF($A10="","",IFERROR(VLOOKUP(L$3&amp;$A10,Model1_BRA!$1:$1048576,L$4,0),"-"))</f>
        <v>0</v>
      </c>
      <c r="M10" s="375">
        <f>IF($A10="","",IFERROR(VLOOKUP(M$3&amp;$A10,Model1_BRA!$1:$1048576,M$4,0),"-"))</f>
        <v>4.3983182907104501</v>
      </c>
      <c r="N10" s="376">
        <f>IF($A10="","",IFERROR(VLOOKUP(N$3&amp;$A10,Model1_BRA!$1:$1048576,N$4,0)*100,"-"))</f>
        <v>0</v>
      </c>
      <c r="O10" s="377">
        <f>IF($A10="","",IFERROR(VLOOKUP(O$3&amp;$A10,Model1_BRA!$1:$1048576,O$4,0),"-"))</f>
        <v>0</v>
      </c>
      <c r="P10" s="375">
        <f>IF($A10="","",IFERROR(VLOOKUP(P$3&amp;$A10,Model1_BRA!$1:$1048576,P$4,0),"-"))</f>
        <v>4.4041557312011701</v>
      </c>
      <c r="Q10" s="376">
        <f>IF($A10="","",IFERROR(VLOOKUP(Q$3&amp;$A10,Model1_BRA!$1:$1048576,Q$4,0)*100,"-"))</f>
        <v>0</v>
      </c>
      <c r="R10" s="377">
        <f>IF($A10="","",IFERROR(VLOOKUP(R$3&amp;$A10,Model1_BRA!$1:$1048576,R$4,0),"-"))</f>
        <v>0</v>
      </c>
      <c r="S10" s="375">
        <f>IF($A10="","",IFERROR(VLOOKUP(S$3&amp;$A10,Model1_BRA!$1:$1048576,S$4,0),"-"))</f>
        <v>4.4271354675293004</v>
      </c>
      <c r="T10" s="376">
        <f>IF($A10="","",IFERROR(VLOOKUP(T$3&amp;$A10,Model1_BRA!$1:$1048576,T$4,0)*100,"-"))</f>
        <v>0</v>
      </c>
      <c r="U10" s="377">
        <f>IF($A10="","",IFERROR(VLOOKUP(U$3&amp;$A10,Model1_BRA!$1:$1048576,U$4,0),"-"))</f>
        <v>0</v>
      </c>
      <c r="V10" s="375">
        <f>IF($A10="","",IFERROR(VLOOKUP(V$3&amp;$A10,Model1_BRA!$1:$1048576,V$4,0),"-"))</f>
        <v>4.5010871887206996</v>
      </c>
      <c r="W10" s="376">
        <f>IF($A10="","",IFERROR(VLOOKUP(W$3&amp;$A10,Model1_BRA!$1:$1048576,W$4,0)*100,"-"))</f>
        <v>0</v>
      </c>
      <c r="X10" s="377">
        <f>IF($A10="","",IFERROR(VLOOKUP(X$3&amp;$A10,Model1_BRA!$1:$1048576,X$4,0),"-"))</f>
        <v>0</v>
      </c>
      <c r="Y10" s="375">
        <f>IF($A10="","",IFERROR(VLOOKUP(Y$3&amp;$A10,Model1_BRA!$1:$1048576,Y$4,0),"-"))</f>
        <v>4.4800610542297399</v>
      </c>
      <c r="Z10" s="376">
        <f>IF($A10="","",IFERROR(VLOOKUP(Z$3&amp;$A10,Model1_BRA!$1:$1048576,Z$4,0)*100,"-"))</f>
        <v>0</v>
      </c>
      <c r="AA10" s="377">
        <f>IF($A10="","",IFERROR(VLOOKUP(AA$3&amp;$A10,Model1_BRA!$1:$1048576,AA$4,0),"-"))</f>
        <v>0</v>
      </c>
      <c r="AB10" s="375">
        <f>IF($A10="","",IFERROR(VLOOKUP(AB$3&amp;$A10,Model1_BRA!$1:$1048576,AB$4,0),"-"))</f>
        <v>4.5416898727417001</v>
      </c>
      <c r="AC10" s="376">
        <f>IF($A10="","",IFERROR(VLOOKUP(AC$3&amp;$A10,Model1_BRA!$1:$1048576,AC$4,0)*100,"-"))</f>
        <v>0</v>
      </c>
      <c r="AD10" s="377">
        <f>IF($A10="","",IFERROR(VLOOKUP(AD$3&amp;$A10,Model1_BRA!$1:$1048576,AD$4,0),"-"))</f>
        <v>0</v>
      </c>
      <c r="AE10" s="375">
        <f>IF($A10="","",IFERROR(VLOOKUP(AE$3&amp;$A10,Model1_BRA!$1:$1048576,AE$4,0),"-"))</f>
        <v>4.54038429260254</v>
      </c>
      <c r="AF10" s="376">
        <f>IF($A10="","",IFERROR(VLOOKUP(AF$3&amp;$A10,Model1_BRA!$1:$1048576,AF$4,0)*100,"-"))</f>
        <v>0</v>
      </c>
      <c r="AG10" s="377">
        <f>IF($A10="","",IFERROR(VLOOKUP(AG$3&amp;$A10,Model1_BRA!$1:$1048576,AG$4,0),"-"))</f>
        <v>0</v>
      </c>
      <c r="AH10" s="375">
        <f>IF($A10="","",IFERROR(VLOOKUP(AH$3&amp;$A10,Model1_BRA!$1:$1048576,AH$4,0),"-"))</f>
        <v>4.5244116783142099</v>
      </c>
      <c r="AI10" s="376">
        <f>IF($A10="","",IFERROR(VLOOKUP(AI$3&amp;$A10,Model1_BRA!$1:$1048576,AI$4,0)*100,"-"))</f>
        <v>0</v>
      </c>
      <c r="AJ10" s="377">
        <f>IF($A10="","",IFERROR(VLOOKUP(AJ$3&amp;$A10,Model1_BRA!$1:$1048576,AJ$4,0),"-"))</f>
        <v>0</v>
      </c>
      <c r="AK10" s="375">
        <f>IF($A10="","",IFERROR(VLOOKUP(AK$3&amp;$A10,Model1_BRA!$1:$1048576,AK$4,0),"-"))</f>
        <v>4.4860777854919398</v>
      </c>
      <c r="AL10" s="376">
        <f>IF($A10="","",IFERROR(VLOOKUP(AL$3&amp;$A10,Model1_BRA!$1:$1048576,AL$4,0)*100,"-"))</f>
        <v>0</v>
      </c>
      <c r="AM10" s="377">
        <f>IF($A10="","",IFERROR(VLOOKUP(AM$3&amp;$A10,Model1_BRA!$1:$1048576,AM$4,0),"-"))</f>
        <v>0</v>
      </c>
      <c r="AN10" s="375">
        <f>IF($A10="","",IFERROR(VLOOKUP(AN$3&amp;$A10,Model1_BRA!$1:$1048576,AN$4,0),"-"))</f>
        <v>4.4456915855407697</v>
      </c>
      <c r="AO10" s="376">
        <f>IF($A10="","",IFERROR(VLOOKUP(AO$3&amp;$A10,Model1_BRA!$1:$1048576,AO$4,0)*100,"-"))</f>
        <v>0</v>
      </c>
      <c r="AP10" s="377">
        <f>IF($A10="","",IFERROR(VLOOKUP(AP$3&amp;$A10,Model1_BRA!$1:$1048576,AP$4,0),"-"))</f>
        <v>0</v>
      </c>
      <c r="AQ10" s="375">
        <f>IF($A10="","",IFERROR(VLOOKUP(AQ$3&amp;$A10,Model1_BRA!$1:$1048576,AQ$4,0),"-"))</f>
        <v>4.4083375930786097</v>
      </c>
      <c r="AR10" s="376">
        <f>IF($A10="","",IFERROR(VLOOKUP(AR$3&amp;$A10,Model1_BRA!$1:$1048576,AR$4,0)*100,"-"))</f>
        <v>0</v>
      </c>
      <c r="AS10" s="377">
        <f>IF($A10="","",IFERROR(VLOOKUP(AS$3&amp;$A10,Model1_BRA!$1:$1048576,AS$4,0),"-"))</f>
        <v>0</v>
      </c>
      <c r="AT10" s="375">
        <f>IF($A10="","",IFERROR(VLOOKUP(AT$3&amp;$A10,Model1_BRA!$1:$1048576,AT$4,0),"-"))</f>
        <v>4.3666863441467303</v>
      </c>
      <c r="AU10" s="376">
        <f>IF($A10="","",IFERROR(VLOOKUP(AU$3&amp;$A10,Model1_BRA!$1:$1048576,AU$4,0)*100,"-"))</f>
        <v>0</v>
      </c>
      <c r="AV10" s="377">
        <f>IF($A10="","",IFERROR(VLOOKUP(AV$3&amp;$A10,Model1_BRA!$1:$1048576,AV$4,0),"-"))</f>
        <v>0</v>
      </c>
      <c r="AW10" s="375">
        <f>IF($A10="","",IFERROR(VLOOKUP(AW$3&amp;$A10,Model1_BRA!$1:$1048576,AW$4,0),"-"))</f>
        <v>4.6836457252502397</v>
      </c>
      <c r="AX10" s="376">
        <f>IF($A10="","",IFERROR(VLOOKUP(AX$3&amp;$A10,Model1_BRA!$1:$1048576,AX$4,0)*100,"-"))</f>
        <v>0</v>
      </c>
      <c r="AY10" s="377">
        <f>IF($A10="","",IFERROR(VLOOKUP(AY$3&amp;$A10,Model1_BRA!$1:$1048576,AY$4,0),"-"))</f>
        <v>0</v>
      </c>
      <c r="AZ10" s="375">
        <f>IF($A10="","",IFERROR(VLOOKUP(AZ$3&amp;$A10,Model1_BRA!$1:$1048576,AZ$4,0),"-"))</f>
        <v>4.6218576431274396</v>
      </c>
      <c r="BA10" s="376">
        <f>IF($A10="","",IFERROR(VLOOKUP(BA$3&amp;$A10,Model1_BRA!$1:$1048576,BA$4,0)*100,"-"))</f>
        <v>0</v>
      </c>
      <c r="BB10" s="377">
        <f>IF($A10="","",IFERROR(VLOOKUP(BB$3&amp;$A10,Model1_BRA!$1:$1048576,BB$4,0),"-"))</f>
        <v>0</v>
      </c>
      <c r="BC10" s="375">
        <f>IF($A10="","",IFERROR(VLOOKUP(BC$3&amp;$A10,Model1_BRA!$1:$1048576,BC$4,0),"-"))</f>
        <v>4.6630082130432102</v>
      </c>
      <c r="BD10" s="376">
        <f>IF($A10="","",IFERROR(VLOOKUP(BD$3&amp;$A10,Model1_BRA!$1:$1048576,BD$4,0)*100,"-"))</f>
        <v>0</v>
      </c>
      <c r="BE10" s="377">
        <f>IF($A10="","",IFERROR(VLOOKUP(BE$3&amp;$A10,Model1_BRA!$1:$1048576,BE$4,0),"-"))</f>
        <v>0</v>
      </c>
      <c r="BF10" s="375">
        <f>IF($A10="","",IFERROR(VLOOKUP(BF$3&amp;$A10,Model1_BRA!$1:$1048576,BF$4,0),"-"))</f>
        <v>4.3803558349609402</v>
      </c>
      <c r="BG10" s="376">
        <f>IF($A10="","",IFERROR(VLOOKUP(BG$3&amp;$A10,Model1_BRA!$1:$1048576,BG$4,0)*100,"-"))</f>
        <v>0</v>
      </c>
      <c r="BH10" s="377">
        <f>IF($A10="","",IFERROR(VLOOKUP(BH$3&amp;$A10,Model1_BRA!$1:$1048576,BH$4,0),"-"))</f>
        <v>0</v>
      </c>
      <c r="BI10" s="375">
        <f>IF($A10="","",IFERROR(VLOOKUP(BI$3&amp;$A10,Model1_BRA!$1:$1048576,BI$4,0),"-"))</f>
        <v>4.4530186653137198</v>
      </c>
      <c r="BJ10" s="376">
        <f>IF($A10="","",IFERROR(VLOOKUP(BJ$3&amp;$A10,Model1_BRA!$1:$1048576,BJ$4,0)*100,"-"))</f>
        <v>0</v>
      </c>
      <c r="BK10" s="377">
        <f>IF($A10="","",IFERROR(VLOOKUP(BK$3&amp;$A10,Model1_BRA!$1:$1048576,BK$4,0),"-"))</f>
        <v>0</v>
      </c>
      <c r="BL10" s="375">
        <f>IF($A10="","",IFERROR(VLOOKUP(BL$3&amp;$A10,Model1_BRA!$1:$1048576,BL$4,0),"-"))</f>
        <v>4.5239129066467303</v>
      </c>
      <c r="BM10" s="376">
        <f>IF($A10="","",IFERROR(VLOOKUP(BM$3&amp;$A10,Model1_BRA!$1:$1048576,BM$4,0)*100,"-"))</f>
        <v>0</v>
      </c>
      <c r="BN10" s="377">
        <f>IF($A10="","",IFERROR(VLOOKUP(BN$3&amp;$A10,Model1_BRA!$1:$1048576,BN$4,0),"-"))</f>
        <v>0</v>
      </c>
      <c r="BO10" s="375">
        <f>IF($A10="","",IFERROR(VLOOKUP(BO$3&amp;$A10,Model1_BRA!$1:$1048576,BO$4,0),"-"))</f>
        <v>4.5082449913024902</v>
      </c>
      <c r="BP10" s="376">
        <f>IF($A10="","",IFERROR(VLOOKUP(BP$3&amp;$A10,Model1_BRA!$1:$1048576,BP$4,0)*100,"-"))</f>
        <v>0</v>
      </c>
      <c r="BQ10" s="377">
        <f>IF($A10="","",IFERROR(VLOOKUP(BQ$3&amp;$A10,Model1_BRA!$1:$1048576,BQ$4,0),"-"))</f>
        <v>0</v>
      </c>
      <c r="BR10" s="375">
        <f>IF($A10="","",IFERROR(VLOOKUP(BR$3&amp;$A10,Model1_BRA!$1:$1048576,BR$4,0),"-"))</f>
        <v>4.6424627304077104</v>
      </c>
      <c r="BS10" s="376">
        <f>IF($A10="","",IFERROR(VLOOKUP(BS$3&amp;$A10,Model1_BRA!$1:$1048576,BS$4,0)*100,"-"))</f>
        <v>0</v>
      </c>
      <c r="BT10" s="377">
        <f>IF($A10="","",IFERROR(VLOOKUP(BT$3&amp;$A10,Model1_BRA!$1:$1048576,BT$4,0),"-"))</f>
        <v>0</v>
      </c>
    </row>
    <row r="11" spans="1:72" ht="15.75" x14ac:dyDescent="0.25">
      <c r="A11" s="351"/>
      <c r="B11" s="465" t="s">
        <v>727</v>
      </c>
      <c r="C11" s="465"/>
      <c r="D11" s="378">
        <f>+D12+2*40*D13</f>
        <v>1.5297823585569865E-2</v>
      </c>
      <c r="E11" s="379">
        <f>+EXP(D11)-1</f>
        <v>1.541543425255143E-2</v>
      </c>
      <c r="F11" s="380">
        <f>-D12/(2*D13)</f>
        <v>51.601684569849084</v>
      </c>
      <c r="G11" s="378">
        <f>+G12+2*40*G13</f>
        <v>1.5042704530060361E-2</v>
      </c>
      <c r="H11" s="379">
        <f>+EXP(G11)-1</f>
        <v>1.5156415467733719E-2</v>
      </c>
      <c r="I11" s="380">
        <f>-G12/(2*G13)</f>
        <v>51.595363894975819</v>
      </c>
      <c r="J11" s="378">
        <f>+J12+2*40*J13</f>
        <v>1.5305483713746099E-2</v>
      </c>
      <c r="K11" s="379">
        <f>+EXP(J11)-1</f>
        <v>1.5423212494720895E-2</v>
      </c>
      <c r="L11" s="380">
        <f>-J12/(2*J13)</f>
        <v>52.060135053445151</v>
      </c>
      <c r="M11" s="378">
        <f>+M12+2*40*M13</f>
        <v>1.5444206073880175E-2</v>
      </c>
      <c r="N11" s="379">
        <f>+EXP(M11)-1</f>
        <v>1.5564084170092807E-2</v>
      </c>
      <c r="O11" s="380">
        <f>-M12/(2*M13)</f>
        <v>52.42464048400614</v>
      </c>
      <c r="P11" s="378">
        <f>+P12+2*40*P13</f>
        <v>1.5451072715222849E-2</v>
      </c>
      <c r="Q11" s="379">
        <f>+EXP(P11)-1</f>
        <v>1.5571057708361868E-2</v>
      </c>
      <c r="R11" s="380">
        <f>-P12/(2*P13)</f>
        <v>52.30585272905175</v>
      </c>
      <c r="S11" s="378">
        <f>+S12+2*40*S13</f>
        <v>1.5376359224319472E-2</v>
      </c>
      <c r="T11" s="379">
        <f>+EXP(S11)-1</f>
        <v>1.5495183683821967E-2</v>
      </c>
      <c r="U11" s="380">
        <f>-S12/(2*S13)</f>
        <v>52.555659318430024</v>
      </c>
      <c r="V11" s="378">
        <f>+V12+2*40*V13</f>
        <v>1.5791271813213797E-2</v>
      </c>
      <c r="W11" s="379">
        <f>+EXP(V11)-1</f>
        <v>1.5916612841579525E-2</v>
      </c>
      <c r="X11" s="380">
        <f>-V12/(2*V13)</f>
        <v>53.27661482027198</v>
      </c>
      <c r="Y11" s="378">
        <f>+Y12+2*40*Y13</f>
        <v>1.5612880699336557E-2</v>
      </c>
      <c r="Z11" s="379">
        <f>+EXP(Y11)-1</f>
        <v>1.5735398509402199E-2</v>
      </c>
      <c r="AA11" s="380">
        <f>-Y12/(2*Y13)</f>
        <v>52.635729515827506</v>
      </c>
      <c r="AB11" s="378">
        <f>+AB12+2*40*AB13</f>
        <v>1.5163437463343088E-2</v>
      </c>
      <c r="AC11" s="379">
        <f>+EXP(AB11)-1</f>
        <v>1.5278985678495616E-2</v>
      </c>
      <c r="AD11" s="380">
        <f>-AB12/(2*AB13)</f>
        <v>52.487890949661313</v>
      </c>
      <c r="AE11" s="378">
        <f>+AE12+2*40*AE13</f>
        <v>1.45595045760274E-2</v>
      </c>
      <c r="AF11" s="379">
        <f>+EXP(AE11)-1</f>
        <v>1.4666010425832043E-2</v>
      </c>
      <c r="AG11" s="380">
        <f>-AE12/(2*AE13)</f>
        <v>52.173762785400164</v>
      </c>
      <c r="AH11" s="378">
        <f>+AH12+2*40*AH13</f>
        <v>1.4538623392581954E-2</v>
      </c>
      <c r="AI11" s="379">
        <f>+EXP(AH11)-1</f>
        <v>1.4644823219940317E-2</v>
      </c>
      <c r="AJ11" s="380">
        <f>-AH12/(2*AH13)</f>
        <v>51.957982787742303</v>
      </c>
      <c r="AK11" s="378">
        <f>+AK12+2*40*AK13</f>
        <v>1.5098648145794903E-2</v>
      </c>
      <c r="AL11" s="379">
        <f>+EXP(AK11)-1</f>
        <v>1.5213208576742243E-2</v>
      </c>
      <c r="AM11" s="380">
        <f>-AK12/(2*AK13)</f>
        <v>52.02531821618323</v>
      </c>
      <c r="AN11" s="378">
        <f>+AN12+2*40*AN13</f>
        <v>1.5313934534788159E-2</v>
      </c>
      <c r="AO11" s="379">
        <f>+EXP(AN11)-1</f>
        <v>1.5431793690830808E-2</v>
      </c>
      <c r="AP11" s="380">
        <f>-AN12/(2*AN13)</f>
        <v>52.072439577091984</v>
      </c>
      <c r="AQ11" s="378">
        <f>+AQ12+2*40*AQ13</f>
        <v>1.5634478069841848E-2</v>
      </c>
      <c r="AR11" s="379">
        <f>+EXP(AQ11)-1</f>
        <v>1.5757335960033814E-2</v>
      </c>
      <c r="AS11" s="380">
        <f>-AQ12/(2*AQ13)</f>
        <v>52.465166598523922</v>
      </c>
      <c r="AT11" s="378">
        <f>+AT12+2*40*AT13</f>
        <v>1.5736768022179617E-2</v>
      </c>
      <c r="AU11" s="379">
        <f>+EXP(AT11)-1</f>
        <v>1.5861243043750584E-2</v>
      </c>
      <c r="AV11" s="380">
        <f>-AT12/(2*AT13)</f>
        <v>52.398114516851834</v>
      </c>
      <c r="AW11" s="378">
        <f>+AW12+2*40*AW13</f>
        <v>1.5790705569088424E-2</v>
      </c>
      <c r="AX11" s="379">
        <f>+EXP(AW11)-1</f>
        <v>1.5916037584928322E-2</v>
      </c>
      <c r="AY11" s="380">
        <f>-AW12/(2*AW13)</f>
        <v>52.884072146024572</v>
      </c>
      <c r="AZ11" s="378">
        <f>+AZ12+2*40*AZ13</f>
        <v>1.5728182159364237E-2</v>
      </c>
      <c r="BA11" s="379">
        <f>+EXP(AZ11)-1</f>
        <v>1.5852521035921496E-2</v>
      </c>
      <c r="BB11" s="380">
        <f>-AZ12/(2*AZ13)</f>
        <v>52.473336251384758</v>
      </c>
      <c r="BC11" s="378">
        <f>+BC12+2*40*BC13</f>
        <v>1.5714942477643483E-2</v>
      </c>
      <c r="BD11" s="379">
        <f>+EXP(BC11)-1</f>
        <v>1.5839071560901363E-2</v>
      </c>
      <c r="BE11" s="380">
        <f>-BC12/(2*BC13)</f>
        <v>53.08719830028739</v>
      </c>
      <c r="BF11" s="378">
        <f>+BF12+2*40*BF13</f>
        <v>1.5277262777090128E-2</v>
      </c>
      <c r="BG11" s="379">
        <f>+EXP(BF11)-1</f>
        <v>1.5394556704910745E-2</v>
      </c>
      <c r="BH11" s="380">
        <f>-BF12/(2*BF13)</f>
        <v>51.919049343860863</v>
      </c>
      <c r="BI11" s="378">
        <f t="shared" ref="BI11" si="2">+BI12+2*40*BI13</f>
        <v>1.5559876337647424E-2</v>
      </c>
      <c r="BJ11" s="379">
        <f t="shared" ref="BJ11" si="3">+EXP(BI11)-1</f>
        <v>1.5681561529768961E-2</v>
      </c>
      <c r="BK11" s="380">
        <f t="shared" ref="BK11" si="4">-BI12/(2*BI13)</f>
        <v>52.682366582502347</v>
      </c>
      <c r="BL11" s="378">
        <f t="shared" ref="BL11" si="5">+BL12+2*40*BL13</f>
        <v>1.4831041917204899E-2</v>
      </c>
      <c r="BM11" s="379">
        <f t="shared" ref="BM11" si="6">+EXP(BL11)-1</f>
        <v>1.4941567546817192E-2</v>
      </c>
      <c r="BN11" s="380">
        <f t="shared" ref="BN11" si="7">-BL12/(2*BL13)</f>
        <v>52.154576204951681</v>
      </c>
      <c r="BO11" s="378">
        <f t="shared" ref="BO11" si="8">+BO12+2*40*BO13</f>
        <v>1.5560044907033443E-2</v>
      </c>
      <c r="BP11" s="379">
        <f t="shared" ref="BP11" si="9">+EXP(BO11)-1</f>
        <v>1.5681732742600651E-2</v>
      </c>
      <c r="BQ11" s="380">
        <f t="shared" ref="BQ11" si="10">-BO12/(2*BO13)</f>
        <v>52.327783853342098</v>
      </c>
      <c r="BR11" s="378">
        <f t="shared" ref="BR11" si="11">+BR12+2*40*BR13</f>
        <v>1.5723082236945608E-2</v>
      </c>
      <c r="BS11" s="379">
        <f t="shared" ref="BS11" si="12">+EXP(BR11)-1</f>
        <v>1.5847340280086053E-2</v>
      </c>
      <c r="BT11" s="380">
        <f t="shared" ref="BT11" si="13">-BR12/(2*BR13)</f>
        <v>52.775983389927745</v>
      </c>
    </row>
    <row r="12" spans="1:72" ht="15.75" x14ac:dyDescent="0.25">
      <c r="A12" s="351" t="s">
        <v>716</v>
      </c>
      <c r="B12" s="381"/>
      <c r="C12" s="382" t="s">
        <v>727</v>
      </c>
      <c r="D12" s="375">
        <f>IF($A12="","",IFERROR(VLOOKUP(D$3&amp;$A12,Model1_BRA!$1:$1048576,D$4,0),"-"))</f>
        <v>6.8041279911994906E-2</v>
      </c>
      <c r="E12" s="376">
        <f>IF($A12="","",IFERROR(VLOOKUP(E$3&amp;$A12,Model1_BRA!$1:$1048576,E$4,0)*100,"-"))</f>
        <v>0</v>
      </c>
      <c r="F12" s="377">
        <f>IF($A12="","",IFERROR(VLOOKUP(F$3&amp;$A12,Model1_BRA!$1:$1048576,F$4,0),"-"))</f>
        <v>37.994052886962898</v>
      </c>
      <c r="G12" s="375">
        <f>IF($A12="","",IFERROR(VLOOKUP(G$3&amp;$A12,Model1_BRA!$1:$1048576,G$4,0),"-"))</f>
        <v>6.69348388910294E-2</v>
      </c>
      <c r="H12" s="376">
        <f>IF($A12="","",IFERROR(VLOOKUP(H$3&amp;$A12,Model1_BRA!$1:$1048576,H$4,0)*100,"-"))</f>
        <v>0</v>
      </c>
      <c r="I12" s="377">
        <f>IF($A12="","",IFERROR(VLOOKUP(I$3&amp;$A12,Model1_BRA!$1:$1048576,I$4,0),"-"))</f>
        <v>38.0181884765625</v>
      </c>
      <c r="J12" s="375">
        <f>IF($A12="","",IFERROR(VLOOKUP(J$3&amp;$A12,Model1_BRA!$1:$1048576,J$4,0),"-"))</f>
        <v>6.6069371998310103E-2</v>
      </c>
      <c r="K12" s="376">
        <f>IF($A12="","",IFERROR(VLOOKUP(K$3&amp;$A12,Model1_BRA!$1:$1048576,K$4,0)*100,"-"))</f>
        <v>0</v>
      </c>
      <c r="L12" s="377">
        <f>IF($A12="","",IFERROR(VLOOKUP(L$3&amp;$A12,Model1_BRA!$1:$1048576,L$4,0),"-"))</f>
        <v>38.033855438232401</v>
      </c>
      <c r="M12" s="375">
        <f>IF($A12="","",IFERROR(VLOOKUP(M$3&amp;$A12,Model1_BRA!$1:$1048576,M$4,0),"-"))</f>
        <v>6.5165422856807695E-2</v>
      </c>
      <c r="N12" s="376">
        <f>IF($A12="","",IFERROR(VLOOKUP(N$3&amp;$A12,Model1_BRA!$1:$1048576,N$4,0)*100,"-"))</f>
        <v>0</v>
      </c>
      <c r="O12" s="377">
        <f>IF($A12="","",IFERROR(VLOOKUP(O$3&amp;$A12,Model1_BRA!$1:$1048576,O$4,0),"-"))</f>
        <v>38.172142028808601</v>
      </c>
      <c r="P12" s="375">
        <f>IF($A12="","",IFERROR(VLOOKUP(P$3&amp;$A12,Model1_BRA!$1:$1048576,P$4,0),"-"))</f>
        <v>6.5674565732479095E-2</v>
      </c>
      <c r="Q12" s="376">
        <f>IF($A12="","",IFERROR(VLOOKUP(Q$3&amp;$A12,Model1_BRA!$1:$1048576,Q$4,0)*100,"-"))</f>
        <v>0</v>
      </c>
      <c r="R12" s="377">
        <f>IF($A12="","",IFERROR(VLOOKUP(R$3&amp;$A12,Model1_BRA!$1:$1048576,R$4,0),"-"))</f>
        <v>38.306587219238303</v>
      </c>
      <c r="S12" s="375">
        <f>IF($A12="","",IFERROR(VLOOKUP(S$3&amp;$A12,Model1_BRA!$1:$1048576,S$4,0),"-"))</f>
        <v>6.4362585544586196E-2</v>
      </c>
      <c r="T12" s="376">
        <f>IF($A12="","",IFERROR(VLOOKUP(T$3&amp;$A12,Model1_BRA!$1:$1048576,T$4,0)*100,"-"))</f>
        <v>0</v>
      </c>
      <c r="U12" s="377">
        <f>IF($A12="","",IFERROR(VLOOKUP(U$3&amp;$A12,Model1_BRA!$1:$1048576,U$4,0),"-"))</f>
        <v>38.313434600830099</v>
      </c>
      <c r="V12" s="375">
        <f>IF($A12="","",IFERROR(VLOOKUP(V$3&amp;$A12,Model1_BRA!$1:$1048576,V$4,0),"-"))</f>
        <v>6.33674710988998E-2</v>
      </c>
      <c r="W12" s="376">
        <f>IF($A12="","",IFERROR(VLOOKUP(W$3&amp;$A12,Model1_BRA!$1:$1048576,W$4,0)*100,"-"))</f>
        <v>0</v>
      </c>
      <c r="X12" s="377">
        <f>IF($A12="","",IFERROR(VLOOKUP(X$3&amp;$A12,Model1_BRA!$1:$1048576,X$4,0),"-"))</f>
        <v>38.293632507324197</v>
      </c>
      <c r="Y12" s="375">
        <f>IF($A12="","",IFERROR(VLOOKUP(Y$3&amp;$A12,Model1_BRA!$1:$1048576,Y$4,0),"-"))</f>
        <v>6.5037429332733196E-2</v>
      </c>
      <c r="Z12" s="376">
        <f>IF($A12="","",IFERROR(VLOOKUP(Z$3&amp;$A12,Model1_BRA!$1:$1048576,Z$4,0)*100,"-"))</f>
        <v>0</v>
      </c>
      <c r="AA12" s="377">
        <f>IF($A12="","",IFERROR(VLOOKUP(AA$3&amp;$A12,Model1_BRA!$1:$1048576,AA$4,0),"-"))</f>
        <v>38.373374938964801</v>
      </c>
      <c r="AB12" s="375">
        <f>IF($A12="","",IFERROR(VLOOKUP(AB$3&amp;$A12,Model1_BRA!$1:$1048576,AB$4,0),"-"))</f>
        <v>6.3733488321304294E-2</v>
      </c>
      <c r="AC12" s="376">
        <f>IF($A12="","",IFERROR(VLOOKUP(AC$3&amp;$A12,Model1_BRA!$1:$1048576,AC$4,0)*100,"-"))</f>
        <v>0</v>
      </c>
      <c r="AD12" s="377">
        <f>IF($A12="","",IFERROR(VLOOKUP(AD$3&amp;$A12,Model1_BRA!$1:$1048576,AD$4,0),"-"))</f>
        <v>38.404056549072301</v>
      </c>
      <c r="AE12" s="375">
        <f>IF($A12="","",IFERROR(VLOOKUP(AE$3&amp;$A12,Model1_BRA!$1:$1048576,AE$4,0),"-"))</f>
        <v>6.23984672129154E-2</v>
      </c>
      <c r="AF12" s="376">
        <f>IF($A12="","",IFERROR(VLOOKUP(AF$3&amp;$A12,Model1_BRA!$1:$1048576,AF$4,0)*100,"-"))</f>
        <v>0</v>
      </c>
      <c r="AG12" s="377">
        <f>IF($A12="","",IFERROR(VLOOKUP(AG$3&amp;$A12,Model1_BRA!$1:$1048576,AG$4,0),"-"))</f>
        <v>38.482505798339801</v>
      </c>
      <c r="AH12" s="375">
        <f>IF($A12="","",IFERROR(VLOOKUP(AH$3&amp;$A12,Model1_BRA!$1:$1048576,AH$4,0),"-"))</f>
        <v>6.3170984387397794E-2</v>
      </c>
      <c r="AI12" s="376">
        <f>IF($A12="","",IFERROR(VLOOKUP(AI$3&amp;$A12,Model1_BRA!$1:$1048576,AI$4,0)*100,"-"))</f>
        <v>0</v>
      </c>
      <c r="AJ12" s="377">
        <f>IF($A12="","",IFERROR(VLOOKUP(AJ$3&amp;$A12,Model1_BRA!$1:$1048576,AJ$4,0),"-"))</f>
        <v>38.590091705322301</v>
      </c>
      <c r="AK12" s="375">
        <f>IF($A12="","",IFERROR(VLOOKUP(AK$3&amp;$A12,Model1_BRA!$1:$1048576,AK$4,0),"-"))</f>
        <v>6.5321512520313305E-2</v>
      </c>
      <c r="AL12" s="376">
        <f>IF($A12="","",IFERROR(VLOOKUP(AL$3&amp;$A12,Model1_BRA!$1:$1048576,AL$4,0)*100,"-"))</f>
        <v>0</v>
      </c>
      <c r="AM12" s="377">
        <f>IF($A12="","",IFERROR(VLOOKUP(AM$3&amp;$A12,Model1_BRA!$1:$1048576,AM$4,0),"-"))</f>
        <v>38.7048530578613</v>
      </c>
      <c r="AN12" s="375">
        <f>IF($A12="","",IFERROR(VLOOKUP(AN$3&amp;$A12,Model1_BRA!$1:$1048576,AN$4,0),"-"))</f>
        <v>6.6054083406925201E-2</v>
      </c>
      <c r="AO12" s="376">
        <f>IF($A12="","",IFERROR(VLOOKUP(AO$3&amp;$A12,Model1_BRA!$1:$1048576,AO$4,0)*100,"-"))</f>
        <v>0</v>
      </c>
      <c r="AP12" s="377">
        <f>IF($A12="","",IFERROR(VLOOKUP(AP$3&amp;$A12,Model1_BRA!$1:$1048576,AP$4,0),"-"))</f>
        <v>38.898525238037102</v>
      </c>
      <c r="AQ12" s="375">
        <f>IF($A12="","",IFERROR(VLOOKUP(AQ$3&amp;$A12,Model1_BRA!$1:$1048576,AQ$4,0),"-"))</f>
        <v>6.5804615616798401E-2</v>
      </c>
      <c r="AR12" s="376">
        <f>IF($A12="","",IFERROR(VLOOKUP(AR$3&amp;$A12,Model1_BRA!$1:$1048576,AR$4,0)*100,"-"))</f>
        <v>0</v>
      </c>
      <c r="AS12" s="377">
        <f>IF($A12="","",IFERROR(VLOOKUP(AS$3&amp;$A12,Model1_BRA!$1:$1048576,AS$4,0),"-"))</f>
        <v>38.974063873291001</v>
      </c>
      <c r="AT12" s="375">
        <f>IF($A12="","",IFERROR(VLOOKUP(AT$3&amp;$A12,Model1_BRA!$1:$1048576,AT$4,0),"-"))</f>
        <v>6.6508255898952498E-2</v>
      </c>
      <c r="AU12" s="376">
        <f>IF($A12="","",IFERROR(VLOOKUP(AU$3&amp;$A12,Model1_BRA!$1:$1048576,AU$4,0)*100,"-"))</f>
        <v>0</v>
      </c>
      <c r="AV12" s="377">
        <f>IF($A12="","",IFERROR(VLOOKUP(AV$3&amp;$A12,Model1_BRA!$1:$1048576,AV$4,0),"-"))</f>
        <v>39.099922180175803</v>
      </c>
      <c r="AW12" s="375">
        <f>IF($A12="","",IFERROR(VLOOKUP(AW$3&amp;$A12,Model1_BRA!$1:$1048576,AW$4,0),"-"))</f>
        <v>6.4814664423465701E-2</v>
      </c>
      <c r="AX12" s="376">
        <f>IF($A12="","",IFERROR(VLOOKUP(AX$3&amp;$A12,Model1_BRA!$1:$1048576,AX$4,0)*100,"-"))</f>
        <v>0</v>
      </c>
      <c r="AY12" s="377">
        <f>IF($A12="","",IFERROR(VLOOKUP(AY$3&amp;$A12,Model1_BRA!$1:$1048576,AY$4,0),"-"))</f>
        <v>39.061801910400398</v>
      </c>
      <c r="AZ12" s="375">
        <f>IF($A12="","",IFERROR(VLOOKUP(AZ$3&amp;$A12,Model1_BRA!$1:$1048576,AZ$4,0),"-"))</f>
        <v>6.6165953874587999E-2</v>
      </c>
      <c r="BA12" s="376">
        <f>IF($A12="","",IFERROR(VLOOKUP(BA$3&amp;$A12,Model1_BRA!$1:$1048576,BA$4,0)*100,"-"))</f>
        <v>0</v>
      </c>
      <c r="BB12" s="377">
        <f>IF($A12="","",IFERROR(VLOOKUP(BB$3&amp;$A12,Model1_BRA!$1:$1048576,BB$4,0),"-"))</f>
        <v>39.283599853515597</v>
      </c>
      <c r="BC12" s="375">
        <f>IF($A12="","",IFERROR(VLOOKUP(BC$3&amp;$A12,Model1_BRA!$1:$1048576,BC$4,0),"-"))</f>
        <v>6.3746437430381803E-2</v>
      </c>
      <c r="BD12" s="376">
        <f>IF($A12="","",IFERROR(VLOOKUP(BD$3&amp;$A12,Model1_BRA!$1:$1048576,BD$4,0)*100,"-"))</f>
        <v>0</v>
      </c>
      <c r="BE12" s="377">
        <f>IF($A12="","",IFERROR(VLOOKUP(BE$3&amp;$A12,Model1_BRA!$1:$1048576,BE$4,0),"-"))</f>
        <v>39.316799163818402</v>
      </c>
      <c r="BF12" s="375">
        <f>IF($A12="","",IFERROR(VLOOKUP(BF$3&amp;$A12,Model1_BRA!$1:$1048576,BF$4,0),"-"))</f>
        <v>6.6547334194183405E-2</v>
      </c>
      <c r="BG12" s="376">
        <f>IF($A12="","",IFERROR(VLOOKUP(BG$3&amp;$A12,Model1_BRA!$1:$1048576,BG$4,0)*100,"-"))</f>
        <v>0</v>
      </c>
      <c r="BH12" s="377">
        <f>IF($A12="","",IFERROR(VLOOKUP(BH$3&amp;$A12,Model1_BRA!$1:$1048576,BH$4,0),"-"))</f>
        <v>38.055004119872997</v>
      </c>
      <c r="BI12" s="375">
        <f>IF($A12="","",IFERROR(VLOOKUP(BI$3&amp;$A12,Model1_BRA!$1:$1048576,BI$4,0),"-"))</f>
        <v>6.4635500311851501E-2</v>
      </c>
      <c r="BJ12" s="376">
        <f>IF($A12="","",IFERROR(VLOOKUP(BJ$3&amp;$A12,Model1_BRA!$1:$1048576,BJ$4,0)*100,"-"))</f>
        <v>0</v>
      </c>
      <c r="BK12" s="377">
        <f>IF($A12="","",IFERROR(VLOOKUP(BK$3&amp;$A12,Model1_BRA!$1:$1048576,BK$4,0),"-"))</f>
        <v>38.321941375732401</v>
      </c>
      <c r="BL12" s="375">
        <f>IF($A12="","",IFERROR(VLOOKUP(BL$3&amp;$A12,Model1_BRA!$1:$1048576,BL$4,0),"-"))</f>
        <v>6.3639134168624906E-2</v>
      </c>
      <c r="BM12" s="376">
        <f>IF($A12="","",IFERROR(VLOOKUP(BM$3&amp;$A12,Model1_BRA!$1:$1048576,BM$4,0)*100,"-"))</f>
        <v>0</v>
      </c>
      <c r="BN12" s="377">
        <f>IF($A12="","",IFERROR(VLOOKUP(BN$3&amp;$A12,Model1_BRA!$1:$1048576,BN$4,0),"-"))</f>
        <v>38.546150207519503</v>
      </c>
      <c r="BO12" s="375">
        <f>IF($A12="","",IFERROR(VLOOKUP(BO$3&amp;$A12,Model1_BRA!$1:$1048576,BO$4,0),"-"))</f>
        <v>6.6047772765159607E-2</v>
      </c>
      <c r="BP12" s="376">
        <f>IF($A12="","",IFERROR(VLOOKUP(BP$3&amp;$A12,Model1_BRA!$1:$1048576,BP$4,0)*100,"-"))</f>
        <v>0</v>
      </c>
      <c r="BQ12" s="377">
        <f>IF($A12="","",IFERROR(VLOOKUP(BQ$3&amp;$A12,Model1_BRA!$1:$1048576,BQ$4,0),"-"))</f>
        <v>39.008697509765597</v>
      </c>
      <c r="BR12" s="375">
        <f>IF($A12="","",IFERROR(VLOOKUP(BR$3&amp;$A12,Model1_BRA!$1:$1048576,BR$4,0),"-"))</f>
        <v>6.4950078725814805E-2</v>
      </c>
      <c r="BS12" s="376">
        <f>IF($A12="","",IFERROR(VLOOKUP(BS$3&amp;$A12,Model1_BRA!$1:$1048576,BS$4,0)*100,"-"))</f>
        <v>0</v>
      </c>
      <c r="BT12" s="377">
        <f>IF($A12="","",IFERROR(VLOOKUP(BT$3&amp;$A12,Model1_BRA!$1:$1048576,BT$4,0),"-"))</f>
        <v>39.300228118896499</v>
      </c>
    </row>
    <row r="13" spans="1:72" ht="15.75" x14ac:dyDescent="0.25">
      <c r="A13" s="351" t="s">
        <v>717</v>
      </c>
      <c r="B13" s="381"/>
      <c r="C13" s="382" t="s">
        <v>728</v>
      </c>
      <c r="D13" s="375">
        <f>IF($A13="","",IFERROR(VLOOKUP(D$3&amp;$A13,Model1_BRA!$1:$1048576,D$4,0),"-"))</f>
        <v>-6.5929320408031301E-4</v>
      </c>
      <c r="E13" s="376">
        <f>IF($A13="","",IFERROR(VLOOKUP(E$3&amp;$A13,Model1_BRA!$1:$1048576,E$4,0)*100,"-"))</f>
        <v>0</v>
      </c>
      <c r="F13" s="376">
        <f>IF($A13="","",IFERROR(VLOOKUP(F$3&amp;$A13,Model1_BRA!$1:$1048576,F$4,0),"-"))</f>
        <v>1617.04907226563</v>
      </c>
      <c r="G13" s="375">
        <f>IF($A13="","",IFERROR(VLOOKUP(G$3&amp;$A13,Model1_BRA!$1:$1048576,G$4,0),"-"))</f>
        <v>-6.4865167951211301E-4</v>
      </c>
      <c r="H13" s="376">
        <f>IF($A13="","",IFERROR(VLOOKUP(H$3&amp;$A13,Model1_BRA!$1:$1048576,H$4,0)*100,"-"))</f>
        <v>0</v>
      </c>
      <c r="I13" s="376">
        <f>IF($A13="","",IFERROR(VLOOKUP(I$3&amp;$A13,Model1_BRA!$1:$1048576,I$4,0),"-"))</f>
        <v>1617.98010253906</v>
      </c>
      <c r="J13" s="375">
        <f>IF($A13="","",IFERROR(VLOOKUP(J$3&amp;$A13,Model1_BRA!$1:$1048576,J$4,0),"-"))</f>
        <v>-6.3454860355705001E-4</v>
      </c>
      <c r="K13" s="376">
        <f>IF($A13="","",IFERROR(VLOOKUP(K$3&amp;$A13,Model1_BRA!$1:$1048576,K$4,0)*100,"-"))</f>
        <v>0</v>
      </c>
      <c r="L13" s="376">
        <f>IF($A13="","",IFERROR(VLOOKUP(L$3&amp;$A13,Model1_BRA!$1:$1048576,L$4,0),"-"))</f>
        <v>1619.59289550781</v>
      </c>
      <c r="M13" s="375">
        <f>IF($A13="","",IFERROR(VLOOKUP(M$3&amp;$A13,Model1_BRA!$1:$1048576,M$4,0),"-"))</f>
        <v>-6.2151520978659402E-4</v>
      </c>
      <c r="N13" s="376">
        <f>IF($A13="","",IFERROR(VLOOKUP(N$3&amp;$A13,Model1_BRA!$1:$1048576,N$4,0)*100,"-"))</f>
        <v>0</v>
      </c>
      <c r="O13" s="376">
        <f>IF($A13="","",IFERROR(VLOOKUP(O$3&amp;$A13,Model1_BRA!$1:$1048576,O$4,0),"-"))</f>
        <v>1630.96215820313</v>
      </c>
      <c r="P13" s="375">
        <f>IF($A13="","",IFERROR(VLOOKUP(P$3&amp;$A13,Model1_BRA!$1:$1048576,P$4,0),"-"))</f>
        <v>-6.2779366271570303E-4</v>
      </c>
      <c r="Q13" s="376">
        <f>IF($A13="","",IFERROR(VLOOKUP(Q$3&amp;$A13,Model1_BRA!$1:$1048576,Q$4,0)*100,"-"))</f>
        <v>0</v>
      </c>
      <c r="R13" s="376">
        <f>IF($A13="","",IFERROR(VLOOKUP(R$3&amp;$A13,Model1_BRA!$1:$1048576,R$4,0),"-"))</f>
        <v>1640.45190429688</v>
      </c>
      <c r="S13" s="375">
        <f>IF($A13="","",IFERROR(VLOOKUP(S$3&amp;$A13,Model1_BRA!$1:$1048576,S$4,0),"-"))</f>
        <v>-6.1232782900333405E-4</v>
      </c>
      <c r="T13" s="376">
        <f>IF($A13="","",IFERROR(VLOOKUP(T$3&amp;$A13,Model1_BRA!$1:$1048576,T$4,0)*100,"-"))</f>
        <v>0</v>
      </c>
      <c r="U13" s="376">
        <f>IF($A13="","",IFERROR(VLOOKUP(U$3&amp;$A13,Model1_BRA!$1:$1048576,U$4,0),"-"))</f>
        <v>1640.33911132813</v>
      </c>
      <c r="V13" s="375">
        <f>IF($A13="","",IFERROR(VLOOKUP(V$3&amp;$A13,Model1_BRA!$1:$1048576,V$4,0),"-"))</f>
        <v>-5.9470249107107498E-4</v>
      </c>
      <c r="W13" s="376">
        <f>IF($A13="","",IFERROR(VLOOKUP(W$3&amp;$A13,Model1_BRA!$1:$1048576,W$4,0)*100,"-"))</f>
        <v>0</v>
      </c>
      <c r="X13" s="376">
        <f>IF($A13="","",IFERROR(VLOOKUP(X$3&amp;$A13,Model1_BRA!$1:$1048576,X$4,0),"-"))</f>
        <v>1638.01281738281</v>
      </c>
      <c r="Y13" s="375">
        <f>IF($A13="","",IFERROR(VLOOKUP(Y$3&amp;$A13,Model1_BRA!$1:$1048576,Y$4,0),"-"))</f>
        <v>-6.1780685791745804E-4</v>
      </c>
      <c r="Z13" s="376">
        <f>IF($A13="","",IFERROR(VLOOKUP(Z$3&amp;$A13,Model1_BRA!$1:$1048576,Z$4,0)*100,"-"))</f>
        <v>0</v>
      </c>
      <c r="AA13" s="376">
        <f>IF($A13="","",IFERROR(VLOOKUP(AA$3&amp;$A13,Model1_BRA!$1:$1048576,AA$4,0),"-"))</f>
        <v>1645.21252441406</v>
      </c>
      <c r="AB13" s="375">
        <f>IF($A13="","",IFERROR(VLOOKUP(AB$3&amp;$A13,Model1_BRA!$1:$1048576,AB$4,0),"-"))</f>
        <v>-6.0712563572451505E-4</v>
      </c>
      <c r="AC13" s="376">
        <f>IF($A13="","",IFERROR(VLOOKUP(AC$3&amp;$A13,Model1_BRA!$1:$1048576,AC$4,0)*100,"-"))</f>
        <v>0</v>
      </c>
      <c r="AD13" s="376">
        <f>IF($A13="","",IFERROR(VLOOKUP(AD$3&amp;$A13,Model1_BRA!$1:$1048576,AD$4,0),"-"))</f>
        <v>1645.19018554688</v>
      </c>
      <c r="AE13" s="375">
        <f>IF($A13="","",IFERROR(VLOOKUP(AE$3&amp;$A13,Model1_BRA!$1:$1048576,AE$4,0),"-"))</f>
        <v>-5.9798703296110001E-4</v>
      </c>
      <c r="AF13" s="376">
        <f>IF($A13="","",IFERROR(VLOOKUP(AF$3&amp;$A13,Model1_BRA!$1:$1048576,AF$4,0)*100,"-"))</f>
        <v>0</v>
      </c>
      <c r="AG13" s="376">
        <f>IF($A13="","",IFERROR(VLOOKUP(AG$3&amp;$A13,Model1_BRA!$1:$1048576,AG$4,0),"-"))</f>
        <v>1651.85766601563</v>
      </c>
      <c r="AH13" s="375">
        <f>IF($A13="","",IFERROR(VLOOKUP(AH$3&amp;$A13,Model1_BRA!$1:$1048576,AH$4,0),"-"))</f>
        <v>-6.0790451243519805E-4</v>
      </c>
      <c r="AI13" s="376">
        <f>IF($A13="","",IFERROR(VLOOKUP(AI$3&amp;$A13,Model1_BRA!$1:$1048576,AI$4,0)*100,"-"))</f>
        <v>0</v>
      </c>
      <c r="AJ13" s="376">
        <f>IF($A13="","",IFERROR(VLOOKUP(AJ$3&amp;$A13,Model1_BRA!$1:$1048576,AJ$4,0),"-"))</f>
        <v>1660.20727539063</v>
      </c>
      <c r="AK13" s="375">
        <f>IF($A13="","",IFERROR(VLOOKUP(AK$3&amp;$A13,Model1_BRA!$1:$1048576,AK$4,0),"-"))</f>
        <v>-6.2778580468148004E-4</v>
      </c>
      <c r="AL13" s="376">
        <f>IF($A13="","",IFERROR(VLOOKUP(AL$3&amp;$A13,Model1_BRA!$1:$1048576,AL$4,0)*100,"-"))</f>
        <v>0</v>
      </c>
      <c r="AM13" s="376">
        <f>IF($A13="","",IFERROR(VLOOKUP(AM$3&amp;$A13,Model1_BRA!$1:$1048576,AM$4,0),"-"))</f>
        <v>1669.52600097656</v>
      </c>
      <c r="AN13" s="375">
        <f>IF($A13="","",IFERROR(VLOOKUP(AN$3&amp;$A13,Model1_BRA!$1:$1048576,AN$4,0),"-"))</f>
        <v>-6.3425186090171305E-4</v>
      </c>
      <c r="AO13" s="376">
        <f>IF($A13="","",IFERROR(VLOOKUP(AO$3&amp;$A13,Model1_BRA!$1:$1048576,AO$4,0)*100,"-"))</f>
        <v>0</v>
      </c>
      <c r="AP13" s="376">
        <f>IF($A13="","",IFERROR(VLOOKUP(AP$3&amp;$A13,Model1_BRA!$1:$1048576,AP$4,0),"-"))</f>
        <v>1684.39453125</v>
      </c>
      <c r="AQ13" s="375">
        <f>IF($A13="","",IFERROR(VLOOKUP(AQ$3&amp;$A13,Model1_BRA!$1:$1048576,AQ$4,0),"-"))</f>
        <v>-6.2712671933695696E-4</v>
      </c>
      <c r="AR13" s="376">
        <f>IF($A13="","",IFERROR(VLOOKUP(AR$3&amp;$A13,Model1_BRA!$1:$1048576,AR$4,0)*100,"-"))</f>
        <v>0</v>
      </c>
      <c r="AS13" s="376">
        <f>IF($A13="","",IFERROR(VLOOKUP(AS$3&amp;$A13,Model1_BRA!$1:$1048576,AS$4,0),"-"))</f>
        <v>1690.36633300781</v>
      </c>
      <c r="AT13" s="375">
        <f>IF($A13="","",IFERROR(VLOOKUP(AT$3&amp;$A13,Model1_BRA!$1:$1048576,AT$4,0),"-"))</f>
        <v>-6.3464359845966101E-4</v>
      </c>
      <c r="AU13" s="376">
        <f>IF($A13="","",IFERROR(VLOOKUP(AU$3&amp;$A13,Model1_BRA!$1:$1048576,AU$4,0)*100,"-"))</f>
        <v>0</v>
      </c>
      <c r="AV13" s="376">
        <f>IF($A13="","",IFERROR(VLOOKUP(AV$3&amp;$A13,Model1_BRA!$1:$1048576,AV$4,0),"-"))</f>
        <v>1700.01159667969</v>
      </c>
      <c r="AW13" s="375">
        <f>IF($A13="","",IFERROR(VLOOKUP(AW$3&amp;$A13,Model1_BRA!$1:$1048576,AW$4,0),"-"))</f>
        <v>-6.1279948567971598E-4</v>
      </c>
      <c r="AX13" s="376">
        <f>IF($A13="","",IFERROR(VLOOKUP(AX$3&amp;$A13,Model1_BRA!$1:$1048576,AX$4,0)*100,"-"))</f>
        <v>0</v>
      </c>
      <c r="AY13" s="376">
        <f>IF($A13="","",IFERROR(VLOOKUP(AY$3&amp;$A13,Model1_BRA!$1:$1048576,AY$4,0),"-"))</f>
        <v>1696.23901367188</v>
      </c>
      <c r="AZ13" s="375">
        <f>IF($A13="","",IFERROR(VLOOKUP(AZ$3&amp;$A13,Model1_BRA!$1:$1048576,AZ$4,0),"-"))</f>
        <v>-6.3047214644029704E-4</v>
      </c>
      <c r="BA13" s="376">
        <f>IF($A13="","",IFERROR(VLOOKUP(BA$3&amp;$A13,Model1_BRA!$1:$1048576,BA$4,0)*100,"-"))</f>
        <v>0</v>
      </c>
      <c r="BB13" s="376">
        <f>IF($A13="","",IFERROR(VLOOKUP(BB$3&amp;$A13,Model1_BRA!$1:$1048576,BB$4,0),"-"))</f>
        <v>1712.64477539063</v>
      </c>
      <c r="BC13" s="375">
        <f>IF($A13="","",IFERROR(VLOOKUP(BC$3&amp;$A13,Model1_BRA!$1:$1048576,BC$4,0),"-"))</f>
        <v>-6.00393686909229E-4</v>
      </c>
      <c r="BD13" s="376">
        <f>IF($A13="","",IFERROR(VLOOKUP(BD$3&amp;$A13,Model1_BRA!$1:$1048576,BD$4,0)*100,"-"))</f>
        <v>0</v>
      </c>
      <c r="BE13" s="376">
        <f>IF($A13="","",IFERROR(VLOOKUP(BE$3&amp;$A13,Model1_BRA!$1:$1048576,BE$4,0),"-"))</f>
        <v>1715.51965332031</v>
      </c>
      <c r="BF13" s="375">
        <f>IF($A13="","",IFERROR(VLOOKUP(BF$3&amp;$A13,Model1_BRA!$1:$1048576,BF$4,0),"-"))</f>
        <v>-6.4087589271366596E-4</v>
      </c>
      <c r="BG13" s="376">
        <f>IF($A13="","",IFERROR(VLOOKUP(BG$3&amp;$A13,Model1_BRA!$1:$1048576,BG$4,0)*100,"-"))</f>
        <v>0</v>
      </c>
      <c r="BH13" s="376">
        <f>IF($A13="","",IFERROR(VLOOKUP(BH$3&amp;$A13,Model1_BRA!$1:$1048576,BH$4,0),"-"))</f>
        <v>1621.43054199219</v>
      </c>
      <c r="BI13" s="375">
        <f>IF($A13="","",IFERROR(VLOOKUP(BI$3&amp;$A13,Model1_BRA!$1:$1048576,BI$4,0),"-"))</f>
        <v>-6.1344529967755101E-4</v>
      </c>
      <c r="BJ13" s="376">
        <f>IF($A13="","",IFERROR(VLOOKUP(BJ$3&amp;$A13,Model1_BRA!$1:$1048576,BJ$4,0)*100,"-"))</f>
        <v>0</v>
      </c>
      <c r="BK13" s="376">
        <f>IF($A13="","",IFERROR(VLOOKUP(BK$3&amp;$A13,Model1_BRA!$1:$1048576,BK$4,0),"-"))</f>
        <v>1641.01550292969</v>
      </c>
      <c r="BL13" s="375">
        <f>IF($A13="","",IFERROR(VLOOKUP(BL$3&amp;$A13,Model1_BRA!$1:$1048576,BL$4,0),"-"))</f>
        <v>-6.1010115314275005E-4</v>
      </c>
      <c r="BM13" s="376">
        <f>IF($A13="","",IFERROR(VLOOKUP(BM$3&amp;$A13,Model1_BRA!$1:$1048576,BM$4,0)*100,"-"))</f>
        <v>0</v>
      </c>
      <c r="BN13" s="376">
        <f>IF($A13="","",IFERROR(VLOOKUP(BN$3&amp;$A13,Model1_BRA!$1:$1048576,BN$4,0),"-"))</f>
        <v>1656.75769042969</v>
      </c>
      <c r="BO13" s="375">
        <f>IF($A13="","",IFERROR(VLOOKUP(BO$3&amp;$A13,Model1_BRA!$1:$1048576,BO$4,0),"-"))</f>
        <v>-6.3109659822657704E-4</v>
      </c>
      <c r="BP13" s="376">
        <f>IF($A13="","",IFERROR(VLOOKUP(BP$3&amp;$A13,Model1_BRA!$1:$1048576,BP$4,0)*100,"-"))</f>
        <v>0</v>
      </c>
      <c r="BQ13" s="376">
        <f>IF($A13="","",IFERROR(VLOOKUP(BQ$3&amp;$A13,Model1_BRA!$1:$1048576,BQ$4,0),"-"))</f>
        <v>1692.76135253906</v>
      </c>
      <c r="BR13" s="375">
        <f>IF($A13="","",IFERROR(VLOOKUP(BR$3&amp;$A13,Model1_BRA!$1:$1048576,BR$4,0),"-"))</f>
        <v>-6.1533745611086499E-4</v>
      </c>
      <c r="BS13" s="376">
        <f>IF($A13="","",IFERROR(VLOOKUP(BS$3&amp;$A13,Model1_BRA!$1:$1048576,BS$4,0)*100,"-"))</f>
        <v>0</v>
      </c>
      <c r="BT13" s="376">
        <f>IF($A13="","",IFERROR(VLOOKUP(BT$3&amp;$A13,Model1_BRA!$1:$1048576,BT$4,0),"-"))</f>
        <v>1714.08483886719</v>
      </c>
    </row>
    <row r="14" spans="1:72" ht="15.75" x14ac:dyDescent="0.25">
      <c r="A14" s="351"/>
      <c r="B14" s="465" t="s">
        <v>729</v>
      </c>
      <c r="C14" s="465"/>
      <c r="D14" s="378" t="str">
        <f>IF($A14="","",IFERROR(VLOOKUP(D$3&amp;$A14,Model1_BRA!$1:$1048576,D$4,0),"-"))</f>
        <v/>
      </c>
      <c r="E14" s="379" t="str">
        <f>IF($A14="","",IFERROR(VLOOKUP(E$3&amp;$A14,Model1_BRA!$1:$1048576,E$4,0)*100,"-"))</f>
        <v/>
      </c>
      <c r="F14" s="380" t="str">
        <f>IF($A14="","",IFERROR(VLOOKUP(F$3&amp;$A14,Model1_BRA!$1:$1048576,F$4,0),"-"))</f>
        <v/>
      </c>
      <c r="G14" s="378" t="str">
        <f>IF($A14="","",IFERROR(VLOOKUP(G$3&amp;$A14,Model1_BRA!$1:$1048576,G$4,0),"-"))</f>
        <v/>
      </c>
      <c r="H14" s="379" t="str">
        <f>IF($A14="","",IFERROR(VLOOKUP(H$3&amp;$A14,Model1_BRA!$1:$1048576,H$4,0)*100,"-"))</f>
        <v/>
      </c>
      <c r="I14" s="380" t="str">
        <f>IF($A14="","",IFERROR(VLOOKUP(I$3&amp;$A14,Model1_BRA!$1:$1048576,I$4,0),"-"))</f>
        <v/>
      </c>
      <c r="J14" s="378" t="str">
        <f>IF($A14="","",IFERROR(VLOOKUP(J$3&amp;$A14,Model1_BRA!$1:$1048576,J$4,0),"-"))</f>
        <v/>
      </c>
      <c r="K14" s="379" t="str">
        <f>IF($A14="","",IFERROR(VLOOKUP(K$3&amp;$A14,Model1_BRA!$1:$1048576,K$4,0)*100,"-"))</f>
        <v/>
      </c>
      <c r="L14" s="380" t="str">
        <f>IF($A14="","",IFERROR(VLOOKUP(L$3&amp;$A14,Model1_BRA!$1:$1048576,L$4,0),"-"))</f>
        <v/>
      </c>
      <c r="M14" s="378" t="str">
        <f>IF($A14="","",IFERROR(VLOOKUP(M$3&amp;$A14,Model1_BRA!$1:$1048576,M$4,0),"-"))</f>
        <v/>
      </c>
      <c r="N14" s="379" t="str">
        <f>IF($A14="","",IFERROR(VLOOKUP(N$3&amp;$A14,Model1_BRA!$1:$1048576,N$4,0)*100,"-"))</f>
        <v/>
      </c>
      <c r="O14" s="380" t="str">
        <f>IF($A14="","",IFERROR(VLOOKUP(O$3&amp;$A14,Model1_BRA!$1:$1048576,O$4,0),"-"))</f>
        <v/>
      </c>
      <c r="P14" s="378" t="str">
        <f>IF($A14="","",IFERROR(VLOOKUP(P$3&amp;$A14,Model1_BRA!$1:$1048576,P$4,0),"-"))</f>
        <v/>
      </c>
      <c r="Q14" s="379" t="str">
        <f>IF($A14="","",IFERROR(VLOOKUP(Q$3&amp;$A14,Model1_BRA!$1:$1048576,Q$4,0)*100,"-"))</f>
        <v/>
      </c>
      <c r="R14" s="380" t="str">
        <f>IF($A14="","",IFERROR(VLOOKUP(R$3&amp;$A14,Model1_BRA!$1:$1048576,R$4,0),"-"))</f>
        <v/>
      </c>
      <c r="S14" s="378" t="str">
        <f>IF($A14="","",IFERROR(VLOOKUP(S$3&amp;$A14,Model1_BRA!$1:$1048576,S$4,0),"-"))</f>
        <v/>
      </c>
      <c r="T14" s="379" t="str">
        <f>IF($A14="","",IFERROR(VLOOKUP(T$3&amp;$A14,Model1_BRA!$1:$1048576,T$4,0)*100,"-"))</f>
        <v/>
      </c>
      <c r="U14" s="380" t="str">
        <f>IF($A14="","",IFERROR(VLOOKUP(U$3&amp;$A14,Model1_BRA!$1:$1048576,U$4,0),"-"))</f>
        <v/>
      </c>
      <c r="V14" s="378" t="str">
        <f>IF($A14="","",IFERROR(VLOOKUP(V$3&amp;$A14,Model1_BRA!$1:$1048576,V$4,0),"-"))</f>
        <v/>
      </c>
      <c r="W14" s="379" t="str">
        <f>IF($A14="","",IFERROR(VLOOKUP(W$3&amp;$A14,Model1_BRA!$1:$1048576,W$4,0)*100,"-"))</f>
        <v/>
      </c>
      <c r="X14" s="380" t="str">
        <f>IF($A14="","",IFERROR(VLOOKUP(X$3&amp;$A14,Model1_BRA!$1:$1048576,X$4,0),"-"))</f>
        <v/>
      </c>
      <c r="Y14" s="378" t="str">
        <f>IF($A14="","",IFERROR(VLOOKUP(Y$3&amp;$A14,Model1_BRA!$1:$1048576,Y$4,0),"-"))</f>
        <v/>
      </c>
      <c r="Z14" s="379" t="str">
        <f>IF($A14="","",IFERROR(VLOOKUP(Z$3&amp;$A14,Model1_BRA!$1:$1048576,Z$4,0)*100,"-"))</f>
        <v/>
      </c>
      <c r="AA14" s="380" t="str">
        <f>IF($A14="","",IFERROR(VLOOKUP(AA$3&amp;$A14,Model1_BRA!$1:$1048576,AA$4,0),"-"))</f>
        <v/>
      </c>
      <c r="AB14" s="378" t="str">
        <f>IF($A14="","",IFERROR(VLOOKUP(AB$3&amp;$A14,Model1_BRA!$1:$1048576,AB$4,0),"-"))</f>
        <v/>
      </c>
      <c r="AC14" s="379" t="str">
        <f>IF($A14="","",IFERROR(VLOOKUP(AC$3&amp;$A14,Model1_BRA!$1:$1048576,AC$4,0)*100,"-"))</f>
        <v/>
      </c>
      <c r="AD14" s="380" t="str">
        <f>IF($A14="","",IFERROR(VLOOKUP(AD$3&amp;$A14,Model1_BRA!$1:$1048576,AD$4,0),"-"))</f>
        <v/>
      </c>
      <c r="AE14" s="378" t="str">
        <f>IF($A14="","",IFERROR(VLOOKUP(AE$3&amp;$A14,Model1_BRA!$1:$1048576,AE$4,0),"-"))</f>
        <v/>
      </c>
      <c r="AF14" s="379" t="str">
        <f>IF($A14="","",IFERROR(VLOOKUP(AF$3&amp;$A14,Model1_BRA!$1:$1048576,AF$4,0)*100,"-"))</f>
        <v/>
      </c>
      <c r="AG14" s="380" t="str">
        <f>IF($A14="","",IFERROR(VLOOKUP(AG$3&amp;$A14,Model1_BRA!$1:$1048576,AG$4,0),"-"))</f>
        <v/>
      </c>
      <c r="AH14" s="378" t="str">
        <f>IF($A14="","",IFERROR(VLOOKUP(AH$3&amp;$A14,Model1_BRA!$1:$1048576,AH$4,0),"-"))</f>
        <v/>
      </c>
      <c r="AI14" s="379" t="str">
        <f>IF($A14="","",IFERROR(VLOOKUP(AI$3&amp;$A14,Model1_BRA!$1:$1048576,AI$4,0)*100,"-"))</f>
        <v/>
      </c>
      <c r="AJ14" s="380" t="str">
        <f>IF($A14="","",IFERROR(VLOOKUP(AJ$3&amp;$A14,Model1_BRA!$1:$1048576,AJ$4,0),"-"))</f>
        <v/>
      </c>
      <c r="AK14" s="378" t="str">
        <f>IF($A14="","",IFERROR(VLOOKUP(AK$3&amp;$A14,Model1_BRA!$1:$1048576,AK$4,0),"-"))</f>
        <v/>
      </c>
      <c r="AL14" s="379" t="str">
        <f>IF($A14="","",IFERROR(VLOOKUP(AL$3&amp;$A14,Model1_BRA!$1:$1048576,AL$4,0)*100,"-"))</f>
        <v/>
      </c>
      <c r="AM14" s="380" t="str">
        <f>IF($A14="","",IFERROR(VLOOKUP(AM$3&amp;$A14,Model1_BRA!$1:$1048576,AM$4,0),"-"))</f>
        <v/>
      </c>
      <c r="AN14" s="378" t="str">
        <f>IF($A14="","",IFERROR(VLOOKUP(AN$3&amp;$A14,Model1_BRA!$1:$1048576,AN$4,0),"-"))</f>
        <v/>
      </c>
      <c r="AO14" s="379" t="str">
        <f>IF($A14="","",IFERROR(VLOOKUP(AO$3&amp;$A14,Model1_BRA!$1:$1048576,AO$4,0)*100,"-"))</f>
        <v/>
      </c>
      <c r="AP14" s="380" t="str">
        <f>IF($A14="","",IFERROR(VLOOKUP(AP$3&amp;$A14,Model1_BRA!$1:$1048576,AP$4,0),"-"))</f>
        <v/>
      </c>
      <c r="AQ14" s="378" t="str">
        <f>IF($A14="","",IFERROR(VLOOKUP(AQ$3&amp;$A14,Model1_BRA!$1:$1048576,AQ$4,0),"-"))</f>
        <v/>
      </c>
      <c r="AR14" s="379" t="str">
        <f>IF($A14="","",IFERROR(VLOOKUP(AR$3&amp;$A14,Model1_BRA!$1:$1048576,AR$4,0)*100,"-"))</f>
        <v/>
      </c>
      <c r="AS14" s="380" t="str">
        <f>IF($A14="","",IFERROR(VLOOKUP(AS$3&amp;$A14,Model1_BRA!$1:$1048576,AS$4,0),"-"))</f>
        <v/>
      </c>
      <c r="AT14" s="378" t="str">
        <f>IF($A14="","",IFERROR(VLOOKUP(AT$3&amp;$A14,Model1_BRA!$1:$1048576,AT$4,0),"-"))</f>
        <v/>
      </c>
      <c r="AU14" s="379" t="str">
        <f>IF($A14="","",IFERROR(VLOOKUP(AU$3&amp;$A14,Model1_BRA!$1:$1048576,AU$4,0)*100,"-"))</f>
        <v/>
      </c>
      <c r="AV14" s="380" t="str">
        <f>IF($A14="","",IFERROR(VLOOKUP(AV$3&amp;$A14,Model1_BRA!$1:$1048576,AV$4,0),"-"))</f>
        <v/>
      </c>
      <c r="AW14" s="378" t="str">
        <f>IF($A14="","",IFERROR(VLOOKUP(AW$3&amp;$A14,Model1_BRA!$1:$1048576,AW$4,0),"-"))</f>
        <v/>
      </c>
      <c r="AX14" s="379" t="str">
        <f>IF($A14="","",IFERROR(VLOOKUP(AX$3&amp;$A14,Model1_BRA!$1:$1048576,AX$4,0)*100,"-"))</f>
        <v/>
      </c>
      <c r="AY14" s="380" t="str">
        <f>IF($A14="","",IFERROR(VLOOKUP(AY$3&amp;$A14,Model1_BRA!$1:$1048576,AY$4,0),"-"))</f>
        <v/>
      </c>
      <c r="AZ14" s="378" t="str">
        <f>IF($A14="","",IFERROR(VLOOKUP(AZ$3&amp;$A14,Model1_BRA!$1:$1048576,AZ$4,0),"-"))</f>
        <v/>
      </c>
      <c r="BA14" s="379" t="str">
        <f>IF($A14="","",IFERROR(VLOOKUP(BA$3&amp;$A14,Model1_BRA!$1:$1048576,BA$4,0)*100,"-"))</f>
        <v/>
      </c>
      <c r="BB14" s="380" t="str">
        <f>IF($A14="","",IFERROR(VLOOKUP(BB$3&amp;$A14,Model1_BRA!$1:$1048576,BB$4,0),"-"))</f>
        <v/>
      </c>
      <c r="BC14" s="378" t="str">
        <f>IF($A14="","",IFERROR(VLOOKUP(BC$3&amp;$A14,Model1_BRA!$1:$1048576,BC$4,0),"-"))</f>
        <v/>
      </c>
      <c r="BD14" s="379" t="str">
        <f>IF($A14="","",IFERROR(VLOOKUP(BD$3&amp;$A14,Model1_BRA!$1:$1048576,BD$4,0)*100,"-"))</f>
        <v/>
      </c>
      <c r="BE14" s="380" t="str">
        <f>IF($A14="","",IFERROR(VLOOKUP(BE$3&amp;$A14,Model1_BRA!$1:$1048576,BE$4,0),"-"))</f>
        <v/>
      </c>
      <c r="BF14" s="378" t="str">
        <f>IF($A14="","",IFERROR(VLOOKUP(BF$3&amp;$A14,Model1_BRA!$1:$1048576,BF$4,0),"-"))</f>
        <v/>
      </c>
      <c r="BG14" s="379" t="str">
        <f>IF($A14="","",IFERROR(VLOOKUP(BG$3&amp;$A14,Model1_BRA!$1:$1048576,BG$4,0)*100,"-"))</f>
        <v/>
      </c>
      <c r="BH14" s="380" t="str">
        <f>IF($A14="","",IFERROR(VLOOKUP(BH$3&amp;$A14,Model1_BRA!$1:$1048576,BH$4,0),"-"))</f>
        <v/>
      </c>
      <c r="BI14" s="378" t="str">
        <f>IF($A14="","",IFERROR(VLOOKUP(BI$3&amp;$A14,Model1_BRA!$1:$1048576,BI$4,0),"-"))</f>
        <v/>
      </c>
      <c r="BJ14" s="379" t="str">
        <f>IF($A14="","",IFERROR(VLOOKUP(BJ$3&amp;$A14,Model1_BRA!$1:$1048576,BJ$4,0)*100,"-"))</f>
        <v/>
      </c>
      <c r="BK14" s="380" t="str">
        <f>IF($A14="","",IFERROR(VLOOKUP(BK$3&amp;$A14,Model1_BRA!$1:$1048576,BK$4,0),"-"))</f>
        <v/>
      </c>
      <c r="BL14" s="378" t="str">
        <f>IF($A14="","",IFERROR(VLOOKUP(BL$3&amp;$A14,Model1_BRA!$1:$1048576,BL$4,0),"-"))</f>
        <v/>
      </c>
      <c r="BM14" s="379" t="str">
        <f>IF($A14="","",IFERROR(VLOOKUP(BM$3&amp;$A14,Model1_BRA!$1:$1048576,BM$4,0)*100,"-"))</f>
        <v/>
      </c>
      <c r="BN14" s="380" t="str">
        <f>IF($A14="","",IFERROR(VLOOKUP(BN$3&amp;$A14,Model1_BRA!$1:$1048576,BN$4,0),"-"))</f>
        <v/>
      </c>
      <c r="BO14" s="378" t="str">
        <f>IF($A14="","",IFERROR(VLOOKUP(BO$3&amp;$A14,Model1_BRA!$1:$1048576,BO$4,0),"-"))</f>
        <v/>
      </c>
      <c r="BP14" s="379" t="str">
        <f>IF($A14="","",IFERROR(VLOOKUP(BP$3&amp;$A14,Model1_BRA!$1:$1048576,BP$4,0)*100,"-"))</f>
        <v/>
      </c>
      <c r="BQ14" s="380" t="str">
        <f>IF($A14="","",IFERROR(VLOOKUP(BQ$3&amp;$A14,Model1_BRA!$1:$1048576,BQ$4,0),"-"))</f>
        <v/>
      </c>
      <c r="BR14" s="378" t="str">
        <f>IF($A14="","",IFERROR(VLOOKUP(BR$3&amp;$A14,Model1_BRA!$1:$1048576,BR$4,0),"-"))</f>
        <v/>
      </c>
      <c r="BS14" s="379" t="str">
        <f>IF($A14="","",IFERROR(VLOOKUP(BS$3&amp;$A14,Model1_BRA!$1:$1048576,BS$4,0)*100,"-"))</f>
        <v/>
      </c>
      <c r="BT14" s="380" t="str">
        <f>IF($A14="","",IFERROR(VLOOKUP(BT$3&amp;$A14,Model1_BRA!$1:$1048576,BT$4,0),"-"))</f>
        <v/>
      </c>
    </row>
    <row r="15" spans="1:72" ht="15.75" x14ac:dyDescent="0.25">
      <c r="A15" s="351" t="s">
        <v>715</v>
      </c>
      <c r="B15" s="381"/>
      <c r="C15" s="382" t="s">
        <v>730</v>
      </c>
      <c r="D15" s="383">
        <f>IF($A15="","",IFERROR(VLOOKUP(D$3&amp;$A15,Model1_BRA!$1:$1048576,D$4,0),"-"))</f>
        <v>0.47009506821632402</v>
      </c>
      <c r="E15" s="384">
        <f>IF($A15="","",IFERROR(VLOOKUP(E$3&amp;$A15,Model1_BRA!$1:$1048576,E$4,0)*100,"-"))</f>
        <v>0</v>
      </c>
      <c r="F15" s="377">
        <f>IF($A15="","",IFERROR(VLOOKUP(F$3&amp;$A15,Model1_BRA!$1:$1048576,F$4,0),"-"))</f>
        <v>0.58539515733718905</v>
      </c>
      <c r="G15" s="383">
        <f>IF($A15="","",IFERROR(VLOOKUP(G$3&amp;$A15,Model1_BRA!$1:$1048576,G$4,0),"-"))</f>
        <v>0.45773646235465998</v>
      </c>
      <c r="H15" s="384">
        <f>IF($A15="","",IFERROR(VLOOKUP(H$3&amp;$A15,Model1_BRA!$1:$1048576,H$4,0)*100,"-"))</f>
        <v>0</v>
      </c>
      <c r="I15" s="377">
        <f>IF($A15="","",IFERROR(VLOOKUP(I$3&amp;$A15,Model1_BRA!$1:$1048576,I$4,0),"-"))</f>
        <v>0.58150869607925404</v>
      </c>
      <c r="J15" s="383">
        <f>IF($A15="","",IFERROR(VLOOKUP(J$3&amp;$A15,Model1_BRA!$1:$1048576,J$4,0),"-"))</f>
        <v>0.46076753735542297</v>
      </c>
      <c r="K15" s="384">
        <f>IF($A15="","",IFERROR(VLOOKUP(K$3&amp;$A15,Model1_BRA!$1:$1048576,K$4,0)*100,"-"))</f>
        <v>0</v>
      </c>
      <c r="L15" s="377">
        <f>IF($A15="","",IFERROR(VLOOKUP(L$3&amp;$A15,Model1_BRA!$1:$1048576,L$4,0),"-"))</f>
        <v>0.57939261198043801</v>
      </c>
      <c r="M15" s="383">
        <f>IF($A15="","",IFERROR(VLOOKUP(M$3&amp;$A15,Model1_BRA!$1:$1048576,M$4,0),"-"))</f>
        <v>0.46083697676658603</v>
      </c>
      <c r="N15" s="384">
        <f>IF($A15="","",IFERROR(VLOOKUP(N$3&amp;$A15,Model1_BRA!$1:$1048576,N$4,0)*100,"-"))</f>
        <v>0</v>
      </c>
      <c r="O15" s="377">
        <f>IF($A15="","",IFERROR(VLOOKUP(O$3&amp;$A15,Model1_BRA!$1:$1048576,O$4,0),"-"))</f>
        <v>0.57952809333801303</v>
      </c>
      <c r="P15" s="383">
        <f>IF($A15="","",IFERROR(VLOOKUP(P$3&amp;$A15,Model1_BRA!$1:$1048576,P$4,0),"-"))</f>
        <v>0.455363839864731</v>
      </c>
      <c r="Q15" s="384">
        <f>IF($A15="","",IFERROR(VLOOKUP(Q$3&amp;$A15,Model1_BRA!$1:$1048576,Q$4,0)*100,"-"))</f>
        <v>0</v>
      </c>
      <c r="R15" s="377">
        <f>IF($A15="","",IFERROR(VLOOKUP(R$3&amp;$A15,Model1_BRA!$1:$1048576,R$4,0),"-"))</f>
        <v>0.58271473646163896</v>
      </c>
      <c r="S15" s="383">
        <f>IF($A15="","",IFERROR(VLOOKUP(S$3&amp;$A15,Model1_BRA!$1:$1048576,S$4,0),"-"))</f>
        <v>0.45480373501777599</v>
      </c>
      <c r="T15" s="384">
        <f>IF($A15="","",IFERROR(VLOOKUP(T$3&amp;$A15,Model1_BRA!$1:$1048576,T$4,0)*100,"-"))</f>
        <v>0</v>
      </c>
      <c r="U15" s="377">
        <f>IF($A15="","",IFERROR(VLOOKUP(U$3&amp;$A15,Model1_BRA!$1:$1048576,U$4,0),"-"))</f>
        <v>0.582164406776428</v>
      </c>
      <c r="V15" s="383">
        <f>IF($A15="","",IFERROR(VLOOKUP(V$3&amp;$A15,Model1_BRA!$1:$1048576,V$4,0),"-"))</f>
        <v>0.44684711098670998</v>
      </c>
      <c r="W15" s="384">
        <f>IF($A15="","",IFERROR(VLOOKUP(W$3&amp;$A15,Model1_BRA!$1:$1048576,W$4,0)*100,"-"))</f>
        <v>0</v>
      </c>
      <c r="X15" s="377">
        <f>IF($A15="","",IFERROR(VLOOKUP(X$3&amp;$A15,Model1_BRA!$1:$1048576,X$4,0),"-"))</f>
        <v>0.57992213964462302</v>
      </c>
      <c r="Y15" s="383">
        <f>IF($A15="","",IFERROR(VLOOKUP(Y$3&amp;$A15,Model1_BRA!$1:$1048576,Y$4,0),"-"))</f>
        <v>0.45043212175369302</v>
      </c>
      <c r="Z15" s="384">
        <f>IF($A15="","",IFERROR(VLOOKUP(Z$3&amp;$A15,Model1_BRA!$1:$1048576,Z$4,0)*100,"-"))</f>
        <v>0</v>
      </c>
      <c r="AA15" s="377">
        <f>IF($A15="","",IFERROR(VLOOKUP(AA$3&amp;$A15,Model1_BRA!$1:$1048576,AA$4,0),"-"))</f>
        <v>0.57981622219085704</v>
      </c>
      <c r="AB15" s="383">
        <f>IF($A15="","",IFERROR(VLOOKUP(AB$3&amp;$A15,Model1_BRA!$1:$1048576,AB$4,0),"-"))</f>
        <v>0.44400402903556802</v>
      </c>
      <c r="AC15" s="384">
        <f>IF($A15="","",IFERROR(VLOOKUP(AC$3&amp;$A15,Model1_BRA!$1:$1048576,AC$4,0)*100,"-"))</f>
        <v>0</v>
      </c>
      <c r="AD15" s="377">
        <f>IF($A15="","",IFERROR(VLOOKUP(AD$3&amp;$A15,Model1_BRA!$1:$1048576,AD$4,0),"-"))</f>
        <v>0.57846945524215698</v>
      </c>
      <c r="AE15" s="383">
        <f>IF($A15="","",IFERROR(VLOOKUP(AE$3&amp;$A15,Model1_BRA!$1:$1048576,AE$4,0),"-"))</f>
        <v>0.43334481120109603</v>
      </c>
      <c r="AF15" s="384">
        <f>IF($A15="","",IFERROR(VLOOKUP(AF$3&amp;$A15,Model1_BRA!$1:$1048576,AF$4,0)*100,"-"))</f>
        <v>0</v>
      </c>
      <c r="AG15" s="377">
        <f>IF($A15="","",IFERROR(VLOOKUP(AG$3&amp;$A15,Model1_BRA!$1:$1048576,AG$4,0),"-"))</f>
        <v>0.57922047376632702</v>
      </c>
      <c r="AH15" s="383">
        <f>IF($A15="","",IFERROR(VLOOKUP(AH$3&amp;$A15,Model1_BRA!$1:$1048576,AH$4,0),"-"))</f>
        <v>0.43447759747505199</v>
      </c>
      <c r="AI15" s="384">
        <f>IF($A15="","",IFERROR(VLOOKUP(AI$3&amp;$A15,Model1_BRA!$1:$1048576,AI$4,0)*100,"-"))</f>
        <v>0</v>
      </c>
      <c r="AJ15" s="377">
        <f>IF($A15="","",IFERROR(VLOOKUP(AJ$3&amp;$A15,Model1_BRA!$1:$1048576,AJ$4,0),"-"))</f>
        <v>0.579611957073212</v>
      </c>
      <c r="AK15" s="383">
        <f>IF($A15="","",IFERROR(VLOOKUP(AK$3&amp;$A15,Model1_BRA!$1:$1048576,AK$4,0),"-"))</f>
        <v>0.441476970911026</v>
      </c>
      <c r="AL15" s="384">
        <f>IF($A15="","",IFERROR(VLOOKUP(AL$3&amp;$A15,Model1_BRA!$1:$1048576,AL$4,0)*100,"-"))</f>
        <v>0</v>
      </c>
      <c r="AM15" s="377">
        <f>IF($A15="","",IFERROR(VLOOKUP(AM$3&amp;$A15,Model1_BRA!$1:$1048576,AM$4,0),"-"))</f>
        <v>0.57620465755462602</v>
      </c>
      <c r="AN15" s="383">
        <f>IF($A15="","",IFERROR(VLOOKUP(AN$3&amp;$A15,Model1_BRA!$1:$1048576,AN$4,0),"-"))</f>
        <v>0.44306474924087502</v>
      </c>
      <c r="AO15" s="384">
        <f>IF($A15="","",IFERROR(VLOOKUP(AO$3&amp;$A15,Model1_BRA!$1:$1048576,AO$4,0)*100,"-"))</f>
        <v>0</v>
      </c>
      <c r="AP15" s="377">
        <f>IF($A15="","",IFERROR(VLOOKUP(AP$3&amp;$A15,Model1_BRA!$1:$1048576,AP$4,0),"-"))</f>
        <v>0.57849574089050304</v>
      </c>
      <c r="AQ15" s="383">
        <f>IF($A15="","",IFERROR(VLOOKUP(AQ$3&amp;$A15,Model1_BRA!$1:$1048576,AQ$4,0),"-"))</f>
        <v>0.44570904970169101</v>
      </c>
      <c r="AR15" s="384">
        <f>IF($A15="","",IFERROR(VLOOKUP(AR$3&amp;$A15,Model1_BRA!$1:$1048576,AR$4,0)*100,"-"))</f>
        <v>0</v>
      </c>
      <c r="AS15" s="377">
        <f>IF($A15="","",IFERROR(VLOOKUP(AS$3&amp;$A15,Model1_BRA!$1:$1048576,AS$4,0),"-"))</f>
        <v>0.57542294263839699</v>
      </c>
      <c r="AT15" s="383">
        <f>IF($A15="","",IFERROR(VLOOKUP(AT$3&amp;$A15,Model1_BRA!$1:$1048576,AT$4,0),"-"))</f>
        <v>0.44457247853279103</v>
      </c>
      <c r="AU15" s="384">
        <f>IF($A15="","",IFERROR(VLOOKUP(AU$3&amp;$A15,Model1_BRA!$1:$1048576,AU$4,0)*100,"-"))</f>
        <v>0</v>
      </c>
      <c r="AV15" s="377">
        <f>IF($A15="","",IFERROR(VLOOKUP(AV$3&amp;$A15,Model1_BRA!$1:$1048576,AV$4,0),"-"))</f>
        <v>0.57555472850799605</v>
      </c>
      <c r="AW15" s="383">
        <f>IF($A15="","",IFERROR(VLOOKUP(AW$3&amp;$A15,Model1_BRA!$1:$1048576,AW$4,0),"-"))</f>
        <v>0.42440736293792702</v>
      </c>
      <c r="AX15" s="384">
        <f>IF($A15="","",IFERROR(VLOOKUP(AX$3&amp;$A15,Model1_BRA!$1:$1048576,AX$4,0)*100,"-"))</f>
        <v>0</v>
      </c>
      <c r="AY15" s="377">
        <f>IF($A15="","",IFERROR(VLOOKUP(AY$3&amp;$A15,Model1_BRA!$1:$1048576,AY$4,0),"-"))</f>
        <v>0.57749700546264604</v>
      </c>
      <c r="AZ15" s="383">
        <f>IF($A15="","",IFERROR(VLOOKUP(AZ$3&amp;$A15,Model1_BRA!$1:$1048576,AZ$4,0),"-"))</f>
        <v>0.41140404343605003</v>
      </c>
      <c r="BA15" s="384">
        <f>IF($A15="","",IFERROR(VLOOKUP(BA$3&amp;$A15,Model1_BRA!$1:$1048576,BA$4,0)*100,"-"))</f>
        <v>0</v>
      </c>
      <c r="BB15" s="377">
        <f>IF($A15="","",IFERROR(VLOOKUP(BB$3&amp;$A15,Model1_BRA!$1:$1048576,BB$4,0),"-"))</f>
        <v>0.57967323064804099</v>
      </c>
      <c r="BC15" s="383">
        <f>IF($A15="","",IFERROR(VLOOKUP(BC$3&amp;$A15,Model1_BRA!$1:$1048576,BC$4,0),"-"))</f>
        <v>0.408065855503082</v>
      </c>
      <c r="BD15" s="384">
        <f>IF($A15="","",IFERROR(VLOOKUP(BD$3&amp;$A15,Model1_BRA!$1:$1048576,BD$4,0)*100,"-"))</f>
        <v>0</v>
      </c>
      <c r="BE15" s="377">
        <f>IF($A15="","",IFERROR(VLOOKUP(BE$3&amp;$A15,Model1_BRA!$1:$1048576,BE$4,0),"-"))</f>
        <v>0.57705116271972701</v>
      </c>
      <c r="BF15" s="383">
        <f>IF($A15="","",IFERROR(VLOOKUP(BF$3&amp;$A15,Model1_BRA!$1:$1048576,BF$4,0),"-"))</f>
        <v>0.462278813123703</v>
      </c>
      <c r="BG15" s="384">
        <f>IF($A15="","",IFERROR(VLOOKUP(BG$3&amp;$A15,Model1_BRA!$1:$1048576,BG$4,0)*100,"-"))</f>
        <v>0</v>
      </c>
      <c r="BH15" s="377">
        <f>IF($A15="","",IFERROR(VLOOKUP(BH$3&amp;$A15,Model1_BRA!$1:$1048576,BH$4,0),"-"))</f>
        <v>0.58143681287765503</v>
      </c>
      <c r="BI15" s="383">
        <f>IF($A15="","",IFERROR(VLOOKUP(BI$3&amp;$A15,Model1_BRA!$1:$1048576,BI$4,0),"-"))</f>
        <v>0.45179384946823098</v>
      </c>
      <c r="BJ15" s="384">
        <f>IF($A15="","",IFERROR(VLOOKUP(BJ$3&amp;$A15,Model1_BRA!$1:$1048576,BJ$4,0)*100,"-"))</f>
        <v>0</v>
      </c>
      <c r="BK15" s="377">
        <f>IF($A15="","",IFERROR(VLOOKUP(BK$3&amp;$A15,Model1_BRA!$1:$1048576,BK$4,0),"-"))</f>
        <v>0.58114206790924094</v>
      </c>
      <c r="BL15" s="383">
        <f>IF($A15="","",IFERROR(VLOOKUP(BL$3&amp;$A15,Model1_BRA!$1:$1048576,BL$4,0),"-"))</f>
        <v>0.43823218345642101</v>
      </c>
      <c r="BM15" s="384">
        <f>IF($A15="","",IFERROR(VLOOKUP(BM$3&amp;$A15,Model1_BRA!$1:$1048576,BM$4,0)*100,"-"))</f>
        <v>0</v>
      </c>
      <c r="BN15" s="377">
        <f>IF($A15="","",IFERROR(VLOOKUP(BN$3&amp;$A15,Model1_BRA!$1:$1048576,BN$4,0),"-"))</f>
        <v>0.578371822834015</v>
      </c>
      <c r="BO15" s="383">
        <f>IF($A15="","",IFERROR(VLOOKUP(BO$3&amp;$A15,Model1_BRA!$1:$1048576,BO$4,0),"-"))</f>
        <v>0.43920496106147799</v>
      </c>
      <c r="BP15" s="384">
        <f>IF($A15="","",IFERROR(VLOOKUP(BP$3&amp;$A15,Model1_BRA!$1:$1048576,BP$4,0)*100,"-"))</f>
        <v>0</v>
      </c>
      <c r="BQ15" s="377">
        <f>IF($A15="","",IFERROR(VLOOKUP(BQ$3&amp;$A15,Model1_BRA!$1:$1048576,BQ$4,0),"-"))</f>
        <v>0.57674252986908003</v>
      </c>
      <c r="BR15" s="383">
        <f>IF($A15="","",IFERROR(VLOOKUP(BR$3&amp;$A15,Model1_BRA!$1:$1048576,BR$4,0),"-"))</f>
        <v>0.40973687171936002</v>
      </c>
      <c r="BS15" s="384">
        <f>IF($A15="","",IFERROR(VLOOKUP(BS$3&amp;$A15,Model1_BRA!$1:$1048576,BS$4,0)*100,"-"))</f>
        <v>0</v>
      </c>
      <c r="BT15" s="377">
        <f>IF($A15="","",IFERROR(VLOOKUP(BT$3&amp;$A15,Model1_BRA!$1:$1048576,BT$4,0),"-"))</f>
        <v>0.57835984230041504</v>
      </c>
    </row>
    <row r="16" spans="1:72" ht="15.75" x14ac:dyDescent="0.25">
      <c r="A16" s="351"/>
      <c r="B16" s="465" t="s">
        <v>731</v>
      </c>
      <c r="C16" s="465"/>
      <c r="D16" s="378" t="str">
        <f>IF($A16="","",IFERROR(VLOOKUP(D$3&amp;$A16,[1]Model1_33!$1:$1048576,D$4,0),"-"))</f>
        <v/>
      </c>
      <c r="E16" s="385" t="str">
        <f>IF($A16="","",IFERROR(VLOOKUP(E$3&amp;$A16,[1]Model1_33!$1:$1048576,E$4,0)*100,"-"))</f>
        <v/>
      </c>
      <c r="F16" s="380" t="str">
        <f>IF($A16="","",IFERROR(VLOOKUP(F$3&amp;$A16,Model1_BRA!$1:$1048576,F$4,0),"-"))</f>
        <v/>
      </c>
      <c r="G16" s="378" t="str">
        <f>IF($A16="","",IFERROR(VLOOKUP(G$3&amp;$A16,[1]Model1_33!$1:$1048576,G$4,0),"-"))</f>
        <v/>
      </c>
      <c r="H16" s="385" t="str">
        <f>IF($A16="","",IFERROR(VLOOKUP(H$3&amp;$A16,[1]Model1_33!$1:$1048576,H$4,0)*100,"-"))</f>
        <v/>
      </c>
      <c r="I16" s="380" t="str">
        <f>IF($A16="","",IFERROR(VLOOKUP(I$3&amp;$A16,Model1_BRA!$1:$1048576,I$4,0),"-"))</f>
        <v/>
      </c>
      <c r="J16" s="378" t="str">
        <f>IF($A16="","",IFERROR(VLOOKUP(J$3&amp;$A16,[1]Model1_33!$1:$1048576,J$4,0),"-"))</f>
        <v/>
      </c>
      <c r="K16" s="385" t="str">
        <f>IF($A16="","",IFERROR(VLOOKUP(K$3&amp;$A16,[1]Model1_33!$1:$1048576,K$4,0)*100,"-"))</f>
        <v/>
      </c>
      <c r="L16" s="380" t="str">
        <f>IF($A16="","",IFERROR(VLOOKUP(L$3&amp;$A16,Model1_BRA!$1:$1048576,L$4,0),"-"))</f>
        <v/>
      </c>
      <c r="M16" s="378" t="str">
        <f>IF($A16="","",IFERROR(VLOOKUP(M$3&amp;$A16,[1]Model1_33!$1:$1048576,M$4,0),"-"))</f>
        <v/>
      </c>
      <c r="N16" s="385" t="str">
        <f>IF($A16="","",IFERROR(VLOOKUP(N$3&amp;$A16,[1]Model1_33!$1:$1048576,N$4,0)*100,"-"))</f>
        <v/>
      </c>
      <c r="O16" s="380" t="str">
        <f>IF($A16="","",IFERROR(VLOOKUP(O$3&amp;$A16,Model1_BRA!$1:$1048576,O$4,0),"-"))</f>
        <v/>
      </c>
      <c r="P16" s="378" t="str">
        <f>IF($A16="","",IFERROR(VLOOKUP(P$3&amp;$A16,[1]Model1_33!$1:$1048576,P$4,0),"-"))</f>
        <v/>
      </c>
      <c r="Q16" s="385" t="str">
        <f>IF($A16="","",IFERROR(VLOOKUP(Q$3&amp;$A16,[1]Model1_33!$1:$1048576,Q$4,0)*100,"-"))</f>
        <v/>
      </c>
      <c r="R16" s="380" t="str">
        <f>IF($A16="","",IFERROR(VLOOKUP(R$3&amp;$A16,Model1_BRA!$1:$1048576,R$4,0),"-"))</f>
        <v/>
      </c>
      <c r="S16" s="378" t="str">
        <f>IF($A16="","",IFERROR(VLOOKUP(S$3&amp;$A16,[1]Model1_33!$1:$1048576,S$4,0),"-"))</f>
        <v/>
      </c>
      <c r="T16" s="385" t="str">
        <f>IF($A16="","",IFERROR(VLOOKUP(T$3&amp;$A16,[1]Model1_33!$1:$1048576,T$4,0)*100,"-"))</f>
        <v/>
      </c>
      <c r="U16" s="380" t="str">
        <f>IF($A16="","",IFERROR(VLOOKUP(U$3&amp;$A16,Model1_BRA!$1:$1048576,U$4,0),"-"))</f>
        <v/>
      </c>
      <c r="V16" s="378" t="str">
        <f>IF($A16="","",IFERROR(VLOOKUP(V$3&amp;$A16,[1]Model1_33!$1:$1048576,V$4,0),"-"))</f>
        <v/>
      </c>
      <c r="W16" s="385" t="str">
        <f>IF($A16="","",IFERROR(VLOOKUP(W$3&amp;$A16,[1]Model1_33!$1:$1048576,W$4,0)*100,"-"))</f>
        <v/>
      </c>
      <c r="X16" s="380" t="str">
        <f>IF($A16="","",IFERROR(VLOOKUP(X$3&amp;$A16,Model1_BRA!$1:$1048576,X$4,0),"-"))</f>
        <v/>
      </c>
      <c r="Y16" s="378" t="str">
        <f>IF($A16="","",IFERROR(VLOOKUP(Y$3&amp;$A16,[1]Model1_33!$1:$1048576,Y$4,0),"-"))</f>
        <v/>
      </c>
      <c r="Z16" s="385" t="str">
        <f>IF($A16="","",IFERROR(VLOOKUP(Z$3&amp;$A16,[1]Model1_33!$1:$1048576,Z$4,0)*100,"-"))</f>
        <v/>
      </c>
      <c r="AA16" s="380" t="str">
        <f>IF($A16="","",IFERROR(VLOOKUP(AA$3&amp;$A16,Model1_BRA!$1:$1048576,AA$4,0),"-"))</f>
        <v/>
      </c>
      <c r="AB16" s="378" t="str">
        <f>IF($A16="","",IFERROR(VLOOKUP(AB$3&amp;$A16,[1]Model1_33!$1:$1048576,AB$4,0),"-"))</f>
        <v/>
      </c>
      <c r="AC16" s="385" t="str">
        <f>IF($A16="","",IFERROR(VLOOKUP(AC$3&amp;$A16,[1]Model1_33!$1:$1048576,AC$4,0)*100,"-"))</f>
        <v/>
      </c>
      <c r="AD16" s="380" t="str">
        <f>IF($A16="","",IFERROR(VLOOKUP(AD$3&amp;$A16,Model1_BRA!$1:$1048576,AD$4,0),"-"))</f>
        <v/>
      </c>
      <c r="AE16" s="378" t="str">
        <f>IF($A16="","",IFERROR(VLOOKUP(AE$3&amp;$A16,[1]Model1_33!$1:$1048576,AE$4,0),"-"))</f>
        <v/>
      </c>
      <c r="AF16" s="385" t="str">
        <f>IF($A16="","",IFERROR(VLOOKUP(AF$3&amp;$A16,[1]Model1_33!$1:$1048576,AF$4,0)*100,"-"))</f>
        <v/>
      </c>
      <c r="AG16" s="380" t="str">
        <f>IF($A16="","",IFERROR(VLOOKUP(AG$3&amp;$A16,Model1_BRA!$1:$1048576,AG$4,0),"-"))</f>
        <v/>
      </c>
      <c r="AH16" s="378" t="str">
        <f>IF($A16="","",IFERROR(VLOOKUP(AH$3&amp;$A16,[1]Model1_33!$1:$1048576,AH$4,0),"-"))</f>
        <v/>
      </c>
      <c r="AI16" s="385" t="str">
        <f>IF($A16="","",IFERROR(VLOOKUP(AI$3&amp;$A16,[1]Model1_33!$1:$1048576,AI$4,0)*100,"-"))</f>
        <v/>
      </c>
      <c r="AJ16" s="380" t="str">
        <f>IF($A16="","",IFERROR(VLOOKUP(AJ$3&amp;$A16,Model1_BRA!$1:$1048576,AJ$4,0),"-"))</f>
        <v/>
      </c>
      <c r="AK16" s="378" t="str">
        <f>IF($A16="","",IFERROR(VLOOKUP(AK$3&amp;$A16,[1]Model1_33!$1:$1048576,AK$4,0),"-"))</f>
        <v/>
      </c>
      <c r="AL16" s="385" t="str">
        <f>IF($A16="","",IFERROR(VLOOKUP(AL$3&amp;$A16,[1]Model1_33!$1:$1048576,AL$4,0)*100,"-"))</f>
        <v/>
      </c>
      <c r="AM16" s="380" t="str">
        <f>IF($A16="","",IFERROR(VLOOKUP(AM$3&amp;$A16,Model1_BRA!$1:$1048576,AM$4,0),"-"))</f>
        <v/>
      </c>
      <c r="AN16" s="378" t="str">
        <f>IF($A16="","",IFERROR(VLOOKUP(AN$3&amp;$A16,[1]Model1_33!$1:$1048576,AN$4,0),"-"))</f>
        <v/>
      </c>
      <c r="AO16" s="385" t="str">
        <f>IF($A16="","",IFERROR(VLOOKUP(AO$3&amp;$A16,[1]Model1_33!$1:$1048576,AO$4,0)*100,"-"))</f>
        <v/>
      </c>
      <c r="AP16" s="380" t="str">
        <f>IF($A16="","",IFERROR(VLOOKUP(AP$3&amp;$A16,Model1_BRA!$1:$1048576,AP$4,0),"-"))</f>
        <v/>
      </c>
      <c r="AQ16" s="378" t="str">
        <f>IF($A16="","",IFERROR(VLOOKUP(AQ$3&amp;$A16,[1]Model1_33!$1:$1048576,AQ$4,0),"-"))</f>
        <v/>
      </c>
      <c r="AR16" s="385" t="str">
        <f>IF($A16="","",IFERROR(VLOOKUP(AR$3&amp;$A16,[1]Model1_33!$1:$1048576,AR$4,0)*100,"-"))</f>
        <v/>
      </c>
      <c r="AS16" s="380" t="str">
        <f>IF($A16="","",IFERROR(VLOOKUP(AS$3&amp;$A16,Model1_BRA!$1:$1048576,AS$4,0),"-"))</f>
        <v/>
      </c>
      <c r="AT16" s="378" t="str">
        <f>IF($A16="","",IFERROR(VLOOKUP(AT$3&amp;$A16,[1]Model1_33!$1:$1048576,AT$4,0),"-"))</f>
        <v/>
      </c>
      <c r="AU16" s="385" t="str">
        <f>IF($A16="","",IFERROR(VLOOKUP(AU$3&amp;$A16,[1]Model1_33!$1:$1048576,AU$4,0)*100,"-"))</f>
        <v/>
      </c>
      <c r="AV16" s="380" t="str">
        <f>IF($A16="","",IFERROR(VLOOKUP(AV$3&amp;$A16,Model1_BRA!$1:$1048576,AV$4,0),"-"))</f>
        <v/>
      </c>
      <c r="AW16" s="378" t="str">
        <f>IF($A16="","",IFERROR(VLOOKUP(AW$3&amp;$A16,[1]Model1_33!$1:$1048576,AW$4,0),"-"))</f>
        <v/>
      </c>
      <c r="AX16" s="385" t="str">
        <f>IF($A16="","",IFERROR(VLOOKUP(AX$3&amp;$A16,[1]Model1_33!$1:$1048576,AX$4,0)*100,"-"))</f>
        <v/>
      </c>
      <c r="AY16" s="380" t="str">
        <f>IF($A16="","",IFERROR(VLOOKUP(AY$3&amp;$A16,Model1_BRA!$1:$1048576,AY$4,0),"-"))</f>
        <v/>
      </c>
      <c r="AZ16" s="378" t="str">
        <f>IF($A16="","",IFERROR(VLOOKUP(AZ$3&amp;$A16,[1]Model1_33!$1:$1048576,AZ$4,0),"-"))</f>
        <v/>
      </c>
      <c r="BA16" s="385" t="str">
        <f>IF($A16="","",IFERROR(VLOOKUP(BA$3&amp;$A16,[1]Model1_33!$1:$1048576,BA$4,0)*100,"-"))</f>
        <v/>
      </c>
      <c r="BB16" s="380" t="str">
        <f>IF($A16="","",IFERROR(VLOOKUP(BB$3&amp;$A16,Model1_BRA!$1:$1048576,BB$4,0),"-"))</f>
        <v/>
      </c>
      <c r="BC16" s="378" t="str">
        <f>IF($A16="","",IFERROR(VLOOKUP(BC$3&amp;$A16,[1]Model1_33!$1:$1048576,BC$4,0),"-"))</f>
        <v/>
      </c>
      <c r="BD16" s="385" t="str">
        <f>IF($A16="","",IFERROR(VLOOKUP(BD$3&amp;$A16,[1]Model1_33!$1:$1048576,BD$4,0)*100,"-"))</f>
        <v/>
      </c>
      <c r="BE16" s="380" t="str">
        <f>IF($A16="","",IFERROR(VLOOKUP(BE$3&amp;$A16,Model1_BRA!$1:$1048576,BE$4,0),"-"))</f>
        <v/>
      </c>
      <c r="BF16" s="378" t="str">
        <f>IF($A16="","",IFERROR(VLOOKUP(BF$3&amp;$A16,[1]Model1_33!$1:$1048576,BF$4,0),"-"))</f>
        <v/>
      </c>
      <c r="BG16" s="385" t="str">
        <f>IF($A16="","",IFERROR(VLOOKUP(BG$3&amp;$A16,[1]Model1_33!$1:$1048576,BG$4,0)*100,"-"))</f>
        <v/>
      </c>
      <c r="BH16" s="380" t="str">
        <f>IF($A16="","",IFERROR(VLOOKUP(BH$3&amp;$A16,Model1_BRA!$1:$1048576,BH$4,0),"-"))</f>
        <v/>
      </c>
      <c r="BI16" s="378" t="str">
        <f>IF($A16="","",IFERROR(VLOOKUP(BI$3&amp;$A16,[1]Model1_33!$1:$1048576,BI$4,0),"-"))</f>
        <v/>
      </c>
      <c r="BJ16" s="385" t="str">
        <f>IF($A16="","",IFERROR(VLOOKUP(BJ$3&amp;$A16,[1]Model1_33!$1:$1048576,BJ$4,0)*100,"-"))</f>
        <v/>
      </c>
      <c r="BK16" s="380" t="str">
        <f>IF($A16="","",IFERROR(VLOOKUP(BK$3&amp;$A16,Model1_BRA!$1:$1048576,BK$4,0),"-"))</f>
        <v/>
      </c>
      <c r="BL16" s="378" t="str">
        <f>IF($A16="","",IFERROR(VLOOKUP(BL$3&amp;$A16,[1]Model1_33!$1:$1048576,BL$4,0),"-"))</f>
        <v/>
      </c>
      <c r="BM16" s="385" t="str">
        <f>IF($A16="","",IFERROR(VLOOKUP(BM$3&amp;$A16,[1]Model1_33!$1:$1048576,BM$4,0)*100,"-"))</f>
        <v/>
      </c>
      <c r="BN16" s="380" t="str">
        <f>IF($A16="","",IFERROR(VLOOKUP(BN$3&amp;$A16,Model1_BRA!$1:$1048576,BN$4,0),"-"))</f>
        <v/>
      </c>
      <c r="BO16" s="378" t="str">
        <f>IF($A16="","",IFERROR(VLOOKUP(BO$3&amp;$A16,[1]Model1_33!$1:$1048576,BO$4,0),"-"))</f>
        <v/>
      </c>
      <c r="BP16" s="385" t="str">
        <f>IF($A16="","",IFERROR(VLOOKUP(BP$3&amp;$A16,[1]Model1_33!$1:$1048576,BP$4,0)*100,"-"))</f>
        <v/>
      </c>
      <c r="BQ16" s="380" t="str">
        <f>IF($A16="","",IFERROR(VLOOKUP(BQ$3&amp;$A16,Model1_BRA!$1:$1048576,BQ$4,0),"-"))</f>
        <v/>
      </c>
      <c r="BR16" s="378" t="str">
        <f>IF($A16="","",IFERROR(VLOOKUP(BR$3&amp;$A16,[1]Model1_33!$1:$1048576,BR$4,0),"-"))</f>
        <v/>
      </c>
      <c r="BS16" s="385" t="str">
        <f>IF($A16="","",IFERROR(VLOOKUP(BS$3&amp;$A16,[1]Model1_33!$1:$1048576,BS$4,0)*100,"-"))</f>
        <v/>
      </c>
      <c r="BT16" s="380" t="str">
        <f>IF($A16="","",IFERROR(VLOOKUP(BT$3&amp;$A16,Model1_BRA!$1:$1048576,BT$4,0),"-"))</f>
        <v/>
      </c>
    </row>
    <row r="17" spans="1:72" ht="25.5" x14ac:dyDescent="0.25">
      <c r="A17" s="353" t="s">
        <v>697</v>
      </c>
      <c r="B17" s="365"/>
      <c r="C17" s="386" t="s">
        <v>732</v>
      </c>
      <c r="D17" s="375">
        <f>IF($A17="","",IFERROR(VLOOKUP(D$3&amp;$A17,Model1_BRA!$1:$1048576,D$4,0),"-"))</f>
        <v>0.13031716644763899</v>
      </c>
      <c r="E17" s="376">
        <f>IF($A17="","",IFERROR(VLOOKUP(E$3&amp;$A17,Model1_BRA!$1:$1048576,E$4,0)*100,"-"))</f>
        <v>8.4835730493068695</v>
      </c>
      <c r="F17" s="377">
        <f>IF($A17="","",IFERROR(VLOOKUP(F$3&amp;$A17,Model1_BRA!$1:$1048576,F$4,0),"-"))</f>
        <v>6.4668856794014595E-4</v>
      </c>
      <c r="G17" s="375">
        <f>IF($A17="","",IFERROR(VLOOKUP(G$3&amp;$A17,Model1_BRA!$1:$1048576,G$4,0),"-"))</f>
        <v>0.25785008072853099</v>
      </c>
      <c r="H17" s="376">
        <f>IF($A17="","",IFERROR(VLOOKUP(H$3&amp;$A17,Model1_BRA!$1:$1048576,H$4,0)*100,"-"))</f>
        <v>9.3300724984146689E-3</v>
      </c>
      <c r="I17" s="377">
        <f>IF($A17="","",IFERROR(VLOOKUP(I$3&amp;$A17,Model1_BRA!$1:$1048576,I$4,0),"-"))</f>
        <v>7.9956615809351195E-4</v>
      </c>
      <c r="J17" s="375">
        <f>IF($A17="","",IFERROR(VLOOKUP(J$3&amp;$A17,Model1_BRA!$1:$1048576,J$4,0),"-"))</f>
        <v>7.8252300620078999E-2</v>
      </c>
      <c r="K17" s="376">
        <f>IF($A17="","",IFERROR(VLOOKUP(K$3&amp;$A17,Model1_BRA!$1:$1048576,K$4,0)*100,"-"))</f>
        <v>30.3413569927216</v>
      </c>
      <c r="L17" s="377">
        <f>IF($A17="","",IFERROR(VLOOKUP(L$3&amp;$A17,Model1_BRA!$1:$1048576,L$4,0),"-"))</f>
        <v>5.0537049537524603E-4</v>
      </c>
      <c r="M17" s="375">
        <f>IF($A17="","",IFERROR(VLOOKUP(M$3&amp;$A17,Model1_BRA!$1:$1048576,M$4,0),"-"))</f>
        <v>0.27960079908370999</v>
      </c>
      <c r="N17" s="376">
        <f>IF($A17="","",IFERROR(VLOOKUP(N$3&amp;$A17,Model1_BRA!$1:$1048576,N$4,0)*100,"-"))</f>
        <v>8.0601283116266104E-2</v>
      </c>
      <c r="O17" s="377">
        <f>IF($A17="","",IFERROR(VLOOKUP(O$3&amp;$A17,Model1_BRA!$1:$1048576,O$4,0),"-"))</f>
        <v>5.5405189050361503E-4</v>
      </c>
      <c r="P17" s="375">
        <f>IF($A17="","",IFERROR(VLOOKUP(P$3&amp;$A17,Model1_BRA!$1:$1048576,P$4,0),"-"))</f>
        <v>5.4348196834325797E-2</v>
      </c>
      <c r="Q17" s="376">
        <f>IF($A17="","",IFERROR(VLOOKUP(Q$3&amp;$A17,Model1_BRA!$1:$1048576,Q$4,0)*100,"-"))</f>
        <v>70.596003532409696</v>
      </c>
      <c r="R17" s="377">
        <f>IF($A17="","",IFERROR(VLOOKUP(R$3&amp;$A17,Model1_BRA!$1:$1048576,R$4,0),"-"))</f>
        <v>5.8436958352103797E-4</v>
      </c>
      <c r="S17" s="375">
        <f>IF($A17="","",IFERROR(VLOOKUP(S$3&amp;$A17,Model1_BRA!$1:$1048576,S$4,0),"-"))</f>
        <v>0.21346403658390001</v>
      </c>
      <c r="T17" s="376">
        <f>IF($A17="","",IFERROR(VLOOKUP(T$3&amp;$A17,Model1_BRA!$1:$1048576,T$4,0)*100,"-"))</f>
        <v>0.24625801015645299</v>
      </c>
      <c r="U17" s="377">
        <f>IF($A17="","",IFERROR(VLOOKUP(U$3&amp;$A17,Model1_BRA!$1:$1048576,U$4,0),"-"))</f>
        <v>6.1672582523897301E-4</v>
      </c>
      <c r="V17" s="375">
        <f>IF($A17="","",IFERROR(VLOOKUP(V$3&amp;$A17,Model1_BRA!$1:$1048576,V$4,0),"-"))</f>
        <v>0.13744314014911699</v>
      </c>
      <c r="W17" s="376">
        <f>IF($A17="","",IFERROR(VLOOKUP(W$3&amp;$A17,Model1_BRA!$1:$1048576,W$4,0)*100,"-"))</f>
        <v>8.0634191632270795</v>
      </c>
      <c r="X17" s="377">
        <f>IF($A17="","",IFERROR(VLOOKUP(X$3&amp;$A17,Model1_BRA!$1:$1048576,X$4,0),"-"))</f>
        <v>5.7240674505010204E-4</v>
      </c>
      <c r="Y17" s="375">
        <f>IF($A17="","",IFERROR(VLOOKUP(Y$3&amp;$A17,Model1_BRA!$1:$1048576,Y$4,0),"-"))</f>
        <v>0.10025729984045</v>
      </c>
      <c r="Z17" s="376">
        <f>IF($A17="","",IFERROR(VLOOKUP(Z$3&amp;$A17,Model1_BRA!$1:$1048576,Z$4,0)*100,"-"))</f>
        <v>19.709567725658399</v>
      </c>
      <c r="AA17" s="377">
        <f>IF($A17="","",IFERROR(VLOOKUP(AA$3&amp;$A17,Model1_BRA!$1:$1048576,AA$4,0),"-"))</f>
        <v>6.1493145767599301E-4</v>
      </c>
      <c r="AB17" s="375">
        <f>IF($A17="","",IFERROR(VLOOKUP(AB$3&amp;$A17,Model1_BRA!$1:$1048576,AB$4,0),"-"))</f>
        <v>0.13997417688369801</v>
      </c>
      <c r="AC17" s="376">
        <f>IF($A17="","",IFERROR(VLOOKUP(AC$3&amp;$A17,Model1_BRA!$1:$1048576,AC$4,0)*100,"-"))</f>
        <v>11.030227690935099</v>
      </c>
      <c r="AD17" s="377">
        <f>IF($A17="","",IFERROR(VLOOKUP(AD$3&amp;$A17,Model1_BRA!$1:$1048576,AD$4,0),"-"))</f>
        <v>5.5224419338628704E-4</v>
      </c>
      <c r="AE17" s="375">
        <f>IF($A17="","",IFERROR(VLOOKUP(AE$3&amp;$A17,Model1_BRA!$1:$1048576,AE$4,0),"-"))</f>
        <v>-8.1257782876491505E-2</v>
      </c>
      <c r="AF17" s="376">
        <f>IF($A17="","",IFERROR(VLOOKUP(AF$3&amp;$A17,Model1_BRA!$1:$1048576,AF$4,0)*100,"-"))</f>
        <v>55.047416687011697</v>
      </c>
      <c r="AG17" s="377">
        <f>IF($A17="","",IFERROR(VLOOKUP(AG$3&amp;$A17,Model1_BRA!$1:$1048576,AG$4,0),"-"))</f>
        <v>6.4554798882454601E-4</v>
      </c>
      <c r="AH17" s="375">
        <f>IF($A17="","",IFERROR(VLOOKUP(AH$3&amp;$A17,Model1_BRA!$1:$1048576,AH$4,0),"-"))</f>
        <v>0.18296754360199</v>
      </c>
      <c r="AI17" s="376">
        <f>IF($A17="","",IFERROR(VLOOKUP(AI$3&amp;$A17,Model1_BRA!$1:$1048576,AI$4,0)*100,"-"))</f>
        <v>3.3882830291986501</v>
      </c>
      <c r="AJ17" s="377">
        <f>IF($A17="","",IFERROR(VLOOKUP(AJ$3&amp;$A17,Model1_BRA!$1:$1048576,AJ$4,0),"-"))</f>
        <v>5.6985247647389802E-4</v>
      </c>
      <c r="AK17" s="375">
        <f>IF($A17="","",IFERROR(VLOOKUP(AK$3&amp;$A17,Model1_BRA!$1:$1048576,AK$4,0),"-"))</f>
        <v>8.6165100336074801E-2</v>
      </c>
      <c r="AL17" s="376">
        <f>IF($A17="","",IFERROR(VLOOKUP(AL$3&amp;$A17,Model1_BRA!$1:$1048576,AL$4,0)*100,"-"))</f>
        <v>29.902076721191399</v>
      </c>
      <c r="AM17" s="377">
        <f>IF($A17="","",IFERROR(VLOOKUP(AM$3&amp;$A17,Model1_BRA!$1:$1048576,AM$4,0),"-"))</f>
        <v>6.3124852022156098E-4</v>
      </c>
      <c r="AN17" s="375">
        <f>IF($A17="","",IFERROR(VLOOKUP(AN$3&amp;$A17,Model1_BRA!$1:$1048576,AN$4,0),"-"))</f>
        <v>0.13831767439842199</v>
      </c>
      <c r="AO17" s="376">
        <f>IF($A17="","",IFERROR(VLOOKUP(AO$3&amp;$A17,Model1_BRA!$1:$1048576,AO$4,0)*100,"-"))</f>
        <v>32.391667366027797</v>
      </c>
      <c r="AP17" s="377">
        <f>IF($A17="","",IFERROR(VLOOKUP(AP$3&amp;$A17,Model1_BRA!$1:$1048576,AP$4,0),"-"))</f>
        <v>4.8587901983410098E-4</v>
      </c>
      <c r="AQ17" s="375">
        <f>IF($A17="","",IFERROR(VLOOKUP(AQ$3&amp;$A17,Model1_BRA!$1:$1048576,AQ$4,0),"-"))</f>
        <v>0.15375480055808999</v>
      </c>
      <c r="AR17" s="376">
        <f>IF($A17="","",IFERROR(VLOOKUP(AR$3&amp;$A17,Model1_BRA!$1:$1048576,AR$4,0)*100,"-"))</f>
        <v>5.6535135954618498</v>
      </c>
      <c r="AS17" s="377">
        <f>IF($A17="","",IFERROR(VLOOKUP(AS$3&amp;$A17,Model1_BRA!$1:$1048576,AS$4,0),"-"))</f>
        <v>4.9842707812786102E-4</v>
      </c>
      <c r="AT17" s="375">
        <f>IF($A17="","",IFERROR(VLOOKUP(AT$3&amp;$A17,Model1_BRA!$1:$1048576,AT$4,0),"-"))</f>
        <v>0.28306820988655101</v>
      </c>
      <c r="AU17" s="376">
        <f>IF($A17="","",IFERROR(VLOOKUP(AU$3&amp;$A17,Model1_BRA!$1:$1048576,AU$4,0)*100,"-"))</f>
        <v>3.1906176358461402</v>
      </c>
      <c r="AV17" s="377">
        <f>IF($A17="","",IFERROR(VLOOKUP(AV$3&amp;$A17,Model1_BRA!$1:$1048576,AV$4,0),"-"))</f>
        <v>4.8977357801049904E-4</v>
      </c>
      <c r="AW17" s="375">
        <f>IF($A17="","",IFERROR(VLOOKUP(AW$3&amp;$A17,Model1_BRA!$1:$1048576,AW$4,0),"-"))</f>
        <v>-0.219733387231827</v>
      </c>
      <c r="AX17" s="376">
        <f>IF($A17="","",IFERROR(VLOOKUP(AX$3&amp;$A17,Model1_BRA!$1:$1048576,AX$4,0)*100,"-"))</f>
        <v>9.8272345960140193</v>
      </c>
      <c r="AY17" s="377">
        <f>IF($A17="","",IFERROR(VLOOKUP(AY$3&amp;$A17,Model1_BRA!$1:$1048576,AY$4,0),"-"))</f>
        <v>2.9760025790892498E-4</v>
      </c>
      <c r="AZ17" s="375">
        <f>IF($A17="","",IFERROR(VLOOKUP(AZ$3&amp;$A17,Model1_BRA!$1:$1048576,AZ$4,0),"-"))</f>
        <v>-0.247550204396248</v>
      </c>
      <c r="BA17" s="376">
        <f>IF($A17="","",IFERROR(VLOOKUP(BA$3&amp;$A17,Model1_BRA!$1:$1048576,BA$4,0)*100,"-"))</f>
        <v>0.86438953876495395</v>
      </c>
      <c r="BB17" s="377">
        <f>IF($A17="","",IFERROR(VLOOKUP(BB$3&amp;$A17,Model1_BRA!$1:$1048576,BB$4,0),"-"))</f>
        <v>3.3638312015682502E-4</v>
      </c>
      <c r="BC17" s="375">
        <f>IF($A17="","",IFERROR(VLOOKUP(BC$3&amp;$A17,Model1_BRA!$1:$1048576,BC$4,0),"-"))</f>
        <v>0.14012588560581199</v>
      </c>
      <c r="BD17" s="376">
        <f>IF($A17="","",IFERROR(VLOOKUP(BD$3&amp;$A17,Model1_BRA!$1:$1048576,BD$4,0)*100,"-"))</f>
        <v>26.483941078186003</v>
      </c>
      <c r="BE17" s="377">
        <f>IF($A17="","",IFERROR(VLOOKUP(BE$3&amp;$A17,Model1_BRA!$1:$1048576,BE$4,0),"-"))</f>
        <v>3.2685065525583901E-4</v>
      </c>
      <c r="BF17" s="375">
        <f>IF($A17="","",IFERROR(VLOOKUP(BF$3&amp;$A17,Model1_BRA!$1:$1048576,BF$4,0),"-"))</f>
        <v>0.19302964210510301</v>
      </c>
      <c r="BG17" s="376">
        <f>IF($A17="","",IFERROR(VLOOKUP(BG$3&amp;$A17,Model1_BRA!$1:$1048576,BG$4,0)*100,"-"))</f>
        <v>3.0161410791151896E-5</v>
      </c>
      <c r="BH17" s="377">
        <f>IF($A17="","",IFERROR(VLOOKUP(BH$3&amp;$A17,Model1_BRA!$1:$1048576,BH$4,0),"-"))</f>
        <v>6.2596943462267496E-4</v>
      </c>
      <c r="BI17" s="375">
        <f>IF($A17="","",IFERROR(VLOOKUP(BI$3&amp;$A17,Model1_BRA!$1:$1048576,BI$4,0),"-"))</f>
        <v>0.127362355589867</v>
      </c>
      <c r="BJ17" s="376">
        <f>IF($A17="","",IFERROR(VLOOKUP(BJ$3&amp;$A17,Model1_BRA!$1:$1048576,BJ$4,0)*100,"-"))</f>
        <v>0.85827317088842392</v>
      </c>
      <c r="BK17" s="377">
        <f>IF($A17="","",IFERROR(VLOOKUP(BK$3&amp;$A17,Model1_BRA!$1:$1048576,BK$4,0),"-"))</f>
        <v>5.9716275427490505E-4</v>
      </c>
      <c r="BL17" s="375">
        <f>IF($A17="","",IFERROR(VLOOKUP(BL$3&amp;$A17,Model1_BRA!$1:$1048576,BL$4,0),"-"))</f>
        <v>7.5696721673011794E-2</v>
      </c>
      <c r="BM17" s="376">
        <f>IF($A17="","",IFERROR(VLOOKUP(BM$3&amp;$A17,Model1_BRA!$1:$1048576,BM$4,0)*100,"-"))</f>
        <v>16.144326329231301</v>
      </c>
      <c r="BN17" s="377">
        <f>IF($A17="","",IFERROR(VLOOKUP(BN$3&amp;$A17,Model1_BRA!$1:$1048576,BN$4,0),"-"))</f>
        <v>5.9988984139636202E-4</v>
      </c>
      <c r="BO17" s="375">
        <f>IF($A17="","",IFERROR(VLOOKUP(BO$3&amp;$A17,Model1_BRA!$1:$1048576,BO$4,0),"-"))</f>
        <v>6.6903889179229695E-2</v>
      </c>
      <c r="BP17" s="376">
        <f>IF($A17="","",IFERROR(VLOOKUP(BP$3&amp;$A17,Model1_BRA!$1:$1048576,BP$4,0)*100,"-"))</f>
        <v>28.378668427467304</v>
      </c>
      <c r="BQ17" s="377">
        <f>IF($A17="","",IFERROR(VLOOKUP(BQ$3&amp;$A17,Model1_BRA!$1:$1048576,BQ$4,0),"-"))</f>
        <v>4.4273328967392401E-4</v>
      </c>
      <c r="BR17" s="375">
        <f>IF($A17="","",IFERROR(VLOOKUP(BR$3&amp;$A17,Model1_BRA!$1:$1048576,BR$4,0),"-"))</f>
        <v>-5.5896274745464297E-2</v>
      </c>
      <c r="BS17" s="376">
        <f>IF($A17="","",IFERROR(VLOOKUP(BS$3&amp;$A17,Model1_BRA!$1:$1048576,BS$4,0)*100,"-"))</f>
        <v>50.144731998443604</v>
      </c>
      <c r="BT17" s="377">
        <f>IF($A17="","",IFERROR(VLOOKUP(BT$3&amp;$A17,Model1_BRA!$1:$1048576,BT$4,0),"-"))</f>
        <v>3.3160840393975399E-4</v>
      </c>
    </row>
    <row r="18" spans="1:72" ht="25.5" x14ac:dyDescent="0.25">
      <c r="A18" s="353" t="s">
        <v>706</v>
      </c>
      <c r="B18" s="365"/>
      <c r="C18" s="387" t="s">
        <v>733</v>
      </c>
      <c r="D18" s="375">
        <f>IF($A18="","",IFERROR(VLOOKUP(D$3&amp;$A18,Model1_BRA!$1:$1048576,D$4,0),"-"))</f>
        <v>6.5349631011486095E-2</v>
      </c>
      <c r="E18" s="376">
        <f>IF($A18="","",IFERROR(VLOOKUP(E$3&amp;$A18,Model1_BRA!$1:$1048576,E$4,0)*100,"-"))</f>
        <v>0.21404649596661299</v>
      </c>
      <c r="F18" s="377">
        <f>IF($A18="","",IFERROR(VLOOKUP(F$3&amp;$A18,Model1_BRA!$1:$1048576,F$4,0),"-"))</f>
        <v>1.19842533022165E-2</v>
      </c>
      <c r="G18" s="375">
        <f>IF($A18="","",IFERROR(VLOOKUP(G$3&amp;$A18,Model1_BRA!$1:$1048576,G$4,0),"-"))</f>
        <v>5.3337942808866501E-2</v>
      </c>
      <c r="H18" s="376">
        <f>IF($A18="","",IFERROR(VLOOKUP(H$3&amp;$A18,Model1_BRA!$1:$1048576,H$4,0)*100,"-"))</f>
        <v>1.26168057322502</v>
      </c>
      <c r="I18" s="377">
        <f>IF($A18="","",IFERROR(VLOOKUP(I$3&amp;$A18,Model1_BRA!$1:$1048576,I$4,0),"-"))</f>
        <v>1.19359232485294E-2</v>
      </c>
      <c r="J18" s="375">
        <f>IF($A18="","",IFERROR(VLOOKUP(J$3&amp;$A18,Model1_BRA!$1:$1048576,J$4,0),"-"))</f>
        <v>6.6126286983490004E-2</v>
      </c>
      <c r="K18" s="376">
        <f>IF($A18="","",IFERROR(VLOOKUP(K$3&amp;$A18,Model1_BRA!$1:$1048576,K$4,0)*100,"-"))</f>
        <v>0.193082925397903</v>
      </c>
      <c r="L18" s="377">
        <f>IF($A18="","",IFERROR(VLOOKUP(L$3&amp;$A18,Model1_BRA!$1:$1048576,L$4,0),"-"))</f>
        <v>1.1973020620644099E-2</v>
      </c>
      <c r="M18" s="375">
        <f>IF($A18="","",IFERROR(VLOOKUP(M$3&amp;$A18,Model1_BRA!$1:$1048576,M$4,0),"-"))</f>
        <v>9.1455861926078796E-2</v>
      </c>
      <c r="N18" s="376">
        <f>IF($A18="","",IFERROR(VLOOKUP(N$3&amp;$A18,Model1_BRA!$1:$1048576,N$4,0)*100,"-"))</f>
        <v>1.66981826623669E-3</v>
      </c>
      <c r="O18" s="377">
        <f>IF($A18="","",IFERROR(VLOOKUP(O$3&amp;$A18,Model1_BRA!$1:$1048576,O$4,0),"-"))</f>
        <v>1.2410131283104401E-2</v>
      </c>
      <c r="P18" s="375">
        <f>IF($A18="","",IFERROR(VLOOKUP(P$3&amp;$A18,Model1_BRA!$1:$1048576,P$4,0),"-"))</f>
        <v>7.9985529184341403E-2</v>
      </c>
      <c r="Q18" s="376">
        <f>IF($A18="","",IFERROR(VLOOKUP(Q$3&amp;$A18,Model1_BRA!$1:$1048576,Q$4,0)*100,"-"))</f>
        <v>1.59367686137557E-2</v>
      </c>
      <c r="R18" s="377">
        <f>IF($A18="","",IFERROR(VLOOKUP(R$3&amp;$A18,Model1_BRA!$1:$1048576,R$4,0),"-"))</f>
        <v>1.22465025633574E-2</v>
      </c>
      <c r="S18" s="375">
        <f>IF($A18="","",IFERROR(VLOOKUP(S$3&amp;$A18,Model1_BRA!$1:$1048576,S$4,0),"-"))</f>
        <v>0.100403226912022</v>
      </c>
      <c r="T18" s="376">
        <f>IF($A18="","",IFERROR(VLOOKUP(T$3&amp;$A18,Model1_BRA!$1:$1048576,T$4,0)*100,"-"))</f>
        <v>1.41856389745953E-4</v>
      </c>
      <c r="U18" s="377">
        <f>IF($A18="","",IFERROR(VLOOKUP(U$3&amp;$A18,Model1_BRA!$1:$1048576,U$4,0),"-"))</f>
        <v>1.18103129789233E-2</v>
      </c>
      <c r="V18" s="375">
        <f>IF($A18="","",IFERROR(VLOOKUP(V$3&amp;$A18,Model1_BRA!$1:$1048576,V$4,0),"-"))</f>
        <v>7.0620827376842499E-2</v>
      </c>
      <c r="W18" s="376">
        <f>IF($A18="","",IFERROR(VLOOKUP(W$3&amp;$A18,Model1_BRA!$1:$1048576,W$4,0)*100,"-"))</f>
        <v>0.106662162579596</v>
      </c>
      <c r="X18" s="377">
        <f>IF($A18="","",IFERROR(VLOOKUP(X$3&amp;$A18,Model1_BRA!$1:$1048576,X$4,0),"-"))</f>
        <v>1.143519859761E-2</v>
      </c>
      <c r="Y18" s="375">
        <f>IF($A18="","",IFERROR(VLOOKUP(Y$3&amp;$A18,Model1_BRA!$1:$1048576,Y$4,0),"-"))</f>
        <v>2.2158125415444398E-2</v>
      </c>
      <c r="Z18" s="376">
        <f>IF($A18="","",IFERROR(VLOOKUP(Z$3&amp;$A18,Model1_BRA!$1:$1048576,Z$4,0)*100,"-"))</f>
        <v>31.339785456657399</v>
      </c>
      <c r="AA18" s="377">
        <f>IF($A18="","",IFERROR(VLOOKUP(AA$3&amp;$A18,Model1_BRA!$1:$1048576,AA$4,0),"-"))</f>
        <v>1.16388853639364E-2</v>
      </c>
      <c r="AB18" s="375">
        <f>IF($A18="","",IFERROR(VLOOKUP(AB$3&amp;$A18,Model1_BRA!$1:$1048576,AB$4,0),"-"))</f>
        <v>1.7397331073880199E-2</v>
      </c>
      <c r="AC18" s="376">
        <f>IF($A18="","",IFERROR(VLOOKUP(AC$3&amp;$A18,Model1_BRA!$1:$1048576,AC$4,0)*100,"-"))</f>
        <v>43.181768059730501</v>
      </c>
      <c r="AD18" s="377">
        <f>IF($A18="","",IFERROR(VLOOKUP(AD$3&amp;$A18,Model1_BRA!$1:$1048576,AD$4,0),"-"))</f>
        <v>1.1498359963297801E-2</v>
      </c>
      <c r="AE18" s="375">
        <f>IF($A18="","",IFERROR(VLOOKUP(AE$3&amp;$A18,Model1_BRA!$1:$1048576,AE$4,0),"-"))</f>
        <v>2.1131031680852201E-3</v>
      </c>
      <c r="AF18" s="376">
        <f>IF($A18="","",IFERROR(VLOOKUP(AF$3&amp;$A18,Model1_BRA!$1:$1048576,AF$4,0)*100,"-"))</f>
        <v>92.683959007263198</v>
      </c>
      <c r="AG18" s="377">
        <f>IF($A18="","",IFERROR(VLOOKUP(AG$3&amp;$A18,Model1_BRA!$1:$1048576,AG$4,0),"-"))</f>
        <v>1.10045010223985E-2</v>
      </c>
      <c r="AH18" s="375">
        <f>IF($A18="","",IFERROR(VLOOKUP(AH$3&amp;$A18,Model1_BRA!$1:$1048576,AH$4,0),"-"))</f>
        <v>2.5718392804265001E-2</v>
      </c>
      <c r="AI18" s="376">
        <f>IF($A18="","",IFERROR(VLOOKUP(AI$3&amp;$A18,Model1_BRA!$1:$1048576,AI$4,0)*100,"-"))</f>
        <v>31.631812453269998</v>
      </c>
      <c r="AJ18" s="377">
        <f>IF($A18="","",IFERROR(VLOOKUP(AJ$3&amp;$A18,Model1_BRA!$1:$1048576,AJ$4,0),"-"))</f>
        <v>1.1561010032892199E-2</v>
      </c>
      <c r="AK18" s="375">
        <f>IF($A18="","",IFERROR(VLOOKUP(AK$3&amp;$A18,Model1_BRA!$1:$1048576,AK$4,0),"-"))</f>
        <v>5.7280603796243702E-2</v>
      </c>
      <c r="AL18" s="376">
        <f>IF($A18="","",IFERROR(VLOOKUP(AL$3&amp;$A18,Model1_BRA!$1:$1048576,AL$4,0)*100,"-"))</f>
        <v>0.85042137652635597</v>
      </c>
      <c r="AM18" s="377">
        <f>IF($A18="","",IFERROR(VLOOKUP(AM$3&amp;$A18,Model1_BRA!$1:$1048576,AM$4,0),"-"))</f>
        <v>1.15030994638801E-2</v>
      </c>
      <c r="AN18" s="375">
        <f>IF($A18="","",IFERROR(VLOOKUP(AN$3&amp;$A18,Model1_BRA!$1:$1048576,AN$4,0),"-"))</f>
        <v>3.6660891026258503E-2</v>
      </c>
      <c r="AO18" s="376">
        <f>IF($A18="","",IFERROR(VLOOKUP(AO$3&amp;$A18,Model1_BRA!$1:$1048576,AO$4,0)*100,"-"))</f>
        <v>10.0168354809284</v>
      </c>
      <c r="AP18" s="377">
        <f>IF($A18="","",IFERROR(VLOOKUP(AP$3&amp;$A18,Model1_BRA!$1:$1048576,AP$4,0),"-"))</f>
        <v>1.1519697494804901E-2</v>
      </c>
      <c r="AQ18" s="375">
        <f>IF($A18="","",IFERROR(VLOOKUP(AQ$3&amp;$A18,Model1_BRA!$1:$1048576,AQ$4,0),"-"))</f>
        <v>7.6404884457588196E-2</v>
      </c>
      <c r="AR18" s="376">
        <f>IF($A18="","",IFERROR(VLOOKUP(AR$3&amp;$A18,Model1_BRA!$1:$1048576,AR$4,0)*100,"-"))</f>
        <v>0.18670968711376201</v>
      </c>
      <c r="AS18" s="377">
        <f>IF($A18="","",IFERROR(VLOOKUP(AS$3&amp;$A18,Model1_BRA!$1:$1048576,AS$4,0),"-"))</f>
        <v>1.1630957946181301E-2</v>
      </c>
      <c r="AT18" s="375">
        <f>IF($A18="","",IFERROR(VLOOKUP(AT$3&amp;$A18,Model1_BRA!$1:$1048576,AT$4,0),"-"))</f>
        <v>0.11727300286293001</v>
      </c>
      <c r="AU18" s="376">
        <f>IF($A18="","",IFERROR(VLOOKUP(AU$3&amp;$A18,Model1_BRA!$1:$1048576,AU$4,0)*100,"-"))</f>
        <v>5.9406602304079604E-6</v>
      </c>
      <c r="AV18" s="377">
        <f>IF($A18="","",IFERROR(VLOOKUP(AV$3&amp;$A18,Model1_BRA!$1:$1048576,AV$4,0),"-"))</f>
        <v>1.1447386816144E-2</v>
      </c>
      <c r="AW18" s="375">
        <f>IF($A18="","",IFERROR(VLOOKUP(AW$3&amp;$A18,Model1_BRA!$1:$1048576,AW$4,0),"-"))</f>
        <v>-0.19308839738368999</v>
      </c>
      <c r="AX18" s="376">
        <f>IF($A18="","",IFERROR(VLOOKUP(AX$3&amp;$A18,Model1_BRA!$1:$1048576,AX$4,0)*100,"-"))</f>
        <v>1.2318844844216601E-14</v>
      </c>
      <c r="AY18" s="377">
        <f>IF($A18="","",IFERROR(VLOOKUP(AY$3&amp;$A18,Model1_BRA!$1:$1048576,AY$4,0),"-"))</f>
        <v>9.0400315821170807E-3</v>
      </c>
      <c r="AZ18" s="375">
        <f>IF($A18="","",IFERROR(VLOOKUP(AZ$3&amp;$A18,Model1_BRA!$1:$1048576,AZ$4,0),"-"))</f>
        <v>-0.233990132808685</v>
      </c>
      <c r="BA18" s="376">
        <f>IF($A18="","",IFERROR(VLOOKUP(BA$3&amp;$A18,Model1_BRA!$1:$1048576,BA$4,0)*100,"-"))</f>
        <v>1.3280048340582999E-22</v>
      </c>
      <c r="BB18" s="377">
        <f>IF($A18="","",IFERROR(VLOOKUP(BB$3&amp;$A18,Model1_BRA!$1:$1048576,BB$4,0),"-"))</f>
        <v>9.3522062525153195E-3</v>
      </c>
      <c r="BC18" s="375">
        <f>IF($A18="","",IFERROR(VLOOKUP(BC$3&amp;$A18,Model1_BRA!$1:$1048576,BC$4,0),"-"))</f>
        <v>-0.191374272108078</v>
      </c>
      <c r="BD18" s="376">
        <f>IF($A18="","",IFERROR(VLOOKUP(BD$3&amp;$A18,Model1_BRA!$1:$1048576,BD$4,0)*100,"-"))</f>
        <v>9.8217268647508999E-15</v>
      </c>
      <c r="BE18" s="377">
        <f>IF($A18="","",IFERROR(VLOOKUP(BE$3&amp;$A18,Model1_BRA!$1:$1048576,BE$4,0),"-"))</f>
        <v>9.4270221889018995E-3</v>
      </c>
      <c r="BF18" s="375">
        <f>IF($A18="","",IFERROR(VLOOKUP(BF$3&amp;$A18,Model1_BRA!$1:$1048576,BF$4,0),"-"))</f>
        <v>6.9399729371070903E-2</v>
      </c>
      <c r="BG18" s="376">
        <f>IF($A18="","",IFERROR(VLOOKUP(BG$3&amp;$A18,Model1_BRA!$1:$1048576,BG$4,0)*100,"-"))</f>
        <v>7.2911517101648099E-9</v>
      </c>
      <c r="BH18" s="377">
        <f>IF($A18="","",IFERROR(VLOOKUP(BH$3&amp;$A18,Model1_BRA!$1:$1048576,BH$4,0),"-"))</f>
        <v>1.20768062770367E-2</v>
      </c>
      <c r="BI18" s="375">
        <f>IF($A18="","",IFERROR(VLOOKUP(BI$3&amp;$A18,Model1_BRA!$1:$1048576,BI$4,0),"-"))</f>
        <v>6.7588299512863201E-2</v>
      </c>
      <c r="BJ18" s="376">
        <f>IF($A18="","",IFERROR(VLOOKUP(BJ$3&amp;$A18,Model1_BRA!$1:$1048576,BJ$4,0)*100,"-"))</f>
        <v>2.6681148956875204E-8</v>
      </c>
      <c r="BK18" s="377">
        <f>IF($A18="","",IFERROR(VLOOKUP(BK$3&amp;$A18,Model1_BRA!$1:$1048576,BK$4,0),"-"))</f>
        <v>1.17800766602159E-2</v>
      </c>
      <c r="BL18" s="375">
        <f>IF($A18="","",IFERROR(VLOOKUP(BL$3&amp;$A18,Model1_BRA!$1:$1048576,BL$4,0),"-"))</f>
        <v>2.58431099355221E-2</v>
      </c>
      <c r="BM18" s="376">
        <f>IF($A18="","",IFERROR(VLOOKUP(BM$3&amp;$A18,Model1_BRA!$1:$1048576,BM$4,0)*100,"-"))</f>
        <v>2.6257036253809902</v>
      </c>
      <c r="BN18" s="377">
        <f>IF($A18="","",IFERROR(VLOOKUP(BN$3&amp;$A18,Model1_BRA!$1:$1048576,BN$4,0),"-"))</f>
        <v>1.1391921900212799E-2</v>
      </c>
      <c r="BO18" s="375">
        <f>IF($A18="","",IFERROR(VLOOKUP(BO$3&amp;$A18,Model1_BRA!$1:$1048576,BO$4,0),"-"))</f>
        <v>-2.4305958300828899E-2</v>
      </c>
      <c r="BP18" s="376">
        <f>IF($A18="","",IFERROR(VLOOKUP(BP$3&amp;$A18,Model1_BRA!$1:$1048576,BP$4,0)*100,"-"))</f>
        <v>3.3166922628879498</v>
      </c>
      <c r="BQ18" s="377">
        <f>IF($A18="","",IFERROR(VLOOKUP(BQ$3&amp;$A18,Model1_BRA!$1:$1048576,BQ$4,0),"-"))</f>
        <v>1.09070856124163E-2</v>
      </c>
      <c r="BR18" s="375">
        <f>IF($A18="","",IFERROR(VLOOKUP(BR$3&amp;$A18,Model1_BRA!$1:$1048576,BR$4,0),"-"))</f>
        <v>-0.21246579289436299</v>
      </c>
      <c r="BS18" s="376">
        <f>IF($A18="","",IFERROR(VLOOKUP(BS$3&amp;$A18,Model1_BRA!$1:$1048576,BS$4,0)*100,"-"))</f>
        <v>0</v>
      </c>
      <c r="BT18" s="377">
        <f>IF($A18="","",IFERROR(VLOOKUP(BT$3&amp;$A18,Model1_BRA!$1:$1048576,BT$4,0),"-"))</f>
        <v>9.3896808102726902E-3</v>
      </c>
    </row>
    <row r="19" spans="1:72" ht="25.5" x14ac:dyDescent="0.25">
      <c r="A19" s="353" t="s">
        <v>708</v>
      </c>
      <c r="B19" s="365"/>
      <c r="C19" s="387" t="s">
        <v>734</v>
      </c>
      <c r="D19" s="375">
        <f>IF($A19="","",IFERROR(VLOOKUP(D$3&amp;$A19,Model1_BRA!$1:$1048576,D$4,0),"-"))</f>
        <v>0.165647983551025</v>
      </c>
      <c r="E19" s="376">
        <f>IF($A19="","",IFERROR(VLOOKUP(E$3&amp;$A19,Model1_BRA!$1:$1048576,E$4,0)*100,"-"))</f>
        <v>1.0775727947070501E-21</v>
      </c>
      <c r="F19" s="377">
        <f>IF($A19="","",IFERROR(VLOOKUP(F$3&amp;$A19,Model1_BRA!$1:$1048576,F$4,0),"-"))</f>
        <v>2.09199283272028E-2</v>
      </c>
      <c r="G19" s="375">
        <f>IF($A19="","",IFERROR(VLOOKUP(G$3&amp;$A19,Model1_BRA!$1:$1048576,G$4,0),"-"))</f>
        <v>0.18635660409927399</v>
      </c>
      <c r="H19" s="376">
        <f>IF($A19="","",IFERROR(VLOOKUP(H$3&amp;$A19,Model1_BRA!$1:$1048576,H$4,0)*100,"-"))</f>
        <v>1.2532130870568498E-26</v>
      </c>
      <c r="I19" s="377">
        <f>IF($A19="","",IFERROR(VLOOKUP(I$3&amp;$A19,Model1_BRA!$1:$1048576,I$4,0),"-"))</f>
        <v>2.14024055749178E-2</v>
      </c>
      <c r="J19" s="375">
        <f>IF($A19="","",IFERROR(VLOOKUP(J$3&amp;$A19,Model1_BRA!$1:$1048576,J$4,0),"-"))</f>
        <v>0.182851508259773</v>
      </c>
      <c r="K19" s="376">
        <f>IF($A19="","",IFERROR(VLOOKUP(K$3&amp;$A19,Model1_BRA!$1:$1048576,K$4,0)*100,"-"))</f>
        <v>7.1718952882651803E-28</v>
      </c>
      <c r="L19" s="377">
        <f>IF($A19="","",IFERROR(VLOOKUP(L$3&amp;$A19,Model1_BRA!$1:$1048576,L$4,0),"-"))</f>
        <v>2.1139135584235198E-2</v>
      </c>
      <c r="M19" s="375">
        <f>IF($A19="","",IFERROR(VLOOKUP(M$3&amp;$A19,Model1_BRA!$1:$1048576,M$4,0),"-"))</f>
        <v>0.186870858073235</v>
      </c>
      <c r="N19" s="376">
        <f>IF($A19="","",IFERROR(VLOOKUP(N$3&amp;$A19,Model1_BRA!$1:$1048576,N$4,0)*100,"-"))</f>
        <v>2.9684931196998898E-26</v>
      </c>
      <c r="O19" s="377">
        <f>IF($A19="","",IFERROR(VLOOKUP(O$3&amp;$A19,Model1_BRA!$1:$1048576,O$4,0),"-"))</f>
        <v>2.1513419225812E-2</v>
      </c>
      <c r="P19" s="375">
        <f>IF($A19="","",IFERROR(VLOOKUP(P$3&amp;$A19,Model1_BRA!$1:$1048576,P$4,0),"-"))</f>
        <v>0.16119402647018399</v>
      </c>
      <c r="Q19" s="376">
        <f>IF($A19="","",IFERROR(VLOOKUP(Q$3&amp;$A19,Model1_BRA!$1:$1048576,Q$4,0)*100,"-"))</f>
        <v>1.64071581461448E-18</v>
      </c>
      <c r="R19" s="377">
        <f>IF($A19="","",IFERROR(VLOOKUP(R$3&amp;$A19,Model1_BRA!$1:$1048576,R$4,0),"-"))</f>
        <v>2.0657951012253799E-2</v>
      </c>
      <c r="S19" s="375">
        <f>IF($A19="","",IFERROR(VLOOKUP(S$3&amp;$A19,Model1_BRA!$1:$1048576,S$4,0),"-"))</f>
        <v>0.18061798810958901</v>
      </c>
      <c r="T19" s="376">
        <f>IF($A19="","",IFERROR(VLOOKUP(T$3&amp;$A19,Model1_BRA!$1:$1048576,T$4,0)*100,"-"))</f>
        <v>1.54296817348396E-24</v>
      </c>
      <c r="U19" s="377">
        <f>IF($A19="","",IFERROR(VLOOKUP(U$3&amp;$A19,Model1_BRA!$1:$1048576,U$4,0),"-"))</f>
        <v>1.9861273467540699E-2</v>
      </c>
      <c r="V19" s="375">
        <f>IF($A19="","",IFERROR(VLOOKUP(V$3&amp;$A19,Model1_BRA!$1:$1048576,V$4,0),"-"))</f>
        <v>0.14245435595512401</v>
      </c>
      <c r="W19" s="376">
        <f>IF($A19="","",IFERROR(VLOOKUP(W$3&amp;$A19,Model1_BRA!$1:$1048576,W$4,0)*100,"-"))</f>
        <v>1.5147367773018001E-15</v>
      </c>
      <c r="X19" s="377">
        <f>IF($A19="","",IFERROR(VLOOKUP(X$3&amp;$A19,Model1_BRA!$1:$1048576,X$4,0),"-"))</f>
        <v>2.0091395825147601E-2</v>
      </c>
      <c r="Y19" s="375">
        <f>IF($A19="","",IFERROR(VLOOKUP(Y$3&amp;$A19,Model1_BRA!$1:$1048576,Y$4,0),"-"))</f>
        <v>0.11998900026082999</v>
      </c>
      <c r="Z19" s="376">
        <f>IF($A19="","",IFERROR(VLOOKUP(Z$3&amp;$A19,Model1_BRA!$1:$1048576,Z$4,0)*100,"-"))</f>
        <v>1.66176859599243E-10</v>
      </c>
      <c r="AA19" s="377">
        <f>IF($A19="","",IFERROR(VLOOKUP(AA$3&amp;$A19,Model1_BRA!$1:$1048576,AA$4,0),"-"))</f>
        <v>1.9725419580936401E-2</v>
      </c>
      <c r="AB19" s="375">
        <f>IF($A19="","",IFERROR(VLOOKUP(AB$3&amp;$A19,Model1_BRA!$1:$1048576,AB$4,0),"-"))</f>
        <v>0.102659150958061</v>
      </c>
      <c r="AC19" s="376">
        <f>IF($A19="","",IFERROR(VLOOKUP(AC$3&amp;$A19,Model1_BRA!$1:$1048576,AC$4,0)*100,"-"))</f>
        <v>4.95858554216966E-7</v>
      </c>
      <c r="AD19" s="377">
        <f>IF($A19="","",IFERROR(VLOOKUP(AD$3&amp;$A19,Model1_BRA!$1:$1048576,AD$4,0),"-"))</f>
        <v>1.9517978653311702E-2</v>
      </c>
      <c r="AE19" s="375">
        <f>IF($A19="","",IFERROR(VLOOKUP(AE$3&amp;$A19,Model1_BRA!$1:$1048576,AE$4,0),"-"))</f>
        <v>0.14857251942157701</v>
      </c>
      <c r="AF19" s="376">
        <f>IF($A19="","",IFERROR(VLOOKUP(AF$3&amp;$A19,Model1_BRA!$1:$1048576,AF$4,0)*100,"-"))</f>
        <v>1.25824659819483E-15</v>
      </c>
      <c r="AG19" s="377">
        <f>IF($A19="","",IFERROR(VLOOKUP(AG$3&amp;$A19,Model1_BRA!$1:$1048576,AG$4,0),"-"))</f>
        <v>1.9014593213796602E-2</v>
      </c>
      <c r="AH19" s="375">
        <f>IF($A19="","",IFERROR(VLOOKUP(AH$3&amp;$A19,Model1_BRA!$1:$1048576,AH$4,0),"-"))</f>
        <v>0.13372559845447499</v>
      </c>
      <c r="AI19" s="376">
        <f>IF($A19="","",IFERROR(VLOOKUP(AI$3&amp;$A19,Model1_BRA!$1:$1048576,AI$4,0)*100,"-"))</f>
        <v>3.7623212989609999E-13</v>
      </c>
      <c r="AJ19" s="377">
        <f>IF($A19="","",IFERROR(VLOOKUP(AJ$3&amp;$A19,Model1_BRA!$1:$1048576,AJ$4,0),"-"))</f>
        <v>1.9200779497623399E-2</v>
      </c>
      <c r="AK19" s="375">
        <f>IF($A19="","",IFERROR(VLOOKUP(AK$3&amp;$A19,Model1_BRA!$1:$1048576,AK$4,0),"-"))</f>
        <v>0.13210491836071001</v>
      </c>
      <c r="AL19" s="376">
        <f>IF($A19="","",IFERROR(VLOOKUP(AL$3&amp;$A19,Model1_BRA!$1:$1048576,AL$4,0)*100,"-"))</f>
        <v>3.8700244181163999E-12</v>
      </c>
      <c r="AM19" s="377">
        <f>IF($A19="","",IFERROR(VLOOKUP(AM$3&amp;$A19,Model1_BRA!$1:$1048576,AM$4,0),"-"))</f>
        <v>1.86521653085947E-2</v>
      </c>
      <c r="AN19" s="375">
        <f>IF($A19="","",IFERROR(VLOOKUP(AN$3&amp;$A19,Model1_BRA!$1:$1048576,AN$4,0),"-"))</f>
        <v>0.12851125001907299</v>
      </c>
      <c r="AO19" s="376">
        <f>IF($A19="","",IFERROR(VLOOKUP(AO$3&amp;$A19,Model1_BRA!$1:$1048576,AO$4,0)*100,"-"))</f>
        <v>8.3328526370718394E-10</v>
      </c>
      <c r="AP19" s="377">
        <f>IF($A19="","",IFERROR(VLOOKUP(AP$3&amp;$A19,Model1_BRA!$1:$1048576,AP$4,0),"-"))</f>
        <v>1.8645461648702601E-2</v>
      </c>
      <c r="AQ19" s="375">
        <f>IF($A19="","",IFERROR(VLOOKUP(AQ$3&amp;$A19,Model1_BRA!$1:$1048576,AQ$4,0),"-"))</f>
        <v>0.15985780954361001</v>
      </c>
      <c r="AR19" s="376">
        <f>IF($A19="","",IFERROR(VLOOKUP(AR$3&amp;$A19,Model1_BRA!$1:$1048576,AR$4,0)*100,"-"))</f>
        <v>1.67857719603249E-17</v>
      </c>
      <c r="AS19" s="377">
        <f>IF($A19="","",IFERROR(VLOOKUP(AS$3&amp;$A19,Model1_BRA!$1:$1048576,AS$4,0),"-"))</f>
        <v>1.9186981022357899E-2</v>
      </c>
      <c r="AT19" s="375">
        <f>IF($A19="","",IFERROR(VLOOKUP(AT$3&amp;$A19,Model1_BRA!$1:$1048576,AT$4,0),"-"))</f>
        <v>0.16548044979572299</v>
      </c>
      <c r="AU19" s="376">
        <f>IF($A19="","",IFERROR(VLOOKUP(AU$3&amp;$A19,Model1_BRA!$1:$1048576,AU$4,0)*100,"-"))</f>
        <v>4.48879333704061E-19</v>
      </c>
      <c r="AV19" s="377">
        <f>IF($A19="","",IFERROR(VLOOKUP(AV$3&amp;$A19,Model1_BRA!$1:$1048576,AV$4,0),"-"))</f>
        <v>1.8281405791640299E-2</v>
      </c>
      <c r="AW19" s="375">
        <f>IF($A19="","",IFERROR(VLOOKUP(AW$3&amp;$A19,Model1_BRA!$1:$1048576,AW$4,0),"-"))</f>
        <v>-0.16851790249347701</v>
      </c>
      <c r="AX19" s="376">
        <f>IF($A19="","",IFERROR(VLOOKUP(AX$3&amp;$A19,Model1_BRA!$1:$1048576,AX$4,0)*100,"-"))</f>
        <v>3.0783443697320303E-19</v>
      </c>
      <c r="AY19" s="377">
        <f>IF($A19="","",IFERROR(VLOOKUP(AY$3&amp;$A19,Model1_BRA!$1:$1048576,AY$4,0),"-"))</f>
        <v>1.6659317538142201E-2</v>
      </c>
      <c r="AZ19" s="375">
        <f>IF($A19="","",IFERROR(VLOOKUP(AZ$3&amp;$A19,Model1_BRA!$1:$1048576,AZ$4,0),"-"))</f>
        <v>-0.129442274570465</v>
      </c>
      <c r="BA19" s="376">
        <f>IF($A19="","",IFERROR(VLOOKUP(BA$3&amp;$A19,Model1_BRA!$1:$1048576,BA$4,0)*100,"-"))</f>
        <v>4.5491090278418395E-11</v>
      </c>
      <c r="BB19" s="377">
        <f>IF($A19="","",IFERROR(VLOOKUP(BB$3&amp;$A19,Model1_BRA!$1:$1048576,BB$4,0),"-"))</f>
        <v>1.65602043271065E-2</v>
      </c>
      <c r="BC19" s="375">
        <f>IF($A19="","",IFERROR(VLOOKUP(BC$3&amp;$A19,Model1_BRA!$1:$1048576,BC$4,0),"-"))</f>
        <v>-0.15846653282642401</v>
      </c>
      <c r="BD19" s="376">
        <f>IF($A19="","",IFERROR(VLOOKUP(BD$3&amp;$A19,Model1_BRA!$1:$1048576,BD$4,0)*100,"-"))</f>
        <v>1.01152517396792E-15</v>
      </c>
      <c r="BE19" s="377">
        <f>IF($A19="","",IFERROR(VLOOKUP(BE$3&amp;$A19,Model1_BRA!$1:$1048576,BE$4,0),"-"))</f>
        <v>1.5221219509839999E-2</v>
      </c>
      <c r="BF19" s="375">
        <f>IF($A19="","",IFERROR(VLOOKUP(BF$3&amp;$A19,Model1_BRA!$1:$1048576,BF$4,0),"-"))</f>
        <v>0.180544808506966</v>
      </c>
      <c r="BG19" s="376">
        <f>IF($A19="","",IFERROR(VLOOKUP(BG$3&amp;$A19,Model1_BRA!$1:$1048576,BG$4,0)*100,"-"))</f>
        <v>0</v>
      </c>
      <c r="BH19" s="377">
        <f>IF($A19="","",IFERROR(VLOOKUP(BH$3&amp;$A19,Model1_BRA!$1:$1048576,BH$4,0),"-"))</f>
        <v>2.1245155483484299E-2</v>
      </c>
      <c r="BI19" s="375">
        <f>IF($A19="","",IFERROR(VLOOKUP(BI$3&amp;$A19,Model1_BRA!$1:$1048576,BI$4,0),"-"))</f>
        <v>0.15069305896759</v>
      </c>
      <c r="BJ19" s="376">
        <f>IF($A19="","",IFERROR(VLOOKUP(BJ$3&amp;$A19,Model1_BRA!$1:$1048576,BJ$4,0)*100,"-"))</f>
        <v>0</v>
      </c>
      <c r="BK19" s="377">
        <f>IF($A19="","",IFERROR(VLOOKUP(BK$3&amp;$A19,Model1_BRA!$1:$1048576,BK$4,0),"-"))</f>
        <v>2.0080953836440998E-2</v>
      </c>
      <c r="BL19" s="375">
        <f>IF($A19="","",IFERROR(VLOOKUP(BL$3&amp;$A19,Model1_BRA!$1:$1048576,BL$4,0),"-"))</f>
        <v>0.12904876470565799</v>
      </c>
      <c r="BM19" s="376">
        <f>IF($A19="","",IFERROR(VLOOKUP(BM$3&amp;$A19,Model1_BRA!$1:$1048576,BM$4,0)*100,"-"))</f>
        <v>0</v>
      </c>
      <c r="BN19" s="377">
        <f>IF($A19="","",IFERROR(VLOOKUP(BN$3&amp;$A19,Model1_BRA!$1:$1048576,BN$4,0),"-"))</f>
        <v>1.9094346091151199E-2</v>
      </c>
      <c r="BO19" s="375">
        <f>IF($A19="","",IFERROR(VLOOKUP(BO$3&amp;$A19,Model1_BRA!$1:$1048576,BO$4,0),"-"))</f>
        <v>3.8224775344133398E-2</v>
      </c>
      <c r="BP19" s="376">
        <f>IF($A19="","",IFERROR(VLOOKUP(BP$3&amp;$A19,Model1_BRA!$1:$1048576,BP$4,0)*100,"-"))</f>
        <v>1.62891265063081E-3</v>
      </c>
      <c r="BQ19" s="377">
        <f>IF($A19="","",IFERROR(VLOOKUP(BQ$3&amp;$A19,Model1_BRA!$1:$1048576,BQ$4,0),"-"))</f>
        <v>1.8191304057836501E-2</v>
      </c>
      <c r="BR19" s="375">
        <f>IF($A19="","",IFERROR(VLOOKUP(BR$3&amp;$A19,Model1_BRA!$1:$1048576,BR$4,0),"-"))</f>
        <v>-0.14330388605594599</v>
      </c>
      <c r="BS19" s="376">
        <f>IF($A19="","",IFERROR(VLOOKUP(BS$3&amp;$A19,Model1_BRA!$1:$1048576,BS$4,0)*100,"-"))</f>
        <v>6.6009696062854804E-27</v>
      </c>
      <c r="BT19" s="377">
        <f>IF($A19="","",IFERROR(VLOOKUP(BT$3&amp;$A19,Model1_BRA!$1:$1048576,BT$4,0),"-"))</f>
        <v>1.5889521688222899E-2</v>
      </c>
    </row>
    <row r="20" spans="1:72" ht="25.5" x14ac:dyDescent="0.25">
      <c r="A20" s="353" t="s">
        <v>709</v>
      </c>
      <c r="B20" s="365"/>
      <c r="C20" s="387" t="s">
        <v>735</v>
      </c>
      <c r="D20" s="375">
        <f>IF($A20="","",IFERROR(VLOOKUP(D$3&amp;$A20,Model1_BRA!$1:$1048576,D$4,0),"-"))</f>
        <v>0.28700858354568498</v>
      </c>
      <c r="E20" s="376">
        <f>IF($A20="","",IFERROR(VLOOKUP(E$3&amp;$A20,Model1_BRA!$1:$1048576,E$4,0)*100,"-"))</f>
        <v>0</v>
      </c>
      <c r="F20" s="377">
        <f>IF($A20="","",IFERROR(VLOOKUP(F$3&amp;$A20,Model1_BRA!$1:$1048576,F$4,0),"-"))</f>
        <v>2.9690152034163499E-2</v>
      </c>
      <c r="G20" s="375">
        <f>IF($A20="","",IFERROR(VLOOKUP(G$3&amp;$A20,Model1_BRA!$1:$1048576,G$4,0),"-"))</f>
        <v>0.32730162143707298</v>
      </c>
      <c r="H20" s="376">
        <f>IF($A20="","",IFERROR(VLOOKUP(H$3&amp;$A20,Model1_BRA!$1:$1048576,H$4,0)*100,"-"))</f>
        <v>0</v>
      </c>
      <c r="I20" s="377">
        <f>IF($A20="","",IFERROR(VLOOKUP(I$3&amp;$A20,Model1_BRA!$1:$1048576,I$4,0),"-"))</f>
        <v>3.0796878039836901E-2</v>
      </c>
      <c r="J20" s="375">
        <f>IF($A20="","",IFERROR(VLOOKUP(J$3&amp;$A20,Model1_BRA!$1:$1048576,J$4,0),"-"))</f>
        <v>0.32540819048881497</v>
      </c>
      <c r="K20" s="376">
        <f>IF($A20="","",IFERROR(VLOOKUP(K$3&amp;$A20,Model1_BRA!$1:$1048576,K$4,0)*100,"-"))</f>
        <v>0</v>
      </c>
      <c r="L20" s="377">
        <f>IF($A20="","",IFERROR(VLOOKUP(L$3&amp;$A20,Model1_BRA!$1:$1048576,L$4,0),"-"))</f>
        <v>2.9963100329041498E-2</v>
      </c>
      <c r="M20" s="375">
        <f>IF($A20="","",IFERROR(VLOOKUP(M$3&amp;$A20,Model1_BRA!$1:$1048576,M$4,0),"-"))</f>
        <v>0.34275102615356401</v>
      </c>
      <c r="N20" s="376">
        <f>IF($A20="","",IFERROR(VLOOKUP(N$3&amp;$A20,Model1_BRA!$1:$1048576,N$4,0)*100,"-"))</f>
        <v>0</v>
      </c>
      <c r="O20" s="377">
        <f>IF($A20="","",IFERROR(VLOOKUP(O$3&amp;$A20,Model1_BRA!$1:$1048576,O$4,0),"-"))</f>
        <v>3.0183356255292899E-2</v>
      </c>
      <c r="P20" s="375">
        <f>IF($A20="","",IFERROR(VLOOKUP(P$3&amp;$A20,Model1_BRA!$1:$1048576,P$4,0),"-"))</f>
        <v>0.30699774622917197</v>
      </c>
      <c r="Q20" s="376">
        <f>IF($A20="","",IFERROR(VLOOKUP(Q$3&amp;$A20,Model1_BRA!$1:$1048576,Q$4,0)*100,"-"))</f>
        <v>0</v>
      </c>
      <c r="R20" s="377">
        <f>IF($A20="","",IFERROR(VLOOKUP(R$3&amp;$A20,Model1_BRA!$1:$1048576,R$4,0),"-"))</f>
        <v>2.98291184008121E-2</v>
      </c>
      <c r="S20" s="375">
        <f>IF($A20="","",IFERROR(VLOOKUP(S$3&amp;$A20,Model1_BRA!$1:$1048576,S$4,0),"-"))</f>
        <v>0.32687178254127502</v>
      </c>
      <c r="T20" s="376">
        <f>IF($A20="","",IFERROR(VLOOKUP(T$3&amp;$A20,Model1_BRA!$1:$1048576,T$4,0)*100,"-"))</f>
        <v>0</v>
      </c>
      <c r="U20" s="377">
        <f>IF($A20="","",IFERROR(VLOOKUP(U$3&amp;$A20,Model1_BRA!$1:$1048576,U$4,0),"-"))</f>
        <v>3.0120451003313099E-2</v>
      </c>
      <c r="V20" s="375">
        <f>IF($A20="","",IFERROR(VLOOKUP(V$3&amp;$A20,Model1_BRA!$1:$1048576,V$4,0),"-"))</f>
        <v>0.27384501695632901</v>
      </c>
      <c r="W20" s="376">
        <f>IF($A20="","",IFERROR(VLOOKUP(W$3&amp;$A20,Model1_BRA!$1:$1048576,W$4,0)*100,"-"))</f>
        <v>0</v>
      </c>
      <c r="X20" s="377">
        <f>IF($A20="","",IFERROR(VLOOKUP(X$3&amp;$A20,Model1_BRA!$1:$1048576,X$4,0),"-"))</f>
        <v>2.88715306669474E-2</v>
      </c>
      <c r="Y20" s="375">
        <f>IF($A20="","",IFERROR(VLOOKUP(Y$3&amp;$A20,Model1_BRA!$1:$1048576,Y$4,0),"-"))</f>
        <v>0.26178652048111001</v>
      </c>
      <c r="Z20" s="376">
        <f>IF($A20="","",IFERROR(VLOOKUP(Z$3&amp;$A20,Model1_BRA!$1:$1048576,Z$4,0)*100,"-"))</f>
        <v>0</v>
      </c>
      <c r="AA20" s="377">
        <f>IF($A20="","",IFERROR(VLOOKUP(AA$3&amp;$A20,Model1_BRA!$1:$1048576,AA$4,0),"-"))</f>
        <v>2.85097528249025E-2</v>
      </c>
      <c r="AB20" s="375">
        <f>IF($A20="","",IFERROR(VLOOKUP(AB$3&amp;$A20,Model1_BRA!$1:$1048576,AB$4,0),"-"))</f>
        <v>0.26359072327613797</v>
      </c>
      <c r="AC20" s="376">
        <f>IF($A20="","",IFERROR(VLOOKUP(AC$3&amp;$A20,Model1_BRA!$1:$1048576,AC$4,0)*100,"-"))</f>
        <v>0</v>
      </c>
      <c r="AD20" s="377">
        <f>IF($A20="","",IFERROR(VLOOKUP(AD$3&amp;$A20,Model1_BRA!$1:$1048576,AD$4,0),"-"))</f>
        <v>2.7035117149353E-2</v>
      </c>
      <c r="AE20" s="375">
        <f>IF($A20="","",IFERROR(VLOOKUP(AE$3&amp;$A20,Model1_BRA!$1:$1048576,AE$4,0),"-"))</f>
        <v>0.27620854973793002</v>
      </c>
      <c r="AF20" s="376">
        <f>IF($A20="","",IFERROR(VLOOKUP(AF$3&amp;$A20,Model1_BRA!$1:$1048576,AF$4,0)*100,"-"))</f>
        <v>0</v>
      </c>
      <c r="AG20" s="377">
        <f>IF($A20="","",IFERROR(VLOOKUP(AG$3&amp;$A20,Model1_BRA!$1:$1048576,AG$4,0),"-"))</f>
        <v>2.6671467348933199E-2</v>
      </c>
      <c r="AH20" s="375">
        <f>IF($A20="","",IFERROR(VLOOKUP(AH$3&amp;$A20,Model1_BRA!$1:$1048576,AH$4,0),"-"))</f>
        <v>0.28008940815925598</v>
      </c>
      <c r="AI20" s="376">
        <f>IF($A20="","",IFERROR(VLOOKUP(AI$3&amp;$A20,Model1_BRA!$1:$1048576,AI$4,0)*100,"-"))</f>
        <v>0</v>
      </c>
      <c r="AJ20" s="377">
        <f>IF($A20="","",IFERROR(VLOOKUP(AJ$3&amp;$A20,Model1_BRA!$1:$1048576,AJ$4,0),"-"))</f>
        <v>2.6709333062171901E-2</v>
      </c>
      <c r="AK20" s="375">
        <f>IF($A20="","",IFERROR(VLOOKUP(AK$3&amp;$A20,Model1_BRA!$1:$1048576,AK$4,0),"-"))</f>
        <v>0.26400265097618097</v>
      </c>
      <c r="AL20" s="376">
        <f>IF($A20="","",IFERROR(VLOOKUP(AL$3&amp;$A20,Model1_BRA!$1:$1048576,AL$4,0)*100,"-"))</f>
        <v>0</v>
      </c>
      <c r="AM20" s="377">
        <f>IF($A20="","",IFERROR(VLOOKUP(AM$3&amp;$A20,Model1_BRA!$1:$1048576,AM$4,0),"-"))</f>
        <v>2.6261985301971401E-2</v>
      </c>
      <c r="AN20" s="375">
        <f>IF($A20="","",IFERROR(VLOOKUP(AN$3&amp;$A20,Model1_BRA!$1:$1048576,AN$4,0),"-"))</f>
        <v>0.29213559627532998</v>
      </c>
      <c r="AO20" s="376">
        <f>IF($A20="","",IFERROR(VLOOKUP(AO$3&amp;$A20,Model1_BRA!$1:$1048576,AO$4,0)*100,"-"))</f>
        <v>0</v>
      </c>
      <c r="AP20" s="377">
        <f>IF($A20="","",IFERROR(VLOOKUP(AP$3&amp;$A20,Model1_BRA!$1:$1048576,AP$4,0),"-"))</f>
        <v>2.73785311728716E-2</v>
      </c>
      <c r="AQ20" s="375">
        <f>IF($A20="","",IFERROR(VLOOKUP(AQ$3&amp;$A20,Model1_BRA!$1:$1048576,AQ$4,0),"-"))</f>
        <v>0.31353721022605902</v>
      </c>
      <c r="AR20" s="376">
        <f>IF($A20="","",IFERROR(VLOOKUP(AR$3&amp;$A20,Model1_BRA!$1:$1048576,AR$4,0)*100,"-"))</f>
        <v>0</v>
      </c>
      <c r="AS20" s="377">
        <f>IF($A20="","",IFERROR(VLOOKUP(AS$3&amp;$A20,Model1_BRA!$1:$1048576,AS$4,0),"-"))</f>
        <v>2.6802048087120101E-2</v>
      </c>
      <c r="AT20" s="375">
        <f>IF($A20="","",IFERROR(VLOOKUP(AT$3&amp;$A20,Model1_BRA!$1:$1048576,AT$4,0),"-"))</f>
        <v>0.33024626970291099</v>
      </c>
      <c r="AU20" s="376">
        <f>IF($A20="","",IFERROR(VLOOKUP(AU$3&amp;$A20,Model1_BRA!$1:$1048576,AU$4,0)*100,"-"))</f>
        <v>0</v>
      </c>
      <c r="AV20" s="377">
        <f>IF($A20="","",IFERROR(VLOOKUP(AV$3&amp;$A20,Model1_BRA!$1:$1048576,AV$4,0),"-"))</f>
        <v>2.75688115507364E-2</v>
      </c>
      <c r="AW20" s="375">
        <f>IF($A20="","",IFERROR(VLOOKUP(AW$3&amp;$A20,Model1_BRA!$1:$1048576,AW$4,0),"-"))</f>
        <v>2.7190048713236999E-3</v>
      </c>
      <c r="AX20" s="376">
        <f>IF($A20="","",IFERROR(VLOOKUP(AX$3&amp;$A20,Model1_BRA!$1:$1048576,AX$4,0)*100,"-"))</f>
        <v>86.234128475189195</v>
      </c>
      <c r="AY20" s="377">
        <f>IF($A20="","",IFERROR(VLOOKUP(AY$3&amp;$A20,Model1_BRA!$1:$1048576,AY$4,0),"-"))</f>
        <v>2.10380163043737E-2</v>
      </c>
      <c r="AZ20" s="375">
        <f>IF($A20="","",IFERROR(VLOOKUP(AZ$3&amp;$A20,Model1_BRA!$1:$1048576,AZ$4,0),"-"))</f>
        <v>4.1733648627996403E-2</v>
      </c>
      <c r="BA20" s="376">
        <f>IF($A20="","",IFERROR(VLOOKUP(BA$3&amp;$A20,Model1_BRA!$1:$1048576,BA$4,0)*100,"-"))</f>
        <v>1.0869892314076399</v>
      </c>
      <c r="BB20" s="377">
        <f>IF($A20="","",IFERROR(VLOOKUP(BB$3&amp;$A20,Model1_BRA!$1:$1048576,BB$4,0),"-"))</f>
        <v>2.3018810898065602E-2</v>
      </c>
      <c r="BC20" s="375">
        <f>IF($A20="","",IFERROR(VLOOKUP(BC$3&amp;$A20,Model1_BRA!$1:$1048576,BC$4,0),"-"))</f>
        <v>5.6998498737812001E-2</v>
      </c>
      <c r="BD20" s="376">
        <f>IF($A20="","",IFERROR(VLOOKUP(BD$3&amp;$A20,Model1_BRA!$1:$1048576,BD$4,0)*100,"-"))</f>
        <v>4.9087911611422896E-2</v>
      </c>
      <c r="BE20" s="377">
        <f>IF($A20="","",IFERROR(VLOOKUP(BE$3&amp;$A20,Model1_BRA!$1:$1048576,BE$4,0),"-"))</f>
        <v>2.3006048053502998E-2</v>
      </c>
      <c r="BF20" s="375">
        <f>IF($A20="","",IFERROR(VLOOKUP(BF$3&amp;$A20,Model1_BRA!$1:$1048576,BF$4,0),"-"))</f>
        <v>0.32084915041923501</v>
      </c>
      <c r="BG20" s="376">
        <f>IF($A20="","",IFERROR(VLOOKUP(BG$3&amp;$A20,Model1_BRA!$1:$1048576,BG$4,0)*100,"-"))</f>
        <v>0</v>
      </c>
      <c r="BH20" s="377">
        <f>IF($A20="","",IFERROR(VLOOKUP(BH$3&amp;$A20,Model1_BRA!$1:$1048576,BH$4,0),"-"))</f>
        <v>3.0159393325448001E-2</v>
      </c>
      <c r="BI20" s="375">
        <f>IF($A20="","",IFERROR(VLOOKUP(BI$3&amp;$A20,Model1_BRA!$1:$1048576,BI$4,0),"-"))</f>
        <v>0.29197636246681202</v>
      </c>
      <c r="BJ20" s="376">
        <f>IF($A20="","",IFERROR(VLOOKUP(BJ$3&amp;$A20,Model1_BRA!$1:$1048576,BJ$4,0)*100,"-"))</f>
        <v>0</v>
      </c>
      <c r="BK20" s="377">
        <f>IF($A20="","",IFERROR(VLOOKUP(BK$3&amp;$A20,Model1_BRA!$1:$1048576,BK$4,0),"-"))</f>
        <v>2.9327141121029899E-2</v>
      </c>
      <c r="BL20" s="375">
        <f>IF($A20="","",IFERROR(VLOOKUP(BL$3&amp;$A20,Model1_BRA!$1:$1048576,BL$4,0),"-"))</f>
        <v>0.27082842588424699</v>
      </c>
      <c r="BM20" s="376">
        <f>IF($A20="","",IFERROR(VLOOKUP(BM$3&amp;$A20,Model1_BRA!$1:$1048576,BM$4,0)*100,"-"))</f>
        <v>0</v>
      </c>
      <c r="BN20" s="377">
        <f>IF($A20="","",IFERROR(VLOOKUP(BN$3&amp;$A20,Model1_BRA!$1:$1048576,BN$4,0),"-"))</f>
        <v>2.66676153987646E-2</v>
      </c>
      <c r="BO20" s="375">
        <f>IF($A20="","",IFERROR(VLOOKUP(BO$3&amp;$A20,Model1_BRA!$1:$1048576,BO$4,0),"-"))</f>
        <v>0.20274929702281999</v>
      </c>
      <c r="BP20" s="376">
        <f>IF($A20="","",IFERROR(VLOOKUP(BP$3&amp;$A20,Model1_BRA!$1:$1048576,BP$4,0)*100,"-"))</f>
        <v>0</v>
      </c>
      <c r="BQ20" s="377">
        <f>IF($A20="","",IFERROR(VLOOKUP(BQ$3&amp;$A20,Model1_BRA!$1:$1048576,BQ$4,0),"-"))</f>
        <v>2.56907306611538E-2</v>
      </c>
      <c r="BR20" s="375">
        <f>IF($A20="","",IFERROR(VLOOKUP(BR$3&amp;$A20,Model1_BRA!$1:$1048576,BR$4,0),"-"))</f>
        <v>4.9495123326778398E-2</v>
      </c>
      <c r="BS20" s="376">
        <f>IF($A20="","",IFERROR(VLOOKUP(BS$3&amp;$A20,Model1_BRA!$1:$1048576,BS$4,0)*100,"-"))</f>
        <v>1.9040553524973798E-3</v>
      </c>
      <c r="BT20" s="377">
        <f>IF($A20="","",IFERROR(VLOOKUP(BT$3&amp;$A20,Model1_BRA!$1:$1048576,BT$4,0),"-"))</f>
        <v>2.3012418299913399E-2</v>
      </c>
    </row>
    <row r="21" spans="1:72" ht="25.5" x14ac:dyDescent="0.25">
      <c r="A21" s="353" t="s">
        <v>710</v>
      </c>
      <c r="B21" s="365"/>
      <c r="C21" s="387" t="s">
        <v>736</v>
      </c>
      <c r="D21" s="375">
        <f>IF($A21="","",IFERROR(VLOOKUP(D$3&amp;$A21,Model1_BRA!$1:$1048576,D$4,0),"-"))</f>
        <v>0.49157968163490301</v>
      </c>
      <c r="E21" s="376">
        <f>IF($A21="","",IFERROR(VLOOKUP(E$3&amp;$A21,Model1_BRA!$1:$1048576,E$4,0)*100,"-"))</f>
        <v>0</v>
      </c>
      <c r="F21" s="377">
        <f>IF($A21="","",IFERROR(VLOOKUP(F$3&amp;$A21,Model1_BRA!$1:$1048576,F$4,0),"-"))</f>
        <v>9.1810576617717701E-2</v>
      </c>
      <c r="G21" s="375">
        <f>IF($A21="","",IFERROR(VLOOKUP(G$3&amp;$A21,Model1_BRA!$1:$1048576,G$4,0),"-"))</f>
        <v>0.50307565927505504</v>
      </c>
      <c r="H21" s="376">
        <f>IF($A21="","",IFERROR(VLOOKUP(H$3&amp;$A21,Model1_BRA!$1:$1048576,H$4,0)*100,"-"))</f>
        <v>0</v>
      </c>
      <c r="I21" s="377">
        <f>IF($A21="","",IFERROR(VLOOKUP(I$3&amp;$A21,Model1_BRA!$1:$1048576,I$4,0),"-"))</f>
        <v>9.1483049094676999E-2</v>
      </c>
      <c r="J21" s="375">
        <f>IF($A21="","",IFERROR(VLOOKUP(J$3&amp;$A21,Model1_BRA!$1:$1048576,J$4,0),"-"))</f>
        <v>0.50563943386077903</v>
      </c>
      <c r="K21" s="376">
        <f>IF($A21="","",IFERROR(VLOOKUP(K$3&amp;$A21,Model1_BRA!$1:$1048576,K$4,0)*100,"-"))</f>
        <v>0</v>
      </c>
      <c r="L21" s="377">
        <f>IF($A21="","",IFERROR(VLOOKUP(L$3&amp;$A21,Model1_BRA!$1:$1048576,L$4,0),"-"))</f>
        <v>9.1558627784252195E-2</v>
      </c>
      <c r="M21" s="375">
        <f>IF($A21="","",IFERROR(VLOOKUP(M$3&amp;$A21,Model1_BRA!$1:$1048576,M$4,0),"-"))</f>
        <v>0.50253909826278698</v>
      </c>
      <c r="N21" s="376">
        <f>IF($A21="","",IFERROR(VLOOKUP(N$3&amp;$A21,Model1_BRA!$1:$1048576,N$4,0)*100,"-"))</f>
        <v>0</v>
      </c>
      <c r="O21" s="377">
        <f>IF($A21="","",IFERROR(VLOOKUP(O$3&amp;$A21,Model1_BRA!$1:$1048576,O$4,0),"-"))</f>
        <v>9.1451659798622104E-2</v>
      </c>
      <c r="P21" s="375">
        <f>IF($A21="","",IFERROR(VLOOKUP(P$3&amp;$A21,Model1_BRA!$1:$1048576,P$4,0),"-"))</f>
        <v>0.50321358442306496</v>
      </c>
      <c r="Q21" s="376">
        <f>IF($A21="","",IFERROR(VLOOKUP(Q$3&amp;$A21,Model1_BRA!$1:$1048576,Q$4,0)*100,"-"))</f>
        <v>0</v>
      </c>
      <c r="R21" s="377">
        <f>IF($A21="","",IFERROR(VLOOKUP(R$3&amp;$A21,Model1_BRA!$1:$1048576,R$4,0),"-"))</f>
        <v>8.9375868439674405E-2</v>
      </c>
      <c r="S21" s="375">
        <f>IF($A21="","",IFERROR(VLOOKUP(S$3&amp;$A21,Model1_BRA!$1:$1048576,S$4,0),"-"))</f>
        <v>0.51341634988784801</v>
      </c>
      <c r="T21" s="376">
        <f>IF($A21="","",IFERROR(VLOOKUP(T$3&amp;$A21,Model1_BRA!$1:$1048576,T$4,0)*100,"-"))</f>
        <v>0</v>
      </c>
      <c r="U21" s="377">
        <f>IF($A21="","",IFERROR(VLOOKUP(U$3&amp;$A21,Model1_BRA!$1:$1048576,U$4,0),"-"))</f>
        <v>8.8619038462638897E-2</v>
      </c>
      <c r="V21" s="375">
        <f>IF($A21="","",IFERROR(VLOOKUP(V$3&amp;$A21,Model1_BRA!$1:$1048576,V$4,0),"-"))</f>
        <v>0.47714036703109702</v>
      </c>
      <c r="W21" s="376">
        <f>IF($A21="","",IFERROR(VLOOKUP(W$3&amp;$A21,Model1_BRA!$1:$1048576,W$4,0)*100,"-"))</f>
        <v>0</v>
      </c>
      <c r="X21" s="377">
        <f>IF($A21="","",IFERROR(VLOOKUP(X$3&amp;$A21,Model1_BRA!$1:$1048576,X$4,0),"-"))</f>
        <v>8.8856235146522494E-2</v>
      </c>
      <c r="Y21" s="375">
        <f>IF($A21="","",IFERROR(VLOOKUP(Y$3&amp;$A21,Model1_BRA!$1:$1048576,Y$4,0),"-"))</f>
        <v>0.46599423885345498</v>
      </c>
      <c r="Z21" s="376">
        <f>IF($A21="","",IFERROR(VLOOKUP(Z$3&amp;$A21,Model1_BRA!$1:$1048576,Z$4,0)*100,"-"))</f>
        <v>0</v>
      </c>
      <c r="AA21" s="377">
        <f>IF($A21="","",IFERROR(VLOOKUP(AA$3&amp;$A21,Model1_BRA!$1:$1048576,AA$4,0),"-"))</f>
        <v>8.7155744433403001E-2</v>
      </c>
      <c r="AB21" s="375">
        <f>IF($A21="","",IFERROR(VLOOKUP(AB$3&amp;$A21,Model1_BRA!$1:$1048576,AB$4,0),"-"))</f>
        <v>0.45615503191947898</v>
      </c>
      <c r="AC21" s="376">
        <f>IF($A21="","",IFERROR(VLOOKUP(AC$3&amp;$A21,Model1_BRA!$1:$1048576,AC$4,0)*100,"-"))</f>
        <v>0</v>
      </c>
      <c r="AD21" s="377">
        <f>IF($A21="","",IFERROR(VLOOKUP(AD$3&amp;$A21,Model1_BRA!$1:$1048576,AD$4,0),"-"))</f>
        <v>8.5089810192585005E-2</v>
      </c>
      <c r="AE21" s="375">
        <f>IF($A21="","",IFERROR(VLOOKUP(AE$3&amp;$A21,Model1_BRA!$1:$1048576,AE$4,0),"-"))</f>
        <v>0.48159328103065502</v>
      </c>
      <c r="AF21" s="376">
        <f>IF($A21="","",IFERROR(VLOOKUP(AF$3&amp;$A21,Model1_BRA!$1:$1048576,AF$4,0)*100,"-"))</f>
        <v>0</v>
      </c>
      <c r="AG21" s="377">
        <f>IF($A21="","",IFERROR(VLOOKUP(AG$3&amp;$A21,Model1_BRA!$1:$1048576,AG$4,0),"-"))</f>
        <v>8.3372235298156697E-2</v>
      </c>
      <c r="AH21" s="375">
        <f>IF($A21="","",IFERROR(VLOOKUP(AH$3&amp;$A21,Model1_BRA!$1:$1048576,AH$4,0),"-"))</f>
        <v>0.48968917131424</v>
      </c>
      <c r="AI21" s="376">
        <f>IF($A21="","",IFERROR(VLOOKUP(AI$3&amp;$A21,Model1_BRA!$1:$1048576,AI$4,0)*100,"-"))</f>
        <v>0</v>
      </c>
      <c r="AJ21" s="377">
        <f>IF($A21="","",IFERROR(VLOOKUP(AJ$3&amp;$A21,Model1_BRA!$1:$1048576,AJ$4,0),"-"))</f>
        <v>8.4602989256382002E-2</v>
      </c>
      <c r="AK21" s="375">
        <f>IF($A21="","",IFERROR(VLOOKUP(AK$3&amp;$A21,Model1_BRA!$1:$1048576,AK$4,0),"-"))</f>
        <v>0.48357614874839799</v>
      </c>
      <c r="AL21" s="376">
        <f>IF($A21="","",IFERROR(VLOOKUP(AL$3&amp;$A21,Model1_BRA!$1:$1048576,AL$4,0)*100,"-"))</f>
        <v>0</v>
      </c>
      <c r="AM21" s="377">
        <f>IF($A21="","",IFERROR(VLOOKUP(AM$3&amp;$A21,Model1_BRA!$1:$1048576,AM$4,0),"-"))</f>
        <v>8.5257180035114302E-2</v>
      </c>
      <c r="AN21" s="375">
        <f>IF($A21="","",IFERROR(VLOOKUP(AN$3&amp;$A21,Model1_BRA!$1:$1048576,AN$4,0),"-"))</f>
        <v>0.50722032785415605</v>
      </c>
      <c r="AO21" s="376">
        <f>IF($A21="","",IFERROR(VLOOKUP(AO$3&amp;$A21,Model1_BRA!$1:$1048576,AO$4,0)*100,"-"))</f>
        <v>0</v>
      </c>
      <c r="AP21" s="377">
        <f>IF($A21="","",IFERROR(VLOOKUP(AP$3&amp;$A21,Model1_BRA!$1:$1048576,AP$4,0),"-"))</f>
        <v>8.3052307367324801E-2</v>
      </c>
      <c r="AQ21" s="375">
        <f>IF($A21="","",IFERROR(VLOOKUP(AQ$3&amp;$A21,Model1_BRA!$1:$1048576,AQ$4,0),"-"))</f>
        <v>0.51068174839019798</v>
      </c>
      <c r="AR21" s="376">
        <f>IF($A21="","",IFERROR(VLOOKUP(AR$3&amp;$A21,Model1_BRA!$1:$1048576,AR$4,0)*100,"-"))</f>
        <v>0</v>
      </c>
      <c r="AS21" s="377">
        <f>IF($A21="","",IFERROR(VLOOKUP(AS$3&amp;$A21,Model1_BRA!$1:$1048576,AS$4,0),"-"))</f>
        <v>8.1732429563999204E-2</v>
      </c>
      <c r="AT21" s="375">
        <f>IF($A21="","",IFERROR(VLOOKUP(AT$3&amp;$A21,Model1_BRA!$1:$1048576,AT$4,0),"-"))</f>
        <v>0.51709055900573697</v>
      </c>
      <c r="AU21" s="376">
        <f>IF($A21="","",IFERROR(VLOOKUP(AU$3&amp;$A21,Model1_BRA!$1:$1048576,AU$4,0)*100,"-"))</f>
        <v>0</v>
      </c>
      <c r="AV21" s="377">
        <f>IF($A21="","",IFERROR(VLOOKUP(AV$3&amp;$A21,Model1_BRA!$1:$1048576,AV$4,0),"-"))</f>
        <v>8.0487884581089006E-2</v>
      </c>
      <c r="AW21" s="375">
        <f>IF($A21="","",IFERROR(VLOOKUP(AW$3&amp;$A21,Model1_BRA!$1:$1048576,AW$4,0),"-"))</f>
        <v>0.23785179853439301</v>
      </c>
      <c r="AX21" s="376">
        <f>IF($A21="","",IFERROR(VLOOKUP(AX$3&amp;$A21,Model1_BRA!$1:$1048576,AX$4,0)*100,"-"))</f>
        <v>0</v>
      </c>
      <c r="AY21" s="377">
        <f>IF($A21="","",IFERROR(VLOOKUP(AY$3&amp;$A21,Model1_BRA!$1:$1048576,AY$4,0),"-"))</f>
        <v>7.2465404868125902E-2</v>
      </c>
      <c r="AZ21" s="375">
        <f>IF($A21="","",IFERROR(VLOOKUP(AZ$3&amp;$A21,Model1_BRA!$1:$1048576,AZ$4,0),"-"))</f>
        <v>0.260144382715225</v>
      </c>
      <c r="BA21" s="376">
        <f>IF($A21="","",IFERROR(VLOOKUP(BA$3&amp;$A21,Model1_BRA!$1:$1048576,BA$4,0)*100,"-"))</f>
        <v>0</v>
      </c>
      <c r="BB21" s="377">
        <f>IF($A21="","",IFERROR(VLOOKUP(BB$3&amp;$A21,Model1_BRA!$1:$1048576,BB$4,0),"-"))</f>
        <v>7.4128612875938402E-2</v>
      </c>
      <c r="BC21" s="375">
        <f>IF($A21="","",IFERROR(VLOOKUP(BC$3&amp;$A21,Model1_BRA!$1:$1048576,BC$4,0),"-"))</f>
        <v>0.26197865605354298</v>
      </c>
      <c r="BD21" s="376">
        <f>IF($A21="","",IFERROR(VLOOKUP(BD$3&amp;$A21,Model1_BRA!$1:$1048576,BD$4,0)*100,"-"))</f>
        <v>0</v>
      </c>
      <c r="BE21" s="377">
        <f>IF($A21="","",IFERROR(VLOOKUP(BE$3&amp;$A21,Model1_BRA!$1:$1048576,BE$4,0),"-"))</f>
        <v>7.4822641909122495E-2</v>
      </c>
      <c r="BF21" s="375">
        <f>IF($A21="","",IFERROR(VLOOKUP(BF$3&amp;$A21,Model1_BRA!$1:$1048576,BF$4,0),"-"))</f>
        <v>0.50075328350067105</v>
      </c>
      <c r="BG21" s="376">
        <f>IF($A21="","",IFERROR(VLOOKUP(BG$3&amp;$A21,Model1_BRA!$1:$1048576,BG$4,0)*100,"-"))</f>
        <v>0</v>
      </c>
      <c r="BH21" s="377">
        <f>IF($A21="","",IFERROR(VLOOKUP(BH$3&amp;$A21,Model1_BRA!$1:$1048576,BH$4,0),"-"))</f>
        <v>9.1574974358081804E-2</v>
      </c>
      <c r="BI21" s="375">
        <f>IF($A21="","",IFERROR(VLOOKUP(BI$3&amp;$A21,Model1_BRA!$1:$1048576,BI$4,0),"-"))</f>
        <v>0.48962780833244302</v>
      </c>
      <c r="BJ21" s="376">
        <f>IF($A21="","",IFERROR(VLOOKUP(BJ$3&amp;$A21,Model1_BRA!$1:$1048576,BJ$4,0)*100,"-"))</f>
        <v>0</v>
      </c>
      <c r="BK21" s="377">
        <f>IF($A21="","",IFERROR(VLOOKUP(BK$3&amp;$A21,Model1_BRA!$1:$1048576,BK$4,0),"-"))</f>
        <v>8.8494732975959806E-2</v>
      </c>
      <c r="BL21" s="375">
        <f>IF($A21="","",IFERROR(VLOOKUP(BL$3&amp;$A21,Model1_BRA!$1:$1048576,BL$4,0),"-"))</f>
        <v>0.47763821482658397</v>
      </c>
      <c r="BM21" s="376">
        <f>IF($A21="","",IFERROR(VLOOKUP(BM$3&amp;$A21,Model1_BRA!$1:$1048576,BM$4,0)*100,"-"))</f>
        <v>0</v>
      </c>
      <c r="BN21" s="377">
        <f>IF($A21="","",IFERROR(VLOOKUP(BN$3&amp;$A21,Model1_BRA!$1:$1048576,BN$4,0),"-"))</f>
        <v>8.4581159055233002E-2</v>
      </c>
      <c r="BO21" s="375">
        <f>IF($A21="","",IFERROR(VLOOKUP(BO$3&amp;$A21,Model1_BRA!$1:$1048576,BO$4,0),"-"))</f>
        <v>0.40955752134323098</v>
      </c>
      <c r="BP21" s="376">
        <f>IF($A21="","",IFERROR(VLOOKUP(BP$3&amp;$A21,Model1_BRA!$1:$1048576,BP$4,0)*100,"-"))</f>
        <v>0</v>
      </c>
      <c r="BQ21" s="377">
        <f>IF($A21="","",IFERROR(VLOOKUP(BQ$3&amp;$A21,Model1_BRA!$1:$1048576,BQ$4,0),"-"))</f>
        <v>7.9424723982811002E-2</v>
      </c>
      <c r="BR21" s="375">
        <f>IF($A21="","",IFERROR(VLOOKUP(BR$3&amp;$A21,Model1_BRA!$1:$1048576,BR$4,0),"-"))</f>
        <v>0.261087536811829</v>
      </c>
      <c r="BS21" s="376">
        <f>IF($A21="","",IFERROR(VLOOKUP(BS$3&amp;$A21,Model1_BRA!$1:$1048576,BS$4,0)*100,"-"))</f>
        <v>0</v>
      </c>
      <c r="BT21" s="377">
        <f>IF($A21="","",IFERROR(VLOOKUP(BT$3&amp;$A21,Model1_BRA!$1:$1048576,BT$4,0),"-"))</f>
        <v>7.4476242065429701E-2</v>
      </c>
    </row>
    <row r="22" spans="1:72" ht="25.5" x14ac:dyDescent="0.25">
      <c r="A22" s="353" t="s">
        <v>711</v>
      </c>
      <c r="B22" s="365"/>
      <c r="C22" s="387" t="s">
        <v>737</v>
      </c>
      <c r="D22" s="375">
        <f>IF($A22="","",IFERROR(VLOOKUP(D$3&amp;$A22,Model1_BRA!$1:$1048576,D$4,0),"-"))</f>
        <v>0.55954122543335005</v>
      </c>
      <c r="E22" s="376">
        <f>IF($A22="","",IFERROR(VLOOKUP(E$3&amp;$A22,Model1_BRA!$1:$1048576,E$4,0)*100,"-"))</f>
        <v>0</v>
      </c>
      <c r="F22" s="377">
        <f>IF($A22="","",IFERROR(VLOOKUP(F$3&amp;$A22,Model1_BRA!$1:$1048576,F$4,0),"-"))</f>
        <v>4.4790457934141201E-2</v>
      </c>
      <c r="G22" s="375">
        <f>IF($A22="","",IFERROR(VLOOKUP(G$3&amp;$A22,Model1_BRA!$1:$1048576,G$4,0),"-"))</f>
        <v>0.57469701766967796</v>
      </c>
      <c r="H22" s="376">
        <f>IF($A22="","",IFERROR(VLOOKUP(H$3&amp;$A22,Model1_BRA!$1:$1048576,H$4,0)*100,"-"))</f>
        <v>0</v>
      </c>
      <c r="I22" s="377">
        <f>IF($A22="","",IFERROR(VLOOKUP(I$3&amp;$A22,Model1_BRA!$1:$1048576,I$4,0),"-"))</f>
        <v>4.6026468276977497E-2</v>
      </c>
      <c r="J22" s="375">
        <f>IF($A22="","",IFERROR(VLOOKUP(J$3&amp;$A22,Model1_BRA!$1:$1048576,J$4,0),"-"))</f>
        <v>0.56523329019546498</v>
      </c>
      <c r="K22" s="376">
        <f>IF($A22="","",IFERROR(VLOOKUP(K$3&amp;$A22,Model1_BRA!$1:$1048576,K$4,0)*100,"-"))</f>
        <v>0</v>
      </c>
      <c r="L22" s="377">
        <f>IF($A22="","",IFERROR(VLOOKUP(L$3&amp;$A22,Model1_BRA!$1:$1048576,L$4,0),"-"))</f>
        <v>4.7883063554763801E-2</v>
      </c>
      <c r="M22" s="375">
        <f>IF($A22="","",IFERROR(VLOOKUP(M$3&amp;$A22,Model1_BRA!$1:$1048576,M$4,0),"-"))</f>
        <v>0.60404163599014304</v>
      </c>
      <c r="N22" s="376">
        <f>IF($A22="","",IFERROR(VLOOKUP(N$3&amp;$A22,Model1_BRA!$1:$1048576,N$4,0)*100,"-"))</f>
        <v>0</v>
      </c>
      <c r="O22" s="377">
        <f>IF($A22="","",IFERROR(VLOOKUP(O$3&amp;$A22,Model1_BRA!$1:$1048576,O$4,0),"-"))</f>
        <v>4.8825263977050802E-2</v>
      </c>
      <c r="P22" s="375">
        <f>IF($A22="","",IFERROR(VLOOKUP(P$3&amp;$A22,Model1_BRA!$1:$1048576,P$4,0),"-"))</f>
        <v>0.57625180482864402</v>
      </c>
      <c r="Q22" s="376">
        <f>IF($A22="","",IFERROR(VLOOKUP(Q$3&amp;$A22,Model1_BRA!$1:$1048576,Q$4,0)*100,"-"))</f>
        <v>0</v>
      </c>
      <c r="R22" s="377">
        <f>IF($A22="","",IFERROR(VLOOKUP(R$3&amp;$A22,Model1_BRA!$1:$1048576,R$4,0),"-"))</f>
        <v>4.6463649719953502E-2</v>
      </c>
      <c r="S22" s="375">
        <f>IF($A22="","",IFERROR(VLOOKUP(S$3&amp;$A22,Model1_BRA!$1:$1048576,S$4,0),"-"))</f>
        <v>0.60106098651885997</v>
      </c>
      <c r="T22" s="376">
        <f>IF($A22="","",IFERROR(VLOOKUP(T$3&amp;$A22,Model1_BRA!$1:$1048576,T$4,0)*100,"-"))</f>
        <v>0</v>
      </c>
      <c r="U22" s="377">
        <f>IF($A22="","",IFERROR(VLOOKUP(U$3&amp;$A22,Model1_BRA!$1:$1048576,U$4,0),"-"))</f>
        <v>4.7337431460619001E-2</v>
      </c>
      <c r="V22" s="375">
        <f>IF($A22="","",IFERROR(VLOOKUP(V$3&amp;$A22,Model1_BRA!$1:$1048576,V$4,0),"-"))</f>
        <v>0.55222707986831698</v>
      </c>
      <c r="W22" s="376">
        <f>IF($A22="","",IFERROR(VLOOKUP(W$3&amp;$A22,Model1_BRA!$1:$1048576,W$4,0)*100,"-"))</f>
        <v>0</v>
      </c>
      <c r="X22" s="377">
        <f>IF($A22="","",IFERROR(VLOOKUP(X$3&amp;$A22,Model1_BRA!$1:$1048576,X$4,0),"-"))</f>
        <v>4.5646794140338898E-2</v>
      </c>
      <c r="Y22" s="375">
        <f>IF($A22="","",IFERROR(VLOOKUP(Y$3&amp;$A22,Model1_BRA!$1:$1048576,Y$4,0),"-"))</f>
        <v>0.54246991872787498</v>
      </c>
      <c r="Z22" s="376">
        <f>IF($A22="","",IFERROR(VLOOKUP(Z$3&amp;$A22,Model1_BRA!$1:$1048576,Z$4,0)*100,"-"))</f>
        <v>0</v>
      </c>
      <c r="AA22" s="377">
        <f>IF($A22="","",IFERROR(VLOOKUP(AA$3&amp;$A22,Model1_BRA!$1:$1048576,AA$4,0),"-"))</f>
        <v>4.4867392629385001E-2</v>
      </c>
      <c r="AB22" s="375">
        <f>IF($A22="","",IFERROR(VLOOKUP(AB$3&amp;$A22,Model1_BRA!$1:$1048576,AB$4,0),"-"))</f>
        <v>0.52312636375427202</v>
      </c>
      <c r="AC22" s="376">
        <f>IF($A22="","",IFERROR(VLOOKUP(AC$3&amp;$A22,Model1_BRA!$1:$1048576,AC$4,0)*100,"-"))</f>
        <v>0</v>
      </c>
      <c r="AD22" s="377">
        <f>IF($A22="","",IFERROR(VLOOKUP(AD$3&amp;$A22,Model1_BRA!$1:$1048576,AD$4,0),"-"))</f>
        <v>4.3982587754726403E-2</v>
      </c>
      <c r="AE22" s="375">
        <f>IF($A22="","",IFERROR(VLOOKUP(AE$3&amp;$A22,Model1_BRA!$1:$1048576,AE$4,0),"-"))</f>
        <v>0.55432188510894798</v>
      </c>
      <c r="AF22" s="376">
        <f>IF($A22="","",IFERROR(VLOOKUP(AF$3&amp;$A22,Model1_BRA!$1:$1048576,AF$4,0)*100,"-"))</f>
        <v>0</v>
      </c>
      <c r="AG22" s="377">
        <f>IF($A22="","",IFERROR(VLOOKUP(AG$3&amp;$A22,Model1_BRA!$1:$1048576,AG$4,0),"-"))</f>
        <v>4.4562377035617801E-2</v>
      </c>
      <c r="AH22" s="375">
        <f>IF($A22="","",IFERROR(VLOOKUP(AH$3&amp;$A22,Model1_BRA!$1:$1048576,AH$4,0),"-"))</f>
        <v>0.53757750988006603</v>
      </c>
      <c r="AI22" s="376">
        <f>IF($A22="","",IFERROR(VLOOKUP(AI$3&amp;$A22,Model1_BRA!$1:$1048576,AI$4,0)*100,"-"))</f>
        <v>0</v>
      </c>
      <c r="AJ22" s="377">
        <f>IF($A22="","",IFERROR(VLOOKUP(AJ$3&amp;$A22,Model1_BRA!$1:$1048576,AJ$4,0),"-"))</f>
        <v>4.48790900409222E-2</v>
      </c>
      <c r="AK22" s="375">
        <f>IF($A22="","",IFERROR(VLOOKUP(AK$3&amp;$A22,Model1_BRA!$1:$1048576,AK$4,0),"-"))</f>
        <v>0.54618632793426503</v>
      </c>
      <c r="AL22" s="376">
        <f>IF($A22="","",IFERROR(VLOOKUP(AL$3&amp;$A22,Model1_BRA!$1:$1048576,AL$4,0)*100,"-"))</f>
        <v>0</v>
      </c>
      <c r="AM22" s="377">
        <f>IF($A22="","",IFERROR(VLOOKUP(AM$3&amp;$A22,Model1_BRA!$1:$1048576,AM$4,0),"-"))</f>
        <v>4.4729758054018E-2</v>
      </c>
      <c r="AN22" s="375">
        <f>IF($A22="","",IFERROR(VLOOKUP(AN$3&amp;$A22,Model1_BRA!$1:$1048576,AN$4,0),"-"))</f>
        <v>0.55867916345596302</v>
      </c>
      <c r="AO22" s="376">
        <f>IF($A22="","",IFERROR(VLOOKUP(AO$3&amp;$A22,Model1_BRA!$1:$1048576,AO$4,0)*100,"-"))</f>
        <v>0</v>
      </c>
      <c r="AP22" s="377">
        <f>IF($A22="","",IFERROR(VLOOKUP(AP$3&amp;$A22,Model1_BRA!$1:$1048576,AP$4,0),"-"))</f>
        <v>4.56639342010021E-2</v>
      </c>
      <c r="AQ22" s="375">
        <f>IF($A22="","",IFERROR(VLOOKUP(AQ$3&amp;$A22,Model1_BRA!$1:$1048576,AQ$4,0),"-"))</f>
        <v>0.57561355829238903</v>
      </c>
      <c r="AR22" s="376">
        <f>IF($A22="","",IFERROR(VLOOKUP(AR$3&amp;$A22,Model1_BRA!$1:$1048576,AR$4,0)*100,"-"))</f>
        <v>0</v>
      </c>
      <c r="AS22" s="377">
        <f>IF($A22="","",IFERROR(VLOOKUP(AS$3&amp;$A22,Model1_BRA!$1:$1048576,AS$4,0),"-"))</f>
        <v>4.5145522803068203E-2</v>
      </c>
      <c r="AT22" s="375">
        <f>IF($A22="","",IFERROR(VLOOKUP(AT$3&amp;$A22,Model1_BRA!$1:$1048576,AT$4,0),"-"))</f>
        <v>0.57125449180603005</v>
      </c>
      <c r="AU22" s="376">
        <f>IF($A22="","",IFERROR(VLOOKUP(AU$3&amp;$A22,Model1_BRA!$1:$1048576,AU$4,0)*100,"-"))</f>
        <v>0</v>
      </c>
      <c r="AV22" s="377">
        <f>IF($A22="","",IFERROR(VLOOKUP(AV$3&amp;$A22,Model1_BRA!$1:$1048576,AV$4,0),"-"))</f>
        <v>4.43448461592197E-2</v>
      </c>
      <c r="AW22" s="375">
        <f>IF($A22="","",IFERROR(VLOOKUP(AW$3&amp;$A22,Model1_BRA!$1:$1048576,AW$4,0),"-"))</f>
        <v>0.275980085134506</v>
      </c>
      <c r="AX22" s="376">
        <f>IF($A22="","",IFERROR(VLOOKUP(AX$3&amp;$A22,Model1_BRA!$1:$1048576,AX$4,0)*100,"-"))</f>
        <v>0</v>
      </c>
      <c r="AY22" s="377">
        <f>IF($A22="","",IFERROR(VLOOKUP(AY$3&amp;$A22,Model1_BRA!$1:$1048576,AY$4,0),"-"))</f>
        <v>3.70806939899921E-2</v>
      </c>
      <c r="AZ22" s="375">
        <f>IF($A22="","",IFERROR(VLOOKUP(AZ$3&amp;$A22,Model1_BRA!$1:$1048576,AZ$4,0),"-"))</f>
        <v>0.29398912191391002</v>
      </c>
      <c r="BA22" s="376">
        <f>IF($A22="","",IFERROR(VLOOKUP(BA$3&amp;$A22,Model1_BRA!$1:$1048576,BA$4,0)*100,"-"))</f>
        <v>0</v>
      </c>
      <c r="BB22" s="377">
        <f>IF($A22="","",IFERROR(VLOOKUP(BB$3&amp;$A22,Model1_BRA!$1:$1048576,BB$4,0),"-"))</f>
        <v>3.8247030228376402E-2</v>
      </c>
      <c r="BC22" s="375">
        <f>IF($A22="","",IFERROR(VLOOKUP(BC$3&amp;$A22,Model1_BRA!$1:$1048576,BC$4,0),"-"))</f>
        <v>0.29813280701637301</v>
      </c>
      <c r="BD22" s="376">
        <f>IF($A22="","",IFERROR(VLOOKUP(BD$3&amp;$A22,Model1_BRA!$1:$1048576,BD$4,0)*100,"-"))</f>
        <v>0</v>
      </c>
      <c r="BE22" s="377">
        <f>IF($A22="","",IFERROR(VLOOKUP(BE$3&amp;$A22,Model1_BRA!$1:$1048576,BE$4,0),"-"))</f>
        <v>3.7442341446876498E-2</v>
      </c>
      <c r="BF22" s="375">
        <f>IF($A22="","",IFERROR(VLOOKUP(BF$3&amp;$A22,Model1_BRA!$1:$1048576,BF$4,0),"-"))</f>
        <v>0.576429843902588</v>
      </c>
      <c r="BG22" s="376">
        <f>IF($A22="","",IFERROR(VLOOKUP(BG$3&amp;$A22,Model1_BRA!$1:$1048576,BG$4,0)*100,"-"))</f>
        <v>0</v>
      </c>
      <c r="BH22" s="377">
        <f>IF($A22="","",IFERROR(VLOOKUP(BH$3&amp;$A22,Model1_BRA!$1:$1048576,BH$4,0),"-"))</f>
        <v>4.68938909471035E-2</v>
      </c>
      <c r="BI22" s="375">
        <f>IF($A22="","",IFERROR(VLOOKUP(BI$3&amp;$A22,Model1_BRA!$1:$1048576,BI$4,0),"-"))</f>
        <v>0.56765878200530995</v>
      </c>
      <c r="BJ22" s="376">
        <f>IF($A22="","",IFERROR(VLOOKUP(BJ$3&amp;$A22,Model1_BRA!$1:$1048576,BJ$4,0)*100,"-"))</f>
        <v>0</v>
      </c>
      <c r="BK22" s="377">
        <f>IF($A22="","",IFERROR(VLOOKUP(BK$3&amp;$A22,Model1_BRA!$1:$1048576,BK$4,0),"-"))</f>
        <v>4.6072155237197897E-2</v>
      </c>
      <c r="BL22" s="375">
        <f>IF($A22="","",IFERROR(VLOOKUP(BL$3&amp;$A22,Model1_BRA!$1:$1048576,BL$4,0),"-"))</f>
        <v>0.53998321294784501</v>
      </c>
      <c r="BM22" s="376">
        <f>IF($A22="","",IFERROR(VLOOKUP(BM$3&amp;$A22,Model1_BRA!$1:$1048576,BM$4,0)*100,"-"))</f>
        <v>0</v>
      </c>
      <c r="BN22" s="377">
        <f>IF($A22="","",IFERROR(VLOOKUP(BN$3&amp;$A22,Model1_BRA!$1:$1048576,BN$4,0),"-"))</f>
        <v>4.4540494680404698E-2</v>
      </c>
      <c r="BO22" s="375">
        <f>IF($A22="","",IFERROR(VLOOKUP(BO$3&amp;$A22,Model1_BRA!$1:$1048576,BO$4,0),"-"))</f>
        <v>0.461817055940628</v>
      </c>
      <c r="BP22" s="376">
        <f>IF($A22="","",IFERROR(VLOOKUP(BP$3&amp;$A22,Model1_BRA!$1:$1048576,BP$4,0)*100,"-"))</f>
        <v>0</v>
      </c>
      <c r="BQ22" s="377">
        <f>IF($A22="","",IFERROR(VLOOKUP(BQ$3&amp;$A22,Model1_BRA!$1:$1048576,BQ$4,0),"-"))</f>
        <v>4.3050620704889297E-2</v>
      </c>
      <c r="BR22" s="375">
        <f>IF($A22="","",IFERROR(VLOOKUP(BR$3&amp;$A22,Model1_BRA!$1:$1048576,BR$4,0),"-"))</f>
        <v>0.29615032672882102</v>
      </c>
      <c r="BS22" s="376">
        <f>IF($A22="","",IFERROR(VLOOKUP(BS$3&amp;$A22,Model1_BRA!$1:$1048576,BS$4,0)*100,"-"))</f>
        <v>0</v>
      </c>
      <c r="BT22" s="377">
        <f>IF($A22="","",IFERROR(VLOOKUP(BT$3&amp;$A22,Model1_BRA!$1:$1048576,BT$4,0),"-"))</f>
        <v>3.7843968719244003E-2</v>
      </c>
    </row>
    <row r="23" spans="1:72" ht="25.5" x14ac:dyDescent="0.25">
      <c r="A23" s="353" t="s">
        <v>712</v>
      </c>
      <c r="B23" s="365"/>
      <c r="C23" s="387" t="s">
        <v>738</v>
      </c>
      <c r="D23" s="375">
        <f>IF($A23="","",IFERROR(VLOOKUP(D$3&amp;$A23,Model1_BRA!$1:$1048576,D$4,0),"-"))</f>
        <v>0.627058625221252</v>
      </c>
      <c r="E23" s="376">
        <f>IF($A23="","",IFERROR(VLOOKUP(E$3&amp;$A23,Model1_BRA!$1:$1048576,E$4,0)*100,"-"))</f>
        <v>0</v>
      </c>
      <c r="F23" s="377">
        <f>IF($A23="","",IFERROR(VLOOKUP(F$3&amp;$A23,Model1_BRA!$1:$1048576,F$4,0),"-"))</f>
        <v>3.0145488679408999E-2</v>
      </c>
      <c r="G23" s="375">
        <f>IF($A23="","",IFERROR(VLOOKUP(G$3&amp;$A23,Model1_BRA!$1:$1048576,G$4,0),"-"))</f>
        <v>0.65329891443252597</v>
      </c>
      <c r="H23" s="376">
        <f>IF($A23="","",IFERROR(VLOOKUP(H$3&amp;$A23,Model1_BRA!$1:$1048576,H$4,0)*100,"-"))</f>
        <v>0</v>
      </c>
      <c r="I23" s="377">
        <f>IF($A23="","",IFERROR(VLOOKUP(I$3&amp;$A23,Model1_BRA!$1:$1048576,I$4,0),"-"))</f>
        <v>3.0335174873471302E-2</v>
      </c>
      <c r="J23" s="375">
        <f>IF($A23="","",IFERROR(VLOOKUP(J$3&amp;$A23,Model1_BRA!$1:$1048576,J$4,0),"-"))</f>
        <v>0.63587123155593905</v>
      </c>
      <c r="K23" s="376">
        <f>IF($A23="","",IFERROR(VLOOKUP(K$3&amp;$A23,Model1_BRA!$1:$1048576,K$4,0)*100,"-"))</f>
        <v>0</v>
      </c>
      <c r="L23" s="377">
        <f>IF($A23="","",IFERROR(VLOOKUP(L$3&amp;$A23,Model1_BRA!$1:$1048576,L$4,0),"-"))</f>
        <v>3.05019300431013E-2</v>
      </c>
      <c r="M23" s="375">
        <f>IF($A23="","",IFERROR(VLOOKUP(M$3&amp;$A23,Model1_BRA!$1:$1048576,M$4,0),"-"))</f>
        <v>0.64958345890045199</v>
      </c>
      <c r="N23" s="376">
        <f>IF($A23="","",IFERROR(VLOOKUP(N$3&amp;$A23,Model1_BRA!$1:$1048576,N$4,0)*100,"-"))</f>
        <v>0</v>
      </c>
      <c r="O23" s="377">
        <f>IF($A23="","",IFERROR(VLOOKUP(O$3&amp;$A23,Model1_BRA!$1:$1048576,O$4,0),"-"))</f>
        <v>3.0291255563497502E-2</v>
      </c>
      <c r="P23" s="375">
        <f>IF($A23="","",IFERROR(VLOOKUP(P$3&amp;$A23,Model1_BRA!$1:$1048576,P$4,0),"-"))</f>
        <v>0.65752458572387695</v>
      </c>
      <c r="Q23" s="376">
        <f>IF($A23="","",IFERROR(VLOOKUP(Q$3&amp;$A23,Model1_BRA!$1:$1048576,Q$4,0)*100,"-"))</f>
        <v>0</v>
      </c>
      <c r="R23" s="377">
        <f>IF($A23="","",IFERROR(VLOOKUP(R$3&amp;$A23,Model1_BRA!$1:$1048576,R$4,0),"-"))</f>
        <v>2.98040062189102E-2</v>
      </c>
      <c r="S23" s="375">
        <f>IF($A23="","",IFERROR(VLOOKUP(S$3&amp;$A23,Model1_BRA!$1:$1048576,S$4,0),"-"))</f>
        <v>0.63912212848663297</v>
      </c>
      <c r="T23" s="376">
        <f>IF($A23="","",IFERROR(VLOOKUP(T$3&amp;$A23,Model1_BRA!$1:$1048576,T$4,0)*100,"-"))</f>
        <v>0</v>
      </c>
      <c r="U23" s="377">
        <f>IF($A23="","",IFERROR(VLOOKUP(U$3&amp;$A23,Model1_BRA!$1:$1048576,U$4,0),"-"))</f>
        <v>3.0158029869198799E-2</v>
      </c>
      <c r="V23" s="375">
        <f>IF($A23="","",IFERROR(VLOOKUP(V$3&amp;$A23,Model1_BRA!$1:$1048576,V$4,0),"-"))</f>
        <v>0.61627262830734297</v>
      </c>
      <c r="W23" s="376">
        <f>IF($A23="","",IFERROR(VLOOKUP(W$3&amp;$A23,Model1_BRA!$1:$1048576,W$4,0)*100,"-"))</f>
        <v>0</v>
      </c>
      <c r="X23" s="377">
        <f>IF($A23="","",IFERROR(VLOOKUP(X$3&amp;$A23,Model1_BRA!$1:$1048576,X$4,0),"-"))</f>
        <v>2.9253493994474401E-2</v>
      </c>
      <c r="Y23" s="375">
        <f>IF($A23="","",IFERROR(VLOOKUP(Y$3&amp;$A23,Model1_BRA!$1:$1048576,Y$4,0),"-"))</f>
        <v>0.60830831527710005</v>
      </c>
      <c r="Z23" s="376">
        <f>IF($A23="","",IFERROR(VLOOKUP(Z$3&amp;$A23,Model1_BRA!$1:$1048576,Z$4,0)*100,"-"))</f>
        <v>0</v>
      </c>
      <c r="AA23" s="377">
        <f>IF($A23="","",IFERROR(VLOOKUP(AA$3&amp;$A23,Model1_BRA!$1:$1048576,AA$4,0),"-"))</f>
        <v>2.9496325179934502E-2</v>
      </c>
      <c r="AB23" s="375">
        <f>IF($A23="","",IFERROR(VLOOKUP(AB$3&amp;$A23,Model1_BRA!$1:$1048576,AB$4,0),"-"))</f>
        <v>0.61753535270690896</v>
      </c>
      <c r="AC23" s="376">
        <f>IF($A23="","",IFERROR(VLOOKUP(AC$3&amp;$A23,Model1_BRA!$1:$1048576,AC$4,0)*100,"-"))</f>
        <v>0</v>
      </c>
      <c r="AD23" s="377">
        <f>IF($A23="","",IFERROR(VLOOKUP(AD$3&amp;$A23,Model1_BRA!$1:$1048576,AD$4,0),"-"))</f>
        <v>2.9115555807948099E-2</v>
      </c>
      <c r="AE23" s="375">
        <f>IF($A23="","",IFERROR(VLOOKUP(AE$3&amp;$A23,Model1_BRA!$1:$1048576,AE$4,0),"-"))</f>
        <v>0.62196940183639504</v>
      </c>
      <c r="AF23" s="376">
        <f>IF($A23="","",IFERROR(VLOOKUP(AF$3&amp;$A23,Model1_BRA!$1:$1048576,AF$4,0)*100,"-"))</f>
        <v>0</v>
      </c>
      <c r="AG23" s="377">
        <f>IF($A23="","",IFERROR(VLOOKUP(AG$3&amp;$A23,Model1_BRA!$1:$1048576,AG$4,0),"-"))</f>
        <v>2.8993768617510799E-2</v>
      </c>
      <c r="AH23" s="375">
        <f>IF($A23="","",IFERROR(VLOOKUP(AH$3&amp;$A23,Model1_BRA!$1:$1048576,AH$4,0),"-"))</f>
        <v>0.58804917335510298</v>
      </c>
      <c r="AI23" s="376">
        <f>IF($A23="","",IFERROR(VLOOKUP(AI$3&amp;$A23,Model1_BRA!$1:$1048576,AI$4,0)*100,"-"))</f>
        <v>0</v>
      </c>
      <c r="AJ23" s="377">
        <f>IF($A23="","",IFERROR(VLOOKUP(AJ$3&amp;$A23,Model1_BRA!$1:$1048576,AJ$4,0),"-"))</f>
        <v>2.9179353266954401E-2</v>
      </c>
      <c r="AK23" s="375">
        <f>IF($A23="","",IFERROR(VLOOKUP(AK$3&amp;$A23,Model1_BRA!$1:$1048576,AK$4,0),"-"))</f>
        <v>0.58273059129714999</v>
      </c>
      <c r="AL23" s="376">
        <f>IF($A23="","",IFERROR(VLOOKUP(AL$3&amp;$A23,Model1_BRA!$1:$1048576,AL$4,0)*100,"-"))</f>
        <v>0</v>
      </c>
      <c r="AM23" s="377">
        <f>IF($A23="","",IFERROR(VLOOKUP(AM$3&amp;$A23,Model1_BRA!$1:$1048576,AM$4,0),"-"))</f>
        <v>2.9301129281520798E-2</v>
      </c>
      <c r="AN23" s="375">
        <f>IF($A23="","",IFERROR(VLOOKUP(AN$3&amp;$A23,Model1_BRA!$1:$1048576,AN$4,0),"-"))</f>
        <v>0.62665820121765103</v>
      </c>
      <c r="AO23" s="376">
        <f>IF($A23="","",IFERROR(VLOOKUP(AO$3&amp;$A23,Model1_BRA!$1:$1048576,AO$4,0)*100,"-"))</f>
        <v>0</v>
      </c>
      <c r="AP23" s="377">
        <f>IF($A23="","",IFERROR(VLOOKUP(AP$3&amp;$A23,Model1_BRA!$1:$1048576,AP$4,0),"-"))</f>
        <v>2.92684156447649E-2</v>
      </c>
      <c r="AQ23" s="375">
        <f>IF($A23="","",IFERROR(VLOOKUP(AQ$3&amp;$A23,Model1_BRA!$1:$1048576,AQ$4,0),"-"))</f>
        <v>0.63115942478179898</v>
      </c>
      <c r="AR23" s="376">
        <f>IF($A23="","",IFERROR(VLOOKUP(AR$3&amp;$A23,Model1_BRA!$1:$1048576,AR$4,0)*100,"-"))</f>
        <v>0</v>
      </c>
      <c r="AS23" s="377">
        <f>IF($A23="","",IFERROR(VLOOKUP(AS$3&amp;$A23,Model1_BRA!$1:$1048576,AS$4,0),"-"))</f>
        <v>2.8844555839896199E-2</v>
      </c>
      <c r="AT23" s="375">
        <f>IF($A23="","",IFERROR(VLOOKUP(AT$3&amp;$A23,Model1_BRA!$1:$1048576,AT$4,0),"-"))</f>
        <v>0.63623058795928999</v>
      </c>
      <c r="AU23" s="376">
        <f>IF($A23="","",IFERROR(VLOOKUP(AU$3&amp;$A23,Model1_BRA!$1:$1048576,AU$4,0)*100,"-"))</f>
        <v>0</v>
      </c>
      <c r="AV23" s="377">
        <f>IF($A23="","",IFERROR(VLOOKUP(AV$3&amp;$A23,Model1_BRA!$1:$1048576,AV$4,0),"-"))</f>
        <v>2.79204975813627E-2</v>
      </c>
      <c r="AW23" s="375">
        <f>IF($A23="","",IFERROR(VLOOKUP(AW$3&amp;$A23,Model1_BRA!$1:$1048576,AW$4,0),"-"))</f>
        <v>0.34308019280433699</v>
      </c>
      <c r="AX23" s="376">
        <f>IF($A23="","",IFERROR(VLOOKUP(AX$3&amp;$A23,Model1_BRA!$1:$1048576,AX$4,0)*100,"-"))</f>
        <v>0</v>
      </c>
      <c r="AY23" s="377">
        <f>IF($A23="","",IFERROR(VLOOKUP(AY$3&amp;$A23,Model1_BRA!$1:$1048576,AY$4,0),"-"))</f>
        <v>2.4953013285994498E-2</v>
      </c>
      <c r="AZ23" s="375">
        <f>IF($A23="","",IFERROR(VLOOKUP(AZ$3&amp;$A23,Model1_BRA!$1:$1048576,AZ$4,0),"-"))</f>
        <v>0.38196453452110302</v>
      </c>
      <c r="BA23" s="376">
        <f>IF($A23="","",IFERROR(VLOOKUP(BA$3&amp;$A23,Model1_BRA!$1:$1048576,BA$4,0)*100,"-"))</f>
        <v>0</v>
      </c>
      <c r="BB23" s="377">
        <f>IF($A23="","",IFERROR(VLOOKUP(BB$3&amp;$A23,Model1_BRA!$1:$1048576,BB$4,0),"-"))</f>
        <v>2.56347246468067E-2</v>
      </c>
      <c r="BC23" s="375">
        <f>IF($A23="","",IFERROR(VLOOKUP(BC$3&amp;$A23,Model1_BRA!$1:$1048576,BC$4,0),"-"))</f>
        <v>0.36221227049827598</v>
      </c>
      <c r="BD23" s="376">
        <f>IF($A23="","",IFERROR(VLOOKUP(BD$3&amp;$A23,Model1_BRA!$1:$1048576,BD$4,0)*100,"-"))</f>
        <v>0</v>
      </c>
      <c r="BE23" s="377">
        <f>IF($A23="","",IFERROR(VLOOKUP(BE$3&amp;$A23,Model1_BRA!$1:$1048576,BE$4,0),"-"))</f>
        <v>2.58422289043665E-2</v>
      </c>
      <c r="BF23" s="375">
        <f>IF($A23="","",IFERROR(VLOOKUP(BF$3&amp;$A23,Model1_BRA!$1:$1048576,BF$4,0),"-"))</f>
        <v>0.64154559373855602</v>
      </c>
      <c r="BG23" s="376">
        <f>IF($A23="","",IFERROR(VLOOKUP(BG$3&amp;$A23,Model1_BRA!$1:$1048576,BG$4,0)*100,"-"))</f>
        <v>0</v>
      </c>
      <c r="BH23" s="377">
        <f>IF($A23="","",IFERROR(VLOOKUP(BH$3&amp;$A23,Model1_BRA!$1:$1048576,BH$4,0),"-"))</f>
        <v>3.0319165438413599E-2</v>
      </c>
      <c r="BI23" s="375">
        <f>IF($A23="","",IFERROR(VLOOKUP(BI$3&amp;$A23,Model1_BRA!$1:$1048576,BI$4,0),"-"))</f>
        <v>0.629916131496429</v>
      </c>
      <c r="BJ23" s="376">
        <f>IF($A23="","",IFERROR(VLOOKUP(BJ$3&amp;$A23,Model1_BRA!$1:$1048576,BJ$4,0)*100,"-"))</f>
        <v>0</v>
      </c>
      <c r="BK23" s="377">
        <f>IF($A23="","",IFERROR(VLOOKUP(BK$3&amp;$A23,Model1_BRA!$1:$1048576,BK$4,0),"-"))</f>
        <v>2.9676012694835701E-2</v>
      </c>
      <c r="BL23" s="375">
        <f>IF($A23="","",IFERROR(VLOOKUP(BL$3&amp;$A23,Model1_BRA!$1:$1048576,BL$4,0),"-"))</f>
        <v>0.60206854343414296</v>
      </c>
      <c r="BM23" s="376">
        <f>IF($A23="","",IFERROR(VLOOKUP(BM$3&amp;$A23,Model1_BRA!$1:$1048576,BM$4,0)*100,"-"))</f>
        <v>0</v>
      </c>
      <c r="BN23" s="377">
        <f>IF($A23="","",IFERROR(VLOOKUP(BN$3&amp;$A23,Model1_BRA!$1:$1048576,BN$4,0),"-"))</f>
        <v>2.9147947207093201E-2</v>
      </c>
      <c r="BO23" s="375">
        <f>IF($A23="","",IFERROR(VLOOKUP(BO$3&amp;$A23,Model1_BRA!$1:$1048576,BO$4,0),"-"))</f>
        <v>0.52523052692413297</v>
      </c>
      <c r="BP23" s="376">
        <f>IF($A23="","",IFERROR(VLOOKUP(BP$3&amp;$A23,Model1_BRA!$1:$1048576,BP$4,0)*100,"-"))</f>
        <v>0</v>
      </c>
      <c r="BQ23" s="377">
        <f>IF($A23="","",IFERROR(VLOOKUP(BQ$3&amp;$A23,Model1_BRA!$1:$1048576,BQ$4,0),"-"))</f>
        <v>2.7742652222514201E-2</v>
      </c>
      <c r="BR23" s="375">
        <f>IF($A23="","",IFERROR(VLOOKUP(BR$3&amp;$A23,Model1_BRA!$1:$1048576,BR$4,0),"-"))</f>
        <v>0.37207219004630998</v>
      </c>
      <c r="BS23" s="376">
        <f>IF($A23="","",IFERROR(VLOOKUP(BS$3&amp;$A23,Model1_BRA!$1:$1048576,BS$4,0)*100,"-"))</f>
        <v>0</v>
      </c>
      <c r="BT23" s="377">
        <f>IF($A23="","",IFERROR(VLOOKUP(BT$3&amp;$A23,Model1_BRA!$1:$1048576,BT$4,0),"-"))</f>
        <v>2.5738662108778999E-2</v>
      </c>
    </row>
    <row r="24" spans="1:72" ht="25.5" x14ac:dyDescent="0.25">
      <c r="A24" s="353" t="s">
        <v>713</v>
      </c>
      <c r="B24" s="365"/>
      <c r="C24" s="387" t="s">
        <v>197</v>
      </c>
      <c r="D24" s="375">
        <f>IF($A24="","",IFERROR(VLOOKUP(D$3&amp;$A24,Model1_BRA!$1:$1048576,D$4,0),"-"))</f>
        <v>0.70161837339401201</v>
      </c>
      <c r="E24" s="376">
        <f>IF($A24="","",IFERROR(VLOOKUP(E$3&amp;$A24,Model1_BRA!$1:$1048576,E$4,0)*100,"-"))</f>
        <v>0</v>
      </c>
      <c r="F24" s="377">
        <f>IF($A24="","",IFERROR(VLOOKUP(F$3&amp;$A24,Model1_BRA!$1:$1048576,F$4,0),"-"))</f>
        <v>3.7031307816505397E-2</v>
      </c>
      <c r="G24" s="375">
        <f>IF($A24="","",IFERROR(VLOOKUP(G$3&amp;$A24,Model1_BRA!$1:$1048576,G$4,0),"-"))</f>
        <v>0.71941339969634999</v>
      </c>
      <c r="H24" s="376">
        <f>IF($A24="","",IFERROR(VLOOKUP(H$3&amp;$A24,Model1_BRA!$1:$1048576,H$4,0)*100,"-"))</f>
        <v>0</v>
      </c>
      <c r="I24" s="377">
        <f>IF($A24="","",IFERROR(VLOOKUP(I$3&amp;$A24,Model1_BRA!$1:$1048576,I$4,0),"-"))</f>
        <v>3.6653671413660001E-2</v>
      </c>
      <c r="J24" s="375">
        <f>IF($A24="","",IFERROR(VLOOKUP(J$3&amp;$A24,Model1_BRA!$1:$1048576,J$4,0),"-"))</f>
        <v>0.69829374551773105</v>
      </c>
      <c r="K24" s="376">
        <f>IF($A24="","",IFERROR(VLOOKUP(K$3&amp;$A24,Model1_BRA!$1:$1048576,K$4,0)*100,"-"))</f>
        <v>0</v>
      </c>
      <c r="L24" s="377">
        <f>IF($A24="","",IFERROR(VLOOKUP(L$3&amp;$A24,Model1_BRA!$1:$1048576,L$4,0),"-"))</f>
        <v>3.6937233060598401E-2</v>
      </c>
      <c r="M24" s="375">
        <f>IF($A24="","",IFERROR(VLOOKUP(M$3&amp;$A24,Model1_BRA!$1:$1048576,M$4,0),"-"))</f>
        <v>0.68350845575332597</v>
      </c>
      <c r="N24" s="376">
        <f>IF($A24="","",IFERROR(VLOOKUP(N$3&amp;$A24,Model1_BRA!$1:$1048576,N$4,0)*100,"-"))</f>
        <v>0</v>
      </c>
      <c r="O24" s="377">
        <f>IF($A24="","",IFERROR(VLOOKUP(O$3&amp;$A24,Model1_BRA!$1:$1048576,O$4,0),"-"))</f>
        <v>3.7509229034185403E-2</v>
      </c>
      <c r="P24" s="375">
        <f>IF($A24="","",IFERROR(VLOOKUP(P$3&amp;$A24,Model1_BRA!$1:$1048576,P$4,0),"-"))</f>
        <v>0.70429480075836204</v>
      </c>
      <c r="Q24" s="376">
        <f>IF($A24="","",IFERROR(VLOOKUP(Q$3&amp;$A24,Model1_BRA!$1:$1048576,Q$4,0)*100,"-"))</f>
        <v>0</v>
      </c>
      <c r="R24" s="377">
        <f>IF($A24="","",IFERROR(VLOOKUP(R$3&amp;$A24,Model1_BRA!$1:$1048576,R$4,0),"-"))</f>
        <v>3.7018425762653399E-2</v>
      </c>
      <c r="S24" s="375">
        <f>IF($A24="","",IFERROR(VLOOKUP(S$3&amp;$A24,Model1_BRA!$1:$1048576,S$4,0),"-"))</f>
        <v>0.72713929414749101</v>
      </c>
      <c r="T24" s="376">
        <f>IF($A24="","",IFERROR(VLOOKUP(T$3&amp;$A24,Model1_BRA!$1:$1048576,T$4,0)*100,"-"))</f>
        <v>0</v>
      </c>
      <c r="U24" s="377">
        <f>IF($A24="","",IFERROR(VLOOKUP(U$3&amp;$A24,Model1_BRA!$1:$1048576,U$4,0),"-"))</f>
        <v>3.6475289613008499E-2</v>
      </c>
      <c r="V24" s="375">
        <f>IF($A24="","",IFERROR(VLOOKUP(V$3&amp;$A24,Model1_BRA!$1:$1048576,V$4,0),"-"))</f>
        <v>0.67442888021469105</v>
      </c>
      <c r="W24" s="376">
        <f>IF($A24="","",IFERROR(VLOOKUP(W$3&amp;$A24,Model1_BRA!$1:$1048576,W$4,0)*100,"-"))</f>
        <v>0</v>
      </c>
      <c r="X24" s="377">
        <f>IF($A24="","",IFERROR(VLOOKUP(X$3&amp;$A24,Model1_BRA!$1:$1048576,X$4,0),"-"))</f>
        <v>3.6039926111698199E-2</v>
      </c>
      <c r="Y24" s="375">
        <f>IF($A24="","",IFERROR(VLOOKUP(Y$3&amp;$A24,Model1_BRA!$1:$1048576,Y$4,0),"-"))</f>
        <v>0.67013305425643899</v>
      </c>
      <c r="Z24" s="376">
        <f>IF($A24="","",IFERROR(VLOOKUP(Z$3&amp;$A24,Model1_BRA!$1:$1048576,Z$4,0)*100,"-"))</f>
        <v>0</v>
      </c>
      <c r="AA24" s="377">
        <f>IF($A24="","",IFERROR(VLOOKUP(AA$3&amp;$A24,Model1_BRA!$1:$1048576,AA$4,0),"-"))</f>
        <v>3.6505520343780497E-2</v>
      </c>
      <c r="AB24" s="375">
        <f>IF($A24="","",IFERROR(VLOOKUP(AB$3&amp;$A24,Model1_BRA!$1:$1048576,AB$4,0),"-"))</f>
        <v>0.68095445632934604</v>
      </c>
      <c r="AC24" s="376">
        <f>IF($A24="","",IFERROR(VLOOKUP(AC$3&amp;$A24,Model1_BRA!$1:$1048576,AC$4,0)*100,"-"))</f>
        <v>0</v>
      </c>
      <c r="AD24" s="377">
        <f>IF($A24="","",IFERROR(VLOOKUP(AD$3&amp;$A24,Model1_BRA!$1:$1048576,AD$4,0),"-"))</f>
        <v>3.4996159374713898E-2</v>
      </c>
      <c r="AE24" s="375">
        <f>IF($A24="","",IFERROR(VLOOKUP(AE$3&amp;$A24,Model1_BRA!$1:$1048576,AE$4,0),"-"))</f>
        <v>0.65938198566436801</v>
      </c>
      <c r="AF24" s="376">
        <f>IF($A24="","",IFERROR(VLOOKUP(AF$3&amp;$A24,Model1_BRA!$1:$1048576,AF$4,0)*100,"-"))</f>
        <v>0</v>
      </c>
      <c r="AG24" s="377">
        <f>IF($A24="","",IFERROR(VLOOKUP(AG$3&amp;$A24,Model1_BRA!$1:$1048576,AG$4,0),"-"))</f>
        <v>3.5080078989267301E-2</v>
      </c>
      <c r="AH24" s="375">
        <f>IF($A24="","",IFERROR(VLOOKUP(AH$3&amp;$A24,Model1_BRA!$1:$1048576,AH$4,0),"-"))</f>
        <v>0.66677600145339999</v>
      </c>
      <c r="AI24" s="376">
        <f>IF($A24="","",IFERROR(VLOOKUP(AI$3&amp;$A24,Model1_BRA!$1:$1048576,AI$4,0)*100,"-"))</f>
        <v>0</v>
      </c>
      <c r="AJ24" s="377">
        <f>IF($A24="","",IFERROR(VLOOKUP(AJ$3&amp;$A24,Model1_BRA!$1:$1048576,AJ$4,0),"-"))</f>
        <v>3.5023823380470297E-2</v>
      </c>
      <c r="AK24" s="375">
        <f>IF($A24="","",IFERROR(VLOOKUP(AK$3&amp;$A24,Model1_BRA!$1:$1048576,AK$4,0),"-"))</f>
        <v>0.65586572885513295</v>
      </c>
      <c r="AL24" s="376">
        <f>IF($A24="","",IFERROR(VLOOKUP(AL$3&amp;$A24,Model1_BRA!$1:$1048576,AL$4,0)*100,"-"))</f>
        <v>0</v>
      </c>
      <c r="AM24" s="377">
        <f>IF($A24="","",IFERROR(VLOOKUP(AM$3&amp;$A24,Model1_BRA!$1:$1048576,AM$4,0),"-"))</f>
        <v>3.5786848515272099E-2</v>
      </c>
      <c r="AN24" s="375">
        <f>IF($A24="","",IFERROR(VLOOKUP(AN$3&amp;$A24,Model1_BRA!$1:$1048576,AN$4,0),"-"))</f>
        <v>0.68925720453262296</v>
      </c>
      <c r="AO24" s="376">
        <f>IF($A24="","",IFERROR(VLOOKUP(AO$3&amp;$A24,Model1_BRA!$1:$1048576,AO$4,0)*100,"-"))</f>
        <v>0</v>
      </c>
      <c r="AP24" s="377">
        <f>IF($A24="","",IFERROR(VLOOKUP(AP$3&amp;$A24,Model1_BRA!$1:$1048576,AP$4,0),"-"))</f>
        <v>3.4550767391920097E-2</v>
      </c>
      <c r="AQ24" s="375">
        <f>IF($A24="","",IFERROR(VLOOKUP(AQ$3&amp;$A24,Model1_BRA!$1:$1048576,AQ$4,0),"-"))</f>
        <v>0.69821661710739102</v>
      </c>
      <c r="AR24" s="376">
        <f>IF($A24="","",IFERROR(VLOOKUP(AR$3&amp;$A24,Model1_BRA!$1:$1048576,AR$4,0)*100,"-"))</f>
        <v>0</v>
      </c>
      <c r="AS24" s="377">
        <f>IF($A24="","",IFERROR(VLOOKUP(AS$3&amp;$A24,Model1_BRA!$1:$1048576,AS$4,0),"-"))</f>
        <v>3.4745119512081098E-2</v>
      </c>
      <c r="AT24" s="375">
        <f>IF($A24="","",IFERROR(VLOOKUP(AT$3&amp;$A24,Model1_BRA!$1:$1048576,AT$4,0),"-"))</f>
        <v>0.69922804832458496</v>
      </c>
      <c r="AU24" s="376">
        <f>IF($A24="","",IFERROR(VLOOKUP(AU$3&amp;$A24,Model1_BRA!$1:$1048576,AU$4,0)*100,"-"))</f>
        <v>0</v>
      </c>
      <c r="AV24" s="377">
        <f>IF($A24="","",IFERROR(VLOOKUP(AV$3&amp;$A24,Model1_BRA!$1:$1048576,AV$4,0),"-"))</f>
        <v>3.5538725554943099E-2</v>
      </c>
      <c r="AW24" s="375">
        <f>IF($A24="","",IFERROR(VLOOKUP(AW$3&amp;$A24,Model1_BRA!$1:$1048576,AW$4,0),"-"))</f>
        <v>0.377026587724686</v>
      </c>
      <c r="AX24" s="376">
        <f>IF($A24="","",IFERROR(VLOOKUP(AX$3&amp;$A24,Model1_BRA!$1:$1048576,AX$4,0)*100,"-"))</f>
        <v>0</v>
      </c>
      <c r="AY24" s="377">
        <f>IF($A24="","",IFERROR(VLOOKUP(AY$3&amp;$A24,Model1_BRA!$1:$1048576,AY$4,0),"-"))</f>
        <v>2.9635339975357101E-2</v>
      </c>
      <c r="AZ24" s="375">
        <f>IF($A24="","",IFERROR(VLOOKUP(AZ$3&amp;$A24,Model1_BRA!$1:$1048576,AZ$4,0),"-"))</f>
        <v>0.43363413214683499</v>
      </c>
      <c r="BA24" s="376">
        <f>IF($A24="","",IFERROR(VLOOKUP(BA$3&amp;$A24,Model1_BRA!$1:$1048576,BA$4,0)*100,"-"))</f>
        <v>0</v>
      </c>
      <c r="BB24" s="377">
        <f>IF($A24="","",IFERROR(VLOOKUP(BB$3&amp;$A24,Model1_BRA!$1:$1048576,BB$4,0),"-"))</f>
        <v>2.8247240930795701E-2</v>
      </c>
      <c r="BC24" s="375">
        <f>IF($A24="","",IFERROR(VLOOKUP(BC$3&amp;$A24,Model1_BRA!$1:$1048576,BC$4,0),"-"))</f>
        <v>0.42838945984840399</v>
      </c>
      <c r="BD24" s="376">
        <f>IF($A24="","",IFERROR(VLOOKUP(BD$3&amp;$A24,Model1_BRA!$1:$1048576,BD$4,0)*100,"-"))</f>
        <v>0</v>
      </c>
      <c r="BE24" s="377">
        <f>IF($A24="","",IFERROR(VLOOKUP(BE$3&amp;$A24,Model1_BRA!$1:$1048576,BE$4,0),"-"))</f>
        <v>2.9582092538476001E-2</v>
      </c>
      <c r="BF24" s="375">
        <f>IF($A24="","",IFERROR(VLOOKUP(BF$3&amp;$A24,Model1_BRA!$1:$1048576,BF$4,0),"-"))</f>
        <v>0.70063239336013805</v>
      </c>
      <c r="BG24" s="376">
        <f>IF($A24="","",IFERROR(VLOOKUP(BG$3&amp;$A24,Model1_BRA!$1:$1048576,BG$4,0)*100,"-"))</f>
        <v>0</v>
      </c>
      <c r="BH24" s="377">
        <f>IF($A24="","",IFERROR(VLOOKUP(BH$3&amp;$A24,Model1_BRA!$1:$1048576,BH$4,0),"-"))</f>
        <v>3.70339825749397E-2</v>
      </c>
      <c r="BI24" s="375">
        <f>IF($A24="","",IFERROR(VLOOKUP(BI$3&amp;$A24,Model1_BRA!$1:$1048576,BI$4,0),"-"))</f>
        <v>0.69365680217742898</v>
      </c>
      <c r="BJ24" s="376">
        <f>IF($A24="","",IFERROR(VLOOKUP(BJ$3&amp;$A24,Model1_BRA!$1:$1048576,BJ$4,0)*100,"-"))</f>
        <v>0</v>
      </c>
      <c r="BK24" s="377">
        <f>IF($A24="","",IFERROR(VLOOKUP(BK$3&amp;$A24,Model1_BRA!$1:$1048576,BK$4,0),"-"))</f>
        <v>3.6507286131382002E-2</v>
      </c>
      <c r="BL24" s="375">
        <f>IF($A24="","",IFERROR(VLOOKUP(BL$3&amp;$A24,Model1_BRA!$1:$1048576,BL$4,0),"-"))</f>
        <v>0.66529524326324496</v>
      </c>
      <c r="BM24" s="376">
        <f>IF($A24="","",IFERROR(VLOOKUP(BM$3&amp;$A24,Model1_BRA!$1:$1048576,BM$4,0)*100,"-"))</f>
        <v>0</v>
      </c>
      <c r="BN24" s="377">
        <f>IF($A24="","",IFERROR(VLOOKUP(BN$3&amp;$A24,Model1_BRA!$1:$1048576,BN$4,0),"-"))</f>
        <v>3.5223547369241701E-2</v>
      </c>
      <c r="BO24" s="375">
        <f>IF($A24="","",IFERROR(VLOOKUP(BO$3&amp;$A24,Model1_BRA!$1:$1048576,BO$4,0),"-"))</f>
        <v>0.58245086669921897</v>
      </c>
      <c r="BP24" s="376">
        <f>IF($A24="","",IFERROR(VLOOKUP(BP$3&amp;$A24,Model1_BRA!$1:$1048576,BP$4,0)*100,"-"))</f>
        <v>0</v>
      </c>
      <c r="BQ24" s="377">
        <f>IF($A24="","",IFERROR(VLOOKUP(BQ$3&amp;$A24,Model1_BRA!$1:$1048576,BQ$4,0),"-"))</f>
        <v>3.3612523227930097E-2</v>
      </c>
      <c r="BR24" s="375">
        <f>IF($A24="","",IFERROR(VLOOKUP(BR$3&amp;$A24,Model1_BRA!$1:$1048576,BR$4,0),"-"))</f>
        <v>0.43096208572387701</v>
      </c>
      <c r="BS24" s="376">
        <f>IF($A24="","",IFERROR(VLOOKUP(BS$3&amp;$A24,Model1_BRA!$1:$1048576,BS$4,0)*100,"-"))</f>
        <v>0</v>
      </c>
      <c r="BT24" s="377">
        <f>IF($A24="","",IFERROR(VLOOKUP(BT$3&amp;$A24,Model1_BRA!$1:$1048576,BT$4,0),"-"))</f>
        <v>2.8915852308273302E-2</v>
      </c>
    </row>
    <row r="25" spans="1:72" ht="25.5" x14ac:dyDescent="0.25">
      <c r="A25" s="353" t="s">
        <v>714</v>
      </c>
      <c r="B25" s="365"/>
      <c r="C25" s="387" t="s">
        <v>739</v>
      </c>
      <c r="D25" s="375">
        <f>IF($A25="","",IFERROR(VLOOKUP(D$3&amp;$A25,Model1_BRA!$1:$1048576,D$4,0),"-"))</f>
        <v>0.77761846780777</v>
      </c>
      <c r="E25" s="376">
        <f>IF($A25="","",IFERROR(VLOOKUP(E$3&amp;$A25,Model1_BRA!$1:$1048576,E$4,0)*100,"-"))</f>
        <v>0</v>
      </c>
      <c r="F25" s="377">
        <f>IF($A25="","",IFERROR(VLOOKUP(F$3&amp;$A25,Model1_BRA!$1:$1048576,F$4,0),"-"))</f>
        <v>0.106427736580372</v>
      </c>
      <c r="G25" s="375">
        <f>IF($A25="","",IFERROR(VLOOKUP(G$3&amp;$A25,Model1_BRA!$1:$1048576,G$4,0),"-"))</f>
        <v>0.790524661540985</v>
      </c>
      <c r="H25" s="376">
        <f>IF($A25="","",IFERROR(VLOOKUP(H$3&amp;$A25,Model1_BRA!$1:$1048576,H$4,0)*100,"-"))</f>
        <v>0</v>
      </c>
      <c r="I25" s="377">
        <f>IF($A25="","",IFERROR(VLOOKUP(I$3&amp;$A25,Model1_BRA!$1:$1048576,I$4,0),"-"))</f>
        <v>0.10555837303399999</v>
      </c>
      <c r="J25" s="375">
        <f>IF($A25="","",IFERROR(VLOOKUP(J$3&amp;$A25,Model1_BRA!$1:$1048576,J$4,0),"-"))</f>
        <v>0.79423850774765004</v>
      </c>
      <c r="K25" s="376">
        <f>IF($A25="","",IFERROR(VLOOKUP(K$3&amp;$A25,Model1_BRA!$1:$1048576,K$4,0)*100,"-"))</f>
        <v>0</v>
      </c>
      <c r="L25" s="377">
        <f>IF($A25="","",IFERROR(VLOOKUP(L$3&amp;$A25,Model1_BRA!$1:$1048576,L$4,0),"-"))</f>
        <v>0.10629294067621201</v>
      </c>
      <c r="M25" s="375">
        <f>IF($A25="","",IFERROR(VLOOKUP(M$3&amp;$A25,Model1_BRA!$1:$1048576,M$4,0),"-"))</f>
        <v>0.81276863813400302</v>
      </c>
      <c r="N25" s="376">
        <f>IF($A25="","",IFERROR(VLOOKUP(N$3&amp;$A25,Model1_BRA!$1:$1048576,N$4,0)*100,"-"))</f>
        <v>0</v>
      </c>
      <c r="O25" s="377">
        <f>IF($A25="","",IFERROR(VLOOKUP(O$3&amp;$A25,Model1_BRA!$1:$1048576,O$4,0),"-"))</f>
        <v>0.10638290643692</v>
      </c>
      <c r="P25" s="375">
        <f>IF($A25="","",IFERROR(VLOOKUP(P$3&amp;$A25,Model1_BRA!$1:$1048576,P$4,0),"-"))</f>
        <v>0.80567497014999401</v>
      </c>
      <c r="Q25" s="376">
        <f>IF($A25="","",IFERROR(VLOOKUP(Q$3&amp;$A25,Model1_BRA!$1:$1048576,Q$4,0)*100,"-"))</f>
        <v>0</v>
      </c>
      <c r="R25" s="377">
        <f>IF($A25="","",IFERROR(VLOOKUP(R$3&amp;$A25,Model1_BRA!$1:$1048576,R$4,0),"-"))</f>
        <v>0.105592787265778</v>
      </c>
      <c r="S25" s="375">
        <f>IF($A25="","",IFERROR(VLOOKUP(S$3&amp;$A25,Model1_BRA!$1:$1048576,S$4,0),"-"))</f>
        <v>0.81247138977050803</v>
      </c>
      <c r="T25" s="376">
        <f>IF($A25="","",IFERROR(VLOOKUP(T$3&amp;$A25,Model1_BRA!$1:$1048576,T$4,0)*100,"-"))</f>
        <v>0</v>
      </c>
      <c r="U25" s="377">
        <f>IF($A25="","",IFERROR(VLOOKUP(U$3&amp;$A25,Model1_BRA!$1:$1048576,U$4,0),"-"))</f>
        <v>0.103375293314457</v>
      </c>
      <c r="V25" s="375">
        <f>IF($A25="","",IFERROR(VLOOKUP(V$3&amp;$A25,Model1_BRA!$1:$1048576,V$4,0),"-"))</f>
        <v>0.77371186017990101</v>
      </c>
      <c r="W25" s="376">
        <f>IF($A25="","",IFERROR(VLOOKUP(W$3&amp;$A25,Model1_BRA!$1:$1048576,W$4,0)*100,"-"))</f>
        <v>0</v>
      </c>
      <c r="X25" s="377">
        <f>IF($A25="","",IFERROR(VLOOKUP(X$3&amp;$A25,Model1_BRA!$1:$1048576,X$4,0),"-"))</f>
        <v>0.10670255869627</v>
      </c>
      <c r="Y25" s="375">
        <f>IF($A25="","",IFERROR(VLOOKUP(Y$3&amp;$A25,Model1_BRA!$1:$1048576,Y$4,0),"-"))</f>
        <v>0.77229750156402599</v>
      </c>
      <c r="Z25" s="376">
        <f>IF($A25="","",IFERROR(VLOOKUP(Z$3&amp;$A25,Model1_BRA!$1:$1048576,Z$4,0)*100,"-"))</f>
        <v>0</v>
      </c>
      <c r="AA25" s="377">
        <f>IF($A25="","",IFERROR(VLOOKUP(AA$3&amp;$A25,Model1_BRA!$1:$1048576,AA$4,0),"-"))</f>
        <v>0.10832644253969199</v>
      </c>
      <c r="AB25" s="375">
        <f>IF($A25="","",IFERROR(VLOOKUP(AB$3&amp;$A25,Model1_BRA!$1:$1048576,AB$4,0),"-"))</f>
        <v>0.755451619625092</v>
      </c>
      <c r="AC25" s="376">
        <f>IF($A25="","",IFERROR(VLOOKUP(AC$3&amp;$A25,Model1_BRA!$1:$1048576,AC$4,0)*100,"-"))</f>
        <v>0</v>
      </c>
      <c r="AD25" s="377">
        <f>IF($A25="","",IFERROR(VLOOKUP(AD$3&amp;$A25,Model1_BRA!$1:$1048576,AD$4,0),"-"))</f>
        <v>0.106423050165176</v>
      </c>
      <c r="AE25" s="375">
        <f>IF($A25="","",IFERROR(VLOOKUP(AE$3&amp;$A25,Model1_BRA!$1:$1048576,AE$4,0),"-"))</f>
        <v>0.75873821973800704</v>
      </c>
      <c r="AF25" s="376">
        <f>IF($A25="","",IFERROR(VLOOKUP(AF$3&amp;$A25,Model1_BRA!$1:$1048576,AF$4,0)*100,"-"))</f>
        <v>0</v>
      </c>
      <c r="AG25" s="377">
        <f>IF($A25="","",IFERROR(VLOOKUP(AG$3&amp;$A25,Model1_BRA!$1:$1048576,AG$4,0),"-"))</f>
        <v>0.10649199783802001</v>
      </c>
      <c r="AH25" s="375">
        <f>IF($A25="","",IFERROR(VLOOKUP(AH$3&amp;$A25,Model1_BRA!$1:$1048576,AH$4,0),"-"))</f>
        <v>0.75969141721725497</v>
      </c>
      <c r="AI25" s="376">
        <f>IF($A25="","",IFERROR(VLOOKUP(AI$3&amp;$A25,Model1_BRA!$1:$1048576,AI$4,0)*100,"-"))</f>
        <v>0</v>
      </c>
      <c r="AJ25" s="377">
        <f>IF($A25="","",IFERROR(VLOOKUP(AJ$3&amp;$A25,Model1_BRA!$1:$1048576,AJ$4,0),"-"))</f>
        <v>0.106318615376949</v>
      </c>
      <c r="AK25" s="375">
        <f>IF($A25="","",IFERROR(VLOOKUP(AK$3&amp;$A25,Model1_BRA!$1:$1048576,AK$4,0),"-"))</f>
        <v>0.77030640840530396</v>
      </c>
      <c r="AL25" s="376">
        <f>IF($A25="","",IFERROR(VLOOKUP(AL$3&amp;$A25,Model1_BRA!$1:$1048576,AL$4,0)*100,"-"))</f>
        <v>0</v>
      </c>
      <c r="AM25" s="377">
        <f>IF($A25="","",IFERROR(VLOOKUP(AM$3&amp;$A25,Model1_BRA!$1:$1048576,AM$4,0),"-"))</f>
        <v>0.106320917606354</v>
      </c>
      <c r="AN25" s="375">
        <f>IF($A25="","",IFERROR(VLOOKUP(AN$3&amp;$A25,Model1_BRA!$1:$1048576,AN$4,0),"-"))</f>
        <v>0.78798645734786998</v>
      </c>
      <c r="AO25" s="376">
        <f>IF($A25="","",IFERROR(VLOOKUP(AO$3&amp;$A25,Model1_BRA!$1:$1048576,AO$4,0)*100,"-"))</f>
        <v>0</v>
      </c>
      <c r="AP25" s="377">
        <f>IF($A25="","",IFERROR(VLOOKUP(AP$3&amp;$A25,Model1_BRA!$1:$1048576,AP$4,0),"-"))</f>
        <v>0.10512174665927899</v>
      </c>
      <c r="AQ25" s="375">
        <f>IF($A25="","",IFERROR(VLOOKUP(AQ$3&amp;$A25,Model1_BRA!$1:$1048576,AQ$4,0),"-"))</f>
        <v>0.80125266313552901</v>
      </c>
      <c r="AR25" s="376">
        <f>IF($A25="","",IFERROR(VLOOKUP(AR$3&amp;$A25,Model1_BRA!$1:$1048576,AR$4,0)*100,"-"))</f>
        <v>0</v>
      </c>
      <c r="AS25" s="377">
        <f>IF($A25="","",IFERROR(VLOOKUP(AS$3&amp;$A25,Model1_BRA!$1:$1048576,AS$4,0),"-"))</f>
        <v>0.103890590369701</v>
      </c>
      <c r="AT25" s="375">
        <f>IF($A25="","",IFERROR(VLOOKUP(AT$3&amp;$A25,Model1_BRA!$1:$1048576,AT$4,0),"-"))</f>
        <v>0.80848646163940396</v>
      </c>
      <c r="AU25" s="376">
        <f>IF($A25="","",IFERROR(VLOOKUP(AU$3&amp;$A25,Model1_BRA!$1:$1048576,AU$4,0)*100,"-"))</f>
        <v>0</v>
      </c>
      <c r="AV25" s="377">
        <f>IF($A25="","",IFERROR(VLOOKUP(AV$3&amp;$A25,Model1_BRA!$1:$1048576,AV$4,0),"-"))</f>
        <v>0.102576740086079</v>
      </c>
      <c r="AW25" s="375">
        <f>IF($A25="","",IFERROR(VLOOKUP(AW$3&amp;$A25,Model1_BRA!$1:$1048576,AW$4,0),"-"))</f>
        <v>0.54409205913543701</v>
      </c>
      <c r="AX25" s="376">
        <f>IF($A25="","",IFERROR(VLOOKUP(AX$3&amp;$A25,Model1_BRA!$1:$1048576,AX$4,0)*100,"-"))</f>
        <v>0</v>
      </c>
      <c r="AY25" s="377">
        <f>IF($A25="","",IFERROR(VLOOKUP(AY$3&amp;$A25,Model1_BRA!$1:$1048576,AY$4,0),"-"))</f>
        <v>0.10124459862709</v>
      </c>
      <c r="AZ25" s="375">
        <f>IF($A25="","",IFERROR(VLOOKUP(AZ$3&amp;$A25,Model1_BRA!$1:$1048576,AZ$4,0),"-"))</f>
        <v>0.57649672031402599</v>
      </c>
      <c r="BA25" s="376">
        <f>IF($A25="","",IFERROR(VLOOKUP(BA$3&amp;$A25,Model1_BRA!$1:$1048576,BA$4,0)*100,"-"))</f>
        <v>0</v>
      </c>
      <c r="BB25" s="377">
        <f>IF($A25="","",IFERROR(VLOOKUP(BB$3&amp;$A25,Model1_BRA!$1:$1048576,BB$4,0),"-"))</f>
        <v>0.100898005068302</v>
      </c>
      <c r="BC25" s="375">
        <f>IF($A25="","",IFERROR(VLOOKUP(BC$3&amp;$A25,Model1_BRA!$1:$1048576,BC$4,0),"-"))</f>
        <v>0.57337021827697798</v>
      </c>
      <c r="BD25" s="376">
        <f>IF($A25="","",IFERROR(VLOOKUP(BD$3&amp;$A25,Model1_BRA!$1:$1048576,BD$4,0)*100,"-"))</f>
        <v>0</v>
      </c>
      <c r="BE25" s="377">
        <f>IF($A25="","",IFERROR(VLOOKUP(BE$3&amp;$A25,Model1_BRA!$1:$1048576,BE$4,0),"-"))</f>
        <v>9.8645135760307298E-2</v>
      </c>
      <c r="BF25" s="375">
        <f>IF($A25="","",IFERROR(VLOOKUP(BF$3&amp;$A25,Model1_BRA!$1:$1048576,BF$4,0),"-"))</f>
        <v>0.79391825199127197</v>
      </c>
      <c r="BG25" s="376">
        <f>IF($A25="","",IFERROR(VLOOKUP(BG$3&amp;$A25,Model1_BRA!$1:$1048576,BG$4,0)*100,"-"))</f>
        <v>0</v>
      </c>
      <c r="BH25" s="377">
        <f>IF($A25="","",IFERROR(VLOOKUP(BH$3&amp;$A25,Model1_BRA!$1:$1048576,BH$4,0),"-"))</f>
        <v>0.106165565550327</v>
      </c>
      <c r="BI25" s="375">
        <f>IF($A25="","",IFERROR(VLOOKUP(BI$3&amp;$A25,Model1_BRA!$1:$1048576,BI$4,0),"-"))</f>
        <v>0.79098010063171398</v>
      </c>
      <c r="BJ25" s="376">
        <f>IF($A25="","",IFERROR(VLOOKUP(BJ$3&amp;$A25,Model1_BRA!$1:$1048576,BJ$4,0)*100,"-"))</f>
        <v>0</v>
      </c>
      <c r="BK25" s="377">
        <f>IF($A25="","",IFERROR(VLOOKUP(BK$3&amp;$A25,Model1_BRA!$1:$1048576,BK$4,0),"-"))</f>
        <v>0.106010816991329</v>
      </c>
      <c r="BL25" s="375">
        <f>IF($A25="","",IFERROR(VLOOKUP(BL$3&amp;$A25,Model1_BRA!$1:$1048576,BL$4,0),"-"))</f>
        <v>0.76074260473251298</v>
      </c>
      <c r="BM25" s="376">
        <f>IF($A25="","",IFERROR(VLOOKUP(BM$3&amp;$A25,Model1_BRA!$1:$1048576,BM$4,0)*100,"-"))</f>
        <v>0</v>
      </c>
      <c r="BN25" s="377">
        <f>IF($A25="","",IFERROR(VLOOKUP(BN$3&amp;$A25,Model1_BRA!$1:$1048576,BN$4,0),"-"))</f>
        <v>0.106388337910175</v>
      </c>
      <c r="BO25" s="375">
        <f>IF($A25="","",IFERROR(VLOOKUP(BO$3&amp;$A25,Model1_BRA!$1:$1048576,BO$4,0),"-"))</f>
        <v>0.70032513141632102</v>
      </c>
      <c r="BP25" s="376">
        <f>IF($A25="","",IFERROR(VLOOKUP(BP$3&amp;$A25,Model1_BRA!$1:$1048576,BP$4,0)*100,"-"))</f>
        <v>0</v>
      </c>
      <c r="BQ25" s="377">
        <f>IF($A25="","",IFERROR(VLOOKUP(BQ$3&amp;$A25,Model1_BRA!$1:$1048576,BQ$4,0),"-"))</f>
        <v>0.103205174207687</v>
      </c>
      <c r="BR25" s="375">
        <f>IF($A25="","",IFERROR(VLOOKUP(BR$3&amp;$A25,Model1_BRA!$1:$1048576,BR$4,0),"-"))</f>
        <v>0.57502621412277199</v>
      </c>
      <c r="BS25" s="376">
        <f>IF($A25="","",IFERROR(VLOOKUP(BS$3&amp;$A25,Model1_BRA!$1:$1048576,BS$4,0)*100,"-"))</f>
        <v>0</v>
      </c>
      <c r="BT25" s="377">
        <f>IF($A25="","",IFERROR(VLOOKUP(BT$3&amp;$A25,Model1_BRA!$1:$1048576,BT$4,0),"-"))</f>
        <v>9.9769569933414501E-2</v>
      </c>
    </row>
    <row r="26" spans="1:72" ht="25.5" x14ac:dyDescent="0.25">
      <c r="A26" s="353" t="s">
        <v>698</v>
      </c>
      <c r="B26" s="365"/>
      <c r="C26" s="387" t="s">
        <v>740</v>
      </c>
      <c r="D26" s="375">
        <f>IF($A26="","",IFERROR(VLOOKUP(D$3&amp;$A26,Model1_BRA!$1:$1048576,D$4,0),"-"))</f>
        <v>0.79520910978317305</v>
      </c>
      <c r="E26" s="376">
        <f>IF($A26="","",IFERROR(VLOOKUP(E$3&amp;$A26,Model1_BRA!$1:$1048576,E$4,0)*100,"-"))</f>
        <v>0</v>
      </c>
      <c r="F26" s="377">
        <f>IF($A26="","",IFERROR(VLOOKUP(F$3&amp;$A26,Model1_BRA!$1:$1048576,F$4,0),"-"))</f>
        <v>2.9086064547300301E-2</v>
      </c>
      <c r="G26" s="375">
        <f>IF($A26="","",IFERROR(VLOOKUP(G$3&amp;$A26,Model1_BRA!$1:$1048576,G$4,0),"-"))</f>
        <v>0.82025051116943404</v>
      </c>
      <c r="H26" s="376">
        <f>IF($A26="","",IFERROR(VLOOKUP(H$3&amp;$A26,Model1_BRA!$1:$1048576,H$4,0)*100,"-"))</f>
        <v>0</v>
      </c>
      <c r="I26" s="377">
        <f>IF($A26="","",IFERROR(VLOOKUP(I$3&amp;$A26,Model1_BRA!$1:$1048576,I$4,0),"-"))</f>
        <v>2.9015939682722099E-2</v>
      </c>
      <c r="J26" s="375">
        <f>IF($A26="","",IFERROR(VLOOKUP(J$3&amp;$A26,Model1_BRA!$1:$1048576,J$4,0),"-"))</f>
        <v>0.80280476808547996</v>
      </c>
      <c r="K26" s="376">
        <f>IF($A26="","",IFERROR(VLOOKUP(K$3&amp;$A26,Model1_BRA!$1:$1048576,K$4,0)*100,"-"))</f>
        <v>0</v>
      </c>
      <c r="L26" s="377">
        <f>IF($A26="","",IFERROR(VLOOKUP(L$3&amp;$A26,Model1_BRA!$1:$1048576,L$4,0),"-"))</f>
        <v>2.8752200305461901E-2</v>
      </c>
      <c r="M26" s="375">
        <f>IF($A26="","",IFERROR(VLOOKUP(M$3&amp;$A26,Model1_BRA!$1:$1048576,M$4,0),"-"))</f>
        <v>0.83388000726699796</v>
      </c>
      <c r="N26" s="376">
        <f>IF($A26="","",IFERROR(VLOOKUP(N$3&amp;$A26,Model1_BRA!$1:$1048576,N$4,0)*100,"-"))</f>
        <v>0</v>
      </c>
      <c r="O26" s="377">
        <f>IF($A26="","",IFERROR(VLOOKUP(O$3&amp;$A26,Model1_BRA!$1:$1048576,O$4,0),"-"))</f>
        <v>2.8326706960797299E-2</v>
      </c>
      <c r="P26" s="375">
        <f>IF($A26="","",IFERROR(VLOOKUP(P$3&amp;$A26,Model1_BRA!$1:$1048576,P$4,0),"-"))</f>
        <v>0.818781197071075</v>
      </c>
      <c r="Q26" s="376">
        <f>IF($A26="","",IFERROR(VLOOKUP(Q$3&amp;$A26,Model1_BRA!$1:$1048576,Q$4,0)*100,"-"))</f>
        <v>0</v>
      </c>
      <c r="R26" s="377">
        <f>IF($A26="","",IFERROR(VLOOKUP(R$3&amp;$A26,Model1_BRA!$1:$1048576,R$4,0),"-"))</f>
        <v>2.7942107990384098E-2</v>
      </c>
      <c r="S26" s="375">
        <f>IF($A26="","",IFERROR(VLOOKUP(S$3&amp;$A26,Model1_BRA!$1:$1048576,S$4,0),"-"))</f>
        <v>0.84338873624801602</v>
      </c>
      <c r="T26" s="376">
        <f>IF($A26="","",IFERROR(VLOOKUP(T$3&amp;$A26,Model1_BRA!$1:$1048576,T$4,0)*100,"-"))</f>
        <v>0</v>
      </c>
      <c r="U26" s="377">
        <f>IF($A26="","",IFERROR(VLOOKUP(U$3&amp;$A26,Model1_BRA!$1:$1048576,U$4,0),"-"))</f>
        <v>2.8450068086385699E-2</v>
      </c>
      <c r="V26" s="375">
        <f>IF($A26="","",IFERROR(VLOOKUP(V$3&amp;$A26,Model1_BRA!$1:$1048576,V$4,0),"-"))</f>
        <v>0.77293723821640004</v>
      </c>
      <c r="W26" s="376">
        <f>IF($A26="","",IFERROR(VLOOKUP(W$3&amp;$A26,Model1_BRA!$1:$1048576,W$4,0)*100,"-"))</f>
        <v>0</v>
      </c>
      <c r="X26" s="377">
        <f>IF($A26="","",IFERROR(VLOOKUP(X$3&amp;$A26,Model1_BRA!$1:$1048576,X$4,0),"-"))</f>
        <v>2.90178600698709E-2</v>
      </c>
      <c r="Y26" s="375">
        <f>IF($A26="","",IFERROR(VLOOKUP(Y$3&amp;$A26,Model1_BRA!$1:$1048576,Y$4,0),"-"))</f>
        <v>0.782343149185181</v>
      </c>
      <c r="Z26" s="376">
        <f>IF($A26="","",IFERROR(VLOOKUP(Z$3&amp;$A26,Model1_BRA!$1:$1048576,Z$4,0)*100,"-"))</f>
        <v>0</v>
      </c>
      <c r="AA26" s="377">
        <f>IF($A26="","",IFERROR(VLOOKUP(AA$3&amp;$A26,Model1_BRA!$1:$1048576,AA$4,0),"-"))</f>
        <v>2.95444596558809E-2</v>
      </c>
      <c r="AB26" s="375">
        <f>IF($A26="","",IFERROR(VLOOKUP(AB$3&amp;$A26,Model1_BRA!$1:$1048576,AB$4,0),"-"))</f>
        <v>0.76554346084594704</v>
      </c>
      <c r="AC26" s="376">
        <f>IF($A26="","",IFERROR(VLOOKUP(AC$3&amp;$A26,Model1_BRA!$1:$1048576,AC$4,0)*100,"-"))</f>
        <v>0</v>
      </c>
      <c r="AD26" s="377">
        <f>IF($A26="","",IFERROR(VLOOKUP(AD$3&amp;$A26,Model1_BRA!$1:$1048576,AD$4,0),"-"))</f>
        <v>2.82074566930532E-2</v>
      </c>
      <c r="AE26" s="375">
        <f>IF($A26="","",IFERROR(VLOOKUP(AE$3&amp;$A26,Model1_BRA!$1:$1048576,AE$4,0),"-"))</f>
        <v>0.75910711288452104</v>
      </c>
      <c r="AF26" s="376">
        <f>IF($A26="","",IFERROR(VLOOKUP(AF$3&amp;$A26,Model1_BRA!$1:$1048576,AF$4,0)*100,"-"))</f>
        <v>0</v>
      </c>
      <c r="AG26" s="377">
        <f>IF($A26="","",IFERROR(VLOOKUP(AG$3&amp;$A26,Model1_BRA!$1:$1048576,AG$4,0),"-"))</f>
        <v>2.8975699096918099E-2</v>
      </c>
      <c r="AH26" s="375">
        <f>IF($A26="","",IFERROR(VLOOKUP(AH$3&amp;$A26,Model1_BRA!$1:$1048576,AH$4,0),"-"))</f>
        <v>0.765760958194733</v>
      </c>
      <c r="AI26" s="376">
        <f>IF($A26="","",IFERROR(VLOOKUP(AI$3&amp;$A26,Model1_BRA!$1:$1048576,AI$4,0)*100,"-"))</f>
        <v>0</v>
      </c>
      <c r="AJ26" s="377">
        <f>IF($A26="","",IFERROR(VLOOKUP(AJ$3&amp;$A26,Model1_BRA!$1:$1048576,AJ$4,0),"-"))</f>
        <v>2.90680471807718E-2</v>
      </c>
      <c r="AK26" s="375">
        <f>IF($A26="","",IFERROR(VLOOKUP(AK$3&amp;$A26,Model1_BRA!$1:$1048576,AK$4,0),"-"))</f>
        <v>0.78673744201660201</v>
      </c>
      <c r="AL26" s="376">
        <f>IF($A26="","",IFERROR(VLOOKUP(AL$3&amp;$A26,Model1_BRA!$1:$1048576,AL$4,0)*100,"-"))</f>
        <v>0</v>
      </c>
      <c r="AM26" s="377">
        <f>IF($A26="","",IFERROR(VLOOKUP(AM$3&amp;$A26,Model1_BRA!$1:$1048576,AM$4,0),"-"))</f>
        <v>2.8970343992114098E-2</v>
      </c>
      <c r="AN26" s="375">
        <f>IF($A26="","",IFERROR(VLOOKUP(AN$3&amp;$A26,Model1_BRA!$1:$1048576,AN$4,0),"-"))</f>
        <v>0.79724282026290905</v>
      </c>
      <c r="AO26" s="376">
        <f>IF($A26="","",IFERROR(VLOOKUP(AO$3&amp;$A26,Model1_BRA!$1:$1048576,AO$4,0)*100,"-"))</f>
        <v>0</v>
      </c>
      <c r="AP26" s="377">
        <f>IF($A26="","",IFERROR(VLOOKUP(AP$3&amp;$A26,Model1_BRA!$1:$1048576,AP$4,0),"-"))</f>
        <v>2.7752872556448E-2</v>
      </c>
      <c r="AQ26" s="375">
        <f>IF($A26="","",IFERROR(VLOOKUP(AQ$3&amp;$A26,Model1_BRA!$1:$1048576,AQ$4,0),"-"))</f>
        <v>0.80627310276031505</v>
      </c>
      <c r="AR26" s="376">
        <f>IF($A26="","",IFERROR(VLOOKUP(AR$3&amp;$A26,Model1_BRA!$1:$1048576,AR$4,0)*100,"-"))</f>
        <v>0</v>
      </c>
      <c r="AS26" s="377">
        <f>IF($A26="","",IFERROR(VLOOKUP(AS$3&amp;$A26,Model1_BRA!$1:$1048576,AS$4,0),"-"))</f>
        <v>2.8891200199723199E-2</v>
      </c>
      <c r="AT26" s="375">
        <f>IF($A26="","",IFERROR(VLOOKUP(AT$3&amp;$A26,Model1_BRA!$1:$1048576,AT$4,0),"-"))</f>
        <v>0.83189982175827004</v>
      </c>
      <c r="AU26" s="376">
        <f>IF($A26="","",IFERROR(VLOOKUP(AU$3&amp;$A26,Model1_BRA!$1:$1048576,AU$4,0)*100,"-"))</f>
        <v>0</v>
      </c>
      <c r="AV26" s="377">
        <f>IF($A26="","",IFERROR(VLOOKUP(AV$3&amp;$A26,Model1_BRA!$1:$1048576,AV$4,0),"-"))</f>
        <v>2.8226505964994399E-2</v>
      </c>
      <c r="AW26" s="375">
        <f>IF($A26="","",IFERROR(VLOOKUP(AW$3&amp;$A26,Model1_BRA!$1:$1048576,AW$4,0),"-"))</f>
        <v>0.52195739746093806</v>
      </c>
      <c r="AX26" s="376">
        <f>IF($A26="","",IFERROR(VLOOKUP(AX$3&amp;$A26,Model1_BRA!$1:$1048576,AX$4,0)*100,"-"))</f>
        <v>0</v>
      </c>
      <c r="AY26" s="377">
        <f>IF($A26="","",IFERROR(VLOOKUP(AY$3&amp;$A26,Model1_BRA!$1:$1048576,AY$4,0),"-"))</f>
        <v>2.5751814246177701E-2</v>
      </c>
      <c r="AZ26" s="375">
        <f>IF($A26="","",IFERROR(VLOOKUP(AZ$3&amp;$A26,Model1_BRA!$1:$1048576,AZ$4,0),"-"))</f>
        <v>0.54708534479141202</v>
      </c>
      <c r="BA26" s="376">
        <f>IF($A26="","",IFERROR(VLOOKUP(BA$3&amp;$A26,Model1_BRA!$1:$1048576,BA$4,0)*100,"-"))</f>
        <v>0</v>
      </c>
      <c r="BB26" s="377">
        <f>IF($A26="","",IFERROR(VLOOKUP(BB$3&amp;$A26,Model1_BRA!$1:$1048576,BB$4,0),"-"))</f>
        <v>2.4467960000038098E-2</v>
      </c>
      <c r="BC26" s="375">
        <f>IF($A26="","",IFERROR(VLOOKUP(BC$3&amp;$A26,Model1_BRA!$1:$1048576,BC$4,0),"-"))</f>
        <v>0.53725963830947898</v>
      </c>
      <c r="BD26" s="376">
        <f>IF($A26="","",IFERROR(VLOOKUP(BD$3&amp;$A26,Model1_BRA!$1:$1048576,BD$4,0)*100,"-"))</f>
        <v>0</v>
      </c>
      <c r="BE26" s="377">
        <f>IF($A26="","",IFERROR(VLOOKUP(BE$3&amp;$A26,Model1_BRA!$1:$1048576,BE$4,0),"-"))</f>
        <v>2.5211287662386901E-2</v>
      </c>
      <c r="BF26" s="375">
        <f>IF($A26="","",IFERROR(VLOOKUP(BF$3&amp;$A26,Model1_BRA!$1:$1048576,BF$4,0),"-"))</f>
        <v>0.81304132938384999</v>
      </c>
      <c r="BG26" s="376">
        <f>IF($A26="","",IFERROR(VLOOKUP(BG$3&amp;$A26,Model1_BRA!$1:$1048576,BG$4,0)*100,"-"))</f>
        <v>0</v>
      </c>
      <c r="BH26" s="377">
        <f>IF($A26="","",IFERROR(VLOOKUP(BH$3&amp;$A26,Model1_BRA!$1:$1048576,BH$4,0),"-"))</f>
        <v>2.8793107718229301E-2</v>
      </c>
      <c r="BI26" s="375">
        <f>IF($A26="","",IFERROR(VLOOKUP(BI$3&amp;$A26,Model1_BRA!$1:$1048576,BI$4,0),"-"))</f>
        <v>0.80429166555404696</v>
      </c>
      <c r="BJ26" s="376">
        <f>IF($A26="","",IFERROR(VLOOKUP(BJ$3&amp;$A26,Model1_BRA!$1:$1048576,BJ$4,0)*100,"-"))</f>
        <v>0</v>
      </c>
      <c r="BK26" s="377">
        <f>IF($A26="","",IFERROR(VLOOKUP(BK$3&amp;$A26,Model1_BRA!$1:$1048576,BK$4,0),"-"))</f>
        <v>2.8744641691446301E-2</v>
      </c>
      <c r="BL26" s="375">
        <f>IF($A26="","",IFERROR(VLOOKUP(BL$3&amp;$A26,Model1_BRA!$1:$1048576,BL$4,0),"-"))</f>
        <v>0.76872962713241599</v>
      </c>
      <c r="BM26" s="376">
        <f>IF($A26="","",IFERROR(VLOOKUP(BM$3&amp;$A26,Model1_BRA!$1:$1048576,BM$4,0)*100,"-"))</f>
        <v>0</v>
      </c>
      <c r="BN26" s="377">
        <f>IF($A26="","",IFERROR(VLOOKUP(BN$3&amp;$A26,Model1_BRA!$1:$1048576,BN$4,0),"-"))</f>
        <v>2.8807394206523899E-2</v>
      </c>
      <c r="BO26" s="375">
        <f>IF($A26="","",IFERROR(VLOOKUP(BO$3&amp;$A26,Model1_BRA!$1:$1048576,BO$4,0),"-"))</f>
        <v>0.70443034172058105</v>
      </c>
      <c r="BP26" s="376">
        <f>IF($A26="","",IFERROR(VLOOKUP(BP$3&amp;$A26,Model1_BRA!$1:$1048576,BP$4,0)*100,"-"))</f>
        <v>0</v>
      </c>
      <c r="BQ26" s="377">
        <f>IF($A26="","",IFERROR(VLOOKUP(BQ$3&amp;$A26,Model1_BRA!$1:$1048576,BQ$4,0),"-"))</f>
        <v>2.7653383091092099E-2</v>
      </c>
      <c r="BR26" s="375">
        <f>IF($A26="","",IFERROR(VLOOKUP(BR$3&amp;$A26,Model1_BRA!$1:$1048576,BR$4,0),"-"))</f>
        <v>0.54212146997451804</v>
      </c>
      <c r="BS26" s="376">
        <f>IF($A26="","",IFERROR(VLOOKUP(BS$3&amp;$A26,Model1_BRA!$1:$1048576,BS$4,0)*100,"-"))</f>
        <v>0</v>
      </c>
      <c r="BT26" s="377">
        <f>IF($A26="","",IFERROR(VLOOKUP(BT$3&amp;$A26,Model1_BRA!$1:$1048576,BT$4,0),"-"))</f>
        <v>2.4840284138917899E-2</v>
      </c>
    </row>
    <row r="27" spans="1:72" ht="25.5" x14ac:dyDescent="0.25">
      <c r="A27" s="353" t="s">
        <v>699</v>
      </c>
      <c r="B27" s="365"/>
      <c r="C27" s="387" t="s">
        <v>199</v>
      </c>
      <c r="D27" s="375">
        <f>IF($A27="","",IFERROR(VLOOKUP(D$3&amp;$A27,Model1_BRA!$1:$1048576,D$4,0),"-"))</f>
        <v>0.88518816232681297</v>
      </c>
      <c r="E27" s="376">
        <f>IF($A27="","",IFERROR(VLOOKUP(E$3&amp;$A27,Model1_BRA!$1:$1048576,E$4,0)*100,"-"))</f>
        <v>0</v>
      </c>
      <c r="F27" s="377">
        <f>IF($A27="","",IFERROR(VLOOKUP(F$3&amp;$A27,Model1_BRA!$1:$1048576,F$4,0),"-"))</f>
        <v>3.24307903647423E-2</v>
      </c>
      <c r="G27" s="375">
        <f>IF($A27="","",IFERROR(VLOOKUP(G$3&amp;$A27,Model1_BRA!$1:$1048576,G$4,0),"-"))</f>
        <v>0.904102802276611</v>
      </c>
      <c r="H27" s="376">
        <f>IF($A27="","",IFERROR(VLOOKUP(H$3&amp;$A27,Model1_BRA!$1:$1048576,H$4,0)*100,"-"))</f>
        <v>0</v>
      </c>
      <c r="I27" s="377">
        <f>IF($A27="","",IFERROR(VLOOKUP(I$3&amp;$A27,Model1_BRA!$1:$1048576,I$4,0),"-"))</f>
        <v>3.2637450844049502E-2</v>
      </c>
      <c r="J27" s="375">
        <f>IF($A27="","",IFERROR(VLOOKUP(J$3&amp;$A27,Model1_BRA!$1:$1048576,J$4,0),"-"))</f>
        <v>0.88528555631637595</v>
      </c>
      <c r="K27" s="376">
        <f>IF($A27="","",IFERROR(VLOOKUP(K$3&amp;$A27,Model1_BRA!$1:$1048576,K$4,0)*100,"-"))</f>
        <v>0</v>
      </c>
      <c r="L27" s="377">
        <f>IF($A27="","",IFERROR(VLOOKUP(L$3&amp;$A27,Model1_BRA!$1:$1048576,L$4,0),"-"))</f>
        <v>3.2759428024291999E-2</v>
      </c>
      <c r="M27" s="375">
        <f>IF($A27="","",IFERROR(VLOOKUP(M$3&amp;$A27,Model1_BRA!$1:$1048576,M$4,0),"-"))</f>
        <v>0.89481317996978804</v>
      </c>
      <c r="N27" s="376">
        <f>IF($A27="","",IFERROR(VLOOKUP(N$3&amp;$A27,Model1_BRA!$1:$1048576,N$4,0)*100,"-"))</f>
        <v>0</v>
      </c>
      <c r="O27" s="377">
        <f>IF($A27="","",IFERROR(VLOOKUP(O$3&amp;$A27,Model1_BRA!$1:$1048576,O$4,0),"-"))</f>
        <v>3.1531967222690603E-2</v>
      </c>
      <c r="P27" s="375">
        <f>IF($A27="","",IFERROR(VLOOKUP(P$3&amp;$A27,Model1_BRA!$1:$1048576,P$4,0),"-"))</f>
        <v>0.89272075891494795</v>
      </c>
      <c r="Q27" s="376">
        <f>IF($A27="","",IFERROR(VLOOKUP(Q$3&amp;$A27,Model1_BRA!$1:$1048576,Q$4,0)*100,"-"))</f>
        <v>0</v>
      </c>
      <c r="R27" s="377">
        <f>IF($A27="","",IFERROR(VLOOKUP(R$3&amp;$A27,Model1_BRA!$1:$1048576,R$4,0),"-"))</f>
        <v>2.9843315482139601E-2</v>
      </c>
      <c r="S27" s="375">
        <f>IF($A27="","",IFERROR(VLOOKUP(S$3&amp;$A27,Model1_BRA!$1:$1048576,S$4,0),"-"))</f>
        <v>0.90845876932144198</v>
      </c>
      <c r="T27" s="376">
        <f>IF($A27="","",IFERROR(VLOOKUP(T$3&amp;$A27,Model1_BRA!$1:$1048576,T$4,0)*100,"-"))</f>
        <v>0</v>
      </c>
      <c r="U27" s="377">
        <f>IF($A27="","",IFERROR(VLOOKUP(U$3&amp;$A27,Model1_BRA!$1:$1048576,U$4,0),"-"))</f>
        <v>3.1687054783105899E-2</v>
      </c>
      <c r="V27" s="375">
        <f>IF($A27="","",IFERROR(VLOOKUP(V$3&amp;$A27,Model1_BRA!$1:$1048576,V$4,0),"-"))</f>
        <v>0.87030565738678001</v>
      </c>
      <c r="W27" s="376">
        <f>IF($A27="","",IFERROR(VLOOKUP(W$3&amp;$A27,Model1_BRA!$1:$1048576,W$4,0)*100,"-"))</f>
        <v>0</v>
      </c>
      <c r="X27" s="377">
        <f>IF($A27="","",IFERROR(VLOOKUP(X$3&amp;$A27,Model1_BRA!$1:$1048576,X$4,0),"-"))</f>
        <v>3.1310599297285101E-2</v>
      </c>
      <c r="Y27" s="375">
        <f>IF($A27="","",IFERROR(VLOOKUP(Y$3&amp;$A27,Model1_BRA!$1:$1048576,Y$4,0),"-"))</f>
        <v>0.876201152801514</v>
      </c>
      <c r="Z27" s="376">
        <f>IF($A27="","",IFERROR(VLOOKUP(Z$3&amp;$A27,Model1_BRA!$1:$1048576,Z$4,0)*100,"-"))</f>
        <v>0</v>
      </c>
      <c r="AA27" s="377">
        <f>IF($A27="","",IFERROR(VLOOKUP(AA$3&amp;$A27,Model1_BRA!$1:$1048576,AA$4,0),"-"))</f>
        <v>3.0506903305649799E-2</v>
      </c>
      <c r="AB27" s="375">
        <f>IF($A27="","",IFERROR(VLOOKUP(AB$3&amp;$A27,Model1_BRA!$1:$1048576,AB$4,0),"-"))</f>
        <v>0.84832161664962802</v>
      </c>
      <c r="AC27" s="376">
        <f>IF($A27="","",IFERROR(VLOOKUP(AC$3&amp;$A27,Model1_BRA!$1:$1048576,AC$4,0)*100,"-"))</f>
        <v>0</v>
      </c>
      <c r="AD27" s="377">
        <f>IF($A27="","",IFERROR(VLOOKUP(AD$3&amp;$A27,Model1_BRA!$1:$1048576,AD$4,0),"-"))</f>
        <v>3.2103296369314201E-2</v>
      </c>
      <c r="AE27" s="375">
        <f>IF($A27="","",IFERROR(VLOOKUP(AE$3&amp;$A27,Model1_BRA!$1:$1048576,AE$4,0),"-"))</f>
        <v>0.84347635507583596</v>
      </c>
      <c r="AF27" s="376">
        <f>IF($A27="","",IFERROR(VLOOKUP(AF$3&amp;$A27,Model1_BRA!$1:$1048576,AF$4,0)*100,"-"))</f>
        <v>0</v>
      </c>
      <c r="AG27" s="377">
        <f>IF($A27="","",IFERROR(VLOOKUP(AG$3&amp;$A27,Model1_BRA!$1:$1048576,AG$4,0),"-"))</f>
        <v>3.07112019509077E-2</v>
      </c>
      <c r="AH27" s="375">
        <f>IF($A27="","",IFERROR(VLOOKUP(AH$3&amp;$A27,Model1_BRA!$1:$1048576,AH$4,0),"-"))</f>
        <v>0.825861036777496</v>
      </c>
      <c r="AI27" s="376">
        <f>IF($A27="","",IFERROR(VLOOKUP(AI$3&amp;$A27,Model1_BRA!$1:$1048576,AI$4,0)*100,"-"))</f>
        <v>0</v>
      </c>
      <c r="AJ27" s="377">
        <f>IF($A27="","",IFERROR(VLOOKUP(AJ$3&amp;$A27,Model1_BRA!$1:$1048576,AJ$4,0),"-"))</f>
        <v>3.18728797137737E-2</v>
      </c>
      <c r="AK27" s="375">
        <f>IF($A27="","",IFERROR(VLOOKUP(AK$3&amp;$A27,Model1_BRA!$1:$1048576,AK$4,0),"-"))</f>
        <v>0.86110091209411599</v>
      </c>
      <c r="AL27" s="376">
        <f>IF($A27="","",IFERROR(VLOOKUP(AL$3&amp;$A27,Model1_BRA!$1:$1048576,AL$4,0)*100,"-"))</f>
        <v>0</v>
      </c>
      <c r="AM27" s="377">
        <f>IF($A27="","",IFERROR(VLOOKUP(AM$3&amp;$A27,Model1_BRA!$1:$1048576,AM$4,0),"-"))</f>
        <v>3.11483275145292E-2</v>
      </c>
      <c r="AN27" s="375">
        <f>IF($A27="","",IFERROR(VLOOKUP(AN$3&amp;$A27,Model1_BRA!$1:$1048576,AN$4,0),"-"))</f>
        <v>0.86097544431686401</v>
      </c>
      <c r="AO27" s="376">
        <f>IF($A27="","",IFERROR(VLOOKUP(AO$3&amp;$A27,Model1_BRA!$1:$1048576,AO$4,0)*100,"-"))</f>
        <v>0</v>
      </c>
      <c r="AP27" s="377">
        <f>IF($A27="","",IFERROR(VLOOKUP(AP$3&amp;$A27,Model1_BRA!$1:$1048576,AP$4,0),"-"))</f>
        <v>3.0218074098229401E-2</v>
      </c>
      <c r="AQ27" s="375">
        <f>IF($A27="","",IFERROR(VLOOKUP(AQ$3&amp;$A27,Model1_BRA!$1:$1048576,AQ$4,0),"-"))</f>
        <v>0.88090527057647705</v>
      </c>
      <c r="AR27" s="376">
        <f>IF($A27="","",IFERROR(VLOOKUP(AR$3&amp;$A27,Model1_BRA!$1:$1048576,AR$4,0)*100,"-"))</f>
        <v>0</v>
      </c>
      <c r="AS27" s="377">
        <f>IF($A27="","",IFERROR(VLOOKUP(AS$3&amp;$A27,Model1_BRA!$1:$1048576,AS$4,0),"-"))</f>
        <v>3.1424906104803099E-2</v>
      </c>
      <c r="AT27" s="375">
        <f>IF($A27="","",IFERROR(VLOOKUP(AT$3&amp;$A27,Model1_BRA!$1:$1048576,AT$4,0),"-"))</f>
        <v>0.87881499528884899</v>
      </c>
      <c r="AU27" s="376">
        <f>IF($A27="","",IFERROR(VLOOKUP(AU$3&amp;$A27,Model1_BRA!$1:$1048576,AU$4,0)*100,"-"))</f>
        <v>0</v>
      </c>
      <c r="AV27" s="377">
        <f>IF($A27="","",IFERROR(VLOOKUP(AV$3&amp;$A27,Model1_BRA!$1:$1048576,AV$4,0),"-"))</f>
        <v>3.0724002048373202E-2</v>
      </c>
      <c r="AW27" s="375">
        <f>IF($A27="","",IFERROR(VLOOKUP(AW$3&amp;$A27,Model1_BRA!$1:$1048576,AW$4,0),"-"))</f>
        <v>0.55919265747070301</v>
      </c>
      <c r="AX27" s="376">
        <f>IF($A27="","",IFERROR(VLOOKUP(AX$3&amp;$A27,Model1_BRA!$1:$1048576,AX$4,0)*100,"-"))</f>
        <v>0</v>
      </c>
      <c r="AY27" s="377">
        <f>IF($A27="","",IFERROR(VLOOKUP(AY$3&amp;$A27,Model1_BRA!$1:$1048576,AY$4,0),"-"))</f>
        <v>2.75447573512793E-2</v>
      </c>
      <c r="AZ27" s="375">
        <f>IF($A27="","",IFERROR(VLOOKUP(AZ$3&amp;$A27,Model1_BRA!$1:$1048576,AZ$4,0),"-"))</f>
        <v>0.57008379697799705</v>
      </c>
      <c r="BA27" s="376">
        <f>IF($A27="","",IFERROR(VLOOKUP(BA$3&amp;$A27,Model1_BRA!$1:$1048576,BA$4,0)*100,"-"))</f>
        <v>0</v>
      </c>
      <c r="BB27" s="377">
        <f>IF($A27="","",IFERROR(VLOOKUP(BB$3&amp;$A27,Model1_BRA!$1:$1048576,BB$4,0),"-"))</f>
        <v>2.8104357421398201E-2</v>
      </c>
      <c r="BC27" s="375">
        <f>IF($A27="","",IFERROR(VLOOKUP(BC$3&amp;$A27,Model1_BRA!$1:$1048576,BC$4,0),"-"))</f>
        <v>0.601751089096069</v>
      </c>
      <c r="BD27" s="376">
        <f>IF($A27="","",IFERROR(VLOOKUP(BD$3&amp;$A27,Model1_BRA!$1:$1048576,BD$4,0)*100,"-"))</f>
        <v>0</v>
      </c>
      <c r="BE27" s="377">
        <f>IF($A27="","",IFERROR(VLOOKUP(BE$3&amp;$A27,Model1_BRA!$1:$1048576,BE$4,0),"-"))</f>
        <v>2.74372398853302E-2</v>
      </c>
      <c r="BF27" s="375">
        <f>IF($A27="","",IFERROR(VLOOKUP(BF$3&amp;$A27,Model1_BRA!$1:$1048576,BF$4,0),"-"))</f>
        <v>0.89243799448013295</v>
      </c>
      <c r="BG27" s="376">
        <f>IF($A27="","",IFERROR(VLOOKUP(BG$3&amp;$A27,Model1_BRA!$1:$1048576,BG$4,0)*100,"-"))</f>
        <v>0</v>
      </c>
      <c r="BH27" s="377">
        <f>IF($A27="","",IFERROR(VLOOKUP(BH$3&amp;$A27,Model1_BRA!$1:$1048576,BH$4,0),"-"))</f>
        <v>3.2338194549083703E-2</v>
      </c>
      <c r="BI27" s="375">
        <f>IF($A27="","",IFERROR(VLOOKUP(BI$3&amp;$A27,Model1_BRA!$1:$1048576,BI$4,0),"-"))</f>
        <v>0.88690376281738303</v>
      </c>
      <c r="BJ27" s="376">
        <f>IF($A27="","",IFERROR(VLOOKUP(BJ$3&amp;$A27,Model1_BRA!$1:$1048576,BJ$4,0)*100,"-"))</f>
        <v>0</v>
      </c>
      <c r="BK27" s="377">
        <f>IF($A27="","",IFERROR(VLOOKUP(BK$3&amp;$A27,Model1_BRA!$1:$1048576,BK$4,0),"-"))</f>
        <v>3.0839642509818101E-2</v>
      </c>
      <c r="BL27" s="375">
        <f>IF($A27="","",IFERROR(VLOOKUP(BL$3&amp;$A27,Model1_BRA!$1:$1048576,BL$4,0),"-"))</f>
        <v>0.84448206424713101</v>
      </c>
      <c r="BM27" s="376">
        <f>IF($A27="","",IFERROR(VLOOKUP(BM$3&amp;$A27,Model1_BRA!$1:$1048576,BM$4,0)*100,"-"))</f>
        <v>0</v>
      </c>
      <c r="BN27" s="377">
        <f>IF($A27="","",IFERROR(VLOOKUP(BN$3&amp;$A27,Model1_BRA!$1:$1048576,BN$4,0),"-"))</f>
        <v>3.1456977128982502E-2</v>
      </c>
      <c r="BO27" s="375">
        <f>IF($A27="","",IFERROR(VLOOKUP(BO$3&amp;$A27,Model1_BRA!$1:$1048576,BO$4,0),"-"))</f>
        <v>0.76071929931640603</v>
      </c>
      <c r="BP27" s="376">
        <f>IF($A27="","",IFERROR(VLOOKUP(BP$3&amp;$A27,Model1_BRA!$1:$1048576,BP$4,0)*100,"-"))</f>
        <v>0</v>
      </c>
      <c r="BQ27" s="377">
        <f>IF($A27="","",IFERROR(VLOOKUP(BQ$3&amp;$A27,Model1_BRA!$1:$1048576,BQ$4,0),"-"))</f>
        <v>2.99750473350286E-2</v>
      </c>
      <c r="BR27" s="375">
        <f>IF($A27="","",IFERROR(VLOOKUP(BR$3&amp;$A27,Model1_BRA!$1:$1048576,BR$4,0),"-"))</f>
        <v>0.58579224348068204</v>
      </c>
      <c r="BS27" s="376">
        <f>IF($A27="","",IFERROR(VLOOKUP(BS$3&amp;$A27,Model1_BRA!$1:$1048576,BS$4,0)*100,"-"))</f>
        <v>0</v>
      </c>
      <c r="BT27" s="377">
        <f>IF($A27="","",IFERROR(VLOOKUP(BT$3&amp;$A27,Model1_BRA!$1:$1048576,BT$4,0),"-"))</f>
        <v>2.7770206332206698E-2</v>
      </c>
    </row>
    <row r="28" spans="1:72" ht="25.5" x14ac:dyDescent="0.25">
      <c r="A28" s="353" t="s">
        <v>700</v>
      </c>
      <c r="B28" s="365"/>
      <c r="C28" s="387" t="s">
        <v>741</v>
      </c>
      <c r="D28" s="375">
        <f>IF($A28="","",IFERROR(VLOOKUP(D$3&amp;$A28,Model1_BRA!$1:$1048576,D$4,0),"-"))</f>
        <v>1.0832449197769201</v>
      </c>
      <c r="E28" s="376">
        <f>IF($A28="","",IFERROR(VLOOKUP(E$3&amp;$A28,Model1_BRA!$1:$1048576,E$4,0)*100,"-"))</f>
        <v>0</v>
      </c>
      <c r="F28" s="377">
        <f>IF($A28="","",IFERROR(VLOOKUP(F$3&amp;$A28,Model1_BRA!$1:$1048576,F$4,0),"-"))</f>
        <v>0.30247136950492898</v>
      </c>
      <c r="G28" s="375">
        <f>IF($A28="","",IFERROR(VLOOKUP(G$3&amp;$A28,Model1_BRA!$1:$1048576,G$4,0),"-"))</f>
        <v>1.09949386119843</v>
      </c>
      <c r="H28" s="376">
        <f>IF($A28="","",IFERROR(VLOOKUP(H$3&amp;$A28,Model1_BRA!$1:$1048576,H$4,0)*100,"-"))</f>
        <v>0</v>
      </c>
      <c r="I28" s="377">
        <f>IF($A28="","",IFERROR(VLOOKUP(I$3&amp;$A28,Model1_BRA!$1:$1048576,I$4,0),"-"))</f>
        <v>0.30483984947204601</v>
      </c>
      <c r="J28" s="375">
        <f>IF($A28="","",IFERROR(VLOOKUP(J$3&amp;$A28,Model1_BRA!$1:$1048576,J$4,0),"-"))</f>
        <v>1.09563541412354</v>
      </c>
      <c r="K28" s="376">
        <f>IF($A28="","",IFERROR(VLOOKUP(K$3&amp;$A28,Model1_BRA!$1:$1048576,K$4,0)*100,"-"))</f>
        <v>0</v>
      </c>
      <c r="L28" s="377">
        <f>IF($A28="","",IFERROR(VLOOKUP(L$3&amp;$A28,Model1_BRA!$1:$1048576,L$4,0),"-"))</f>
        <v>0.30550786852836598</v>
      </c>
      <c r="M28" s="375">
        <f>IF($A28="","",IFERROR(VLOOKUP(M$3&amp;$A28,Model1_BRA!$1:$1048576,M$4,0),"-"))</f>
        <v>1.10283398628235</v>
      </c>
      <c r="N28" s="376">
        <f>IF($A28="","",IFERROR(VLOOKUP(N$3&amp;$A28,Model1_BRA!$1:$1048576,N$4,0)*100,"-"))</f>
        <v>0</v>
      </c>
      <c r="O28" s="377">
        <f>IF($A28="","",IFERROR(VLOOKUP(O$3&amp;$A28,Model1_BRA!$1:$1048576,O$4,0),"-"))</f>
        <v>0.308091670274735</v>
      </c>
      <c r="P28" s="375">
        <f>IF($A28="","",IFERROR(VLOOKUP(P$3&amp;$A28,Model1_BRA!$1:$1048576,P$4,0),"-"))</f>
        <v>1.09426701068878</v>
      </c>
      <c r="Q28" s="376">
        <f>IF($A28="","",IFERROR(VLOOKUP(Q$3&amp;$A28,Model1_BRA!$1:$1048576,Q$4,0)*100,"-"))</f>
        <v>0</v>
      </c>
      <c r="R28" s="377">
        <f>IF($A28="","",IFERROR(VLOOKUP(R$3&amp;$A28,Model1_BRA!$1:$1048576,R$4,0),"-"))</f>
        <v>0.312961935997009</v>
      </c>
      <c r="S28" s="375">
        <f>IF($A28="","",IFERROR(VLOOKUP(S$3&amp;$A28,Model1_BRA!$1:$1048576,S$4,0),"-"))</f>
        <v>1.11027443408966</v>
      </c>
      <c r="T28" s="376">
        <f>IF($A28="","",IFERROR(VLOOKUP(T$3&amp;$A28,Model1_BRA!$1:$1048576,T$4,0)*100,"-"))</f>
        <v>0</v>
      </c>
      <c r="U28" s="377">
        <f>IF($A28="","",IFERROR(VLOOKUP(U$3&amp;$A28,Model1_BRA!$1:$1048576,U$4,0),"-"))</f>
        <v>0.31433847546577498</v>
      </c>
      <c r="V28" s="375">
        <f>IF($A28="","",IFERROR(VLOOKUP(V$3&amp;$A28,Model1_BRA!$1:$1048576,V$4,0),"-"))</f>
        <v>1.06999611854553</v>
      </c>
      <c r="W28" s="376">
        <f>IF($A28="","",IFERROR(VLOOKUP(W$3&amp;$A28,Model1_BRA!$1:$1048576,W$4,0)*100,"-"))</f>
        <v>0</v>
      </c>
      <c r="X28" s="377">
        <f>IF($A28="","",IFERROR(VLOOKUP(X$3&amp;$A28,Model1_BRA!$1:$1048576,X$4,0),"-"))</f>
        <v>0.31449973583221402</v>
      </c>
      <c r="Y28" s="375">
        <f>IF($A28="","",IFERROR(VLOOKUP(Y$3&amp;$A28,Model1_BRA!$1:$1048576,Y$4,0),"-"))</f>
        <v>1.06010961532593</v>
      </c>
      <c r="Z28" s="376">
        <f>IF($A28="","",IFERROR(VLOOKUP(Z$3&amp;$A28,Model1_BRA!$1:$1048576,Z$4,0)*100,"-"))</f>
        <v>0</v>
      </c>
      <c r="AA28" s="377">
        <f>IF($A28="","",IFERROR(VLOOKUP(AA$3&amp;$A28,Model1_BRA!$1:$1048576,AA$4,0),"-"))</f>
        <v>0.31597784161567699</v>
      </c>
      <c r="AB28" s="375">
        <f>IF($A28="","",IFERROR(VLOOKUP(AB$3&amp;$A28,Model1_BRA!$1:$1048576,AB$4,0),"-"))</f>
        <v>1.0311979055404701</v>
      </c>
      <c r="AC28" s="376">
        <f>IF($A28="","",IFERROR(VLOOKUP(AC$3&amp;$A28,Model1_BRA!$1:$1048576,AC$4,0)*100,"-"))</f>
        <v>0</v>
      </c>
      <c r="AD28" s="377">
        <f>IF($A28="","",IFERROR(VLOOKUP(AD$3&amp;$A28,Model1_BRA!$1:$1048576,AD$4,0),"-"))</f>
        <v>0.32039245963096602</v>
      </c>
      <c r="AE28" s="375">
        <f>IF($A28="","",IFERROR(VLOOKUP(AE$3&amp;$A28,Model1_BRA!$1:$1048576,AE$4,0),"-"))</f>
        <v>1.02644991874695</v>
      </c>
      <c r="AF28" s="376">
        <f>IF($A28="","",IFERROR(VLOOKUP(AF$3&amp;$A28,Model1_BRA!$1:$1048576,AF$4,0)*100,"-"))</f>
        <v>0</v>
      </c>
      <c r="AG28" s="377">
        <f>IF($A28="","",IFERROR(VLOOKUP(AG$3&amp;$A28,Model1_BRA!$1:$1048576,AG$4,0),"-"))</f>
        <v>0.322742819786072</v>
      </c>
      <c r="AH28" s="375">
        <f>IF($A28="","",IFERROR(VLOOKUP(AH$3&amp;$A28,Model1_BRA!$1:$1048576,AH$4,0),"-"))</f>
        <v>1.0062229633331301</v>
      </c>
      <c r="AI28" s="376">
        <f>IF($A28="","",IFERROR(VLOOKUP(AI$3&amp;$A28,Model1_BRA!$1:$1048576,AI$4,0)*100,"-"))</f>
        <v>0</v>
      </c>
      <c r="AJ28" s="377">
        <f>IF($A28="","",IFERROR(VLOOKUP(AJ$3&amp;$A28,Model1_BRA!$1:$1048576,AJ$4,0),"-"))</f>
        <v>0.318953007459641</v>
      </c>
      <c r="AK28" s="375">
        <f>IF($A28="","",IFERROR(VLOOKUP(AK$3&amp;$A28,Model1_BRA!$1:$1048576,AK$4,0),"-"))</f>
        <v>1.0309385061264</v>
      </c>
      <c r="AL28" s="376">
        <f>IF($A28="","",IFERROR(VLOOKUP(AL$3&amp;$A28,Model1_BRA!$1:$1048576,AL$4,0)*100,"-"))</f>
        <v>0</v>
      </c>
      <c r="AM28" s="377">
        <f>IF($A28="","",IFERROR(VLOOKUP(AM$3&amp;$A28,Model1_BRA!$1:$1048576,AM$4,0),"-"))</f>
        <v>0.31763288378715498</v>
      </c>
      <c r="AN28" s="375">
        <f>IF($A28="","",IFERROR(VLOOKUP(AN$3&amp;$A28,Model1_BRA!$1:$1048576,AN$4,0),"-"))</f>
        <v>1.0641338825225799</v>
      </c>
      <c r="AO28" s="376">
        <f>IF($A28="","",IFERROR(VLOOKUP(AO$3&amp;$A28,Model1_BRA!$1:$1048576,AO$4,0)*100,"-"))</f>
        <v>0</v>
      </c>
      <c r="AP28" s="377">
        <f>IF($A28="","",IFERROR(VLOOKUP(AP$3&amp;$A28,Model1_BRA!$1:$1048576,AP$4,0),"-"))</f>
        <v>0.31654655933380099</v>
      </c>
      <c r="AQ28" s="375">
        <f>IF($A28="","",IFERROR(VLOOKUP(AQ$3&amp;$A28,Model1_BRA!$1:$1048576,AQ$4,0),"-"))</f>
        <v>1.0743664503097501</v>
      </c>
      <c r="AR28" s="376">
        <f>IF($A28="","",IFERROR(VLOOKUP(AR$3&amp;$A28,Model1_BRA!$1:$1048576,AR$4,0)*100,"-"))</f>
        <v>0</v>
      </c>
      <c r="AS28" s="377">
        <f>IF($A28="","",IFERROR(VLOOKUP(AS$3&amp;$A28,Model1_BRA!$1:$1048576,AS$4,0),"-"))</f>
        <v>0.31578913331031799</v>
      </c>
      <c r="AT28" s="375">
        <f>IF($A28="","",IFERROR(VLOOKUP(AT$3&amp;$A28,Model1_BRA!$1:$1048576,AT$4,0),"-"))</f>
        <v>1.08842825889587</v>
      </c>
      <c r="AU28" s="376">
        <f>IF($A28="","",IFERROR(VLOOKUP(AU$3&amp;$A28,Model1_BRA!$1:$1048576,AU$4,0)*100,"-"))</f>
        <v>0</v>
      </c>
      <c r="AV28" s="377">
        <f>IF($A28="","",IFERROR(VLOOKUP(AV$3&amp;$A28,Model1_BRA!$1:$1048576,AV$4,0),"-"))</f>
        <v>0.316615611314774</v>
      </c>
      <c r="AW28" s="375">
        <f>IF($A28="","",IFERROR(VLOOKUP(AW$3&amp;$A28,Model1_BRA!$1:$1048576,AW$4,0),"-"))</f>
        <v>0.80187922716140703</v>
      </c>
      <c r="AX28" s="376">
        <f>IF($A28="","",IFERROR(VLOOKUP(AX$3&amp;$A28,Model1_BRA!$1:$1048576,AX$4,0)*100,"-"))</f>
        <v>0</v>
      </c>
      <c r="AY28" s="377">
        <f>IF($A28="","",IFERROR(VLOOKUP(AY$3&amp;$A28,Model1_BRA!$1:$1048576,AY$4,0),"-"))</f>
        <v>0.323042452335358</v>
      </c>
      <c r="AZ28" s="375">
        <f>IF($A28="","",IFERROR(VLOOKUP(AZ$3&amp;$A28,Model1_BRA!$1:$1048576,AZ$4,0),"-"))</f>
        <v>0.83141553401946999</v>
      </c>
      <c r="BA28" s="376">
        <f>IF($A28="","",IFERROR(VLOOKUP(BA$3&amp;$A28,Model1_BRA!$1:$1048576,BA$4,0)*100,"-"))</f>
        <v>0</v>
      </c>
      <c r="BB28" s="377">
        <f>IF($A28="","",IFERROR(VLOOKUP(BB$3&amp;$A28,Model1_BRA!$1:$1048576,BB$4,0),"-"))</f>
        <v>0.32312256097793601</v>
      </c>
      <c r="BC28" s="375">
        <f>IF($A28="","",IFERROR(VLOOKUP(BC$3&amp;$A28,Model1_BRA!$1:$1048576,BC$4,0),"-"))</f>
        <v>0.82806557416915905</v>
      </c>
      <c r="BD28" s="376">
        <f>IF($A28="","",IFERROR(VLOOKUP(BD$3&amp;$A28,Model1_BRA!$1:$1048576,BD$4,0)*100,"-"))</f>
        <v>0</v>
      </c>
      <c r="BE28" s="377">
        <f>IF($A28="","",IFERROR(VLOOKUP(BE$3&amp;$A28,Model1_BRA!$1:$1048576,BE$4,0),"-"))</f>
        <v>0.32413312792777998</v>
      </c>
      <c r="BF28" s="375">
        <f>IF($A28="","",IFERROR(VLOOKUP(BF$3&amp;$A28,Model1_BRA!$1:$1048576,BF$4,0),"-"))</f>
        <v>1.0953985452652</v>
      </c>
      <c r="BG28" s="376">
        <f>IF($A28="","",IFERROR(VLOOKUP(BG$3&amp;$A28,Model1_BRA!$1:$1048576,BG$4,0)*100,"-"))</f>
        <v>0</v>
      </c>
      <c r="BH28" s="377">
        <f>IF($A28="","",IFERROR(VLOOKUP(BH$3&amp;$A28,Model1_BRA!$1:$1048576,BH$4,0),"-"))</f>
        <v>0.30524334311485302</v>
      </c>
      <c r="BI28" s="375">
        <f>IF($A28="","",IFERROR(VLOOKUP(BI$3&amp;$A28,Model1_BRA!$1:$1048576,BI$4,0),"-"))</f>
        <v>1.08348536491394</v>
      </c>
      <c r="BJ28" s="376">
        <f>IF($A28="","",IFERROR(VLOOKUP(BJ$3&amp;$A28,Model1_BRA!$1:$1048576,BJ$4,0)*100,"-"))</f>
        <v>0</v>
      </c>
      <c r="BK28" s="377">
        <f>IF($A28="","",IFERROR(VLOOKUP(BK$3&amp;$A28,Model1_BRA!$1:$1048576,BK$4,0),"-"))</f>
        <v>0.31445485353469799</v>
      </c>
      <c r="BL28" s="375">
        <f>IF($A28="","",IFERROR(VLOOKUP(BL$3&amp;$A28,Model1_BRA!$1:$1048576,BL$4,0),"-"))</f>
        <v>1.02336990833282</v>
      </c>
      <c r="BM28" s="376">
        <f>IF($A28="","",IFERROR(VLOOKUP(BM$3&amp;$A28,Model1_BRA!$1:$1048576,BM$4,0)*100,"-"))</f>
        <v>0</v>
      </c>
      <c r="BN28" s="377">
        <f>IF($A28="","",IFERROR(VLOOKUP(BN$3&amp;$A28,Model1_BRA!$1:$1048576,BN$4,0),"-"))</f>
        <v>0.31992250680923501</v>
      </c>
      <c r="BO28" s="375">
        <f>IF($A28="","",IFERROR(VLOOKUP(BO$3&amp;$A28,Model1_BRA!$1:$1048576,BO$4,0),"-"))</f>
        <v>0.97154539823532104</v>
      </c>
      <c r="BP28" s="376">
        <f>IF($A28="","",IFERROR(VLOOKUP(BP$3&amp;$A28,Model1_BRA!$1:$1048576,BP$4,0)*100,"-"))</f>
        <v>0</v>
      </c>
      <c r="BQ28" s="377">
        <f>IF($A28="","",IFERROR(VLOOKUP(BQ$3&amp;$A28,Model1_BRA!$1:$1048576,BQ$4,0),"-"))</f>
        <v>0.31800490617752097</v>
      </c>
      <c r="BR28" s="375">
        <f>IF($A28="","",IFERROR(VLOOKUP(BR$3&amp;$A28,Model1_BRA!$1:$1048576,BR$4,0),"-"))</f>
        <v>0.82978063821792603</v>
      </c>
      <c r="BS28" s="376">
        <f>IF($A28="","",IFERROR(VLOOKUP(BS$3&amp;$A28,Model1_BRA!$1:$1048576,BS$4,0)*100,"-"))</f>
        <v>0</v>
      </c>
      <c r="BT28" s="377">
        <f>IF($A28="","",IFERROR(VLOOKUP(BT$3&amp;$A28,Model1_BRA!$1:$1048576,BT$4,0),"-"))</f>
        <v>0.32362875342369102</v>
      </c>
    </row>
    <row r="29" spans="1:72" ht="25.5" x14ac:dyDescent="0.25">
      <c r="A29" s="353" t="s">
        <v>701</v>
      </c>
      <c r="B29" s="365"/>
      <c r="C29" s="387" t="s">
        <v>742</v>
      </c>
      <c r="D29" s="375">
        <f>IF($A29="","",IFERROR(VLOOKUP(D$3&amp;$A29,Model1_BRA!$1:$1048576,D$4,0),"-"))</f>
        <v>1.34760200977325</v>
      </c>
      <c r="E29" s="376">
        <f>IF($A29="","",IFERROR(VLOOKUP(E$3&amp;$A29,Model1_BRA!$1:$1048576,E$4,0)*100,"-"))</f>
        <v>0</v>
      </c>
      <c r="F29" s="377">
        <f>IF($A29="","",IFERROR(VLOOKUP(F$3&amp;$A29,Model1_BRA!$1:$1048576,F$4,0),"-"))</f>
        <v>1.7607146874070199E-2</v>
      </c>
      <c r="G29" s="375">
        <f>IF($A29="","",IFERROR(VLOOKUP(G$3&amp;$A29,Model1_BRA!$1:$1048576,G$4,0),"-"))</f>
        <v>1.3549895286560101</v>
      </c>
      <c r="H29" s="376">
        <f>IF($A29="","",IFERROR(VLOOKUP(H$3&amp;$A29,Model1_BRA!$1:$1048576,H$4,0)*100,"-"))</f>
        <v>0</v>
      </c>
      <c r="I29" s="377">
        <f>IF($A29="","",IFERROR(VLOOKUP(I$3&amp;$A29,Model1_BRA!$1:$1048576,I$4,0),"-"))</f>
        <v>1.81009192019701E-2</v>
      </c>
      <c r="J29" s="375">
        <f>IF($A29="","",IFERROR(VLOOKUP(J$3&amp;$A29,Model1_BRA!$1:$1048576,J$4,0),"-"))</f>
        <v>1.32864725589752</v>
      </c>
      <c r="K29" s="376">
        <f>IF($A29="","",IFERROR(VLOOKUP(K$3&amp;$A29,Model1_BRA!$1:$1048576,K$4,0)*100,"-"))</f>
        <v>0</v>
      </c>
      <c r="L29" s="377">
        <f>IF($A29="","",IFERROR(VLOOKUP(L$3&amp;$A29,Model1_BRA!$1:$1048576,L$4,0),"-"))</f>
        <v>1.8524119630455999E-2</v>
      </c>
      <c r="M29" s="375">
        <f>IF($A29="","",IFERROR(VLOOKUP(M$3&amp;$A29,Model1_BRA!$1:$1048576,M$4,0),"-"))</f>
        <v>1.3298646211624101</v>
      </c>
      <c r="N29" s="376">
        <f>IF($A29="","",IFERROR(VLOOKUP(N$3&amp;$A29,Model1_BRA!$1:$1048576,N$4,0)*100,"-"))</f>
        <v>0</v>
      </c>
      <c r="O29" s="377">
        <f>IF($A29="","",IFERROR(VLOOKUP(O$3&amp;$A29,Model1_BRA!$1:$1048576,O$4,0),"-"))</f>
        <v>1.79992448538542E-2</v>
      </c>
      <c r="P29" s="375">
        <f>IF($A29="","",IFERROR(VLOOKUP(P$3&amp;$A29,Model1_BRA!$1:$1048576,P$4,0),"-"))</f>
        <v>1.3268135786056501</v>
      </c>
      <c r="Q29" s="376">
        <f>IF($A29="","",IFERROR(VLOOKUP(Q$3&amp;$A29,Model1_BRA!$1:$1048576,Q$4,0)*100,"-"))</f>
        <v>0</v>
      </c>
      <c r="R29" s="377">
        <f>IF($A29="","",IFERROR(VLOOKUP(R$3&amp;$A29,Model1_BRA!$1:$1048576,R$4,0),"-"))</f>
        <v>1.8652854487299898E-2</v>
      </c>
      <c r="S29" s="375">
        <f>IF($A29="","",IFERROR(VLOOKUP(S$3&amp;$A29,Model1_BRA!$1:$1048576,S$4,0),"-"))</f>
        <v>1.33466243743896</v>
      </c>
      <c r="T29" s="376">
        <f>IF($A29="","",IFERROR(VLOOKUP(T$3&amp;$A29,Model1_BRA!$1:$1048576,T$4,0)*100,"-"))</f>
        <v>0</v>
      </c>
      <c r="U29" s="377">
        <f>IF($A29="","",IFERROR(VLOOKUP(U$3&amp;$A29,Model1_BRA!$1:$1048576,U$4,0),"-"))</f>
        <v>1.77449770271778E-2</v>
      </c>
      <c r="V29" s="375">
        <f>IF($A29="","",IFERROR(VLOOKUP(V$3&amp;$A29,Model1_BRA!$1:$1048576,V$4,0),"-"))</f>
        <v>1.3050893545150799</v>
      </c>
      <c r="W29" s="376">
        <f>IF($A29="","",IFERROR(VLOOKUP(W$3&amp;$A29,Model1_BRA!$1:$1048576,W$4,0)*100,"-"))</f>
        <v>0</v>
      </c>
      <c r="X29" s="377">
        <f>IF($A29="","",IFERROR(VLOOKUP(X$3&amp;$A29,Model1_BRA!$1:$1048576,X$4,0),"-"))</f>
        <v>1.8248382955789601E-2</v>
      </c>
      <c r="Y29" s="375">
        <f>IF($A29="","",IFERROR(VLOOKUP(Y$3&amp;$A29,Model1_BRA!$1:$1048576,Y$4,0),"-"))</f>
        <v>1.2722477912902801</v>
      </c>
      <c r="Z29" s="376">
        <f>IF($A29="","",IFERROR(VLOOKUP(Z$3&amp;$A29,Model1_BRA!$1:$1048576,Z$4,0)*100,"-"))</f>
        <v>0</v>
      </c>
      <c r="AA29" s="377">
        <f>IF($A29="","",IFERROR(VLOOKUP(AA$3&amp;$A29,Model1_BRA!$1:$1048576,AA$4,0),"-"))</f>
        <v>1.7906516790390001E-2</v>
      </c>
      <c r="AB29" s="375">
        <f>IF($A29="","",IFERROR(VLOOKUP(AB$3&amp;$A29,Model1_BRA!$1:$1048576,AB$4,0),"-"))</f>
        <v>1.2431323528289799</v>
      </c>
      <c r="AC29" s="376">
        <f>IF($A29="","",IFERROR(VLOOKUP(AC$3&amp;$A29,Model1_BRA!$1:$1048576,AC$4,0)*100,"-"))</f>
        <v>0</v>
      </c>
      <c r="AD29" s="377">
        <f>IF($A29="","",IFERROR(VLOOKUP(AD$3&amp;$A29,Model1_BRA!$1:$1048576,AD$4,0),"-"))</f>
        <v>1.85590442270041E-2</v>
      </c>
      <c r="AE29" s="375">
        <f>IF($A29="","",IFERROR(VLOOKUP(AE$3&amp;$A29,Model1_BRA!$1:$1048576,AE$4,0),"-"))</f>
        <v>1.2402759790420499</v>
      </c>
      <c r="AF29" s="376">
        <f>IF($A29="","",IFERROR(VLOOKUP(AF$3&amp;$A29,Model1_BRA!$1:$1048576,AF$4,0)*100,"-"))</f>
        <v>0</v>
      </c>
      <c r="AG29" s="377">
        <f>IF($A29="","",IFERROR(VLOOKUP(AG$3&amp;$A29,Model1_BRA!$1:$1048576,AG$4,0),"-"))</f>
        <v>1.7907852306961999E-2</v>
      </c>
      <c r="AH29" s="375">
        <f>IF($A29="","",IFERROR(VLOOKUP(AH$3&amp;$A29,Model1_BRA!$1:$1048576,AH$4,0),"-"))</f>
        <v>1.2232978343963601</v>
      </c>
      <c r="AI29" s="376">
        <f>IF($A29="","",IFERROR(VLOOKUP(AI$3&amp;$A29,Model1_BRA!$1:$1048576,AI$4,0)*100,"-"))</f>
        <v>0</v>
      </c>
      <c r="AJ29" s="377">
        <f>IF($A29="","",IFERROR(VLOOKUP(AJ$3&amp;$A29,Model1_BRA!$1:$1048576,AJ$4,0),"-"))</f>
        <v>1.834955252707E-2</v>
      </c>
      <c r="AK29" s="375">
        <f>IF($A29="","",IFERROR(VLOOKUP(AK$3&amp;$A29,Model1_BRA!$1:$1048576,AK$4,0),"-"))</f>
        <v>1.22972631454468</v>
      </c>
      <c r="AL29" s="376">
        <f>IF($A29="","",IFERROR(VLOOKUP(AL$3&amp;$A29,Model1_BRA!$1:$1048576,AL$4,0)*100,"-"))</f>
        <v>0</v>
      </c>
      <c r="AM29" s="377">
        <f>IF($A29="","",IFERROR(VLOOKUP(AM$3&amp;$A29,Model1_BRA!$1:$1048576,AM$4,0),"-"))</f>
        <v>1.90733037889004E-2</v>
      </c>
      <c r="AN29" s="375">
        <f>IF($A29="","",IFERROR(VLOOKUP(AN$3&amp;$A29,Model1_BRA!$1:$1048576,AN$4,0),"-"))</f>
        <v>1.2638694047927901</v>
      </c>
      <c r="AO29" s="376">
        <f>IF($A29="","",IFERROR(VLOOKUP(AO$3&amp;$A29,Model1_BRA!$1:$1048576,AO$4,0)*100,"-"))</f>
        <v>0</v>
      </c>
      <c r="AP29" s="377">
        <f>IF($A29="","",IFERROR(VLOOKUP(AP$3&amp;$A29,Model1_BRA!$1:$1048576,AP$4,0),"-"))</f>
        <v>1.8905064091086402E-2</v>
      </c>
      <c r="AQ29" s="375">
        <f>IF($A29="","",IFERROR(VLOOKUP(AQ$3&amp;$A29,Model1_BRA!$1:$1048576,AQ$4,0),"-"))</f>
        <v>1.27492415904999</v>
      </c>
      <c r="AR29" s="376">
        <f>IF($A29="","",IFERROR(VLOOKUP(AR$3&amp;$A29,Model1_BRA!$1:$1048576,AR$4,0)*100,"-"))</f>
        <v>0</v>
      </c>
      <c r="AS29" s="377">
        <f>IF($A29="","",IFERROR(VLOOKUP(AS$3&amp;$A29,Model1_BRA!$1:$1048576,AS$4,0),"-"))</f>
        <v>1.9560325890779499E-2</v>
      </c>
      <c r="AT29" s="375">
        <f>IF($A29="","",IFERROR(VLOOKUP(AT$3&amp;$A29,Model1_BRA!$1:$1048576,AT$4,0),"-"))</f>
        <v>1.29557752609253</v>
      </c>
      <c r="AU29" s="376">
        <f>IF($A29="","",IFERROR(VLOOKUP(AU$3&amp;$A29,Model1_BRA!$1:$1048576,AU$4,0)*100,"-"))</f>
        <v>0</v>
      </c>
      <c r="AV29" s="377">
        <f>IF($A29="","",IFERROR(VLOOKUP(AV$3&amp;$A29,Model1_BRA!$1:$1048576,AV$4,0),"-"))</f>
        <v>1.93234588950872E-2</v>
      </c>
      <c r="AW29" s="375">
        <f>IF($A29="","",IFERROR(VLOOKUP(AW$3&amp;$A29,Model1_BRA!$1:$1048576,AW$4,0),"-"))</f>
        <v>1.01191413402557</v>
      </c>
      <c r="AX29" s="376">
        <f>IF($A29="","",IFERROR(VLOOKUP(AX$3&amp;$A29,Model1_BRA!$1:$1048576,AX$4,0)*100,"-"))</f>
        <v>0</v>
      </c>
      <c r="AY29" s="377">
        <f>IF($A29="","",IFERROR(VLOOKUP(AY$3&amp;$A29,Model1_BRA!$1:$1048576,AY$4,0),"-"))</f>
        <v>1.90502051264048E-2</v>
      </c>
      <c r="AZ29" s="375">
        <f>IF($A29="","",IFERROR(VLOOKUP(AZ$3&amp;$A29,Model1_BRA!$1:$1048576,AZ$4,0),"-"))</f>
        <v>1.0345157384872401</v>
      </c>
      <c r="BA29" s="376">
        <f>IF($A29="","",IFERROR(VLOOKUP(BA$3&amp;$A29,Model1_BRA!$1:$1048576,BA$4,0)*100,"-"))</f>
        <v>0</v>
      </c>
      <c r="BB29" s="377">
        <f>IF($A29="","",IFERROR(VLOOKUP(BB$3&amp;$A29,Model1_BRA!$1:$1048576,BB$4,0),"-"))</f>
        <v>1.9208500161766999E-2</v>
      </c>
      <c r="BC29" s="375">
        <f>IF($A29="","",IFERROR(VLOOKUP(BC$3&amp;$A29,Model1_BRA!$1:$1048576,BC$4,0),"-"))</f>
        <v>1.0095677375793499</v>
      </c>
      <c r="BD29" s="376">
        <f>IF($A29="","",IFERROR(VLOOKUP(BD$3&amp;$A29,Model1_BRA!$1:$1048576,BD$4,0)*100,"-"))</f>
        <v>0</v>
      </c>
      <c r="BE29" s="377">
        <f>IF($A29="","",IFERROR(VLOOKUP(BE$3&amp;$A29,Model1_BRA!$1:$1048576,BE$4,0),"-"))</f>
        <v>1.9502839073538801E-2</v>
      </c>
      <c r="BF29" s="375">
        <f>IF($A29="","",IFERROR(VLOOKUP(BF$3&amp;$A29,Model1_BRA!$1:$1048576,BF$4,0),"-"))</f>
        <v>1.34016990661621</v>
      </c>
      <c r="BG29" s="376">
        <f>IF($A29="","",IFERROR(VLOOKUP(BG$3&amp;$A29,Model1_BRA!$1:$1048576,BG$4,0)*100,"-"))</f>
        <v>0</v>
      </c>
      <c r="BH29" s="377">
        <f>IF($A29="","",IFERROR(VLOOKUP(BH$3&amp;$A29,Model1_BRA!$1:$1048576,BH$4,0),"-"))</f>
        <v>1.8059704452753102E-2</v>
      </c>
      <c r="BI29" s="375">
        <f>IF($A29="","",IFERROR(VLOOKUP(BI$3&amp;$A29,Model1_BRA!$1:$1048576,BI$4,0),"-"))</f>
        <v>1.30945956707001</v>
      </c>
      <c r="BJ29" s="376">
        <f>IF($A29="","",IFERROR(VLOOKUP(BJ$3&amp;$A29,Model1_BRA!$1:$1048576,BJ$4,0)*100,"-"))</f>
        <v>0</v>
      </c>
      <c r="BK29" s="377">
        <f>IF($A29="","",IFERROR(VLOOKUP(BK$3&amp;$A29,Model1_BRA!$1:$1048576,BK$4,0),"-"))</f>
        <v>1.81360021233559E-2</v>
      </c>
      <c r="BL29" s="375">
        <f>IF($A29="","",IFERROR(VLOOKUP(BL$3&amp;$A29,Model1_BRA!$1:$1048576,BL$4,0),"-"))</f>
        <v>1.2337291240692101</v>
      </c>
      <c r="BM29" s="376">
        <f>IF($A29="","",IFERROR(VLOOKUP(BM$3&amp;$A29,Model1_BRA!$1:$1048576,BM$4,0)*100,"-"))</f>
        <v>0</v>
      </c>
      <c r="BN29" s="377">
        <f>IF($A29="","",IFERROR(VLOOKUP(BN$3&amp;$A29,Model1_BRA!$1:$1048576,BN$4,0),"-"))</f>
        <v>1.8473695963621101E-2</v>
      </c>
      <c r="BO29" s="375">
        <f>IF($A29="","",IFERROR(VLOOKUP(BO$3&amp;$A29,Model1_BRA!$1:$1048576,BO$4,0),"-"))</f>
        <v>1.17573022842407</v>
      </c>
      <c r="BP29" s="376">
        <f>IF($A29="","",IFERROR(VLOOKUP(BP$3&amp;$A29,Model1_BRA!$1:$1048576,BP$4,0)*100,"-"))</f>
        <v>0</v>
      </c>
      <c r="BQ29" s="377">
        <f>IF($A29="","",IFERROR(VLOOKUP(BQ$3&amp;$A29,Model1_BRA!$1:$1048576,BQ$4,0),"-"))</f>
        <v>1.9209736958146099E-2</v>
      </c>
      <c r="BR29" s="375">
        <f>IF($A29="","",IFERROR(VLOOKUP(BR$3&amp;$A29,Model1_BRA!$1:$1048576,BR$4,0),"-"))</f>
        <v>1.02196598052979</v>
      </c>
      <c r="BS29" s="376">
        <f>IF($A29="","",IFERROR(VLOOKUP(BS$3&amp;$A29,Model1_BRA!$1:$1048576,BS$4,0)*100,"-"))</f>
        <v>0</v>
      </c>
      <c r="BT29" s="377">
        <f>IF($A29="","",IFERROR(VLOOKUP(BT$3&amp;$A29,Model1_BRA!$1:$1048576,BT$4,0),"-"))</f>
        <v>1.9355930387973799E-2</v>
      </c>
    </row>
    <row r="30" spans="1:72" ht="25.5" x14ac:dyDescent="0.25">
      <c r="A30" s="353" t="s">
        <v>702</v>
      </c>
      <c r="B30" s="365"/>
      <c r="C30" s="387" t="s">
        <v>743</v>
      </c>
      <c r="D30" s="375">
        <f>IF($A30="","",IFERROR(VLOOKUP(D$3&amp;$A30,Model1_BRA!$1:$1048576,D$4,0),"-"))</f>
        <v>1.4574218988418599</v>
      </c>
      <c r="E30" s="376">
        <f>IF($A30="","",IFERROR(VLOOKUP(E$3&amp;$A30,Model1_BRA!$1:$1048576,E$4,0)*100,"-"))</f>
        <v>0</v>
      </c>
      <c r="F30" s="377">
        <f>IF($A30="","",IFERROR(VLOOKUP(F$3&amp;$A30,Model1_BRA!$1:$1048576,F$4,0),"-"))</f>
        <v>2.1160535514354699E-2</v>
      </c>
      <c r="G30" s="375">
        <f>IF($A30="","",IFERROR(VLOOKUP(G$3&amp;$A30,Model1_BRA!$1:$1048576,G$4,0),"-"))</f>
        <v>1.4519140720367401</v>
      </c>
      <c r="H30" s="376">
        <f>IF($A30="","",IFERROR(VLOOKUP(H$3&amp;$A30,Model1_BRA!$1:$1048576,H$4,0)*100,"-"))</f>
        <v>0</v>
      </c>
      <c r="I30" s="377">
        <f>IF($A30="","",IFERROR(VLOOKUP(I$3&amp;$A30,Model1_BRA!$1:$1048576,I$4,0),"-"))</f>
        <v>2.0266041159629801E-2</v>
      </c>
      <c r="J30" s="375">
        <f>IF($A30="","",IFERROR(VLOOKUP(J$3&amp;$A30,Model1_BRA!$1:$1048576,J$4,0),"-"))</f>
        <v>1.4506244659423799</v>
      </c>
      <c r="K30" s="376">
        <f>IF($A30="","",IFERROR(VLOOKUP(K$3&amp;$A30,Model1_BRA!$1:$1048576,K$4,0)*100,"-"))</f>
        <v>0</v>
      </c>
      <c r="L30" s="377">
        <f>IF($A30="","",IFERROR(VLOOKUP(L$3&amp;$A30,Model1_BRA!$1:$1048576,L$4,0),"-"))</f>
        <v>2.0994117483496701E-2</v>
      </c>
      <c r="M30" s="375">
        <f>IF($A30="","",IFERROR(VLOOKUP(M$3&amp;$A30,Model1_BRA!$1:$1048576,M$4,0),"-"))</f>
        <v>1.4747552871704099</v>
      </c>
      <c r="N30" s="376">
        <f>IF($A30="","",IFERROR(VLOOKUP(N$3&amp;$A30,Model1_BRA!$1:$1048576,N$4,0)*100,"-"))</f>
        <v>0</v>
      </c>
      <c r="O30" s="377">
        <f>IF($A30="","",IFERROR(VLOOKUP(O$3&amp;$A30,Model1_BRA!$1:$1048576,O$4,0),"-"))</f>
        <v>2.0877299830317501E-2</v>
      </c>
      <c r="P30" s="375">
        <f>IF($A30="","",IFERROR(VLOOKUP(P$3&amp;$A30,Model1_BRA!$1:$1048576,P$4,0),"-"))</f>
        <v>1.4545773267746001</v>
      </c>
      <c r="Q30" s="376">
        <f>IF($A30="","",IFERROR(VLOOKUP(Q$3&amp;$A30,Model1_BRA!$1:$1048576,Q$4,0)*100,"-"))</f>
        <v>0</v>
      </c>
      <c r="R30" s="377">
        <f>IF($A30="","",IFERROR(VLOOKUP(R$3&amp;$A30,Model1_BRA!$1:$1048576,R$4,0),"-"))</f>
        <v>2.16057989746332E-2</v>
      </c>
      <c r="S30" s="375">
        <f>IF($A30="","",IFERROR(VLOOKUP(S$3&amp;$A30,Model1_BRA!$1:$1048576,S$4,0),"-"))</f>
        <v>1.4847540855407699</v>
      </c>
      <c r="T30" s="376">
        <f>IF($A30="","",IFERROR(VLOOKUP(T$3&amp;$A30,Model1_BRA!$1:$1048576,T$4,0)*100,"-"))</f>
        <v>0</v>
      </c>
      <c r="U30" s="377">
        <f>IF($A30="","",IFERROR(VLOOKUP(U$3&amp;$A30,Model1_BRA!$1:$1048576,U$4,0),"-"))</f>
        <v>2.2531291469931599E-2</v>
      </c>
      <c r="V30" s="375">
        <f>IF($A30="","",IFERROR(VLOOKUP(V$3&amp;$A30,Model1_BRA!$1:$1048576,V$4,0),"-"))</f>
        <v>1.4175223112106301</v>
      </c>
      <c r="W30" s="376">
        <f>IF($A30="","",IFERROR(VLOOKUP(W$3&amp;$A30,Model1_BRA!$1:$1048576,W$4,0)*100,"-"))</f>
        <v>0</v>
      </c>
      <c r="X30" s="377">
        <f>IF($A30="","",IFERROR(VLOOKUP(X$3&amp;$A30,Model1_BRA!$1:$1048576,X$4,0),"-"))</f>
        <v>2.13622637093067E-2</v>
      </c>
      <c r="Y30" s="375">
        <f>IF($A30="","",IFERROR(VLOOKUP(Y$3&amp;$A30,Model1_BRA!$1:$1048576,Y$4,0),"-"))</f>
        <v>1.4037435054779099</v>
      </c>
      <c r="Z30" s="376">
        <f>IF($A30="","",IFERROR(VLOOKUP(Z$3&amp;$A30,Model1_BRA!$1:$1048576,Z$4,0)*100,"-"))</f>
        <v>0</v>
      </c>
      <c r="AA30" s="377">
        <f>IF($A30="","",IFERROR(VLOOKUP(AA$3&amp;$A30,Model1_BRA!$1:$1048576,AA$4,0),"-"))</f>
        <v>2.12894938886166E-2</v>
      </c>
      <c r="AB30" s="375">
        <f>IF($A30="","",IFERROR(VLOOKUP(AB$3&amp;$A30,Model1_BRA!$1:$1048576,AB$4,0),"-"))</f>
        <v>1.35156786441803</v>
      </c>
      <c r="AC30" s="376">
        <f>IF($A30="","",IFERROR(VLOOKUP(AC$3&amp;$A30,Model1_BRA!$1:$1048576,AC$4,0)*100,"-"))</f>
        <v>0</v>
      </c>
      <c r="AD30" s="377">
        <f>IF($A30="","",IFERROR(VLOOKUP(AD$3&amp;$A30,Model1_BRA!$1:$1048576,AD$4,0),"-"))</f>
        <v>2.13753301650286E-2</v>
      </c>
      <c r="AE30" s="375">
        <f>IF($A30="","",IFERROR(VLOOKUP(AE$3&amp;$A30,Model1_BRA!$1:$1048576,AE$4,0),"-"))</f>
        <v>1.3543847799301101</v>
      </c>
      <c r="AF30" s="376">
        <f>IF($A30="","",IFERROR(VLOOKUP(AF$3&amp;$A30,Model1_BRA!$1:$1048576,AF$4,0)*100,"-"))</f>
        <v>0</v>
      </c>
      <c r="AG30" s="377">
        <f>IF($A30="","",IFERROR(VLOOKUP(AG$3&amp;$A30,Model1_BRA!$1:$1048576,AG$4,0),"-"))</f>
        <v>2.16529071331024E-2</v>
      </c>
      <c r="AH30" s="375">
        <f>IF($A30="","",IFERROR(VLOOKUP(AH$3&amp;$A30,Model1_BRA!$1:$1048576,AH$4,0),"-"))</f>
        <v>1.3336805105209399</v>
      </c>
      <c r="AI30" s="376">
        <f>IF($A30="","",IFERROR(VLOOKUP(AI$3&amp;$A30,Model1_BRA!$1:$1048576,AI$4,0)*100,"-"))</f>
        <v>0</v>
      </c>
      <c r="AJ30" s="377">
        <f>IF($A30="","",IFERROR(VLOOKUP(AJ$3&amp;$A30,Model1_BRA!$1:$1048576,AJ$4,0),"-"))</f>
        <v>2.2689875215292001E-2</v>
      </c>
      <c r="AK30" s="375">
        <f>IF($A30="","",IFERROR(VLOOKUP(AK$3&amp;$A30,Model1_BRA!$1:$1048576,AK$4,0),"-"))</f>
        <v>1.3642503023147601</v>
      </c>
      <c r="AL30" s="376">
        <f>IF($A30="","",IFERROR(VLOOKUP(AL$3&amp;$A30,Model1_BRA!$1:$1048576,AL$4,0)*100,"-"))</f>
        <v>0</v>
      </c>
      <c r="AM30" s="377">
        <f>IF($A30="","",IFERROR(VLOOKUP(AM$3&amp;$A30,Model1_BRA!$1:$1048576,AM$4,0),"-"))</f>
        <v>2.2414203733205799E-2</v>
      </c>
      <c r="AN30" s="375">
        <f>IF($A30="","",IFERROR(VLOOKUP(AN$3&amp;$A30,Model1_BRA!$1:$1048576,AN$4,0),"-"))</f>
        <v>1.3749030828476001</v>
      </c>
      <c r="AO30" s="376">
        <f>IF($A30="","",IFERROR(VLOOKUP(AO$3&amp;$A30,Model1_BRA!$1:$1048576,AO$4,0)*100,"-"))</f>
        <v>0</v>
      </c>
      <c r="AP30" s="377">
        <f>IF($A30="","",IFERROR(VLOOKUP(AP$3&amp;$A30,Model1_BRA!$1:$1048576,AP$4,0),"-"))</f>
        <v>2.3623222485184701E-2</v>
      </c>
      <c r="AQ30" s="375">
        <f>IF($A30="","",IFERROR(VLOOKUP(AQ$3&amp;$A30,Model1_BRA!$1:$1048576,AQ$4,0),"-"))</f>
        <v>1.4102576971054099</v>
      </c>
      <c r="AR30" s="376">
        <f>IF($A30="","",IFERROR(VLOOKUP(AR$3&amp;$A30,Model1_BRA!$1:$1048576,AR$4,0)*100,"-"))</f>
        <v>0</v>
      </c>
      <c r="AS30" s="377">
        <f>IF($A30="","",IFERROR(VLOOKUP(AS$3&amp;$A30,Model1_BRA!$1:$1048576,AS$4,0),"-"))</f>
        <v>2.3441644385457001E-2</v>
      </c>
      <c r="AT30" s="375">
        <f>IF($A30="","",IFERROR(VLOOKUP(AT$3&amp;$A30,Model1_BRA!$1:$1048576,AT$4,0),"-"))</f>
        <v>1.4158560037612899</v>
      </c>
      <c r="AU30" s="376">
        <f>IF($A30="","",IFERROR(VLOOKUP(AU$3&amp;$A30,Model1_BRA!$1:$1048576,AU$4,0)*100,"-"))</f>
        <v>0</v>
      </c>
      <c r="AV30" s="377">
        <f>IF($A30="","",IFERROR(VLOOKUP(AV$3&amp;$A30,Model1_BRA!$1:$1048576,AV$4,0),"-"))</f>
        <v>2.3830084130167999E-2</v>
      </c>
      <c r="AW30" s="375">
        <f>IF($A30="","",IFERROR(VLOOKUP(AW$3&amp;$A30,Model1_BRA!$1:$1048576,AW$4,0),"-"))</f>
        <v>1.1781803369522099</v>
      </c>
      <c r="AX30" s="376">
        <f>IF($A30="","",IFERROR(VLOOKUP(AX$3&amp;$A30,Model1_BRA!$1:$1048576,AX$4,0)*100,"-"))</f>
        <v>0</v>
      </c>
      <c r="AY30" s="377">
        <f>IF($A30="","",IFERROR(VLOOKUP(AY$3&amp;$A30,Model1_BRA!$1:$1048576,AY$4,0),"-"))</f>
        <v>2.6188530027866402E-2</v>
      </c>
      <c r="AZ30" s="375">
        <f>IF($A30="","",IFERROR(VLOOKUP(AZ$3&amp;$A30,Model1_BRA!$1:$1048576,AZ$4,0),"-"))</f>
        <v>1.16095066070557</v>
      </c>
      <c r="BA30" s="376">
        <f>IF($A30="","",IFERROR(VLOOKUP(BA$3&amp;$A30,Model1_BRA!$1:$1048576,BA$4,0)*100,"-"))</f>
        <v>0</v>
      </c>
      <c r="BB30" s="377">
        <f>IF($A30="","",IFERROR(VLOOKUP(BB$3&amp;$A30,Model1_BRA!$1:$1048576,BB$4,0),"-"))</f>
        <v>2.4189516901969899E-2</v>
      </c>
      <c r="BC30" s="375">
        <f>IF($A30="","",IFERROR(VLOOKUP(BC$3&amp;$A30,Model1_BRA!$1:$1048576,BC$4,0),"-"))</f>
        <v>1.1163401603698699</v>
      </c>
      <c r="BD30" s="376">
        <f>IF($A30="","",IFERROR(VLOOKUP(BD$3&amp;$A30,Model1_BRA!$1:$1048576,BD$4,0)*100,"-"))</f>
        <v>0</v>
      </c>
      <c r="BE30" s="377">
        <f>IF($A30="","",IFERROR(VLOOKUP(BE$3&amp;$A30,Model1_BRA!$1:$1048576,BE$4,0),"-"))</f>
        <v>2.2214505821466401E-2</v>
      </c>
      <c r="BF30" s="375">
        <f>IF($A30="","",IFERROR(VLOOKUP(BF$3&amp;$A30,Model1_BRA!$1:$1048576,BF$4,0),"-"))</f>
        <v>1.4588423967361499</v>
      </c>
      <c r="BG30" s="376">
        <f>IF($A30="","",IFERROR(VLOOKUP(BG$3&amp;$A30,Model1_BRA!$1:$1048576,BG$4,0)*100,"-"))</f>
        <v>0</v>
      </c>
      <c r="BH30" s="377">
        <f>IF($A30="","",IFERROR(VLOOKUP(BH$3&amp;$A30,Model1_BRA!$1:$1048576,BH$4,0),"-"))</f>
        <v>2.0824002102017399E-2</v>
      </c>
      <c r="BI30" s="375">
        <f>IF($A30="","",IFERROR(VLOOKUP(BI$3&amp;$A30,Model1_BRA!$1:$1048576,BI$4,0),"-"))</f>
        <v>1.4399768114089999</v>
      </c>
      <c r="BJ30" s="376">
        <f>IF($A30="","",IFERROR(VLOOKUP(BJ$3&amp;$A30,Model1_BRA!$1:$1048576,BJ$4,0)*100,"-"))</f>
        <v>0</v>
      </c>
      <c r="BK30" s="377">
        <f>IF($A30="","",IFERROR(VLOOKUP(BK$3&amp;$A30,Model1_BRA!$1:$1048576,BK$4,0),"-"))</f>
        <v>2.1695230156183201E-2</v>
      </c>
      <c r="BL30" s="375">
        <f>IF($A30="","",IFERROR(VLOOKUP(BL$3&amp;$A30,Model1_BRA!$1:$1048576,BL$4,0),"-"))</f>
        <v>1.3503057956695601</v>
      </c>
      <c r="BM30" s="376">
        <f>IF($A30="","",IFERROR(VLOOKUP(BM$3&amp;$A30,Model1_BRA!$1:$1048576,BM$4,0)*100,"-"))</f>
        <v>0</v>
      </c>
      <c r="BN30" s="377">
        <f>IF($A30="","",IFERROR(VLOOKUP(BN$3&amp;$A30,Model1_BRA!$1:$1048576,BN$4,0),"-"))</f>
        <v>2.2036097943782799E-2</v>
      </c>
      <c r="BO30" s="375">
        <f>IF($A30="","",IFERROR(VLOOKUP(BO$3&amp;$A30,Model1_BRA!$1:$1048576,BO$4,0),"-"))</f>
        <v>1.3097311258316</v>
      </c>
      <c r="BP30" s="376">
        <f>IF($A30="","",IFERROR(VLOOKUP(BP$3&amp;$A30,Model1_BRA!$1:$1048576,BP$4,0)*100,"-"))</f>
        <v>0</v>
      </c>
      <c r="BQ30" s="377">
        <f>IF($A30="","",IFERROR(VLOOKUP(BQ$3&amp;$A30,Model1_BRA!$1:$1048576,BQ$4,0),"-"))</f>
        <v>2.4273382499813999E-2</v>
      </c>
      <c r="BR30" s="375">
        <f>IF($A30="","",IFERROR(VLOOKUP(BR$3&amp;$A30,Model1_BRA!$1:$1048576,BR$4,0),"-"))</f>
        <v>1.13971590995789</v>
      </c>
      <c r="BS30" s="376">
        <f>IF($A30="","",IFERROR(VLOOKUP(BS$3&amp;$A30,Model1_BRA!$1:$1048576,BS$4,0)*100,"-"))</f>
        <v>0</v>
      </c>
      <c r="BT30" s="377">
        <f>IF($A30="","",IFERROR(VLOOKUP(BT$3&amp;$A30,Model1_BRA!$1:$1048576,BT$4,0),"-"))</f>
        <v>2.3200256749987599E-2</v>
      </c>
    </row>
    <row r="31" spans="1:72" ht="25.5" x14ac:dyDescent="0.25">
      <c r="A31" s="353" t="s">
        <v>703</v>
      </c>
      <c r="B31" s="365"/>
      <c r="C31" s="387" t="s">
        <v>744</v>
      </c>
      <c r="D31" s="375">
        <f>IF($A31="","",IFERROR(VLOOKUP(D$3&amp;$A31,Model1_BRA!$1:$1048576,D$4,0),"-"))</f>
        <v>1.5127245187759399</v>
      </c>
      <c r="E31" s="376">
        <f>IF($A31="","",IFERROR(VLOOKUP(E$3&amp;$A31,Model1_BRA!$1:$1048576,E$4,0)*100,"-"))</f>
        <v>0</v>
      </c>
      <c r="F31" s="377">
        <f>IF($A31="","",IFERROR(VLOOKUP(F$3&amp;$A31,Model1_BRA!$1:$1048576,F$4,0),"-"))</f>
        <v>2.60160136967897E-2</v>
      </c>
      <c r="G31" s="375">
        <f>IF($A31="","",IFERROR(VLOOKUP(G$3&amp;$A31,Model1_BRA!$1:$1048576,G$4,0),"-"))</f>
        <v>1.51336622238159</v>
      </c>
      <c r="H31" s="376">
        <f>IF($A31="","",IFERROR(VLOOKUP(H$3&amp;$A31,Model1_BRA!$1:$1048576,H$4,0)*100,"-"))</f>
        <v>0</v>
      </c>
      <c r="I31" s="377">
        <f>IF($A31="","",IFERROR(VLOOKUP(I$3&amp;$A31,Model1_BRA!$1:$1048576,I$4,0),"-"))</f>
        <v>2.59885285049677E-2</v>
      </c>
      <c r="J31" s="375">
        <f>IF($A31="","",IFERROR(VLOOKUP(J$3&amp;$A31,Model1_BRA!$1:$1048576,J$4,0),"-"))</f>
        <v>1.5180855989456199</v>
      </c>
      <c r="K31" s="376">
        <f>IF($A31="","",IFERROR(VLOOKUP(K$3&amp;$A31,Model1_BRA!$1:$1048576,K$4,0)*100,"-"))</f>
        <v>0</v>
      </c>
      <c r="L31" s="377">
        <f>IF($A31="","",IFERROR(VLOOKUP(L$3&amp;$A31,Model1_BRA!$1:$1048576,L$4,0),"-"))</f>
        <v>2.6217993348836899E-2</v>
      </c>
      <c r="M31" s="375">
        <f>IF($A31="","",IFERROR(VLOOKUP(M$3&amp;$A31,Model1_BRA!$1:$1048576,M$4,0),"-"))</f>
        <v>1.55062627792358</v>
      </c>
      <c r="N31" s="376">
        <f>IF($A31="","",IFERROR(VLOOKUP(N$3&amp;$A31,Model1_BRA!$1:$1048576,N$4,0)*100,"-"))</f>
        <v>0</v>
      </c>
      <c r="O31" s="377">
        <f>IF($A31="","",IFERROR(VLOOKUP(O$3&amp;$A31,Model1_BRA!$1:$1048576,O$4,0),"-"))</f>
        <v>2.6301542297005698E-2</v>
      </c>
      <c r="P31" s="375">
        <f>IF($A31="","",IFERROR(VLOOKUP(P$3&amp;$A31,Model1_BRA!$1:$1048576,P$4,0),"-"))</f>
        <v>1.5327167510986299</v>
      </c>
      <c r="Q31" s="376">
        <f>IF($A31="","",IFERROR(VLOOKUP(Q$3&amp;$A31,Model1_BRA!$1:$1048576,Q$4,0)*100,"-"))</f>
        <v>0</v>
      </c>
      <c r="R31" s="377">
        <f>IF($A31="","",IFERROR(VLOOKUP(R$3&amp;$A31,Model1_BRA!$1:$1048576,R$4,0),"-"))</f>
        <v>2.64581963419914E-2</v>
      </c>
      <c r="S31" s="375">
        <f>IF($A31="","",IFERROR(VLOOKUP(S$3&amp;$A31,Model1_BRA!$1:$1048576,S$4,0),"-"))</f>
        <v>1.53435790538788</v>
      </c>
      <c r="T31" s="376">
        <f>IF($A31="","",IFERROR(VLOOKUP(T$3&amp;$A31,Model1_BRA!$1:$1048576,T$4,0)*100,"-"))</f>
        <v>0</v>
      </c>
      <c r="U31" s="377">
        <f>IF($A31="","",IFERROR(VLOOKUP(U$3&amp;$A31,Model1_BRA!$1:$1048576,U$4,0),"-"))</f>
        <v>2.6846839115023599E-2</v>
      </c>
      <c r="V31" s="375">
        <f>IF($A31="","",IFERROR(VLOOKUP(V$3&amp;$A31,Model1_BRA!$1:$1048576,V$4,0),"-"))</f>
        <v>1.4876135587692301</v>
      </c>
      <c r="W31" s="376">
        <f>IF($A31="","",IFERROR(VLOOKUP(W$3&amp;$A31,Model1_BRA!$1:$1048576,W$4,0)*100,"-"))</f>
        <v>0</v>
      </c>
      <c r="X31" s="377">
        <f>IF($A31="","",IFERROR(VLOOKUP(X$3&amp;$A31,Model1_BRA!$1:$1048576,X$4,0),"-"))</f>
        <v>2.7206316590309101E-2</v>
      </c>
      <c r="Y31" s="375">
        <f>IF($A31="","",IFERROR(VLOOKUP(Y$3&amp;$A31,Model1_BRA!$1:$1048576,Y$4,0),"-"))</f>
        <v>1.47215139865875</v>
      </c>
      <c r="Z31" s="376">
        <f>IF($A31="","",IFERROR(VLOOKUP(Z$3&amp;$A31,Model1_BRA!$1:$1048576,Z$4,0)*100,"-"))</f>
        <v>0</v>
      </c>
      <c r="AA31" s="377">
        <f>IF($A31="","",IFERROR(VLOOKUP(AA$3&amp;$A31,Model1_BRA!$1:$1048576,AA$4,0),"-"))</f>
        <v>2.6946950703859301E-2</v>
      </c>
      <c r="AB31" s="375">
        <f>IF($A31="","",IFERROR(VLOOKUP(AB$3&amp;$A31,Model1_BRA!$1:$1048576,AB$4,0),"-"))</f>
        <v>1.4326823949813801</v>
      </c>
      <c r="AC31" s="376">
        <f>IF($A31="","",IFERROR(VLOOKUP(AC$3&amp;$A31,Model1_BRA!$1:$1048576,AC$4,0)*100,"-"))</f>
        <v>0</v>
      </c>
      <c r="AD31" s="377">
        <f>IF($A31="","",IFERROR(VLOOKUP(AD$3&amp;$A31,Model1_BRA!$1:$1048576,AD$4,0),"-"))</f>
        <v>2.7221806347370099E-2</v>
      </c>
      <c r="AE31" s="375">
        <f>IF($A31="","",IFERROR(VLOOKUP(AE$3&amp;$A31,Model1_BRA!$1:$1048576,AE$4,0),"-"))</f>
        <v>1.42811751365662</v>
      </c>
      <c r="AF31" s="376">
        <f>IF($A31="","",IFERROR(VLOOKUP(AF$3&amp;$A31,Model1_BRA!$1:$1048576,AF$4,0)*100,"-"))</f>
        <v>0</v>
      </c>
      <c r="AG31" s="377">
        <f>IF($A31="","",IFERROR(VLOOKUP(AG$3&amp;$A31,Model1_BRA!$1:$1048576,AG$4,0),"-"))</f>
        <v>2.7258161455392799E-2</v>
      </c>
      <c r="AH31" s="375">
        <f>IF($A31="","",IFERROR(VLOOKUP(AH$3&amp;$A31,Model1_BRA!$1:$1048576,AH$4,0),"-"))</f>
        <v>1.3978899717330899</v>
      </c>
      <c r="AI31" s="376">
        <f>IF($A31="","",IFERROR(VLOOKUP(AI$3&amp;$A31,Model1_BRA!$1:$1048576,AI$4,0)*100,"-"))</f>
        <v>0</v>
      </c>
      <c r="AJ31" s="377">
        <f>IF($A31="","",IFERROR(VLOOKUP(AJ$3&amp;$A31,Model1_BRA!$1:$1048576,AJ$4,0),"-"))</f>
        <v>2.7939772233367001E-2</v>
      </c>
      <c r="AK31" s="375">
        <f>IF($A31="","",IFERROR(VLOOKUP(AK$3&amp;$A31,Model1_BRA!$1:$1048576,AK$4,0),"-"))</f>
        <v>1.4258341789245601</v>
      </c>
      <c r="AL31" s="376">
        <f>IF($A31="","",IFERROR(VLOOKUP(AL$3&amp;$A31,Model1_BRA!$1:$1048576,AL$4,0)*100,"-"))</f>
        <v>0</v>
      </c>
      <c r="AM31" s="377">
        <f>IF($A31="","",IFERROR(VLOOKUP(AM$3&amp;$A31,Model1_BRA!$1:$1048576,AM$4,0),"-"))</f>
        <v>2.78870407491922E-2</v>
      </c>
      <c r="AN31" s="375">
        <f>IF($A31="","",IFERROR(VLOOKUP(AN$3&amp;$A31,Model1_BRA!$1:$1048576,AN$4,0),"-"))</f>
        <v>1.4611052274703999</v>
      </c>
      <c r="AO31" s="376">
        <f>IF($A31="","",IFERROR(VLOOKUP(AO$3&amp;$A31,Model1_BRA!$1:$1048576,AO$4,0)*100,"-"))</f>
        <v>0</v>
      </c>
      <c r="AP31" s="377">
        <f>IF($A31="","",IFERROR(VLOOKUP(AP$3&amp;$A31,Model1_BRA!$1:$1048576,AP$4,0),"-"))</f>
        <v>2.8639379888772999E-2</v>
      </c>
      <c r="AQ31" s="375">
        <f>IF($A31="","",IFERROR(VLOOKUP(AQ$3&amp;$A31,Model1_BRA!$1:$1048576,AQ$4,0),"-"))</f>
        <v>1.48917436599731</v>
      </c>
      <c r="AR31" s="376">
        <f>IF($A31="","",IFERROR(VLOOKUP(AR$3&amp;$A31,Model1_BRA!$1:$1048576,AR$4,0)*100,"-"))</f>
        <v>0</v>
      </c>
      <c r="AS31" s="377">
        <f>IF($A31="","",IFERROR(VLOOKUP(AS$3&amp;$A31,Model1_BRA!$1:$1048576,AS$4,0),"-"))</f>
        <v>2.87798251956701E-2</v>
      </c>
      <c r="AT31" s="375">
        <f>IF($A31="","",IFERROR(VLOOKUP(AT$3&amp;$A31,Model1_BRA!$1:$1048576,AT$4,0),"-"))</f>
        <v>1.4935153722763099</v>
      </c>
      <c r="AU31" s="376">
        <f>IF($A31="","",IFERROR(VLOOKUP(AU$3&amp;$A31,Model1_BRA!$1:$1048576,AU$4,0)*100,"-"))</f>
        <v>0</v>
      </c>
      <c r="AV31" s="377">
        <f>IF($A31="","",IFERROR(VLOOKUP(AV$3&amp;$A31,Model1_BRA!$1:$1048576,AV$4,0),"-"))</f>
        <v>2.9310142621398E-2</v>
      </c>
      <c r="AW31" s="375">
        <f>IF($A31="","",IFERROR(VLOOKUP(AW$3&amp;$A31,Model1_BRA!$1:$1048576,AW$4,0),"-"))</f>
        <v>1.2812417745590201</v>
      </c>
      <c r="AX31" s="376">
        <f>IF($A31="","",IFERROR(VLOOKUP(AX$3&amp;$A31,Model1_BRA!$1:$1048576,AX$4,0)*100,"-"))</f>
        <v>0</v>
      </c>
      <c r="AY31" s="377">
        <f>IF($A31="","",IFERROR(VLOOKUP(AY$3&amp;$A31,Model1_BRA!$1:$1048576,AY$4,0),"-"))</f>
        <v>3.3852238208055503E-2</v>
      </c>
      <c r="AZ31" s="375">
        <f>IF($A31="","",IFERROR(VLOOKUP(AZ$3&amp;$A31,Model1_BRA!$1:$1048576,AZ$4,0),"-"))</f>
        <v>1.3099615573883101</v>
      </c>
      <c r="BA31" s="376">
        <f>IF($A31="","",IFERROR(VLOOKUP(BA$3&amp;$A31,Model1_BRA!$1:$1048576,BA$4,0)*100,"-"))</f>
        <v>0</v>
      </c>
      <c r="BB31" s="377">
        <f>IF($A31="","",IFERROR(VLOOKUP(BB$3&amp;$A31,Model1_BRA!$1:$1048576,BB$4,0),"-"))</f>
        <v>3.3753011375665699E-2</v>
      </c>
      <c r="BC31" s="375">
        <f>IF($A31="","",IFERROR(VLOOKUP(BC$3&amp;$A31,Model1_BRA!$1:$1048576,BC$4,0),"-"))</f>
        <v>1.3037072420120199</v>
      </c>
      <c r="BD31" s="376">
        <f>IF($A31="","",IFERROR(VLOOKUP(BD$3&amp;$A31,Model1_BRA!$1:$1048576,BD$4,0)*100,"-"))</f>
        <v>0</v>
      </c>
      <c r="BE31" s="377">
        <f>IF($A31="","",IFERROR(VLOOKUP(BE$3&amp;$A31,Model1_BRA!$1:$1048576,BE$4,0),"-"))</f>
        <v>3.5083964467048603E-2</v>
      </c>
      <c r="BF31" s="375">
        <f>IF($A31="","",IFERROR(VLOOKUP(BF$3&amp;$A31,Model1_BRA!$1:$1048576,BF$4,0),"-"))</f>
        <v>1.52390480041504</v>
      </c>
      <c r="BG31" s="376">
        <f>IF($A31="","",IFERROR(VLOOKUP(BG$3&amp;$A31,Model1_BRA!$1:$1048576,BG$4,0)*100,"-"))</f>
        <v>0</v>
      </c>
      <c r="BH31" s="377">
        <f>IF($A31="","",IFERROR(VLOOKUP(BH$3&amp;$A31,Model1_BRA!$1:$1048576,BH$4,0),"-"))</f>
        <v>2.6131935417652099E-2</v>
      </c>
      <c r="BI31" s="375">
        <f>IF($A31="","",IFERROR(VLOOKUP(BI$3&amp;$A31,Model1_BRA!$1:$1048576,BI$4,0),"-"))</f>
        <v>1.5063943862914999</v>
      </c>
      <c r="BJ31" s="376">
        <f>IF($A31="","",IFERROR(VLOOKUP(BJ$3&amp;$A31,Model1_BRA!$1:$1048576,BJ$4,0)*100,"-"))</f>
        <v>0</v>
      </c>
      <c r="BK31" s="377">
        <f>IF($A31="","",IFERROR(VLOOKUP(BK$3&amp;$A31,Model1_BRA!$1:$1048576,BK$4,0),"-"))</f>
        <v>2.68668066710234E-2</v>
      </c>
      <c r="BL31" s="375">
        <f>IF($A31="","",IFERROR(VLOOKUP(BL$3&amp;$A31,Model1_BRA!$1:$1048576,BL$4,0),"-"))</f>
        <v>1.4204956293106099</v>
      </c>
      <c r="BM31" s="376">
        <f>IF($A31="","",IFERROR(VLOOKUP(BM$3&amp;$A31,Model1_BRA!$1:$1048576,BM$4,0)*100,"-"))</f>
        <v>0</v>
      </c>
      <c r="BN31" s="377">
        <f>IF($A31="","",IFERROR(VLOOKUP(BN$3&amp;$A31,Model1_BRA!$1:$1048576,BN$4,0),"-"))</f>
        <v>2.7578601613640799E-2</v>
      </c>
      <c r="BO31" s="375">
        <f>IF($A31="","",IFERROR(VLOOKUP(BO$3&amp;$A31,Model1_BRA!$1:$1048576,BO$4,0),"-"))</f>
        <v>1.3970876932144201</v>
      </c>
      <c r="BP31" s="376">
        <f>IF($A31="","",IFERROR(VLOOKUP(BP$3&amp;$A31,Model1_BRA!$1:$1048576,BP$4,0)*100,"-"))</f>
        <v>0</v>
      </c>
      <c r="BQ31" s="377">
        <f>IF($A31="","",IFERROR(VLOOKUP(BQ$3&amp;$A31,Model1_BRA!$1:$1048576,BQ$4,0),"-"))</f>
        <v>3.0150379985570901E-2</v>
      </c>
      <c r="BR31" s="375">
        <f>IF($A31="","",IFERROR(VLOOKUP(BR$3&amp;$A31,Model1_BRA!$1:$1048576,BR$4,0),"-"))</f>
        <v>1.3067435026168801</v>
      </c>
      <c r="BS31" s="376">
        <f>IF($A31="","",IFERROR(VLOOKUP(BS$3&amp;$A31,Model1_BRA!$1:$1048576,BS$4,0)*100,"-"))</f>
        <v>0</v>
      </c>
      <c r="BT31" s="377">
        <f>IF($A31="","",IFERROR(VLOOKUP(BT$3&amp;$A31,Model1_BRA!$1:$1048576,BT$4,0),"-"))</f>
        <v>3.4419670701026903E-2</v>
      </c>
    </row>
    <row r="32" spans="1:72" ht="25.5" x14ac:dyDescent="0.25">
      <c r="A32" s="353" t="s">
        <v>704</v>
      </c>
      <c r="B32" s="365"/>
      <c r="C32" s="387" t="s">
        <v>745</v>
      </c>
      <c r="D32" s="375">
        <f>IF($A32="","",IFERROR(VLOOKUP(D$3&amp;$A32,Model1_BRA!$1:$1048576,D$4,0),"-"))</f>
        <v>1.9828120470046999</v>
      </c>
      <c r="E32" s="376">
        <f>IF($A32="","",IFERROR(VLOOKUP(E$3&amp;$A32,Model1_BRA!$1:$1048576,E$4,0)*100,"-"))</f>
        <v>0</v>
      </c>
      <c r="F32" s="377">
        <f>IF($A32="","",IFERROR(VLOOKUP(F$3&amp;$A32,Model1_BRA!$1:$1048576,F$4,0),"-"))</f>
        <v>0.12649923563003501</v>
      </c>
      <c r="G32" s="375">
        <f>IF($A32="","",IFERROR(VLOOKUP(G$3&amp;$A32,Model1_BRA!$1:$1048576,G$4,0),"-"))</f>
        <v>1.99596560001373</v>
      </c>
      <c r="H32" s="376">
        <f>IF($A32="","",IFERROR(VLOOKUP(H$3&amp;$A32,Model1_BRA!$1:$1048576,H$4,0)*100,"-"))</f>
        <v>0</v>
      </c>
      <c r="I32" s="377">
        <f>IF($A32="","",IFERROR(VLOOKUP(I$3&amp;$A32,Model1_BRA!$1:$1048576,I$4,0),"-"))</f>
        <v>0.12801474332809401</v>
      </c>
      <c r="J32" s="375">
        <f>IF($A32="","",IFERROR(VLOOKUP(J$3&amp;$A32,Model1_BRA!$1:$1048576,J$4,0),"-"))</f>
        <v>1.98640012741089</v>
      </c>
      <c r="K32" s="376">
        <f>IF($A32="","",IFERROR(VLOOKUP(K$3&amp;$A32,Model1_BRA!$1:$1048576,K$4,0)*100,"-"))</f>
        <v>0</v>
      </c>
      <c r="L32" s="377">
        <f>IF($A32="","",IFERROR(VLOOKUP(L$3&amp;$A32,Model1_BRA!$1:$1048576,L$4,0),"-"))</f>
        <v>0.12896835803985601</v>
      </c>
      <c r="M32" s="375">
        <f>IF($A32="","",IFERROR(VLOOKUP(M$3&amp;$A32,Model1_BRA!$1:$1048576,M$4,0),"-"))</f>
        <v>1.98321032524109</v>
      </c>
      <c r="N32" s="376">
        <f>IF($A32="","",IFERROR(VLOOKUP(N$3&amp;$A32,Model1_BRA!$1:$1048576,N$4,0)*100,"-"))</f>
        <v>0</v>
      </c>
      <c r="O32" s="377">
        <f>IF($A32="","",IFERROR(VLOOKUP(O$3&amp;$A32,Model1_BRA!$1:$1048576,O$4,0),"-"))</f>
        <v>0.128924161195755</v>
      </c>
      <c r="P32" s="375">
        <f>IF($A32="","",IFERROR(VLOOKUP(P$3&amp;$A32,Model1_BRA!$1:$1048576,P$4,0),"-"))</f>
        <v>1.97390568256378</v>
      </c>
      <c r="Q32" s="376">
        <f>IF($A32="","",IFERROR(VLOOKUP(Q$3&amp;$A32,Model1_BRA!$1:$1048576,Q$4,0)*100,"-"))</f>
        <v>0</v>
      </c>
      <c r="R32" s="377">
        <f>IF($A32="","",IFERROR(VLOOKUP(R$3&amp;$A32,Model1_BRA!$1:$1048576,R$4,0),"-"))</f>
        <v>0.132121577858925</v>
      </c>
      <c r="S32" s="375">
        <f>IF($A32="","",IFERROR(VLOOKUP(S$3&amp;$A32,Model1_BRA!$1:$1048576,S$4,0),"-"))</f>
        <v>1.9864876270294201</v>
      </c>
      <c r="T32" s="376">
        <f>IF($A32="","",IFERROR(VLOOKUP(T$3&amp;$A32,Model1_BRA!$1:$1048576,T$4,0)*100,"-"))</f>
        <v>0</v>
      </c>
      <c r="U32" s="377">
        <f>IF($A32="","",IFERROR(VLOOKUP(U$3&amp;$A32,Model1_BRA!$1:$1048576,U$4,0),"-"))</f>
        <v>0.131677091121674</v>
      </c>
      <c r="V32" s="375">
        <f>IF($A32="","",IFERROR(VLOOKUP(V$3&amp;$A32,Model1_BRA!$1:$1048576,V$4,0),"-"))</f>
        <v>1.93128550052643</v>
      </c>
      <c r="W32" s="376">
        <f>IF($A32="","",IFERROR(VLOOKUP(W$3&amp;$A32,Model1_BRA!$1:$1048576,W$4,0)*100,"-"))</f>
        <v>0</v>
      </c>
      <c r="X32" s="377">
        <f>IF($A32="","",IFERROR(VLOOKUP(X$3&amp;$A32,Model1_BRA!$1:$1048576,X$4,0),"-"))</f>
        <v>0.13122372329235099</v>
      </c>
      <c r="Y32" s="375">
        <f>IF($A32="","",IFERROR(VLOOKUP(Y$3&amp;$A32,Model1_BRA!$1:$1048576,Y$4,0),"-"))</f>
        <v>1.92077124118805</v>
      </c>
      <c r="Z32" s="376">
        <f>IF($A32="","",IFERROR(VLOOKUP(Z$3&amp;$A32,Model1_BRA!$1:$1048576,Z$4,0)*100,"-"))</f>
        <v>0</v>
      </c>
      <c r="AA32" s="377">
        <f>IF($A32="","",IFERROR(VLOOKUP(AA$3&amp;$A32,Model1_BRA!$1:$1048576,AA$4,0),"-"))</f>
        <v>0.13204221427440599</v>
      </c>
      <c r="AB32" s="375">
        <f>IF($A32="","",IFERROR(VLOOKUP(AB$3&amp;$A32,Model1_BRA!$1:$1048576,AB$4,0),"-"))</f>
        <v>1.9078851938247701</v>
      </c>
      <c r="AC32" s="376">
        <f>IF($A32="","",IFERROR(VLOOKUP(AC$3&amp;$A32,Model1_BRA!$1:$1048576,AC$4,0)*100,"-"))</f>
        <v>0</v>
      </c>
      <c r="AD32" s="377">
        <f>IF($A32="","",IFERROR(VLOOKUP(AD$3&amp;$A32,Model1_BRA!$1:$1048576,AD$4,0),"-"))</f>
        <v>0.13713614642620101</v>
      </c>
      <c r="AE32" s="375">
        <f>IF($A32="","",IFERROR(VLOOKUP(AE$3&amp;$A32,Model1_BRA!$1:$1048576,AE$4,0),"-"))</f>
        <v>1.8708536624908401</v>
      </c>
      <c r="AF32" s="376">
        <f>IF($A32="","",IFERROR(VLOOKUP(AF$3&amp;$A32,Model1_BRA!$1:$1048576,AF$4,0)*100,"-"))</f>
        <v>0</v>
      </c>
      <c r="AG32" s="377">
        <f>IF($A32="","",IFERROR(VLOOKUP(AG$3&amp;$A32,Model1_BRA!$1:$1048576,AG$4,0),"-"))</f>
        <v>0.13883037865161901</v>
      </c>
      <c r="AH32" s="375">
        <f>IF($A32="","",IFERROR(VLOOKUP(AH$3&amp;$A32,Model1_BRA!$1:$1048576,AH$4,0),"-"))</f>
        <v>1.8439956903457599</v>
      </c>
      <c r="AI32" s="376">
        <f>IF($A32="","",IFERROR(VLOOKUP(AI$3&amp;$A32,Model1_BRA!$1:$1048576,AI$4,0)*100,"-"))</f>
        <v>0</v>
      </c>
      <c r="AJ32" s="377">
        <f>IF($A32="","",IFERROR(VLOOKUP(AJ$3&amp;$A32,Model1_BRA!$1:$1048576,AJ$4,0),"-"))</f>
        <v>0.138034492731094</v>
      </c>
      <c r="AK32" s="375">
        <f>IF($A32="","",IFERROR(VLOOKUP(AK$3&amp;$A32,Model1_BRA!$1:$1048576,AK$4,0),"-"))</f>
        <v>1.8854886293411299</v>
      </c>
      <c r="AL32" s="376">
        <f>IF($A32="","",IFERROR(VLOOKUP(AL$3&amp;$A32,Model1_BRA!$1:$1048576,AL$4,0)*100,"-"))</f>
        <v>0</v>
      </c>
      <c r="AM32" s="377">
        <f>IF($A32="","",IFERROR(VLOOKUP(AM$3&amp;$A32,Model1_BRA!$1:$1048576,AM$4,0),"-"))</f>
        <v>0.14071278274059301</v>
      </c>
      <c r="AN32" s="375">
        <f>IF($A32="","",IFERROR(VLOOKUP(AN$3&amp;$A32,Model1_BRA!$1:$1048576,AN$4,0),"-"))</f>
        <v>1.93062615394592</v>
      </c>
      <c r="AO32" s="376">
        <f>IF($A32="","",IFERROR(VLOOKUP(AO$3&amp;$A32,Model1_BRA!$1:$1048576,AO$4,0)*100,"-"))</f>
        <v>0</v>
      </c>
      <c r="AP32" s="377">
        <f>IF($A32="","",IFERROR(VLOOKUP(AP$3&amp;$A32,Model1_BRA!$1:$1048576,AP$4,0),"-"))</f>
        <v>0.14590358734130901</v>
      </c>
      <c r="AQ32" s="375">
        <f>IF($A32="","",IFERROR(VLOOKUP(AQ$3&amp;$A32,Model1_BRA!$1:$1048576,AQ$4,0),"-"))</f>
        <v>1.95865750312805</v>
      </c>
      <c r="AR32" s="376">
        <f>IF($A32="","",IFERROR(VLOOKUP(AR$3&amp;$A32,Model1_BRA!$1:$1048576,AR$4,0)*100,"-"))</f>
        <v>0</v>
      </c>
      <c r="AS32" s="377">
        <f>IF($A32="","",IFERROR(VLOOKUP(AS$3&amp;$A32,Model1_BRA!$1:$1048576,AS$4,0),"-"))</f>
        <v>0.14783513545990001</v>
      </c>
      <c r="AT32" s="375">
        <f>IF($A32="","",IFERROR(VLOOKUP(AT$3&amp;$A32,Model1_BRA!$1:$1048576,AT$4,0),"-"))</f>
        <v>1.9739906787872299</v>
      </c>
      <c r="AU32" s="376">
        <f>IF($A32="","",IFERROR(VLOOKUP(AU$3&amp;$A32,Model1_BRA!$1:$1048576,AU$4,0)*100,"-"))</f>
        <v>0</v>
      </c>
      <c r="AV32" s="377">
        <f>IF($A32="","",IFERROR(VLOOKUP(AV$3&amp;$A32,Model1_BRA!$1:$1048576,AV$4,0),"-"))</f>
        <v>0.15057875216007199</v>
      </c>
      <c r="AW32" s="375">
        <f>IF($A32="","",IFERROR(VLOOKUP(AW$3&amp;$A32,Model1_BRA!$1:$1048576,AW$4,0),"-"))</f>
        <v>1.66421830654144</v>
      </c>
      <c r="AX32" s="376">
        <f>IF($A32="","",IFERROR(VLOOKUP(AX$3&amp;$A32,Model1_BRA!$1:$1048576,AX$4,0)*100,"-"))</f>
        <v>0</v>
      </c>
      <c r="AY32" s="377">
        <f>IF($A32="","",IFERROR(VLOOKUP(AY$3&amp;$A32,Model1_BRA!$1:$1048576,AY$4,0),"-"))</f>
        <v>0.14008294045925099</v>
      </c>
      <c r="AZ32" s="375">
        <f>IF($A32="","",IFERROR(VLOOKUP(AZ$3&amp;$A32,Model1_BRA!$1:$1048576,AZ$4,0),"-"))</f>
        <v>1.7015727758407599</v>
      </c>
      <c r="BA32" s="376">
        <f>IF($A32="","",IFERROR(VLOOKUP(BA$3&amp;$A32,Model1_BRA!$1:$1048576,BA$4,0)*100,"-"))</f>
        <v>0</v>
      </c>
      <c r="BB32" s="377">
        <f>IF($A32="","",IFERROR(VLOOKUP(BB$3&amp;$A32,Model1_BRA!$1:$1048576,BB$4,0),"-"))</f>
        <v>0.151208385825157</v>
      </c>
      <c r="BC32" s="375">
        <f>IF($A32="","",IFERROR(VLOOKUP(BC$3&amp;$A32,Model1_BRA!$1:$1048576,BC$4,0),"-"))</f>
        <v>1.69311451911926</v>
      </c>
      <c r="BD32" s="376">
        <f>IF($A32="","",IFERROR(VLOOKUP(BD$3&amp;$A32,Model1_BRA!$1:$1048576,BD$4,0)*100,"-"))</f>
        <v>0</v>
      </c>
      <c r="BE32" s="377">
        <f>IF($A32="","",IFERROR(VLOOKUP(BE$3&amp;$A32,Model1_BRA!$1:$1048576,BE$4,0),"-"))</f>
        <v>0.15083205699920699</v>
      </c>
      <c r="BF32" s="375">
        <f>IF($A32="","",IFERROR(VLOOKUP(BF$3&amp;$A32,Model1_BRA!$1:$1048576,BF$4,0),"-"))</f>
        <v>1.98709952831268</v>
      </c>
      <c r="BG32" s="376">
        <f>IF($A32="","",IFERROR(VLOOKUP(BG$3&amp;$A32,Model1_BRA!$1:$1048576,BG$4,0)*100,"-"))</f>
        <v>0</v>
      </c>
      <c r="BH32" s="377">
        <f>IF($A32="","",IFERROR(VLOOKUP(BH$3&amp;$A32,Model1_BRA!$1:$1048576,BH$4,0),"-"))</f>
        <v>0.12810964882373799</v>
      </c>
      <c r="BI32" s="375">
        <f>IF($A32="","",IFERROR(VLOOKUP(BI$3&amp;$A32,Model1_BRA!$1:$1048576,BI$4,0),"-"))</f>
        <v>1.95277535915375</v>
      </c>
      <c r="BJ32" s="376">
        <f>IF($A32="","",IFERROR(VLOOKUP(BJ$3&amp;$A32,Model1_BRA!$1:$1048576,BJ$4,0)*100,"-"))</f>
        <v>0</v>
      </c>
      <c r="BK32" s="377">
        <f>IF($A32="","",IFERROR(VLOOKUP(BK$3&amp;$A32,Model1_BRA!$1:$1048576,BK$4,0),"-"))</f>
        <v>0.13176502287387801</v>
      </c>
      <c r="BL32" s="375">
        <f>IF($A32="","",IFERROR(VLOOKUP(BL$3&amp;$A32,Model1_BRA!$1:$1048576,BL$4,0),"-"))</f>
        <v>1.8765959739685101</v>
      </c>
      <c r="BM32" s="376">
        <f>IF($A32="","",IFERROR(VLOOKUP(BM$3&amp;$A32,Model1_BRA!$1:$1048576,BM$4,0)*100,"-"))</f>
        <v>0</v>
      </c>
      <c r="BN32" s="377">
        <f>IF($A32="","",IFERROR(VLOOKUP(BN$3&amp;$A32,Model1_BRA!$1:$1048576,BN$4,0),"-"))</f>
        <v>0.13868673145770999</v>
      </c>
      <c r="BO32" s="375">
        <f>IF($A32="","",IFERROR(VLOOKUP(BO$3&amp;$A32,Model1_BRA!$1:$1048576,BO$4,0),"-"))</f>
        <v>1.84682893753052</v>
      </c>
      <c r="BP32" s="376">
        <f>IF($A32="","",IFERROR(VLOOKUP(BP$3&amp;$A32,Model1_BRA!$1:$1048576,BP$4,0)*100,"-"))</f>
        <v>0</v>
      </c>
      <c r="BQ32" s="377">
        <f>IF($A32="","",IFERROR(VLOOKUP(BQ$3&amp;$A32,Model1_BRA!$1:$1048576,BQ$4,0),"-"))</f>
        <v>0.14609347283840199</v>
      </c>
      <c r="BR32" s="375">
        <f>IF($A32="","",IFERROR(VLOOKUP(BR$3&amp;$A32,Model1_BRA!$1:$1048576,BR$4,0),"-"))</f>
        <v>1.69737553596497</v>
      </c>
      <c r="BS32" s="376">
        <f>IF($A32="","",IFERROR(VLOOKUP(BS$3&amp;$A32,Model1_BRA!$1:$1048576,BS$4,0)*100,"-"))</f>
        <v>0</v>
      </c>
      <c r="BT32" s="377">
        <f>IF($A32="","",IFERROR(VLOOKUP(BT$3&amp;$A32,Model1_BRA!$1:$1048576,BT$4,0),"-"))</f>
        <v>0.15101988613605499</v>
      </c>
    </row>
    <row r="33" spans="1:72" ht="25.5" x14ac:dyDescent="0.25">
      <c r="A33" s="353" t="s">
        <v>705</v>
      </c>
      <c r="B33" s="388"/>
      <c r="C33" s="389" t="s">
        <v>765</v>
      </c>
      <c r="D33" s="375">
        <f>IF($A33="","",IFERROR(VLOOKUP(D$3&amp;$A33,Model1_BRA!$1:$1048576,D$4,0),"-"))</f>
        <v>2.4311110973358199</v>
      </c>
      <c r="E33" s="376">
        <f>IF($A33="","",IFERROR(VLOOKUP(E$3&amp;$A33,Model1_BRA!$1:$1048576,E$4,0)*100,"-"))</f>
        <v>0</v>
      </c>
      <c r="F33" s="377">
        <f>IF($A33="","",IFERROR(VLOOKUP(F$3&amp;$A33,Model1_BRA!$1:$1048576,F$4,0),"-"))</f>
        <v>5.5462205782532701E-3</v>
      </c>
      <c r="G33" s="375">
        <f>IF($A33="","",IFERROR(VLOOKUP(G$3&amp;$A33,Model1_BRA!$1:$1048576,G$4,0),"-"))</f>
        <v>2.3558106422424299</v>
      </c>
      <c r="H33" s="376">
        <f>IF($A33="","",IFERROR(VLOOKUP(H$3&amp;$A33,Model1_BRA!$1:$1048576,H$4,0)*100,"-"))</f>
        <v>0</v>
      </c>
      <c r="I33" s="377">
        <f>IF($A33="","",IFERROR(VLOOKUP(I$3&amp;$A33,Model1_BRA!$1:$1048576,I$4,0),"-"))</f>
        <v>5.8978567831218199E-3</v>
      </c>
      <c r="J33" s="375">
        <f>IF($A33="","",IFERROR(VLOOKUP(J$3&amp;$A33,Model1_BRA!$1:$1048576,J$4,0),"-"))</f>
        <v>2.4091849327087398</v>
      </c>
      <c r="K33" s="376">
        <f>IF($A33="","",IFERROR(VLOOKUP(K$3&amp;$A33,Model1_BRA!$1:$1048576,K$4,0)*100,"-"))</f>
        <v>0</v>
      </c>
      <c r="L33" s="377">
        <f>IF($A33="","",IFERROR(VLOOKUP(L$3&amp;$A33,Model1_BRA!$1:$1048576,L$4,0),"-"))</f>
        <v>5.7181022129952899E-3</v>
      </c>
      <c r="M33" s="375">
        <f>IF($A33="","",IFERROR(VLOOKUP(M$3&amp;$A33,Model1_BRA!$1:$1048576,M$4,0),"-"))</f>
        <v>2.4452831745147701</v>
      </c>
      <c r="N33" s="376">
        <f>IF($A33="","",IFERROR(VLOOKUP(N$3&amp;$A33,Model1_BRA!$1:$1048576,N$4,0)*100,"-"))</f>
        <v>0</v>
      </c>
      <c r="O33" s="377">
        <f>IF($A33="","",IFERROR(VLOOKUP(O$3&amp;$A33,Model1_BRA!$1:$1048576,O$4,0),"-"))</f>
        <v>5.9716226533055297E-3</v>
      </c>
      <c r="P33" s="375">
        <f>IF($A33="","",IFERROR(VLOOKUP(P$3&amp;$A33,Model1_BRA!$1:$1048576,P$4,0),"-"))</f>
        <v>2.4448885917663601</v>
      </c>
      <c r="Q33" s="376">
        <f>IF($A33="","",IFERROR(VLOOKUP(Q$3&amp;$A33,Model1_BRA!$1:$1048576,Q$4,0)*100,"-"))</f>
        <v>0</v>
      </c>
      <c r="R33" s="377">
        <f>IF($A33="","",IFERROR(VLOOKUP(R$3&amp;$A33,Model1_BRA!$1:$1048576,R$4,0),"-"))</f>
        <v>6.05501839891076E-3</v>
      </c>
      <c r="S33" s="375">
        <f>IF($A33="","",IFERROR(VLOOKUP(S$3&amp;$A33,Model1_BRA!$1:$1048576,S$4,0),"-"))</f>
        <v>2.5006954669952401</v>
      </c>
      <c r="T33" s="376">
        <f>IF($A33="","",IFERROR(VLOOKUP(T$3&amp;$A33,Model1_BRA!$1:$1048576,T$4,0)*100,"-"))</f>
        <v>0</v>
      </c>
      <c r="U33" s="377">
        <f>IF($A33="","",IFERROR(VLOOKUP(U$3&amp;$A33,Model1_BRA!$1:$1048576,U$4,0),"-"))</f>
        <v>5.7583879679441504E-3</v>
      </c>
      <c r="V33" s="375">
        <f>IF($A33="","",IFERROR(VLOOKUP(V$3&amp;$A33,Model1_BRA!$1:$1048576,V$4,0),"-"))</f>
        <v>2.4854986667633101</v>
      </c>
      <c r="W33" s="376">
        <f>IF($A33="","",IFERROR(VLOOKUP(W$3&amp;$A33,Model1_BRA!$1:$1048576,W$4,0)*100,"-"))</f>
        <v>0</v>
      </c>
      <c r="X33" s="377">
        <f>IF($A33="","",IFERROR(VLOOKUP(X$3&amp;$A33,Model1_BRA!$1:$1048576,X$4,0),"-"))</f>
        <v>6.21382333338261E-3</v>
      </c>
      <c r="Y33" s="375">
        <f>IF($A33="","",IFERROR(VLOOKUP(Y$3&amp;$A33,Model1_BRA!$1:$1048576,Y$4,0),"-"))</f>
        <v>2.4676980972289999</v>
      </c>
      <c r="Z33" s="376">
        <f>IF($A33="","",IFERROR(VLOOKUP(Z$3&amp;$A33,Model1_BRA!$1:$1048576,Z$4,0)*100,"-"))</f>
        <v>0</v>
      </c>
      <c r="AA33" s="377">
        <f>IF($A33="","",IFERROR(VLOOKUP(AA$3&amp;$A33,Model1_BRA!$1:$1048576,AA$4,0),"-"))</f>
        <v>5.6456644088029896E-3</v>
      </c>
      <c r="AB33" s="375">
        <f>IF($A33="","",IFERROR(VLOOKUP(AB$3&amp;$A33,Model1_BRA!$1:$1048576,AB$4,0),"-"))</f>
        <v>2.4008808135986301</v>
      </c>
      <c r="AC33" s="376">
        <f>IF($A33="","",IFERROR(VLOOKUP(AC$3&amp;$A33,Model1_BRA!$1:$1048576,AC$4,0)*100,"-"))</f>
        <v>0</v>
      </c>
      <c r="AD33" s="377">
        <f>IF($A33="","",IFERROR(VLOOKUP(AD$3&amp;$A33,Model1_BRA!$1:$1048576,AD$4,0),"-"))</f>
        <v>5.5831861682236203E-3</v>
      </c>
      <c r="AE33" s="375">
        <f>IF($A33="","",IFERROR(VLOOKUP(AE$3&amp;$A33,Model1_BRA!$1:$1048576,AE$4,0),"-"))</f>
        <v>2.4047055244445801</v>
      </c>
      <c r="AF33" s="376">
        <f>IF($A33="","",IFERROR(VLOOKUP(AF$3&amp;$A33,Model1_BRA!$1:$1048576,AF$4,0)*100,"-"))</f>
        <v>0</v>
      </c>
      <c r="AG33" s="377">
        <f>IF($A33="","",IFERROR(VLOOKUP(AG$3&amp;$A33,Model1_BRA!$1:$1048576,AG$4,0),"-"))</f>
        <v>5.8476985432207602E-3</v>
      </c>
      <c r="AH33" s="375">
        <f>IF($A33="","",IFERROR(VLOOKUP(AH$3&amp;$A33,Model1_BRA!$1:$1048576,AH$4,0),"-"))</f>
        <v>2.3648297786712602</v>
      </c>
      <c r="AI33" s="376">
        <f>IF($A33="","",IFERROR(VLOOKUP(AI$3&amp;$A33,Model1_BRA!$1:$1048576,AI$4,0)*100,"-"))</f>
        <v>0</v>
      </c>
      <c r="AJ33" s="377">
        <f>IF($A33="","",IFERROR(VLOOKUP(AJ$3&amp;$A33,Model1_BRA!$1:$1048576,AJ$4,0),"-"))</f>
        <v>5.8942232280969602E-3</v>
      </c>
      <c r="AK33" s="375">
        <f>IF($A33="","",IFERROR(VLOOKUP(AK$3&amp;$A33,Model1_BRA!$1:$1048576,AK$4,0),"-"))</f>
        <v>2.4491913318634002</v>
      </c>
      <c r="AL33" s="376">
        <f>IF($A33="","",IFERROR(VLOOKUP(AL$3&amp;$A33,Model1_BRA!$1:$1048576,AL$4,0)*100,"-"))</f>
        <v>0</v>
      </c>
      <c r="AM33" s="377">
        <f>IF($A33="","",IFERROR(VLOOKUP(AM$3&amp;$A33,Model1_BRA!$1:$1048576,AM$4,0),"-"))</f>
        <v>5.79783087596297E-3</v>
      </c>
      <c r="AN33" s="375">
        <f>IF($A33="","",IFERROR(VLOOKUP(AN$3&amp;$A33,Model1_BRA!$1:$1048576,AN$4,0),"-"))</f>
        <v>2.46551442146301</v>
      </c>
      <c r="AO33" s="376">
        <f>IF($A33="","",IFERROR(VLOOKUP(AO$3&amp;$A33,Model1_BRA!$1:$1048576,AO$4,0)*100,"-"))</f>
        <v>0</v>
      </c>
      <c r="AP33" s="377">
        <f>IF($A33="","",IFERROR(VLOOKUP(AP$3&amp;$A33,Model1_BRA!$1:$1048576,AP$4,0),"-"))</f>
        <v>6.0856533236801598E-3</v>
      </c>
      <c r="AQ33" s="375">
        <f>IF($A33="","",IFERROR(VLOOKUP(AQ$3&amp;$A33,Model1_BRA!$1:$1048576,AQ$4,0),"-"))</f>
        <v>2.4961340427398699</v>
      </c>
      <c r="AR33" s="376">
        <f>IF($A33="","",IFERROR(VLOOKUP(AR$3&amp;$A33,Model1_BRA!$1:$1048576,AR$4,0)*100,"-"))</f>
        <v>0</v>
      </c>
      <c r="AS33" s="377">
        <f>IF($A33="","",IFERROR(VLOOKUP(AS$3&amp;$A33,Model1_BRA!$1:$1048576,AS$4,0),"-"))</f>
        <v>6.7298654466867404E-3</v>
      </c>
      <c r="AT33" s="375">
        <f>IF($A33="","",IFERROR(VLOOKUP(AT$3&amp;$A33,Model1_BRA!$1:$1048576,AT$4,0),"-"))</f>
        <v>2.47879886627197</v>
      </c>
      <c r="AU33" s="376">
        <f>IF($A33="","",IFERROR(VLOOKUP(AU$3&amp;$A33,Model1_BRA!$1:$1048576,AU$4,0)*100,"-"))</f>
        <v>0</v>
      </c>
      <c r="AV33" s="377">
        <f>IF($A33="","",IFERROR(VLOOKUP(AV$3&amp;$A33,Model1_BRA!$1:$1048576,AV$4,0),"-"))</f>
        <v>6.56311586499214E-3</v>
      </c>
      <c r="AW33" s="375">
        <f>IF($A33="","",IFERROR(VLOOKUP(AW$3&amp;$A33,Model1_BRA!$1:$1048576,AW$4,0),"-"))</f>
        <v>2.2699143886566202</v>
      </c>
      <c r="AX33" s="376">
        <f>IF($A33="","",IFERROR(VLOOKUP(AX$3&amp;$A33,Model1_BRA!$1:$1048576,AX$4,0)*100,"-"))</f>
        <v>0</v>
      </c>
      <c r="AY33" s="377">
        <f>IF($A33="","",IFERROR(VLOOKUP(AY$3&amp;$A33,Model1_BRA!$1:$1048576,AY$4,0),"-"))</f>
        <v>6.3460147939622402E-3</v>
      </c>
      <c r="AZ33" s="375">
        <f>IF($A33="","",IFERROR(VLOOKUP(AZ$3&amp;$A33,Model1_BRA!$1:$1048576,AZ$4,0),"-"))</f>
        <v>2.2781324386596702</v>
      </c>
      <c r="BA33" s="376">
        <f>IF($A33="","",IFERROR(VLOOKUP(BA$3&amp;$A33,Model1_BRA!$1:$1048576,BA$4,0)*100,"-"))</f>
        <v>0</v>
      </c>
      <c r="BB33" s="377">
        <f>IF($A33="","",IFERROR(VLOOKUP(BB$3&amp;$A33,Model1_BRA!$1:$1048576,BB$4,0),"-"))</f>
        <v>6.3307397067546801E-3</v>
      </c>
      <c r="BC33" s="375">
        <f>IF($A33="","",IFERROR(VLOOKUP(BC$3&amp;$A33,Model1_BRA!$1:$1048576,BC$4,0),"-"))</f>
        <v>2.25609230995178</v>
      </c>
      <c r="BD33" s="376">
        <f>IF($A33="","",IFERROR(VLOOKUP(BD$3&amp;$A33,Model1_BRA!$1:$1048576,BD$4,0)*100,"-"))</f>
        <v>0</v>
      </c>
      <c r="BE33" s="377">
        <f>IF($A33="","",IFERROR(VLOOKUP(BE$3&amp;$A33,Model1_BRA!$1:$1048576,BE$4,0),"-"))</f>
        <v>6.8416786380112197E-3</v>
      </c>
      <c r="BF33" s="375">
        <f>IF($A33="","",IFERROR(VLOOKUP(BF$3&amp;$A33,Model1_BRA!$1:$1048576,BF$4,0),"-"))</f>
        <v>2.4101107120513898</v>
      </c>
      <c r="BG33" s="376">
        <f>IF($A33="","",IFERROR(VLOOKUP(BG$3&amp;$A33,Model1_BRA!$1:$1048576,BG$4,0)*100,"-"))</f>
        <v>0</v>
      </c>
      <c r="BH33" s="377">
        <f>IF($A33="","",IFERROR(VLOOKUP(BH$3&amp;$A33,Model1_BRA!$1:$1048576,BH$4,0),"-"))</f>
        <v>5.7844943366944799E-3</v>
      </c>
      <c r="BI33" s="375">
        <f>IF($A33="","",IFERROR(VLOOKUP(BI$3&amp;$A33,Model1_BRA!$1:$1048576,BI$4,0),"-"))</f>
        <v>2.4744687080383301</v>
      </c>
      <c r="BJ33" s="376">
        <f>IF($A33="","",IFERROR(VLOOKUP(BJ$3&amp;$A33,Model1_BRA!$1:$1048576,BJ$4,0)*100,"-"))</f>
        <v>0</v>
      </c>
      <c r="BK33" s="377">
        <f>IF($A33="","",IFERROR(VLOOKUP(BK$3&amp;$A33,Model1_BRA!$1:$1048576,BK$4,0),"-"))</f>
        <v>5.9173931367695297E-3</v>
      </c>
      <c r="BL33" s="375">
        <f>IF($A33="","",IFERROR(VLOOKUP(BL$3&amp;$A33,Model1_BRA!$1:$1048576,BL$4,0),"-"))</f>
        <v>2.4041557312011701</v>
      </c>
      <c r="BM33" s="376">
        <f>IF($A33="","",IFERROR(VLOOKUP(BM$3&amp;$A33,Model1_BRA!$1:$1048576,BM$4,0)*100,"-"))</f>
        <v>0</v>
      </c>
      <c r="BN33" s="377">
        <f>IF($A33="","",IFERROR(VLOOKUP(BN$3&amp;$A33,Model1_BRA!$1:$1048576,BN$4,0),"-"))</f>
        <v>5.7813222520053404E-3</v>
      </c>
      <c r="BO33" s="375">
        <f>IF($A33="","",IFERROR(VLOOKUP(BO$3&amp;$A33,Model1_BRA!$1:$1048576,BO$4,0),"-"))</f>
        <v>2.3922083377838099</v>
      </c>
      <c r="BP33" s="376">
        <f>IF($A33="","",IFERROR(VLOOKUP(BP$3&amp;$A33,Model1_BRA!$1:$1048576,BP$4,0)*100,"-"))</f>
        <v>0</v>
      </c>
      <c r="BQ33" s="377">
        <f>IF($A33="","",IFERROR(VLOOKUP(BQ$3&amp;$A33,Model1_BRA!$1:$1048576,BQ$4,0),"-"))</f>
        <v>6.43124291673303E-3</v>
      </c>
      <c r="BR33" s="375">
        <f>IF($A33="","",IFERROR(VLOOKUP(BR$3&amp;$A33,Model1_BRA!$1:$1048576,BR$4,0),"-"))</f>
        <v>2.2667508125305198</v>
      </c>
      <c r="BS33" s="376">
        <f>IF($A33="","",IFERROR(VLOOKUP(BS$3&amp;$A33,Model1_BRA!$1:$1048576,BS$4,0)*100,"-"))</f>
        <v>0</v>
      </c>
      <c r="BT33" s="377">
        <f>IF($A33="","",IFERROR(VLOOKUP(BT$3&amp;$A33,Model1_BRA!$1:$1048576,BT$4,0),"-"))</f>
        <v>6.5866629593074296E-3</v>
      </c>
    </row>
    <row r="34" spans="1:72" ht="25.5" x14ac:dyDescent="0.25">
      <c r="A34" s="353" t="s">
        <v>707</v>
      </c>
      <c r="B34" s="388"/>
      <c r="C34" s="389" t="s">
        <v>766</v>
      </c>
      <c r="D34" s="375">
        <f>IF($A34="","",IFERROR(VLOOKUP(D$3&amp;$A34,Model1_BRA!$1:$1048576,D$4,0),"-"))</f>
        <v>2.7628734111785902</v>
      </c>
      <c r="E34" s="376">
        <f>IF($A34="","",IFERROR(VLOOKUP(E$3&amp;$A34,Model1_BRA!$1:$1048576,E$4,0)*100,"-"))</f>
        <v>0</v>
      </c>
      <c r="F34" s="377">
        <f>IF($A34="","",IFERROR(VLOOKUP(F$3&amp;$A34,Model1_BRA!$1:$1048576,F$4,0),"-"))</f>
        <v>1.8004992743954099E-3</v>
      </c>
      <c r="G34" s="375">
        <f>IF($A34="","",IFERROR(VLOOKUP(G$3&amp;$A34,Model1_BRA!$1:$1048576,G$4,0),"-"))</f>
        <v>2.6754713058471702</v>
      </c>
      <c r="H34" s="376">
        <f>IF($A34="","",IFERROR(VLOOKUP(H$3&amp;$A34,Model1_BRA!$1:$1048576,H$4,0)*100,"-"))</f>
        <v>0</v>
      </c>
      <c r="I34" s="377">
        <f>IF($A34="","",IFERROR(VLOOKUP(I$3&amp;$A34,Model1_BRA!$1:$1048576,I$4,0),"-"))</f>
        <v>2.1642073988914498E-3</v>
      </c>
      <c r="J34" s="375">
        <f>IF($A34="","",IFERROR(VLOOKUP(J$3&amp;$A34,Model1_BRA!$1:$1048576,J$4,0),"-"))</f>
        <v>2.77398753166199</v>
      </c>
      <c r="K34" s="376">
        <f>IF($A34="","",IFERROR(VLOOKUP(K$3&amp;$A34,Model1_BRA!$1:$1048576,K$4,0)*100,"-"))</f>
        <v>0</v>
      </c>
      <c r="L34" s="377">
        <f>IF($A34="","",IFERROR(VLOOKUP(L$3&amp;$A34,Model1_BRA!$1:$1048576,L$4,0),"-"))</f>
        <v>2.15854914858937E-3</v>
      </c>
      <c r="M34" s="375">
        <f>IF($A34="","",IFERROR(VLOOKUP(M$3&amp;$A34,Model1_BRA!$1:$1048576,M$4,0),"-"))</f>
        <v>2.84063673019409</v>
      </c>
      <c r="N34" s="376">
        <f>IF($A34="","",IFERROR(VLOOKUP(N$3&amp;$A34,Model1_BRA!$1:$1048576,N$4,0)*100,"-"))</f>
        <v>0</v>
      </c>
      <c r="O34" s="377">
        <f>IF($A34="","",IFERROR(VLOOKUP(O$3&amp;$A34,Model1_BRA!$1:$1048576,O$4,0),"-"))</f>
        <v>2.0006946288049199E-3</v>
      </c>
      <c r="P34" s="375">
        <f>IF($A34="","",IFERROR(VLOOKUP(P$3&amp;$A34,Model1_BRA!$1:$1048576,P$4,0),"-"))</f>
        <v>2.8508775234222399</v>
      </c>
      <c r="Q34" s="376">
        <f>IF($A34="","",IFERROR(VLOOKUP(Q$3&amp;$A34,Model1_BRA!$1:$1048576,Q$4,0)*100,"-"))</f>
        <v>0</v>
      </c>
      <c r="R34" s="377">
        <f>IF($A34="","",IFERROR(VLOOKUP(R$3&amp;$A34,Model1_BRA!$1:$1048576,R$4,0),"-"))</f>
        <v>1.7593941884115299E-3</v>
      </c>
      <c r="S34" s="375">
        <f>IF($A34="","",IFERROR(VLOOKUP(S$3&amp;$A34,Model1_BRA!$1:$1048576,S$4,0),"-"))</f>
        <v>2.7965133190154998</v>
      </c>
      <c r="T34" s="376">
        <f>IF($A34="","",IFERROR(VLOOKUP(T$3&amp;$A34,Model1_BRA!$1:$1048576,T$4,0)*100,"-"))</f>
        <v>0</v>
      </c>
      <c r="U34" s="377">
        <f>IF($A34="","",IFERROR(VLOOKUP(U$3&amp;$A34,Model1_BRA!$1:$1048576,U$4,0),"-"))</f>
        <v>1.95234792772681E-3</v>
      </c>
      <c r="V34" s="375">
        <f>IF($A34="","",IFERROR(VLOOKUP(V$3&amp;$A34,Model1_BRA!$1:$1048576,V$4,0),"-"))</f>
        <v>2.7599720954895002</v>
      </c>
      <c r="W34" s="376">
        <f>IF($A34="","",IFERROR(VLOOKUP(W$3&amp;$A34,Model1_BRA!$1:$1048576,W$4,0)*100,"-"))</f>
        <v>0</v>
      </c>
      <c r="X34" s="377">
        <f>IF($A34="","",IFERROR(VLOOKUP(X$3&amp;$A34,Model1_BRA!$1:$1048576,X$4,0),"-"))</f>
        <v>2.0424022804945699E-3</v>
      </c>
      <c r="Y34" s="375">
        <f>IF($A34="","",IFERROR(VLOOKUP(Y$3&amp;$A34,Model1_BRA!$1:$1048576,Y$4,0),"-"))</f>
        <v>2.8326828479766801</v>
      </c>
      <c r="Z34" s="376">
        <f>IF($A34="","",IFERROR(VLOOKUP(Z$3&amp;$A34,Model1_BRA!$1:$1048576,Z$4,0)*100,"-"))</f>
        <v>0</v>
      </c>
      <c r="AA34" s="377">
        <f>IF($A34="","",IFERROR(VLOOKUP(AA$3&amp;$A34,Model1_BRA!$1:$1048576,AA$4,0),"-"))</f>
        <v>2.2033804561942798E-3</v>
      </c>
      <c r="AB34" s="375">
        <f>IF($A34="","",IFERROR(VLOOKUP(AB$3&amp;$A34,Model1_BRA!$1:$1048576,AB$4,0),"-"))</f>
        <v>2.7648842334747301</v>
      </c>
      <c r="AC34" s="376">
        <f>IF($A34="","",IFERROR(VLOOKUP(AC$3&amp;$A34,Model1_BRA!$1:$1048576,AC$4,0)*100,"-"))</f>
        <v>0</v>
      </c>
      <c r="AD34" s="377">
        <f>IF($A34="","",IFERROR(VLOOKUP(AD$3&amp;$A34,Model1_BRA!$1:$1048576,AD$4,0),"-"))</f>
        <v>2.24792398512363E-3</v>
      </c>
      <c r="AE34" s="375">
        <f>IF($A34="","",IFERROR(VLOOKUP(AE$3&amp;$A34,Model1_BRA!$1:$1048576,AE$4,0),"-"))</f>
        <v>2.5869381427764901</v>
      </c>
      <c r="AF34" s="376">
        <f>IF($A34="","",IFERROR(VLOOKUP(AF$3&amp;$A34,Model1_BRA!$1:$1048576,AF$4,0)*100,"-"))</f>
        <v>0</v>
      </c>
      <c r="AG34" s="377">
        <f>IF($A34="","",IFERROR(VLOOKUP(AG$3&amp;$A34,Model1_BRA!$1:$1048576,AG$4,0),"-"))</f>
        <v>2.2229889873415201E-3</v>
      </c>
      <c r="AH34" s="375">
        <f>IF($A34="","",IFERROR(VLOOKUP(AH$3&amp;$A34,Model1_BRA!$1:$1048576,AH$4,0),"-"))</f>
        <v>2.6112151145935099</v>
      </c>
      <c r="AI34" s="376">
        <f>IF($A34="","",IFERROR(VLOOKUP(AI$3&amp;$A34,Model1_BRA!$1:$1048576,AI$4,0)*100,"-"))</f>
        <v>0</v>
      </c>
      <c r="AJ34" s="377">
        <f>IF($A34="","",IFERROR(VLOOKUP(AJ$3&amp;$A34,Model1_BRA!$1:$1048576,AJ$4,0),"-"))</f>
        <v>2.3241206072270901E-3</v>
      </c>
      <c r="AK34" s="375">
        <f>IF($A34="","",IFERROR(VLOOKUP(AK$3&amp;$A34,Model1_BRA!$1:$1048576,AK$4,0),"-"))</f>
        <v>2.7466053962707502</v>
      </c>
      <c r="AL34" s="376">
        <f>IF($A34="","",IFERROR(VLOOKUP(AL$3&amp;$A34,Model1_BRA!$1:$1048576,AL$4,0)*100,"-"))</f>
        <v>0</v>
      </c>
      <c r="AM34" s="377">
        <f>IF($A34="","",IFERROR(VLOOKUP(AM$3&amp;$A34,Model1_BRA!$1:$1048576,AM$4,0),"-"))</f>
        <v>2.1839507389813701E-3</v>
      </c>
      <c r="AN34" s="375">
        <f>IF($A34="","",IFERROR(VLOOKUP(AN$3&amp;$A34,Model1_BRA!$1:$1048576,AN$4,0),"-"))</f>
        <v>2.7461078166961701</v>
      </c>
      <c r="AO34" s="376">
        <f>IF($A34="","",IFERROR(VLOOKUP(AO$3&amp;$A34,Model1_BRA!$1:$1048576,AO$4,0)*100,"-"))</f>
        <v>0</v>
      </c>
      <c r="AP34" s="377">
        <f>IF($A34="","",IFERROR(VLOOKUP(AP$3&amp;$A34,Model1_BRA!$1:$1048576,AP$4,0),"-"))</f>
        <v>2.3692063987255101E-3</v>
      </c>
      <c r="AQ34" s="375">
        <f>IF($A34="","",IFERROR(VLOOKUP(AQ$3&amp;$A34,Model1_BRA!$1:$1048576,AQ$4,0),"-"))</f>
        <v>2.8587307929992698</v>
      </c>
      <c r="AR34" s="376">
        <f>IF($A34="","",IFERROR(VLOOKUP(AR$3&amp;$A34,Model1_BRA!$1:$1048576,AR$4,0)*100,"-"))</f>
        <v>0</v>
      </c>
      <c r="AS34" s="377">
        <f>IF($A34="","",IFERROR(VLOOKUP(AS$3&amp;$A34,Model1_BRA!$1:$1048576,AS$4,0),"-"))</f>
        <v>2.2366978228092198E-3</v>
      </c>
      <c r="AT34" s="375">
        <f>IF($A34="","",IFERROR(VLOOKUP(AT$3&amp;$A34,Model1_BRA!$1:$1048576,AT$4,0),"-"))</f>
        <v>2.86990094184875</v>
      </c>
      <c r="AU34" s="376">
        <f>IF($A34="","",IFERROR(VLOOKUP(AU$3&amp;$A34,Model1_BRA!$1:$1048576,AU$4,0)*100,"-"))</f>
        <v>0</v>
      </c>
      <c r="AV34" s="377">
        <f>IF($A34="","",IFERROR(VLOOKUP(AV$3&amp;$A34,Model1_BRA!$1:$1048576,AV$4,0),"-"))</f>
        <v>2.32935533858836E-3</v>
      </c>
      <c r="AW34" s="375">
        <f>IF($A34="","",IFERROR(VLOOKUP(AW$3&amp;$A34,Model1_BRA!$1:$1048576,AW$4,0),"-"))</f>
        <v>2.6456968784332302</v>
      </c>
      <c r="AX34" s="376">
        <f>IF($A34="","",IFERROR(VLOOKUP(AX$3&amp;$A34,Model1_BRA!$1:$1048576,AX$4,0)*100,"-"))</f>
        <v>0</v>
      </c>
      <c r="AY34" s="377">
        <f>IF($A34="","",IFERROR(VLOOKUP(AY$3&amp;$A34,Model1_BRA!$1:$1048576,AY$4,0),"-"))</f>
        <v>2.2651879116892802E-3</v>
      </c>
      <c r="AZ34" s="375">
        <f>IF($A34="","",IFERROR(VLOOKUP(AZ$3&amp;$A34,Model1_BRA!$1:$1048576,AZ$4,0),"-"))</f>
        <v>2.6148936748504599</v>
      </c>
      <c r="BA34" s="376">
        <f>IF($A34="","",IFERROR(VLOOKUP(BA$3&amp;$A34,Model1_BRA!$1:$1048576,BA$4,0)*100,"-"))</f>
        <v>0</v>
      </c>
      <c r="BB34" s="377">
        <f>IF($A34="","",IFERROR(VLOOKUP(BB$3&amp;$A34,Model1_BRA!$1:$1048576,BB$4,0),"-"))</f>
        <v>2.26710666902363E-3</v>
      </c>
      <c r="BC34" s="375">
        <f>IF($A34="","",IFERROR(VLOOKUP(BC$3&amp;$A34,Model1_BRA!$1:$1048576,BC$4,0),"-"))</f>
        <v>2.62341332435608</v>
      </c>
      <c r="BD34" s="376">
        <f>IF($A34="","",IFERROR(VLOOKUP(BD$3&amp;$A34,Model1_BRA!$1:$1048576,BD$4,0)*100,"-"))</f>
        <v>0</v>
      </c>
      <c r="BE34" s="377">
        <f>IF($A34="","",IFERROR(VLOOKUP(BE$3&amp;$A34,Model1_BRA!$1:$1048576,BE$4,0),"-"))</f>
        <v>2.5634525809437002E-3</v>
      </c>
      <c r="BF34" s="375">
        <f>IF($A34="","",IFERROR(VLOOKUP(BF$3&amp;$A34,Model1_BRA!$1:$1048576,BF$4,0),"-"))</f>
        <v>2.7619323730468799</v>
      </c>
      <c r="BG34" s="376">
        <f>IF($A34="","",IFERROR(VLOOKUP(BG$3&amp;$A34,Model1_BRA!$1:$1048576,BG$4,0)*100,"-"))</f>
        <v>0</v>
      </c>
      <c r="BH34" s="377">
        <f>IF($A34="","",IFERROR(VLOOKUP(BH$3&amp;$A34,Model1_BRA!$1:$1048576,BH$4,0),"-"))</f>
        <v>2.0317479502409701E-3</v>
      </c>
      <c r="BI34" s="375">
        <f>IF($A34="","",IFERROR(VLOOKUP(BI$3&amp;$A34,Model1_BRA!$1:$1048576,BI$4,0),"-"))</f>
        <v>2.8112049102783199</v>
      </c>
      <c r="BJ34" s="376">
        <f>IF($A34="","",IFERROR(VLOOKUP(BJ$3&amp;$A34,Model1_BRA!$1:$1048576,BJ$4,0)*100,"-"))</f>
        <v>0</v>
      </c>
      <c r="BK34" s="377">
        <f>IF($A34="","",IFERROR(VLOOKUP(BK$3&amp;$A34,Model1_BRA!$1:$1048576,BK$4,0),"-"))</f>
        <v>1.9909902475774301E-3</v>
      </c>
      <c r="BL34" s="375">
        <f>IF($A34="","",IFERROR(VLOOKUP(BL$3&amp;$A34,Model1_BRA!$1:$1048576,BL$4,0),"-"))</f>
        <v>2.6762530803680402</v>
      </c>
      <c r="BM34" s="376">
        <f>IF($A34="","",IFERROR(VLOOKUP(BM$3&amp;$A34,Model1_BRA!$1:$1048576,BM$4,0)*100,"-"))</f>
        <v>0</v>
      </c>
      <c r="BN34" s="377">
        <f>IF($A34="","",IFERROR(VLOOKUP(BN$3&amp;$A34,Model1_BRA!$1:$1048576,BN$4,0),"-"))</f>
        <v>2.2446447983384102E-3</v>
      </c>
      <c r="BO34" s="375">
        <f>IF($A34="","",IFERROR(VLOOKUP(BO$3&amp;$A34,Model1_BRA!$1:$1048576,BO$4,0),"-"))</f>
        <v>2.7445874214172399</v>
      </c>
      <c r="BP34" s="376">
        <f>IF($A34="","",IFERROR(VLOOKUP(BP$3&amp;$A34,Model1_BRA!$1:$1048576,BP$4,0)*100,"-"))</f>
        <v>0</v>
      </c>
      <c r="BQ34" s="377">
        <f>IF($A34="","",IFERROR(VLOOKUP(BQ$3&amp;$A34,Model1_BRA!$1:$1048576,BQ$4,0),"-"))</f>
        <v>2.3000382352620398E-3</v>
      </c>
      <c r="BR34" s="375">
        <f>IF($A34="","",IFERROR(VLOOKUP(BR$3&amp;$A34,Model1_BRA!$1:$1048576,BR$4,0),"-"))</f>
        <v>2.6193835735321001</v>
      </c>
      <c r="BS34" s="376">
        <f>IF($A34="","",IFERROR(VLOOKUP(BS$3&amp;$A34,Model1_BRA!$1:$1048576,BS$4,0)*100,"-"))</f>
        <v>0</v>
      </c>
      <c r="BT34" s="377">
        <f>IF($A34="","",IFERROR(VLOOKUP(BT$3&amp;$A34,Model1_BRA!$1:$1048576,BT$4,0),"-"))</f>
        <v>2.41554295644164E-3</v>
      </c>
    </row>
    <row r="35" spans="1:72" ht="15.75" x14ac:dyDescent="0.25">
      <c r="A35" s="351" t="s">
        <v>696</v>
      </c>
      <c r="B35" s="304" t="s">
        <v>746</v>
      </c>
      <c r="C35" s="390"/>
      <c r="D35" s="459">
        <f>IF($A35="","",IFERROR(VLOOKUP(D$3&amp;$A35,Model1_BRA!$1:$1048576,8,0),"-"))</f>
        <v>231637</v>
      </c>
      <c r="E35" s="460"/>
      <c r="F35" s="461"/>
      <c r="G35" s="459">
        <f>IF($A35="","",IFERROR(VLOOKUP(G$3&amp;$A35,Model1_BRA!$1:$1048576,8,0),"-"))</f>
        <v>233265</v>
      </c>
      <c r="H35" s="460"/>
      <c r="I35" s="461"/>
      <c r="J35" s="459">
        <f>IF($A35="","",IFERROR(VLOOKUP(J$3&amp;$A35,Model1_BRA!$1:$1048576,8,0),"-"))</f>
        <v>232110</v>
      </c>
      <c r="K35" s="460"/>
      <c r="L35" s="461"/>
      <c r="M35" s="459">
        <f>IF($A35="","",IFERROR(VLOOKUP(M$3&amp;$A35,Model1_BRA!$1:$1048576,8,0),"-"))</f>
        <v>229904</v>
      </c>
      <c r="N35" s="460"/>
      <c r="O35" s="461"/>
      <c r="P35" s="459">
        <f>IF($A35="","",IFERROR(VLOOKUP(P$3&amp;$A35,Model1_BRA!$1:$1048576,8,0),"-"))</f>
        <v>230940</v>
      </c>
      <c r="Q35" s="460"/>
      <c r="R35" s="461"/>
      <c r="S35" s="459">
        <f>IF($A35="","",IFERROR(VLOOKUP(S$3&amp;$A35,Model1_BRA!$1:$1048576,8,0),"-"))</f>
        <v>235757</v>
      </c>
      <c r="T35" s="460"/>
      <c r="U35" s="461"/>
      <c r="V35" s="459">
        <f>IF($A35="","",IFERROR(VLOOKUP(V$3&amp;$A35,Model1_BRA!$1:$1048576,8,0),"-"))</f>
        <v>236778</v>
      </c>
      <c r="W35" s="460"/>
      <c r="X35" s="461"/>
      <c r="Y35" s="459">
        <f>IF($A35="","",IFERROR(VLOOKUP(Y$3&amp;$A35,Model1_BRA!$1:$1048576,8,0),"-"))</f>
        <v>237320</v>
      </c>
      <c r="Z35" s="460"/>
      <c r="AA35" s="461"/>
      <c r="AB35" s="459">
        <f>IF($A35="","",IFERROR(VLOOKUP(AB$3&amp;$A35,Model1_BRA!$1:$1048576,8,0),"-"))</f>
        <v>237295</v>
      </c>
      <c r="AC35" s="460"/>
      <c r="AD35" s="461"/>
      <c r="AE35" s="459">
        <f>IF($A35="","",IFERROR(VLOOKUP(AE$3&amp;$A35,Model1_BRA!$1:$1048576,8,0),"-"))</f>
        <v>238305</v>
      </c>
      <c r="AF35" s="460"/>
      <c r="AG35" s="461"/>
      <c r="AH35" s="459">
        <f>IF($A35="","",IFERROR(VLOOKUP(AH$3&amp;$A35,Model1_BRA!$1:$1048576,8,0),"-"))</f>
        <v>240816</v>
      </c>
      <c r="AI35" s="460"/>
      <c r="AJ35" s="461"/>
      <c r="AK35" s="459">
        <f>IF($A35="","",IFERROR(VLOOKUP(AK$3&amp;$A35,Model1_BRA!$1:$1048576,8,0),"-"))</f>
        <v>241014</v>
      </c>
      <c r="AL35" s="460"/>
      <c r="AM35" s="461"/>
      <c r="AN35" s="459">
        <f>IF($A35="","",IFERROR(VLOOKUP(AN$3&amp;$A35,Model1_BRA!$1:$1048576,8,0),"-"))</f>
        <v>237221</v>
      </c>
      <c r="AO35" s="460"/>
      <c r="AP35" s="461"/>
      <c r="AQ35" s="459">
        <f>IF($A35="","",IFERROR(VLOOKUP(AQ$3&amp;$A35,Model1_BRA!$1:$1048576,8,0),"-"))</f>
        <v>237943</v>
      </c>
      <c r="AR35" s="460"/>
      <c r="AS35" s="461"/>
      <c r="AT35" s="459">
        <f>IF($A35="","",IFERROR(VLOOKUP(AT$3&amp;$A35,Model1_BRA!$1:$1048576,8,0),"-"))</f>
        <v>237415</v>
      </c>
      <c r="AU35" s="460"/>
      <c r="AV35" s="461"/>
      <c r="AW35" s="459">
        <f>IF($A35="","",IFERROR(VLOOKUP(AW$3&amp;$A35,Model1_BRA!$1:$1048576,8,0),"-"))</f>
        <v>233729</v>
      </c>
      <c r="AX35" s="460"/>
      <c r="AY35" s="461"/>
      <c r="AZ35" s="459">
        <f>IF($A35="","",IFERROR(VLOOKUP(AZ$3&amp;$A35,Model1_BRA!$1:$1048576,8,0),"-"))</f>
        <v>231407</v>
      </c>
      <c r="BA35" s="460"/>
      <c r="BB35" s="461"/>
      <c r="BC35" s="459">
        <f>IF($A35="","",IFERROR(VLOOKUP(BC$3&amp;$A35,Model1_BRA!$1:$1048576,8,0),"-"))</f>
        <v>232783</v>
      </c>
      <c r="BD35" s="460"/>
      <c r="BE35" s="461"/>
      <c r="BF35" s="459">
        <f>IF($A35="","",IFERROR(VLOOKUP(BF$3&amp;$A35,Model1_BRA!$1:$1048576,8,0),"-"))</f>
        <v>926916</v>
      </c>
      <c r="BG35" s="460"/>
      <c r="BH35" s="461"/>
      <c r="BI35" s="459">
        <f>IF($A35="","",IFERROR(VLOOKUP(BI$3&amp;$A35,Model1_BRA!$1:$1048576,8,0),"-"))</f>
        <v>940795</v>
      </c>
      <c r="BJ35" s="460"/>
      <c r="BK35" s="461"/>
      <c r="BL35" s="459">
        <f>IF($A35="","",IFERROR(VLOOKUP(BL$3&amp;$A35,Model1_BRA!$1:$1048576,8,0),"-"))</f>
        <v>957430</v>
      </c>
      <c r="BM35" s="460"/>
      <c r="BN35" s="461"/>
      <c r="BO35" s="459">
        <f>IF($A35="","",IFERROR(VLOOKUP(BO$3&amp;$A35,Model1_BRA!$1:$1048576,8,0),"-"))</f>
        <v>946308</v>
      </c>
      <c r="BP35" s="460"/>
      <c r="BQ35" s="461"/>
      <c r="BR35" s="459">
        <f>IF($A35="","",IFERROR(VLOOKUP(BR$3&amp;$A35,Model1_BRA!$1:$1048576,8,0),"-"))</f>
        <v>464190</v>
      </c>
      <c r="BS35" s="460"/>
      <c r="BT35" s="461"/>
    </row>
    <row r="36" spans="1:72" ht="16.5" thickBot="1" x14ac:dyDescent="0.3">
      <c r="A36" s="351" t="s">
        <v>696</v>
      </c>
      <c r="B36" s="306" t="s">
        <v>747</v>
      </c>
      <c r="C36" s="390"/>
      <c r="D36" s="462">
        <f>IF($A36="","",IFERROR(VLOOKUP(D$3&amp;$A36,Model1_BRA!$1:$1048576,9,0),"-"))</f>
        <v>0.39326521754264798</v>
      </c>
      <c r="E36" s="463"/>
      <c r="F36" s="464"/>
      <c r="G36" s="462">
        <f>IF($A36="","",IFERROR(VLOOKUP(G$3&amp;$A36,Model1_BRA!$1:$1048576,9,0),"-"))</f>
        <v>0.38877278566360501</v>
      </c>
      <c r="H36" s="463"/>
      <c r="I36" s="464"/>
      <c r="J36" s="462">
        <f>IF($A36="","",IFERROR(VLOOKUP(J$3&amp;$A36,Model1_BRA!$1:$1048576,9,0),"-"))</f>
        <v>0.39903029799461398</v>
      </c>
      <c r="K36" s="463"/>
      <c r="L36" s="464"/>
      <c r="M36" s="462">
        <f>IF($A36="","",IFERROR(VLOOKUP(M$3&amp;$A36,Model1_BRA!$1:$1048576,9,0),"-"))</f>
        <v>0.397635638713837</v>
      </c>
      <c r="N36" s="463"/>
      <c r="O36" s="464"/>
      <c r="P36" s="462">
        <f>IF($A36="","",IFERROR(VLOOKUP(P$3&amp;$A36,Model1_BRA!$1:$1048576,9,0),"-"))</f>
        <v>0.39363208413124101</v>
      </c>
      <c r="Q36" s="463"/>
      <c r="R36" s="464"/>
      <c r="S36" s="462">
        <f>IF($A36="","",IFERROR(VLOOKUP(S$3&amp;$A36,Model1_BRA!$1:$1048576,9,0),"-"))</f>
        <v>0.39418470859527599</v>
      </c>
      <c r="T36" s="463"/>
      <c r="U36" s="464"/>
      <c r="V36" s="462">
        <f>IF($A36="","",IFERROR(VLOOKUP(V$3&amp;$A36,Model1_BRA!$1:$1048576,9,0),"-"))</f>
        <v>0.39228248596191401</v>
      </c>
      <c r="W36" s="463"/>
      <c r="X36" s="464"/>
      <c r="Y36" s="462">
        <f>IF($A36="","",IFERROR(VLOOKUP(Y$3&amp;$A36,Model1_BRA!$1:$1048576,9,0),"-"))</f>
        <v>0.39605337381362898</v>
      </c>
      <c r="Z36" s="463"/>
      <c r="AA36" s="464"/>
      <c r="AB36" s="462">
        <f>IF($A36="","",IFERROR(VLOOKUP(AB$3&amp;$A36,Model1_BRA!$1:$1048576,9,0),"-"))</f>
        <v>0.393850088119507</v>
      </c>
      <c r="AC36" s="463"/>
      <c r="AD36" s="464"/>
      <c r="AE36" s="462">
        <f>IF($A36="","",IFERROR(VLOOKUP(AE$3&amp;$A36,Model1_BRA!$1:$1048576,9,0),"-"))</f>
        <v>0.34084090590477001</v>
      </c>
      <c r="AF36" s="463"/>
      <c r="AG36" s="464"/>
      <c r="AH36" s="462">
        <f>IF($A36="","",IFERROR(VLOOKUP(AH$3&amp;$A36,Model1_BRA!$1:$1048576,9,0),"-"))</f>
        <v>0.31657737493514998</v>
      </c>
      <c r="AI36" s="463"/>
      <c r="AJ36" s="464"/>
      <c r="AK36" s="462">
        <f>IF($A36="","",IFERROR(VLOOKUP(AK$3&amp;$A36,Model1_BRA!$1:$1048576,9,0),"-"))</f>
        <v>0.36561322212219199</v>
      </c>
      <c r="AL36" s="463"/>
      <c r="AM36" s="464"/>
      <c r="AN36" s="462">
        <f>IF($A36="","",IFERROR(VLOOKUP(AN$3&amp;$A36,Model1_BRA!$1:$1048576,9,0),"-"))</f>
        <v>0.39847540855407698</v>
      </c>
      <c r="AO36" s="463"/>
      <c r="AP36" s="464"/>
      <c r="AQ36" s="462">
        <f>IF($A36="","",IFERROR(VLOOKUP(AQ$3&amp;$A36,Model1_BRA!$1:$1048576,9,0),"-"))</f>
        <v>0.40217295289039601</v>
      </c>
      <c r="AR36" s="463"/>
      <c r="AS36" s="464"/>
      <c r="AT36" s="462">
        <f>IF($A36="","",IFERROR(VLOOKUP(AT$3&amp;$A36,Model1_BRA!$1:$1048576,9,0),"-"))</f>
        <v>0.40571013092994701</v>
      </c>
      <c r="AU36" s="463"/>
      <c r="AV36" s="464"/>
      <c r="AW36" s="462">
        <f>IF($A36="","",IFERROR(VLOOKUP(AW$3&amp;$A36,Model1_BRA!$1:$1048576,9,0),"-"))</f>
        <v>0.38520842790603599</v>
      </c>
      <c r="AX36" s="463"/>
      <c r="AY36" s="464"/>
      <c r="AZ36" s="462">
        <f>IF($A36="","",IFERROR(VLOOKUP(AZ$3&amp;$A36,Model1_BRA!$1:$1048576,9,0),"-"))</f>
        <v>0.38900521397590598</v>
      </c>
      <c r="BA36" s="463"/>
      <c r="BB36" s="464"/>
      <c r="BC36" s="462">
        <f>IF($A36="","",IFERROR(VLOOKUP(BC$3&amp;$A36,Model1_BRA!$1:$1048576,9,0),"-"))</f>
        <v>0.38380429148674</v>
      </c>
      <c r="BD36" s="463"/>
      <c r="BE36" s="464"/>
      <c r="BF36" s="462">
        <f>IF($A36="","",IFERROR(VLOOKUP(BF$3&amp;$A36,Model1_BRA!$1:$1048576,9,0),"-"))</f>
        <v>0.39457771182060197</v>
      </c>
      <c r="BG36" s="463"/>
      <c r="BH36" s="464"/>
      <c r="BI36" s="462">
        <f>IF($A36="","",IFERROR(VLOOKUP(BI$3&amp;$A36,Model1_BRA!$1:$1048576,9,0),"-"))</f>
        <v>0.39389517903327897</v>
      </c>
      <c r="BJ36" s="463"/>
      <c r="BK36" s="464"/>
      <c r="BL36" s="462">
        <f>IF($A36="","",IFERROR(VLOOKUP(BL$3&amp;$A36,Model1_BRA!$1:$1048576,9,0),"-"))</f>
        <v>0.35223302245140098</v>
      </c>
      <c r="BM36" s="463"/>
      <c r="BN36" s="464"/>
      <c r="BO36" s="462">
        <f>IF($A36="","",IFERROR(VLOOKUP(BO$3&amp;$A36,Model1_BRA!$1:$1048576,9,0),"-"))</f>
        <v>0.39654043316841098</v>
      </c>
      <c r="BP36" s="463"/>
      <c r="BQ36" s="464"/>
      <c r="BR36" s="462">
        <f>IF($A36="","",IFERROR(VLOOKUP(BR$3&amp;$A36,Model1_BRA!$1:$1048576,9,0),"-"))</f>
        <v>0.38632306456565901</v>
      </c>
      <c r="BS36" s="463"/>
      <c r="BT36" s="464"/>
    </row>
    <row r="37" spans="1:72" ht="13.5" thickTop="1" x14ac:dyDescent="0.25">
      <c r="A37" s="353"/>
      <c r="B37" s="307" t="s">
        <v>767</v>
      </c>
      <c r="C37" s="391"/>
      <c r="D37" s="392"/>
      <c r="E37" s="392"/>
      <c r="F37" s="392"/>
      <c r="G37" s="392"/>
      <c r="H37" s="392"/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92"/>
      <c r="U37" s="392"/>
      <c r="V37" s="392"/>
      <c r="W37" s="392"/>
      <c r="X37" s="392"/>
      <c r="Y37" s="392"/>
      <c r="Z37" s="392"/>
      <c r="AA37" s="392"/>
      <c r="AB37" s="392"/>
      <c r="AC37" s="392"/>
      <c r="AD37" s="392"/>
      <c r="AE37" s="392"/>
      <c r="AF37" s="392"/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</row>
    <row r="38" spans="1:72" x14ac:dyDescent="0.25">
      <c r="A38" s="351"/>
      <c r="B38" s="160" t="s">
        <v>2</v>
      </c>
      <c r="C38" s="393"/>
      <c r="D38" s="362"/>
      <c r="E38" s="362"/>
      <c r="F38" s="362"/>
      <c r="G38" s="362"/>
      <c r="H38" s="362"/>
      <c r="I38" s="362"/>
      <c r="J38" s="362"/>
      <c r="K38" s="362"/>
      <c r="L38" s="362"/>
      <c r="M38" s="362"/>
      <c r="N38" s="362"/>
      <c r="O38" s="362"/>
      <c r="P38" s="362"/>
      <c r="Q38" s="362"/>
      <c r="R38" s="362"/>
      <c r="S38" s="362"/>
      <c r="T38" s="362"/>
      <c r="U38" s="362"/>
      <c r="V38" s="362"/>
      <c r="W38" s="362"/>
      <c r="X38" s="362"/>
      <c r="Y38" s="362"/>
      <c r="Z38" s="362"/>
      <c r="AA38" s="362"/>
      <c r="AB38" s="362"/>
      <c r="AC38" s="362"/>
      <c r="AD38" s="362"/>
      <c r="AE38" s="362"/>
      <c r="AF38" s="362"/>
      <c r="AG38" s="362"/>
      <c r="AH38" s="362"/>
      <c r="AI38" s="362"/>
      <c r="AJ38" s="362"/>
      <c r="AK38" s="362"/>
      <c r="AL38" s="362"/>
      <c r="AM38" s="362"/>
      <c r="AN38" s="362"/>
      <c r="AO38" s="362"/>
      <c r="AP38" s="362"/>
      <c r="AQ38" s="362"/>
      <c r="AR38" s="362"/>
      <c r="AS38" s="362"/>
      <c r="AT38" s="362"/>
      <c r="AU38" s="362"/>
      <c r="AV38" s="362"/>
    </row>
    <row r="39" spans="1:72" x14ac:dyDescent="0.25">
      <c r="B39" s="159" t="s">
        <v>789</v>
      </c>
      <c r="C39" s="394"/>
      <c r="D39" s="395"/>
      <c r="E39" s="395"/>
      <c r="F39" s="395"/>
      <c r="G39" s="395"/>
      <c r="H39" s="395"/>
      <c r="I39" s="395"/>
      <c r="J39" s="395"/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395"/>
      <c r="AU39" s="395"/>
      <c r="AV39" s="395"/>
    </row>
    <row r="40" spans="1:72" x14ac:dyDescent="0.25">
      <c r="B40" s="396"/>
      <c r="C40" s="394"/>
    </row>
    <row r="41" spans="1:72" x14ac:dyDescent="0.25">
      <c r="C41" s="394"/>
    </row>
    <row r="42" spans="1:72" x14ac:dyDescent="0.25">
      <c r="C42" s="394"/>
    </row>
    <row r="43" spans="1:72" x14ac:dyDescent="0.25">
      <c r="C43" s="394"/>
    </row>
    <row r="44" spans="1:72" x14ac:dyDescent="0.25">
      <c r="C44" s="394"/>
    </row>
    <row r="45" spans="1:72" x14ac:dyDescent="0.25">
      <c r="C45" s="394"/>
    </row>
    <row r="46" spans="1:72" x14ac:dyDescent="0.25">
      <c r="C46" s="394"/>
    </row>
    <row r="47" spans="1:72" x14ac:dyDescent="0.25">
      <c r="C47" s="394"/>
    </row>
    <row r="48" spans="1:72" x14ac:dyDescent="0.25">
      <c r="C48" s="394"/>
    </row>
    <row r="49" spans="1:72" x14ac:dyDescent="0.25">
      <c r="C49" s="394"/>
    </row>
    <row r="50" spans="1:72" s="397" customFormat="1" x14ac:dyDescent="0.25">
      <c r="A50" s="316"/>
      <c r="B50" s="316"/>
      <c r="C50" s="394"/>
      <c r="AW50" s="316"/>
      <c r="AX50" s="316"/>
      <c r="AY50" s="316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/>
      <c r="BK50" s="316"/>
      <c r="BL50" s="316"/>
      <c r="BM50" s="316"/>
      <c r="BN50" s="316"/>
      <c r="BO50" s="316"/>
      <c r="BP50" s="316"/>
      <c r="BQ50" s="316"/>
      <c r="BR50" s="316"/>
      <c r="BS50" s="316"/>
      <c r="BT50" s="316"/>
    </row>
    <row r="51" spans="1:72" s="397" customFormat="1" x14ac:dyDescent="0.25">
      <c r="A51" s="316"/>
      <c r="B51" s="316"/>
      <c r="C51" s="394"/>
      <c r="AW51" s="316"/>
      <c r="AX51" s="316"/>
      <c r="AY51" s="316"/>
      <c r="AZ51" s="316"/>
      <c r="BA51" s="316"/>
      <c r="BB51" s="316"/>
      <c r="BC51" s="316"/>
      <c r="BD51" s="316"/>
      <c r="BE51" s="316"/>
      <c r="BF51" s="316"/>
      <c r="BG51" s="316"/>
      <c r="BH51" s="316"/>
      <c r="BI51" s="316"/>
      <c r="BJ51" s="316"/>
      <c r="BK51" s="316"/>
      <c r="BL51" s="316"/>
      <c r="BM51" s="316"/>
      <c r="BN51" s="316"/>
      <c r="BO51" s="316"/>
      <c r="BP51" s="316"/>
      <c r="BQ51" s="316"/>
      <c r="BR51" s="316"/>
      <c r="BS51" s="316"/>
      <c r="BT51" s="316"/>
    </row>
  </sheetData>
  <mergeCells count="75">
    <mergeCell ref="AH7:AJ7"/>
    <mergeCell ref="AK7:AM7"/>
    <mergeCell ref="G7:I7"/>
    <mergeCell ref="D7:F7"/>
    <mergeCell ref="B7:C8"/>
    <mergeCell ref="B14:C14"/>
    <mergeCell ref="B16:C16"/>
    <mergeCell ref="AN7:AP7"/>
    <mergeCell ref="AQ7:AS7"/>
    <mergeCell ref="AT7:AV7"/>
    <mergeCell ref="B9:C9"/>
    <mergeCell ref="B10:C10"/>
    <mergeCell ref="B11:C11"/>
    <mergeCell ref="S7:U7"/>
    <mergeCell ref="P7:R7"/>
    <mergeCell ref="M7:O7"/>
    <mergeCell ref="J7:L7"/>
    <mergeCell ref="V7:X7"/>
    <mergeCell ref="Y7:AA7"/>
    <mergeCell ref="AB7:AD7"/>
    <mergeCell ref="AE7:AG7"/>
    <mergeCell ref="AQ35:AS35"/>
    <mergeCell ref="AT35:AV35"/>
    <mergeCell ref="S35:U35"/>
    <mergeCell ref="V35:X35"/>
    <mergeCell ref="Y35:AA35"/>
    <mergeCell ref="AB35:AD35"/>
    <mergeCell ref="AE35:AG35"/>
    <mergeCell ref="AH35:AJ35"/>
    <mergeCell ref="M36:O36"/>
    <mergeCell ref="J36:L36"/>
    <mergeCell ref="G36:I36"/>
    <mergeCell ref="AK35:AM35"/>
    <mergeCell ref="AN35:AP35"/>
    <mergeCell ref="P35:R35"/>
    <mergeCell ref="M35:O35"/>
    <mergeCell ref="J35:L35"/>
    <mergeCell ref="G35:I35"/>
    <mergeCell ref="AQ36:AS36"/>
    <mergeCell ref="AT36:AV36"/>
    <mergeCell ref="V36:X36"/>
    <mergeCell ref="S36:U36"/>
    <mergeCell ref="P36:R36"/>
    <mergeCell ref="Y36:AA36"/>
    <mergeCell ref="AB36:AD36"/>
    <mergeCell ref="AE36:AG36"/>
    <mergeCell ref="AH36:AJ36"/>
    <mergeCell ref="AK36:AM36"/>
    <mergeCell ref="AN36:AP36"/>
    <mergeCell ref="BI36:BK36"/>
    <mergeCell ref="AW7:AY7"/>
    <mergeCell ref="AZ7:BB7"/>
    <mergeCell ref="AW35:AY35"/>
    <mergeCell ref="AW36:AY36"/>
    <mergeCell ref="AZ36:BB36"/>
    <mergeCell ref="AZ35:BB35"/>
    <mergeCell ref="BC7:BE7"/>
    <mergeCell ref="BC35:BE35"/>
    <mergeCell ref="BC36:BE36"/>
    <mergeCell ref="BR7:BT7"/>
    <mergeCell ref="BR35:BT35"/>
    <mergeCell ref="BR36:BT36"/>
    <mergeCell ref="D35:F35"/>
    <mergeCell ref="D36:F36"/>
    <mergeCell ref="BL7:BN7"/>
    <mergeCell ref="BL35:BN35"/>
    <mergeCell ref="BL36:BN36"/>
    <mergeCell ref="BO7:BQ7"/>
    <mergeCell ref="BO35:BQ35"/>
    <mergeCell ref="BO36:BQ36"/>
    <mergeCell ref="BF7:BH7"/>
    <mergeCell ref="BF35:BH35"/>
    <mergeCell ref="BF36:BH36"/>
    <mergeCell ref="BI7:BK7"/>
    <mergeCell ref="BI35:BK3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  <ignoredErrors>
    <ignoredError sqref="BC11" evalError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51"/>
  <sheetViews>
    <sheetView showGridLines="0" zoomScale="90" zoomScaleNormal="90" workbookViewId="0">
      <pane ySplit="8" topLeftCell="A33" activePane="bottomLeft" state="frozen"/>
      <selection activeCell="B84" sqref="B84"/>
      <selection pane="bottomLeft" activeCell="B4" sqref="B4"/>
    </sheetView>
  </sheetViews>
  <sheetFormatPr defaultColWidth="9.28515625" defaultRowHeight="12.75" x14ac:dyDescent="0.25"/>
  <cols>
    <col min="1" max="1" width="4.140625" style="351" customWidth="1"/>
    <col min="2" max="2" width="2.28515625" style="284" customWidth="1"/>
    <col min="3" max="3" width="26" style="317" customWidth="1"/>
    <col min="4" max="4" width="11.42578125" style="315" customWidth="1"/>
    <col min="5" max="5" width="9.28515625" style="315" bestFit="1" customWidth="1"/>
    <col min="6" max="6" width="9.7109375" style="315" bestFit="1" customWidth="1"/>
    <col min="7" max="7" width="11.42578125" style="315" customWidth="1"/>
    <col min="8" max="8" width="9.28515625" style="315" bestFit="1" customWidth="1"/>
    <col min="9" max="9" width="9.7109375" style="315" bestFit="1" customWidth="1"/>
    <col min="10" max="10" width="11.42578125" style="315" customWidth="1"/>
    <col min="11" max="11" width="8.5703125" style="315" customWidth="1"/>
    <col min="12" max="12" width="7.7109375" style="315" customWidth="1"/>
    <col min="13" max="13" width="11.42578125" style="315" customWidth="1"/>
    <col min="14" max="14" width="8.5703125" style="315" customWidth="1"/>
    <col min="15" max="15" width="7.7109375" style="315" customWidth="1"/>
    <col min="16" max="16" width="11.42578125" style="315" customWidth="1"/>
    <col min="17" max="17" width="8.5703125" style="315" customWidth="1"/>
    <col min="18" max="18" width="7.7109375" style="315" customWidth="1"/>
    <col min="19" max="19" width="11.42578125" style="315" customWidth="1"/>
    <col min="20" max="20" width="8.5703125" style="315" customWidth="1"/>
    <col min="21" max="21" width="7.7109375" style="315" customWidth="1"/>
    <col min="22" max="22" width="11.42578125" style="315" customWidth="1"/>
    <col min="23" max="23" width="8.5703125" style="315" customWidth="1"/>
    <col min="24" max="24" width="7.7109375" style="315" customWidth="1"/>
    <col min="25" max="25" width="11.42578125" style="315" customWidth="1"/>
    <col min="26" max="26" width="8.5703125" style="315" customWidth="1"/>
    <col min="27" max="27" width="7.7109375" style="315" customWidth="1"/>
    <col min="28" max="28" width="11.42578125" style="315" customWidth="1"/>
    <col min="29" max="29" width="8.5703125" style="315" customWidth="1"/>
    <col min="30" max="30" width="7.7109375" style="315" customWidth="1"/>
    <col min="31" max="31" width="11.42578125" style="315" customWidth="1"/>
    <col min="32" max="32" width="8.5703125" style="315" customWidth="1"/>
    <col min="33" max="33" width="7.7109375" style="315" customWidth="1"/>
    <col min="34" max="34" width="11.42578125" style="315" customWidth="1"/>
    <col min="35" max="35" width="8.5703125" style="315" customWidth="1"/>
    <col min="36" max="36" width="7.7109375" style="315" customWidth="1"/>
    <col min="37" max="37" width="11.42578125" style="315" customWidth="1"/>
    <col min="38" max="38" width="8.5703125" style="315" customWidth="1"/>
    <col min="39" max="39" width="7.7109375" style="315" customWidth="1"/>
    <col min="40" max="40" width="11.42578125" style="315" customWidth="1"/>
    <col min="41" max="41" width="8.5703125" style="315" customWidth="1"/>
    <col min="42" max="42" width="7.7109375" style="315" customWidth="1"/>
    <col min="43" max="43" width="11.42578125" style="315" customWidth="1"/>
    <col min="44" max="44" width="8.5703125" style="315" customWidth="1"/>
    <col min="45" max="45" width="7.7109375" style="315" customWidth="1"/>
    <col min="46" max="46" width="11.42578125" style="315" customWidth="1"/>
    <col min="47" max="47" width="8.5703125" style="315" customWidth="1"/>
    <col min="48" max="48" width="7.7109375" style="315" customWidth="1"/>
    <col min="49" max="16384" width="9.28515625" style="284"/>
  </cols>
  <sheetData>
    <row r="1" spans="1:72" s="279" customFormat="1" ht="21.75" customHeight="1" x14ac:dyDescent="0.25">
      <c r="A1" s="276" t="s">
        <v>719</v>
      </c>
      <c r="B1" s="277"/>
      <c r="C1" s="276"/>
      <c r="D1" s="278" t="str">
        <f>D3&amp;"_"&amp;D4</f>
        <v>12012_4</v>
      </c>
      <c r="E1" s="278" t="str">
        <f>E3&amp;"_"&amp;E4</f>
        <v>12012_7</v>
      </c>
      <c r="F1" s="278" t="str">
        <f>F3&amp;"_"&amp;F4</f>
        <v>12012_10</v>
      </c>
      <c r="G1" s="278" t="str">
        <f>G3&amp;"_"&amp;G4</f>
        <v>22012_4</v>
      </c>
      <c r="H1" s="278" t="str">
        <f t="shared" ref="H1" si="0">H3&amp;"_"&amp;H4</f>
        <v>22012_7</v>
      </c>
      <c r="I1" s="278" t="str">
        <f>I3&amp;"_"&amp;I4</f>
        <v>22012_10</v>
      </c>
      <c r="J1" s="278" t="str">
        <f t="shared" ref="J1:BT1" si="1">J3&amp;"_"&amp;J4</f>
        <v>32012_4</v>
      </c>
      <c r="K1" s="278" t="str">
        <f t="shared" si="1"/>
        <v>32012_7</v>
      </c>
      <c r="L1" s="278" t="str">
        <f t="shared" si="1"/>
        <v>32012_10</v>
      </c>
      <c r="M1" s="278" t="str">
        <f t="shared" si="1"/>
        <v>42012_4</v>
      </c>
      <c r="N1" s="278" t="str">
        <f t="shared" si="1"/>
        <v>42012_7</v>
      </c>
      <c r="O1" s="278" t="str">
        <f t="shared" si="1"/>
        <v>42012_10</v>
      </c>
      <c r="P1" s="278" t="str">
        <f t="shared" si="1"/>
        <v>12013_4</v>
      </c>
      <c r="Q1" s="278" t="str">
        <f t="shared" si="1"/>
        <v>12013_7</v>
      </c>
      <c r="R1" s="278" t="str">
        <f t="shared" si="1"/>
        <v>12013_10</v>
      </c>
      <c r="S1" s="278" t="str">
        <f t="shared" si="1"/>
        <v>22013_4</v>
      </c>
      <c r="T1" s="278" t="str">
        <f t="shared" si="1"/>
        <v>22013_7</v>
      </c>
      <c r="U1" s="278" t="str">
        <f t="shared" si="1"/>
        <v>22013_10</v>
      </c>
      <c r="V1" s="278" t="str">
        <f t="shared" si="1"/>
        <v>32013_4</v>
      </c>
      <c r="W1" s="278" t="str">
        <f t="shared" si="1"/>
        <v>32013_7</v>
      </c>
      <c r="X1" s="278" t="str">
        <f t="shared" si="1"/>
        <v>32013_10</v>
      </c>
      <c r="Y1" s="278" t="str">
        <f t="shared" si="1"/>
        <v>42013_4</v>
      </c>
      <c r="Z1" s="278" t="str">
        <f t="shared" si="1"/>
        <v>42013_7</v>
      </c>
      <c r="AA1" s="278" t="str">
        <f t="shared" si="1"/>
        <v>42013_10</v>
      </c>
      <c r="AB1" s="278" t="str">
        <f t="shared" si="1"/>
        <v>12014_4</v>
      </c>
      <c r="AC1" s="278" t="str">
        <f t="shared" si="1"/>
        <v>12014_7</v>
      </c>
      <c r="AD1" s="278" t="str">
        <f t="shared" si="1"/>
        <v>12014_10</v>
      </c>
      <c r="AE1" s="278" t="str">
        <f t="shared" si="1"/>
        <v>22014_4</v>
      </c>
      <c r="AF1" s="278" t="str">
        <f t="shared" si="1"/>
        <v>22014_7</v>
      </c>
      <c r="AG1" s="278" t="str">
        <f t="shared" si="1"/>
        <v>22014_10</v>
      </c>
      <c r="AH1" s="278" t="str">
        <f t="shared" si="1"/>
        <v>32014_4</v>
      </c>
      <c r="AI1" s="278" t="str">
        <f t="shared" si="1"/>
        <v>32014_7</v>
      </c>
      <c r="AJ1" s="278" t="str">
        <f t="shared" si="1"/>
        <v>32014_10</v>
      </c>
      <c r="AK1" s="278" t="str">
        <f t="shared" si="1"/>
        <v>42014_4</v>
      </c>
      <c r="AL1" s="278" t="str">
        <f t="shared" si="1"/>
        <v>42014_7</v>
      </c>
      <c r="AM1" s="278" t="str">
        <f t="shared" si="1"/>
        <v>42014_10</v>
      </c>
      <c r="AN1" s="278" t="str">
        <f t="shared" si="1"/>
        <v>12015_4</v>
      </c>
      <c r="AO1" s="278" t="str">
        <f t="shared" si="1"/>
        <v>12015_7</v>
      </c>
      <c r="AP1" s="278" t="str">
        <f t="shared" si="1"/>
        <v>12015_10</v>
      </c>
      <c r="AQ1" s="278" t="str">
        <f t="shared" si="1"/>
        <v>22015_4</v>
      </c>
      <c r="AR1" s="278" t="str">
        <f t="shared" si="1"/>
        <v>22015_7</v>
      </c>
      <c r="AS1" s="278" t="str">
        <f t="shared" si="1"/>
        <v>22015_10</v>
      </c>
      <c r="AT1" s="278" t="str">
        <f t="shared" si="1"/>
        <v>32015_4</v>
      </c>
      <c r="AU1" s="278" t="str">
        <f t="shared" si="1"/>
        <v>32015_7</v>
      </c>
      <c r="AV1" s="278" t="str">
        <f t="shared" si="1"/>
        <v>32015_10</v>
      </c>
      <c r="AW1" s="278" t="str">
        <f t="shared" si="1"/>
        <v>42015_4</v>
      </c>
      <c r="AX1" s="278" t="str">
        <f t="shared" si="1"/>
        <v>42015_7</v>
      </c>
      <c r="AY1" s="278" t="str">
        <f t="shared" si="1"/>
        <v>42015_10</v>
      </c>
      <c r="AZ1" s="278" t="str">
        <f t="shared" si="1"/>
        <v>12016_4</v>
      </c>
      <c r="BA1" s="278" t="str">
        <f t="shared" si="1"/>
        <v>12016_7</v>
      </c>
      <c r="BB1" s="278" t="str">
        <f t="shared" si="1"/>
        <v>12016_10</v>
      </c>
      <c r="BC1" s="278" t="str">
        <f t="shared" ref="BC1:BE1" si="2">BC3&amp;"_"&amp;BC4</f>
        <v>22016_4</v>
      </c>
      <c r="BD1" s="278" t="str">
        <f t="shared" si="2"/>
        <v>22016_7</v>
      </c>
      <c r="BE1" s="278" t="str">
        <f t="shared" si="2"/>
        <v>22016_10</v>
      </c>
      <c r="BF1" s="278" t="str">
        <f t="shared" si="1"/>
        <v>2012_4</v>
      </c>
      <c r="BG1" s="278" t="str">
        <f t="shared" si="1"/>
        <v>2012_7</v>
      </c>
      <c r="BH1" s="278" t="str">
        <f t="shared" si="1"/>
        <v>2012_10</v>
      </c>
      <c r="BI1" s="278" t="str">
        <f t="shared" si="1"/>
        <v>2013_4</v>
      </c>
      <c r="BJ1" s="278" t="str">
        <f t="shared" si="1"/>
        <v>2013_7</v>
      </c>
      <c r="BK1" s="278" t="str">
        <f t="shared" si="1"/>
        <v>2013_10</v>
      </c>
      <c r="BL1" s="278" t="str">
        <f t="shared" si="1"/>
        <v>2014_4</v>
      </c>
      <c r="BM1" s="278" t="str">
        <f t="shared" si="1"/>
        <v>2014_7</v>
      </c>
      <c r="BN1" s="278" t="str">
        <f t="shared" si="1"/>
        <v>2014_10</v>
      </c>
      <c r="BO1" s="278" t="str">
        <f t="shared" si="1"/>
        <v>2015_4</v>
      </c>
      <c r="BP1" s="278" t="str">
        <f t="shared" si="1"/>
        <v>2015_7</v>
      </c>
      <c r="BQ1" s="278" t="str">
        <f t="shared" si="1"/>
        <v>2015_10</v>
      </c>
      <c r="BR1" s="278" t="str">
        <f t="shared" si="1"/>
        <v>2016_4</v>
      </c>
      <c r="BS1" s="278" t="str">
        <f t="shared" si="1"/>
        <v>2016_7</v>
      </c>
      <c r="BT1" s="278" t="str">
        <f t="shared" si="1"/>
        <v>2016_10</v>
      </c>
    </row>
    <row r="2" spans="1:72" s="281" customFormat="1" ht="7.5" customHeight="1" x14ac:dyDescent="0.25">
      <c r="A2" s="280">
        <v>1</v>
      </c>
      <c r="B2" s="280">
        <v>2</v>
      </c>
      <c r="C2" s="280">
        <v>3</v>
      </c>
      <c r="D2" s="280">
        <v>4</v>
      </c>
      <c r="E2" s="280">
        <v>5</v>
      </c>
      <c r="F2" s="280">
        <v>6</v>
      </c>
      <c r="G2" s="280">
        <v>7</v>
      </c>
      <c r="H2" s="280">
        <v>8</v>
      </c>
      <c r="I2" s="280">
        <v>9</v>
      </c>
      <c r="J2" s="280">
        <v>10</v>
      </c>
      <c r="K2" s="280">
        <v>11</v>
      </c>
      <c r="L2" s="280">
        <v>12</v>
      </c>
      <c r="M2" s="280">
        <v>13</v>
      </c>
      <c r="N2" s="280">
        <v>14</v>
      </c>
      <c r="O2" s="280">
        <v>15</v>
      </c>
      <c r="P2" s="280">
        <v>16</v>
      </c>
      <c r="Q2" s="280">
        <v>17</v>
      </c>
      <c r="R2" s="280">
        <v>18</v>
      </c>
      <c r="S2" s="280">
        <v>19</v>
      </c>
      <c r="T2" s="280">
        <v>20</v>
      </c>
      <c r="U2" s="280">
        <v>21</v>
      </c>
      <c r="V2" s="280">
        <v>22</v>
      </c>
      <c r="W2" s="280">
        <v>23</v>
      </c>
      <c r="X2" s="280">
        <v>24</v>
      </c>
      <c r="Y2" s="280">
        <v>25</v>
      </c>
      <c r="Z2" s="280">
        <v>26</v>
      </c>
      <c r="AA2" s="280">
        <v>27</v>
      </c>
      <c r="AB2" s="280">
        <v>28</v>
      </c>
      <c r="AC2" s="280">
        <v>29</v>
      </c>
      <c r="AD2" s="280">
        <v>30</v>
      </c>
      <c r="AE2" s="280">
        <v>31</v>
      </c>
      <c r="AF2" s="280">
        <v>32</v>
      </c>
      <c r="AG2" s="280">
        <v>33</v>
      </c>
      <c r="AH2" s="280">
        <v>34</v>
      </c>
      <c r="AI2" s="280">
        <v>35</v>
      </c>
      <c r="AJ2" s="280">
        <v>36</v>
      </c>
      <c r="AK2" s="280">
        <v>37</v>
      </c>
      <c r="AL2" s="280">
        <v>38</v>
      </c>
      <c r="AM2" s="280">
        <v>39</v>
      </c>
      <c r="AN2" s="280">
        <v>40</v>
      </c>
      <c r="AO2" s="280">
        <v>41</v>
      </c>
      <c r="AP2" s="280">
        <v>42</v>
      </c>
      <c r="AQ2" s="280">
        <v>43</v>
      </c>
      <c r="AR2" s="280">
        <v>44</v>
      </c>
      <c r="AS2" s="280">
        <v>45</v>
      </c>
      <c r="AT2" s="280">
        <v>46</v>
      </c>
      <c r="AU2" s="280">
        <v>47</v>
      </c>
      <c r="AV2" s="280">
        <v>48</v>
      </c>
      <c r="AW2" s="280">
        <v>49</v>
      </c>
      <c r="AX2" s="280">
        <v>50</v>
      </c>
      <c r="AY2" s="280">
        <v>51</v>
      </c>
      <c r="AZ2" s="280">
        <v>52</v>
      </c>
      <c r="BA2" s="280">
        <v>53</v>
      </c>
      <c r="BB2" s="280">
        <v>54</v>
      </c>
      <c r="BC2" s="280">
        <v>55</v>
      </c>
      <c r="BD2" s="280">
        <v>56</v>
      </c>
      <c r="BE2" s="280">
        <v>57</v>
      </c>
      <c r="BF2" s="280">
        <v>58</v>
      </c>
      <c r="BG2" s="280">
        <v>59</v>
      </c>
      <c r="BH2" s="280">
        <v>60</v>
      </c>
      <c r="BI2" s="280">
        <v>61</v>
      </c>
      <c r="BJ2" s="280">
        <v>62</v>
      </c>
      <c r="BK2" s="280">
        <v>63</v>
      </c>
      <c r="BL2" s="280">
        <v>64</v>
      </c>
      <c r="BM2" s="280">
        <v>65</v>
      </c>
      <c r="BN2" s="280">
        <v>66</v>
      </c>
      <c r="BO2" s="280">
        <v>67</v>
      </c>
      <c r="BP2" s="280">
        <v>68</v>
      </c>
      <c r="BQ2" s="280">
        <v>69</v>
      </c>
      <c r="BR2" s="280">
        <v>70</v>
      </c>
      <c r="BS2" s="280">
        <v>71</v>
      </c>
      <c r="BT2" s="280">
        <v>72</v>
      </c>
    </row>
    <row r="3" spans="1:72" s="350" customFormat="1" ht="8.25" customHeight="1" x14ac:dyDescent="0.25">
      <c r="A3" s="350">
        <v>6</v>
      </c>
      <c r="D3" s="350">
        <v>12012</v>
      </c>
      <c r="E3" s="350">
        <v>12012</v>
      </c>
      <c r="F3" s="350">
        <v>12012</v>
      </c>
      <c r="G3" s="350">
        <v>22012</v>
      </c>
      <c r="H3" s="350">
        <v>22012</v>
      </c>
      <c r="I3" s="350">
        <v>22012</v>
      </c>
      <c r="J3" s="350">
        <v>32012</v>
      </c>
      <c r="K3" s="350">
        <v>32012</v>
      </c>
      <c r="L3" s="350">
        <v>32012</v>
      </c>
      <c r="M3" s="350">
        <v>42012</v>
      </c>
      <c r="N3" s="350">
        <v>42012</v>
      </c>
      <c r="O3" s="350">
        <v>42012</v>
      </c>
      <c r="P3" s="350">
        <v>12013</v>
      </c>
      <c r="Q3" s="350">
        <v>12013</v>
      </c>
      <c r="R3" s="350">
        <v>12013</v>
      </c>
      <c r="S3" s="350">
        <v>22013</v>
      </c>
      <c r="T3" s="350">
        <v>22013</v>
      </c>
      <c r="U3" s="350">
        <v>22013</v>
      </c>
      <c r="V3" s="350">
        <v>32013</v>
      </c>
      <c r="W3" s="350">
        <v>32013</v>
      </c>
      <c r="X3" s="350">
        <v>32013</v>
      </c>
      <c r="Y3" s="350">
        <v>42013</v>
      </c>
      <c r="Z3" s="350">
        <v>42013</v>
      </c>
      <c r="AA3" s="350">
        <v>42013</v>
      </c>
      <c r="AB3" s="350">
        <v>12014</v>
      </c>
      <c r="AC3" s="350">
        <v>12014</v>
      </c>
      <c r="AD3" s="350">
        <v>12014</v>
      </c>
      <c r="AE3" s="350">
        <v>22014</v>
      </c>
      <c r="AF3" s="350">
        <v>22014</v>
      </c>
      <c r="AG3" s="350">
        <v>22014</v>
      </c>
      <c r="AH3" s="350">
        <v>32014</v>
      </c>
      <c r="AI3" s="350">
        <v>32014</v>
      </c>
      <c r="AJ3" s="350">
        <v>32014</v>
      </c>
      <c r="AK3" s="350">
        <v>42014</v>
      </c>
      <c r="AL3" s="350">
        <v>42014</v>
      </c>
      <c r="AM3" s="350">
        <v>42014</v>
      </c>
      <c r="AN3" s="350">
        <v>12015</v>
      </c>
      <c r="AO3" s="350">
        <v>12015</v>
      </c>
      <c r="AP3" s="350">
        <v>12015</v>
      </c>
      <c r="AQ3" s="350">
        <v>22015</v>
      </c>
      <c r="AR3" s="350">
        <v>22015</v>
      </c>
      <c r="AS3" s="350">
        <v>22015</v>
      </c>
      <c r="AT3" s="350">
        <v>32015</v>
      </c>
      <c r="AU3" s="350">
        <v>32015</v>
      </c>
      <c r="AV3" s="350">
        <v>32015</v>
      </c>
      <c r="AW3" s="350">
        <v>42015</v>
      </c>
      <c r="AX3" s="350">
        <v>42015</v>
      </c>
      <c r="AY3" s="350">
        <v>42015</v>
      </c>
      <c r="AZ3" s="350">
        <v>12016</v>
      </c>
      <c r="BA3" s="350">
        <v>12016</v>
      </c>
      <c r="BB3" s="350">
        <v>12016</v>
      </c>
      <c r="BC3" s="350">
        <v>22016</v>
      </c>
      <c r="BD3" s="350">
        <v>22016</v>
      </c>
      <c r="BE3" s="350">
        <v>22016</v>
      </c>
      <c r="BF3" s="350">
        <v>2012</v>
      </c>
      <c r="BG3" s="350">
        <v>2012</v>
      </c>
      <c r="BH3" s="350">
        <v>2012</v>
      </c>
      <c r="BI3" s="350">
        <v>2013</v>
      </c>
      <c r="BJ3" s="350">
        <v>2013</v>
      </c>
      <c r="BK3" s="350">
        <v>2013</v>
      </c>
      <c r="BL3" s="350">
        <v>2014</v>
      </c>
      <c r="BM3" s="350">
        <v>2014</v>
      </c>
      <c r="BN3" s="350">
        <v>2014</v>
      </c>
      <c r="BO3" s="350">
        <v>2015</v>
      </c>
      <c r="BP3" s="350">
        <v>2015</v>
      </c>
      <c r="BQ3" s="350">
        <v>2015</v>
      </c>
      <c r="BR3" s="350">
        <v>2016</v>
      </c>
      <c r="BS3" s="350">
        <v>2016</v>
      </c>
      <c r="BT3" s="350">
        <v>2016</v>
      </c>
    </row>
    <row r="4" spans="1:72" s="350" customFormat="1" ht="8.25" customHeight="1" x14ac:dyDescent="0.25">
      <c r="A4" s="350">
        <v>4</v>
      </c>
      <c r="B4" s="350" t="s">
        <v>9</v>
      </c>
      <c r="C4" s="350" t="s">
        <v>169</v>
      </c>
      <c r="D4" s="350">
        <v>4</v>
      </c>
      <c r="E4" s="350">
        <v>7</v>
      </c>
      <c r="F4" s="350">
        <v>10</v>
      </c>
      <c r="G4" s="350">
        <v>4</v>
      </c>
      <c r="H4" s="350">
        <v>7</v>
      </c>
      <c r="I4" s="350">
        <v>10</v>
      </c>
      <c r="J4" s="350">
        <v>4</v>
      </c>
      <c r="K4" s="350">
        <v>7</v>
      </c>
      <c r="L4" s="350">
        <v>10</v>
      </c>
      <c r="M4" s="350">
        <v>4</v>
      </c>
      <c r="N4" s="350">
        <v>7</v>
      </c>
      <c r="O4" s="350">
        <v>10</v>
      </c>
      <c r="P4" s="350">
        <v>4</v>
      </c>
      <c r="Q4" s="350">
        <v>7</v>
      </c>
      <c r="R4" s="350">
        <v>10</v>
      </c>
      <c r="S4" s="350">
        <v>4</v>
      </c>
      <c r="T4" s="350">
        <v>7</v>
      </c>
      <c r="U4" s="350">
        <v>10</v>
      </c>
      <c r="V4" s="350">
        <v>4</v>
      </c>
      <c r="W4" s="350">
        <v>7</v>
      </c>
      <c r="X4" s="350">
        <v>10</v>
      </c>
      <c r="Y4" s="350">
        <v>4</v>
      </c>
      <c r="Z4" s="350">
        <v>7</v>
      </c>
      <c r="AA4" s="350">
        <v>10</v>
      </c>
      <c r="AB4" s="350">
        <v>4</v>
      </c>
      <c r="AC4" s="350">
        <v>7</v>
      </c>
      <c r="AD4" s="350">
        <v>10</v>
      </c>
      <c r="AE4" s="350">
        <v>4</v>
      </c>
      <c r="AF4" s="350">
        <v>7</v>
      </c>
      <c r="AG4" s="350">
        <v>10</v>
      </c>
      <c r="AH4" s="350">
        <v>4</v>
      </c>
      <c r="AI4" s="350">
        <v>7</v>
      </c>
      <c r="AJ4" s="350">
        <v>10</v>
      </c>
      <c r="AK4" s="350">
        <v>4</v>
      </c>
      <c r="AL4" s="350">
        <v>7</v>
      </c>
      <c r="AM4" s="350">
        <v>10</v>
      </c>
      <c r="AN4" s="350">
        <v>4</v>
      </c>
      <c r="AO4" s="350">
        <v>7</v>
      </c>
      <c r="AP4" s="350">
        <v>10</v>
      </c>
      <c r="AQ4" s="350">
        <v>4</v>
      </c>
      <c r="AR4" s="350">
        <v>7</v>
      </c>
      <c r="AS4" s="350">
        <v>10</v>
      </c>
      <c r="AT4" s="350">
        <v>4</v>
      </c>
      <c r="AU4" s="350">
        <v>7</v>
      </c>
      <c r="AV4" s="350">
        <v>10</v>
      </c>
      <c r="AW4" s="350">
        <v>4</v>
      </c>
      <c r="AX4" s="350">
        <v>7</v>
      </c>
      <c r="AY4" s="350">
        <v>10</v>
      </c>
      <c r="AZ4" s="350">
        <v>4</v>
      </c>
      <c r="BA4" s="350">
        <v>7</v>
      </c>
      <c r="BB4" s="350">
        <v>10</v>
      </c>
      <c r="BC4" s="350">
        <v>4</v>
      </c>
      <c r="BD4" s="350">
        <v>7</v>
      </c>
      <c r="BE4" s="350">
        <v>10</v>
      </c>
      <c r="BF4" s="350">
        <v>4</v>
      </c>
      <c r="BG4" s="350">
        <v>7</v>
      </c>
      <c r="BH4" s="350">
        <v>10</v>
      </c>
      <c r="BI4" s="350">
        <v>4</v>
      </c>
      <c r="BJ4" s="350">
        <v>7</v>
      </c>
      <c r="BK4" s="350">
        <v>10</v>
      </c>
      <c r="BL4" s="350">
        <v>4</v>
      </c>
      <c r="BM4" s="350">
        <v>7</v>
      </c>
      <c r="BN4" s="350">
        <v>10</v>
      </c>
      <c r="BO4" s="350">
        <v>4</v>
      </c>
      <c r="BP4" s="350">
        <v>7</v>
      </c>
      <c r="BQ4" s="350">
        <v>10</v>
      </c>
      <c r="BR4" s="350">
        <v>4</v>
      </c>
      <c r="BS4" s="350">
        <v>7</v>
      </c>
      <c r="BT4" s="350">
        <v>10</v>
      </c>
    </row>
    <row r="5" spans="1:72" ht="21" x14ac:dyDescent="0.25">
      <c r="B5" s="282" t="str">
        <f>"Impacto das características de idade, sexo e formação sobre o ln do salário habitual em todos os trabalhos: RMRJ, 2012 a 2016"</f>
        <v>Impacto das características de idade, sexo e formação sobre o ln do salário habitual em todos os trabalhos: RMRJ, 2012 a 2016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283"/>
      <c r="AV5" s="283"/>
    </row>
    <row r="6" spans="1:72" ht="13.5" thickBot="1" x14ac:dyDescent="0.3">
      <c r="B6" s="285"/>
      <c r="C6" s="286"/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7"/>
      <c r="Y6" s="287"/>
      <c r="Z6" s="287"/>
      <c r="AA6" s="287"/>
      <c r="AB6" s="287"/>
      <c r="AC6" s="287"/>
      <c r="AD6" s="287"/>
      <c r="AE6" s="287"/>
      <c r="AF6" s="287"/>
      <c r="AG6" s="287"/>
      <c r="AH6" s="287"/>
      <c r="AI6" s="287"/>
      <c r="AJ6" s="287"/>
      <c r="AK6" s="287"/>
      <c r="AL6" s="287"/>
      <c r="AM6" s="287"/>
      <c r="AN6" s="287"/>
      <c r="AO6" s="287"/>
      <c r="AP6" s="287"/>
      <c r="AQ6" s="287"/>
      <c r="AR6" s="287"/>
      <c r="AS6" s="287"/>
      <c r="AT6" s="287"/>
      <c r="AU6" s="287"/>
      <c r="AV6" s="287"/>
    </row>
    <row r="7" spans="1:72" ht="13.5" thickTop="1" x14ac:dyDescent="0.25">
      <c r="B7" s="481" t="s">
        <v>720</v>
      </c>
      <c r="C7" s="481"/>
      <c r="D7" s="479" t="s">
        <v>748</v>
      </c>
      <c r="E7" s="480"/>
      <c r="F7" s="483"/>
      <c r="G7" s="479" t="s">
        <v>749</v>
      </c>
      <c r="H7" s="480"/>
      <c r="I7" s="483"/>
      <c r="J7" s="479" t="s">
        <v>750</v>
      </c>
      <c r="K7" s="480"/>
      <c r="L7" s="483"/>
      <c r="M7" s="479" t="s">
        <v>751</v>
      </c>
      <c r="N7" s="480"/>
      <c r="O7" s="483"/>
      <c r="P7" s="479" t="s">
        <v>752</v>
      </c>
      <c r="Q7" s="480"/>
      <c r="R7" s="483"/>
      <c r="S7" s="479" t="s">
        <v>753</v>
      </c>
      <c r="T7" s="480"/>
      <c r="U7" s="483"/>
      <c r="V7" s="479" t="s">
        <v>754</v>
      </c>
      <c r="W7" s="480"/>
      <c r="X7" s="483"/>
      <c r="Y7" s="479" t="s">
        <v>755</v>
      </c>
      <c r="Z7" s="480"/>
      <c r="AA7" s="483"/>
      <c r="AB7" s="479" t="s">
        <v>756</v>
      </c>
      <c r="AC7" s="480"/>
      <c r="AD7" s="483"/>
      <c r="AE7" s="479" t="s">
        <v>757</v>
      </c>
      <c r="AF7" s="480"/>
      <c r="AG7" s="483"/>
      <c r="AH7" s="479" t="s">
        <v>758</v>
      </c>
      <c r="AI7" s="480"/>
      <c r="AJ7" s="483"/>
      <c r="AK7" s="479" t="s">
        <v>759</v>
      </c>
      <c r="AL7" s="480"/>
      <c r="AM7" s="483"/>
      <c r="AN7" s="479" t="s">
        <v>760</v>
      </c>
      <c r="AO7" s="480"/>
      <c r="AP7" s="483"/>
      <c r="AQ7" s="479" t="s">
        <v>761</v>
      </c>
      <c r="AR7" s="480"/>
      <c r="AS7" s="483"/>
      <c r="AT7" s="479" t="s">
        <v>762</v>
      </c>
      <c r="AU7" s="480"/>
      <c r="AV7" s="480"/>
      <c r="AW7" s="479" t="s">
        <v>763</v>
      </c>
      <c r="AX7" s="480"/>
      <c r="AY7" s="480"/>
      <c r="AZ7" s="479" t="s">
        <v>764</v>
      </c>
      <c r="BA7" s="480"/>
      <c r="BB7" s="480"/>
      <c r="BC7" s="479" t="s">
        <v>788</v>
      </c>
      <c r="BD7" s="480"/>
      <c r="BE7" s="480"/>
      <c r="BF7" s="479">
        <v>2012</v>
      </c>
      <c r="BG7" s="480"/>
      <c r="BH7" s="480"/>
      <c r="BI7" s="479">
        <v>2013</v>
      </c>
      <c r="BJ7" s="480"/>
      <c r="BK7" s="480"/>
      <c r="BL7" s="479">
        <v>2014</v>
      </c>
      <c r="BM7" s="480"/>
      <c r="BN7" s="480"/>
      <c r="BO7" s="479">
        <v>2015</v>
      </c>
      <c r="BP7" s="480"/>
      <c r="BQ7" s="480"/>
      <c r="BR7" s="479">
        <v>2016</v>
      </c>
      <c r="BS7" s="480"/>
      <c r="BT7" s="480"/>
    </row>
    <row r="8" spans="1:72" ht="25.5" x14ac:dyDescent="0.25">
      <c r="B8" s="482"/>
      <c r="C8" s="482"/>
      <c r="D8" s="288" t="s">
        <v>721</v>
      </c>
      <c r="E8" s="289" t="s">
        <v>722</v>
      </c>
      <c r="F8" s="290" t="s">
        <v>723</v>
      </c>
      <c r="G8" s="288" t="s">
        <v>721</v>
      </c>
      <c r="H8" s="289" t="s">
        <v>722</v>
      </c>
      <c r="I8" s="290" t="s">
        <v>723</v>
      </c>
      <c r="J8" s="288" t="s">
        <v>721</v>
      </c>
      <c r="K8" s="289" t="s">
        <v>722</v>
      </c>
      <c r="L8" s="290" t="s">
        <v>723</v>
      </c>
      <c r="M8" s="288" t="s">
        <v>721</v>
      </c>
      <c r="N8" s="289" t="s">
        <v>722</v>
      </c>
      <c r="O8" s="290" t="s">
        <v>723</v>
      </c>
      <c r="P8" s="288" t="s">
        <v>721</v>
      </c>
      <c r="Q8" s="289" t="s">
        <v>722</v>
      </c>
      <c r="R8" s="290" t="s">
        <v>723</v>
      </c>
      <c r="S8" s="288" t="s">
        <v>721</v>
      </c>
      <c r="T8" s="289" t="s">
        <v>722</v>
      </c>
      <c r="U8" s="290" t="s">
        <v>723</v>
      </c>
      <c r="V8" s="288" t="s">
        <v>721</v>
      </c>
      <c r="W8" s="289" t="s">
        <v>722</v>
      </c>
      <c r="X8" s="290" t="s">
        <v>723</v>
      </c>
      <c r="Y8" s="288" t="s">
        <v>721</v>
      </c>
      <c r="Z8" s="289" t="s">
        <v>722</v>
      </c>
      <c r="AA8" s="290" t="s">
        <v>723</v>
      </c>
      <c r="AB8" s="288" t="s">
        <v>721</v>
      </c>
      <c r="AC8" s="289" t="s">
        <v>722</v>
      </c>
      <c r="AD8" s="290" t="s">
        <v>723</v>
      </c>
      <c r="AE8" s="288" t="s">
        <v>721</v>
      </c>
      <c r="AF8" s="289" t="s">
        <v>722</v>
      </c>
      <c r="AG8" s="290" t="s">
        <v>723</v>
      </c>
      <c r="AH8" s="288" t="s">
        <v>721</v>
      </c>
      <c r="AI8" s="289" t="s">
        <v>722</v>
      </c>
      <c r="AJ8" s="290" t="s">
        <v>723</v>
      </c>
      <c r="AK8" s="288" t="s">
        <v>721</v>
      </c>
      <c r="AL8" s="289" t="s">
        <v>722</v>
      </c>
      <c r="AM8" s="290" t="s">
        <v>723</v>
      </c>
      <c r="AN8" s="288" t="s">
        <v>721</v>
      </c>
      <c r="AO8" s="289" t="s">
        <v>722</v>
      </c>
      <c r="AP8" s="289" t="s">
        <v>723</v>
      </c>
      <c r="AQ8" s="288" t="s">
        <v>721</v>
      </c>
      <c r="AR8" s="289" t="s">
        <v>722</v>
      </c>
      <c r="AS8" s="290" t="s">
        <v>723</v>
      </c>
      <c r="AT8" s="288" t="s">
        <v>721</v>
      </c>
      <c r="AU8" s="289" t="s">
        <v>722</v>
      </c>
      <c r="AV8" s="289" t="s">
        <v>723</v>
      </c>
      <c r="AW8" s="319" t="s">
        <v>721</v>
      </c>
      <c r="AX8" s="320" t="s">
        <v>722</v>
      </c>
      <c r="AY8" s="320" t="s">
        <v>723</v>
      </c>
      <c r="AZ8" s="319" t="s">
        <v>721</v>
      </c>
      <c r="BA8" s="320" t="s">
        <v>722</v>
      </c>
      <c r="BB8" s="320" t="s">
        <v>723</v>
      </c>
      <c r="BC8" s="319" t="s">
        <v>721</v>
      </c>
      <c r="BD8" s="320" t="s">
        <v>722</v>
      </c>
      <c r="BE8" s="320" t="s">
        <v>723</v>
      </c>
      <c r="BF8" s="319" t="s">
        <v>721</v>
      </c>
      <c r="BG8" s="320" t="s">
        <v>722</v>
      </c>
      <c r="BH8" s="320" t="s">
        <v>723</v>
      </c>
      <c r="BI8" s="319" t="s">
        <v>721</v>
      </c>
      <c r="BJ8" s="320" t="s">
        <v>722</v>
      </c>
      <c r="BK8" s="320" t="s">
        <v>723</v>
      </c>
      <c r="BL8" s="319" t="s">
        <v>721</v>
      </c>
      <c r="BM8" s="320" t="s">
        <v>722</v>
      </c>
      <c r="BN8" s="320" t="s">
        <v>723</v>
      </c>
      <c r="BO8" s="319" t="s">
        <v>721</v>
      </c>
      <c r="BP8" s="320" t="s">
        <v>722</v>
      </c>
      <c r="BQ8" s="320" t="s">
        <v>723</v>
      </c>
      <c r="BR8" s="319" t="s">
        <v>721</v>
      </c>
      <c r="BS8" s="320" t="s">
        <v>722</v>
      </c>
      <c r="BT8" s="320" t="s">
        <v>723</v>
      </c>
    </row>
    <row r="9" spans="1:72" s="292" customFormat="1" ht="15.75" x14ac:dyDescent="0.25">
      <c r="A9" s="352" t="s">
        <v>718</v>
      </c>
      <c r="B9" s="484" t="s">
        <v>724</v>
      </c>
      <c r="C9" s="484"/>
      <c r="D9" s="291" t="s">
        <v>725</v>
      </c>
      <c r="E9" s="291" t="s">
        <v>725</v>
      </c>
      <c r="F9" s="291">
        <f>IF($A9="","",IFERROR(VLOOKUP(F$3&amp;$A9,Model1_RMRJ!$1:$1048576,F$4,0),"-"))</f>
        <v>7.3043141365051296</v>
      </c>
      <c r="G9" s="291" t="s">
        <v>725</v>
      </c>
      <c r="H9" s="291" t="s">
        <v>725</v>
      </c>
      <c r="I9" s="291">
        <f>IF($A9="","",IFERROR(VLOOKUP(I$3&amp;$A9,Model1_RMRJ!$1:$1048576,I$4,0),"-"))</f>
        <v>7.3236632347106898</v>
      </c>
      <c r="J9" s="291" t="s">
        <v>725</v>
      </c>
      <c r="K9" s="291" t="s">
        <v>725</v>
      </c>
      <c r="L9" s="291">
        <f>IF($A9="","",IFERROR(VLOOKUP(L$3&amp;$A9,Model1_RMRJ!$1:$1048576,L$4,0),"-"))</f>
        <v>7.3045320510864302</v>
      </c>
      <c r="M9" s="291" t="s">
        <v>725</v>
      </c>
      <c r="N9" s="291" t="s">
        <v>725</v>
      </c>
      <c r="O9" s="291">
        <f>IF($A9="","",IFERROR(VLOOKUP(O$3&amp;$A9,Model1_RMRJ!$1:$1048576,O$4,0),"-"))</f>
        <v>7.3024392127990696</v>
      </c>
      <c r="P9" s="291" t="s">
        <v>725</v>
      </c>
      <c r="Q9" s="291" t="s">
        <v>725</v>
      </c>
      <c r="R9" s="291">
        <f>IF($A9="","",IFERROR(VLOOKUP(R$3&amp;$A9,Model1_RMRJ!$1:$1048576,R$4,0),"-"))</f>
        <v>7.3400416374206499</v>
      </c>
      <c r="S9" s="291" t="s">
        <v>725</v>
      </c>
      <c r="T9" s="291" t="s">
        <v>725</v>
      </c>
      <c r="U9" s="291">
        <f>IF($A9="","",IFERROR(VLOOKUP(U$3&amp;$A9,Model1_RMRJ!$1:$1048576,U$4,0),"-"))</f>
        <v>7.3342146873474103</v>
      </c>
      <c r="V9" s="291" t="s">
        <v>725</v>
      </c>
      <c r="W9" s="291" t="s">
        <v>725</v>
      </c>
      <c r="X9" s="291">
        <f>IF($A9="","",IFERROR(VLOOKUP(X$3&amp;$A9,Model1_RMRJ!$1:$1048576,X$4,0),"-"))</f>
        <v>7.3765397071838397</v>
      </c>
      <c r="Y9" s="291" t="s">
        <v>725</v>
      </c>
      <c r="Z9" s="291" t="s">
        <v>725</v>
      </c>
      <c r="AA9" s="291">
        <f>IF($A9="","",IFERROR(VLOOKUP(AA$3&amp;$A9,Model1_RMRJ!$1:$1048576,AA$4,0),"-"))</f>
        <v>7.4026155471801802</v>
      </c>
      <c r="AB9" s="291" t="s">
        <v>725</v>
      </c>
      <c r="AC9" s="291" t="s">
        <v>725</v>
      </c>
      <c r="AD9" s="291">
        <f>IF($A9="","",IFERROR(VLOOKUP(AD$3&amp;$A9,Model1_RMRJ!$1:$1048576,AD$4,0),"-"))</f>
        <v>7.4128861427307102</v>
      </c>
      <c r="AE9" s="291" t="s">
        <v>725</v>
      </c>
      <c r="AF9" s="291" t="s">
        <v>725</v>
      </c>
      <c r="AG9" s="291">
        <f>IF($A9="","",IFERROR(VLOOKUP(AG$3&amp;$A9,Model1_RMRJ!$1:$1048576,AG$4,0),"-"))</f>
        <v>7.2649374008178702</v>
      </c>
      <c r="AH9" s="291" t="s">
        <v>725</v>
      </c>
      <c r="AI9" s="291" t="s">
        <v>725</v>
      </c>
      <c r="AJ9" s="291">
        <f>IF($A9="","",IFERROR(VLOOKUP(AJ$3&amp;$A9,Model1_RMRJ!$1:$1048576,AJ$4,0),"-"))</f>
        <v>7.1215147972106898</v>
      </c>
      <c r="AK9" s="291" t="s">
        <v>725</v>
      </c>
      <c r="AL9" s="291" t="s">
        <v>725</v>
      </c>
      <c r="AM9" s="291">
        <f>IF($A9="","",IFERROR(VLOOKUP(AM$3&amp;$A9,Model1_RMRJ!$1:$1048576,AM$4,0),"-"))</f>
        <v>7.2821965217590297</v>
      </c>
      <c r="AN9" s="291" t="s">
        <v>725</v>
      </c>
      <c r="AO9" s="291" t="s">
        <v>725</v>
      </c>
      <c r="AP9" s="291">
        <f>IF($A9="","",IFERROR(VLOOKUP(AP$3&amp;$A9,Model1_RMRJ!$1:$1048576,AP$4,0),"-"))</f>
        <v>7.4048523902893102</v>
      </c>
      <c r="AQ9" s="291" t="s">
        <v>725</v>
      </c>
      <c r="AR9" s="291" t="s">
        <v>725</v>
      </c>
      <c r="AS9" s="291">
        <f>IF($A9="","",IFERROR(VLOOKUP(AS$3&amp;$A9,Model1_RMRJ!$1:$1048576,AS$4,0),"-"))</f>
        <v>7.4060969352722203</v>
      </c>
      <c r="AT9" s="291" t="s">
        <v>725</v>
      </c>
      <c r="AU9" s="291" t="s">
        <v>725</v>
      </c>
      <c r="AV9" s="291">
        <f>IF($A9="","",IFERROR(VLOOKUP(AV$3&amp;$A9,Model1_RMRJ!$1:$1048576,AV$4,0),"-"))</f>
        <v>7.4146265983581499</v>
      </c>
      <c r="AW9" s="291" t="s">
        <v>725</v>
      </c>
      <c r="AX9" s="291" t="s">
        <v>725</v>
      </c>
      <c r="AY9" s="291">
        <f>IF($A9="","",IFERROR(VLOOKUP(AY$3&amp;$A9,Model1_RMRJ!$1:$1048576,AY$4,0),"-"))</f>
        <v>7.3995871543884304</v>
      </c>
      <c r="AZ9" s="291" t="s">
        <v>725</v>
      </c>
      <c r="BA9" s="291" t="s">
        <v>725</v>
      </c>
      <c r="BB9" s="291">
        <f>IF($A9="","",IFERROR(VLOOKUP(BB$3&amp;$A9,Model1_RMRJ!$1:$1048576,BB$4,0),"-"))</f>
        <v>7.4183440208435103</v>
      </c>
      <c r="BC9" s="291" t="s">
        <v>725</v>
      </c>
      <c r="BD9" s="291" t="s">
        <v>725</v>
      </c>
      <c r="BE9" s="291">
        <f>IF($A9="","",IFERROR(VLOOKUP(BE$3&amp;$A9,Model1_RMRJ!$1:$1048576,BE$4,0),"-"))</f>
        <v>7.41784620285034</v>
      </c>
      <c r="BF9" s="291" t="s">
        <v>725</v>
      </c>
      <c r="BG9" s="291" t="s">
        <v>725</v>
      </c>
      <c r="BH9" s="291">
        <f>IF($A9="","",IFERROR(VLOOKUP(BH$3&amp;$A9,Model1_RMRJ!$1:$1048576,BH$4,0),"-"))</f>
        <v>7.3087730407714799</v>
      </c>
      <c r="BI9" s="291" t="s">
        <v>725</v>
      </c>
      <c r="BJ9" s="291" t="s">
        <v>725</v>
      </c>
      <c r="BK9" s="291">
        <f>IF($A9="","",IFERROR(VLOOKUP(BK$3&amp;$A9,Model1_RMRJ!$1:$1048576,BK$4,0),"-"))</f>
        <v>7.3632616996765101</v>
      </c>
      <c r="BL9" s="291" t="s">
        <v>725</v>
      </c>
      <c r="BM9" s="291" t="s">
        <v>725</v>
      </c>
      <c r="BN9" s="291">
        <f>IF($A9="","",IFERROR(VLOOKUP(BN$3&amp;$A9,Model1_RMRJ!$1:$1048576,BN$4,0),"-"))</f>
        <v>7.2703299522399902</v>
      </c>
      <c r="BO9" s="291" t="s">
        <v>725</v>
      </c>
      <c r="BP9" s="291" t="s">
        <v>725</v>
      </c>
      <c r="BQ9" s="291">
        <f>IF($A9="","",IFERROR(VLOOKUP(BQ$3&amp;$A9,Model1_RMRJ!$1:$1048576,BQ$4,0),"-"))</f>
        <v>7.4062929153442401</v>
      </c>
      <c r="BR9" s="291" t="s">
        <v>725</v>
      </c>
      <c r="BS9" s="291" t="s">
        <v>725</v>
      </c>
      <c r="BT9" s="291">
        <f>IF($A9="","",IFERROR(VLOOKUP(BT$3&amp;$A9,Model1_RMRJ!$1:$1048576,BT$4,0),"-"))</f>
        <v>7.4180955886840803</v>
      </c>
    </row>
    <row r="10" spans="1:72" ht="15.75" x14ac:dyDescent="0.25">
      <c r="A10" s="351" t="s">
        <v>696</v>
      </c>
      <c r="B10" s="477" t="s">
        <v>726</v>
      </c>
      <c r="C10" s="477"/>
      <c r="D10" s="293">
        <f>IF($A10="","",IFERROR(VLOOKUP(D$3&amp;$A10,Model1_RMRJ!$1:$1048576,D$4,0),"-"))</f>
        <v>5.2343883514404297</v>
      </c>
      <c r="E10" s="294">
        <f>IF($A10="","",IFERROR(VLOOKUP(E$3&amp;$A10,Model1_RMRJ!$1:$1048576,E$4,0)*100,"-"))</f>
        <v>0</v>
      </c>
      <c r="F10" s="295">
        <f>IF($A10="","",IFERROR(VLOOKUP(F$3&amp;$A10,Model1_RMRJ!$1:$1048576,F$4,0),"-"))</f>
        <v>0</v>
      </c>
      <c r="G10" s="293">
        <f>IF($A10="","",IFERROR(VLOOKUP(G$3&amp;$A10,Model1_RMRJ!$1:$1048576,G$4,0),"-"))</f>
        <v>5.63775634765625</v>
      </c>
      <c r="H10" s="294">
        <f>IF($A10="","",IFERROR(VLOOKUP(H$3&amp;$A10,Model1_RMRJ!$1:$1048576,H$4,0)*100,"-"))</f>
        <v>0</v>
      </c>
      <c r="I10" s="295">
        <f>IF($A10="","",IFERROR(VLOOKUP(I$3&amp;$A10,Model1_RMRJ!$1:$1048576,I$4,0),"-"))</f>
        <v>0</v>
      </c>
      <c r="J10" s="293">
        <f>IF($A10="","",IFERROR(VLOOKUP(J$3&amp;$A10,Model1_RMRJ!$1:$1048576,J$4,0),"-"))</f>
        <v>5.3888792991638201</v>
      </c>
      <c r="K10" s="294">
        <f>IF($A10="","",IFERROR(VLOOKUP(K$3&amp;$A10,Model1_RMRJ!$1:$1048576,K$4,0)*100,"-"))</f>
        <v>0</v>
      </c>
      <c r="L10" s="295">
        <f>IF($A10="","",IFERROR(VLOOKUP(L$3&amp;$A10,Model1_RMRJ!$1:$1048576,L$4,0),"-"))</f>
        <v>0</v>
      </c>
      <c r="M10" s="293">
        <f>IF($A10="","",IFERROR(VLOOKUP(M$3&amp;$A10,Model1_RMRJ!$1:$1048576,M$4,0),"-"))</f>
        <v>5.5041708946228001</v>
      </c>
      <c r="N10" s="294">
        <f>IF($A10="","",IFERROR(VLOOKUP(N$3&amp;$A10,Model1_RMRJ!$1:$1048576,N$4,0)*100,"-"))</f>
        <v>0</v>
      </c>
      <c r="O10" s="295">
        <f>IF($A10="","",IFERROR(VLOOKUP(O$3&amp;$A10,Model1_RMRJ!$1:$1048576,O$4,0),"-"))</f>
        <v>0</v>
      </c>
      <c r="P10" s="293">
        <f>IF($A10="","",IFERROR(VLOOKUP(P$3&amp;$A10,Model1_RMRJ!$1:$1048576,P$4,0),"-"))</f>
        <v>5.6420969963073704</v>
      </c>
      <c r="Q10" s="294">
        <f>IF($A10="","",IFERROR(VLOOKUP(Q$3&amp;$A10,Model1_RMRJ!$1:$1048576,Q$4,0)*100,"-"))</f>
        <v>0</v>
      </c>
      <c r="R10" s="295">
        <f>IF($A10="","",IFERROR(VLOOKUP(R$3&amp;$A10,Model1_RMRJ!$1:$1048576,R$4,0),"-"))</f>
        <v>0</v>
      </c>
      <c r="S10" s="293">
        <f>IF($A10="","",IFERROR(VLOOKUP(S$3&amp;$A10,Model1_RMRJ!$1:$1048576,S$4,0),"-"))</f>
        <v>5.5442872047424299</v>
      </c>
      <c r="T10" s="294">
        <f>IF($A10="","",IFERROR(VLOOKUP(T$3&amp;$A10,Model1_RMRJ!$1:$1048576,T$4,0)*100,"-"))</f>
        <v>0</v>
      </c>
      <c r="U10" s="295">
        <f>IF($A10="","",IFERROR(VLOOKUP(U$3&amp;$A10,Model1_RMRJ!$1:$1048576,U$4,0),"-"))</f>
        <v>0</v>
      </c>
      <c r="V10" s="293">
        <f>IF($A10="","",IFERROR(VLOOKUP(V$3&amp;$A10,Model1_RMRJ!$1:$1048576,V$4,0),"-"))</f>
        <v>5.6053333282470703</v>
      </c>
      <c r="W10" s="294">
        <f>IF($A10="","",IFERROR(VLOOKUP(W$3&amp;$A10,Model1_RMRJ!$1:$1048576,W$4,0)*100,"-"))</f>
        <v>0</v>
      </c>
      <c r="X10" s="295">
        <f>IF($A10="","",IFERROR(VLOOKUP(X$3&amp;$A10,Model1_RMRJ!$1:$1048576,X$4,0),"-"))</f>
        <v>0</v>
      </c>
      <c r="Y10" s="293">
        <f>IF($A10="","",IFERROR(VLOOKUP(Y$3&amp;$A10,Model1_RMRJ!$1:$1048576,Y$4,0),"-"))</f>
        <v>5.6392641067504901</v>
      </c>
      <c r="Z10" s="294">
        <f>IF($A10="","",IFERROR(VLOOKUP(Z$3&amp;$A10,Model1_RMRJ!$1:$1048576,Z$4,0)*100,"-"))</f>
        <v>0</v>
      </c>
      <c r="AA10" s="295">
        <f>IF($A10="","",IFERROR(VLOOKUP(AA$3&amp;$A10,Model1_RMRJ!$1:$1048576,AA$4,0),"-"))</f>
        <v>0</v>
      </c>
      <c r="AB10" s="293">
        <f>IF($A10="","",IFERROR(VLOOKUP(AB$3&amp;$A10,Model1_RMRJ!$1:$1048576,AB$4,0),"-"))</f>
        <v>5.70505571365356</v>
      </c>
      <c r="AC10" s="294">
        <f>IF($A10="","",IFERROR(VLOOKUP(AC$3&amp;$A10,Model1_RMRJ!$1:$1048576,AC$4,0)*100,"-"))</f>
        <v>0</v>
      </c>
      <c r="AD10" s="295">
        <f>IF($A10="","",IFERROR(VLOOKUP(AD$3&amp;$A10,Model1_RMRJ!$1:$1048576,AD$4,0),"-"))</f>
        <v>0</v>
      </c>
      <c r="AE10" s="293">
        <f>IF($A10="","",IFERROR(VLOOKUP(AE$3&amp;$A10,Model1_RMRJ!$1:$1048576,AE$4,0),"-"))</f>
        <v>5.6701941490173304</v>
      </c>
      <c r="AF10" s="294">
        <f>IF($A10="","",IFERROR(VLOOKUP(AF$3&amp;$A10,Model1_RMRJ!$1:$1048576,AF$4,0)*100,"-"))</f>
        <v>0</v>
      </c>
      <c r="AG10" s="295">
        <f>IF($A10="","",IFERROR(VLOOKUP(AG$3&amp;$A10,Model1_RMRJ!$1:$1048576,AG$4,0),"-"))</f>
        <v>0</v>
      </c>
      <c r="AH10" s="293">
        <f>IF($A10="","",IFERROR(VLOOKUP(AH$3&amp;$A10,Model1_RMRJ!$1:$1048576,AH$4,0),"-"))</f>
        <v>5.8965749740600604</v>
      </c>
      <c r="AI10" s="294">
        <f>IF($A10="","",IFERROR(VLOOKUP(AI$3&amp;$A10,Model1_RMRJ!$1:$1048576,AI$4,0)*100,"-"))</f>
        <v>0</v>
      </c>
      <c r="AJ10" s="295">
        <f>IF($A10="","",IFERROR(VLOOKUP(AJ$3&amp;$A10,Model1_RMRJ!$1:$1048576,AJ$4,0),"-"))</f>
        <v>0</v>
      </c>
      <c r="AK10" s="293">
        <f>IF($A10="","",IFERROR(VLOOKUP(AK$3&amp;$A10,Model1_RMRJ!$1:$1048576,AK$4,0),"-"))</f>
        <v>5.7332663536071804</v>
      </c>
      <c r="AL10" s="294">
        <f>IF($A10="","",IFERROR(VLOOKUP(AL$3&amp;$A10,Model1_RMRJ!$1:$1048576,AL$4,0)*100,"-"))</f>
        <v>0</v>
      </c>
      <c r="AM10" s="295">
        <f>IF($A10="","",IFERROR(VLOOKUP(AM$3&amp;$A10,Model1_RMRJ!$1:$1048576,AM$4,0),"-"))</f>
        <v>0</v>
      </c>
      <c r="AN10" s="293">
        <f>IF($A10="","",IFERROR(VLOOKUP(AN$3&amp;$A10,Model1_RMRJ!$1:$1048576,AN$4,0),"-"))</f>
        <v>5.7717022895812997</v>
      </c>
      <c r="AO10" s="294">
        <f>IF($A10="","",IFERROR(VLOOKUP(AO$3&amp;$A10,Model1_RMRJ!$1:$1048576,AO$4,0)*100,"-"))</f>
        <v>0</v>
      </c>
      <c r="AP10" s="295">
        <f>IF($A10="","",IFERROR(VLOOKUP(AP$3&amp;$A10,Model1_RMRJ!$1:$1048576,AP$4,0),"-"))</f>
        <v>0</v>
      </c>
      <c r="AQ10" s="293">
        <f>IF($A10="","",IFERROR(VLOOKUP(AQ$3&amp;$A10,Model1_RMRJ!$1:$1048576,AQ$4,0),"-"))</f>
        <v>5.6308183670043901</v>
      </c>
      <c r="AR10" s="294">
        <f>IF($A10="","",IFERROR(VLOOKUP(AR$3&amp;$A10,Model1_RMRJ!$1:$1048576,AR$4,0)*100,"-"))</f>
        <v>0</v>
      </c>
      <c r="AS10" s="295">
        <f>IF($A10="","",IFERROR(VLOOKUP(AS$3&amp;$A10,Model1_RMRJ!$1:$1048576,AS$4,0),"-"))</f>
        <v>0</v>
      </c>
      <c r="AT10" s="293">
        <f>IF($A10="","",IFERROR(VLOOKUP(AT$3&amp;$A10,Model1_RMRJ!$1:$1048576,AT$4,0),"-"))</f>
        <v>5.5931949615478498</v>
      </c>
      <c r="AU10" s="294">
        <f>IF($A10="","",IFERROR(VLOOKUP(AU$3&amp;$A10,Model1_RMRJ!$1:$1048576,AU$4,0)*100,"-"))</f>
        <v>0</v>
      </c>
      <c r="AV10" s="295">
        <f>IF($A10="","",IFERROR(VLOOKUP(AV$3&amp;$A10,Model1_RMRJ!$1:$1048576,AV$4,0),"-"))</f>
        <v>0</v>
      </c>
      <c r="AW10" s="293">
        <f>IF($A10="","",IFERROR(VLOOKUP(AW$3&amp;$A10,Model1_RMRJ!$1:$1048576,AW$4,0),"-"))</f>
        <v>5.5812826156616202</v>
      </c>
      <c r="AX10" s="294">
        <f>IF($A10="","",IFERROR(VLOOKUP(AX$3&amp;$A10,Model1_RMRJ!$1:$1048576,AX$4,0)*100,"-"))</f>
        <v>0</v>
      </c>
      <c r="AY10" s="295">
        <f>IF($A10="","",IFERROR(VLOOKUP(AY$3&amp;$A10,Model1_RMRJ!$1:$1048576,AY$4,0),"-"))</f>
        <v>0</v>
      </c>
      <c r="AZ10" s="293">
        <f>IF($A10="","",IFERROR(VLOOKUP(AZ$3&amp;$A10,Model1_RMRJ!$1:$1048576,AZ$4,0),"-"))</f>
        <v>5.56764793395996</v>
      </c>
      <c r="BA10" s="294">
        <f>IF($A10="","",IFERROR(VLOOKUP(BA$3&amp;$A10,Model1_RMRJ!$1:$1048576,BA$4,0)*100,"-"))</f>
        <v>0</v>
      </c>
      <c r="BB10" s="295">
        <f>IF($A10="","",IFERROR(VLOOKUP(BB$3&amp;$A10,Model1_RMRJ!$1:$1048576,BB$4,0),"-"))</f>
        <v>0</v>
      </c>
      <c r="BC10" s="293">
        <f>IF($A10="","",IFERROR(VLOOKUP(BC$3&amp;$A10,Model1_RMRJ!$1:$1048576,BC$4,0),"-"))</f>
        <v>5.48732662200928</v>
      </c>
      <c r="BD10" s="294">
        <f>IF($A10="","",IFERROR(VLOOKUP(BD$3&amp;$A10,Model1_RMRJ!$1:$1048576,BD$4,0)*100,"-"))</f>
        <v>0</v>
      </c>
      <c r="BE10" s="295">
        <f>IF($A10="","",IFERROR(VLOOKUP(BE$3&amp;$A10,Model1_RMRJ!$1:$1048576,BE$4,0),"-"))</f>
        <v>0</v>
      </c>
      <c r="BF10" s="293">
        <f>IF($A10="","",IFERROR(VLOOKUP(BF$3&amp;$A10,Model1_RMRJ!$1:$1048576,BF$4,0),"-"))</f>
        <v>5.4380011558532697</v>
      </c>
      <c r="BG10" s="294">
        <f>IF($A10="","",IFERROR(VLOOKUP(BG$3&amp;$A10,Model1_RMRJ!$1:$1048576,BG$4,0)*100,"-"))</f>
        <v>0</v>
      </c>
      <c r="BH10" s="295">
        <f>IF($A10="","",IFERROR(VLOOKUP(BH$3&amp;$A10,Model1_RMRJ!$1:$1048576,BH$4,0),"-"))</f>
        <v>0</v>
      </c>
      <c r="BI10" s="293">
        <f>IF($A10="","",IFERROR(VLOOKUP(BI$3&amp;$A10,Model1_RMRJ!$1:$1048576,BI$4,0),"-"))</f>
        <v>5.60495948791504</v>
      </c>
      <c r="BJ10" s="294">
        <f>IF($A10="","",IFERROR(VLOOKUP(BJ$3&amp;$A10,Model1_RMRJ!$1:$1048576,BJ$4,0)*100,"-"))</f>
        <v>0</v>
      </c>
      <c r="BK10" s="295">
        <f>IF($A10="","",IFERROR(VLOOKUP(BK$3&amp;$A10,Model1_RMRJ!$1:$1048576,BK$4,0),"-"))</f>
        <v>0</v>
      </c>
      <c r="BL10" s="293">
        <f>IF($A10="","",IFERROR(VLOOKUP(BL$3&amp;$A10,Model1_RMRJ!$1:$1048576,BL$4,0),"-"))</f>
        <v>5.7554297447204599</v>
      </c>
      <c r="BM10" s="294">
        <f>IF($A10="","",IFERROR(VLOOKUP(BM$3&amp;$A10,Model1_RMRJ!$1:$1048576,BM$4,0)*100,"-"))</f>
        <v>0</v>
      </c>
      <c r="BN10" s="295">
        <f>IF($A10="","",IFERROR(VLOOKUP(BN$3&amp;$A10,Model1_RMRJ!$1:$1048576,BN$4,0),"-"))</f>
        <v>0</v>
      </c>
      <c r="BO10" s="293">
        <f>IF($A10="","",IFERROR(VLOOKUP(BO$3&amp;$A10,Model1_RMRJ!$1:$1048576,BO$4,0),"-"))</f>
        <v>5.6423850059509304</v>
      </c>
      <c r="BP10" s="294">
        <f>IF($A10="","",IFERROR(VLOOKUP(BP$3&amp;$A10,Model1_RMRJ!$1:$1048576,BP$4,0)*100,"-"))</f>
        <v>0</v>
      </c>
      <c r="BQ10" s="295">
        <f>IF($A10="","",IFERROR(VLOOKUP(BQ$3&amp;$A10,Model1_RMRJ!$1:$1048576,BQ$4,0),"-"))</f>
        <v>0</v>
      </c>
      <c r="BR10" s="293">
        <f>IF($A10="","",IFERROR(VLOOKUP(BR$3&amp;$A10,Model1_RMRJ!$1:$1048576,BR$4,0),"-"))</f>
        <v>5.5298166275024396</v>
      </c>
      <c r="BS10" s="294">
        <f>IF($A10="","",IFERROR(VLOOKUP(BS$3&amp;$A10,Model1_RMRJ!$1:$1048576,BS$4,0)*100,"-"))</f>
        <v>0</v>
      </c>
      <c r="BT10" s="295">
        <f>IF($A10="","",IFERROR(VLOOKUP(BT$3&amp;$A10,Model1_RMRJ!$1:$1048576,BT$4,0),"-"))</f>
        <v>0</v>
      </c>
    </row>
    <row r="11" spans="1:72" ht="15.75" x14ac:dyDescent="0.25">
      <c r="B11" s="478" t="s">
        <v>727</v>
      </c>
      <c r="C11" s="478"/>
      <c r="D11" s="296">
        <f>+D12+2*40*D13</f>
        <v>1.2524559162557077E-2</v>
      </c>
      <c r="E11" s="298">
        <f>+EXP(D11)-1</f>
        <v>1.2603319924799683E-2</v>
      </c>
      <c r="F11" s="297">
        <f>-D12/(2*D13)</f>
        <v>51.749699036205918</v>
      </c>
      <c r="G11" s="296">
        <f>+G12+2*40*G13</f>
        <v>1.1419744230806821E-2</v>
      </c>
      <c r="H11" s="298">
        <f>+EXP(G11)-1</f>
        <v>1.1485198429401766E-2</v>
      </c>
      <c r="I11" s="297">
        <f>-G12/(2*G13)</f>
        <v>54.262171060522896</v>
      </c>
      <c r="J11" s="296">
        <f>+J12+2*40*J13</f>
        <v>1.1692065279930802E-2</v>
      </c>
      <c r="K11" s="298">
        <f>+EXP(J11)-1</f>
        <v>1.1760684648457032E-2</v>
      </c>
      <c r="L11" s="297">
        <f>-J12/(2*J13)</f>
        <v>52.08317502104962</v>
      </c>
      <c r="M11" s="296">
        <f>+M12+2*40*M13</f>
        <v>1.1014110874384656E-2</v>
      </c>
      <c r="N11" s="298">
        <f>+EXP(M11)-1</f>
        <v>1.1074989496229204E-2</v>
      </c>
      <c r="O11" s="297">
        <f>-M12/(2*M13)</f>
        <v>51.829809426774908</v>
      </c>
      <c r="P11" s="296">
        <f>+P12+2*40*P13</f>
        <v>1.0677996091544642E-2</v>
      </c>
      <c r="Q11" s="298">
        <f>+EXP(P11)-1</f>
        <v>1.0735209351463437E-2</v>
      </c>
      <c r="R11" s="297">
        <f>-P12/(2*P13)</f>
        <v>54.022349650011847</v>
      </c>
      <c r="S11" s="296">
        <f>+S12+2*40*S13</f>
        <v>1.1218755505979019E-2</v>
      </c>
      <c r="T11" s="298">
        <f>+EXP(S11)-1</f>
        <v>1.1281921738033107E-2</v>
      </c>
      <c r="U11" s="297">
        <f>-S12/(2*S13)</f>
        <v>53.411280110654253</v>
      </c>
      <c r="V11" s="296">
        <f>+V12+2*40*V13</f>
        <v>1.1033750604838105E-2</v>
      </c>
      <c r="W11" s="298">
        <f>+EXP(V11)-1</f>
        <v>1.1094846931487989E-2</v>
      </c>
      <c r="X11" s="297">
        <f>-V12/(2*V13)</f>
        <v>52.79062754025761</v>
      </c>
      <c r="Y11" s="296">
        <f>+Y12+2*40*Y13</f>
        <v>1.0858312249183655E-2</v>
      </c>
      <c r="Z11" s="298">
        <f>+EXP(Y11)-1</f>
        <v>1.0917477673271891E-2</v>
      </c>
      <c r="AA11" s="297">
        <f>-Y12/(2*Y13)</f>
        <v>53.53211971241258</v>
      </c>
      <c r="AB11" s="296">
        <f>+AB12+2*40*AB13</f>
        <v>1.1079902760684476E-2</v>
      </c>
      <c r="AC11" s="298">
        <f>+EXP(AB11)-1</f>
        <v>1.1141512215282479E-2</v>
      </c>
      <c r="AD11" s="297">
        <f>-AB12/(2*AB13)</f>
        <v>54.163992256027882</v>
      </c>
      <c r="AE11" s="296">
        <f>+AE12+2*40*AE13</f>
        <v>1.0822015814483159E-2</v>
      </c>
      <c r="AF11" s="298">
        <f>+EXP(AE11)-1</f>
        <v>1.0880785638955004E-2</v>
      </c>
      <c r="AG11" s="297">
        <f>-AE12/(2*AE13)</f>
        <v>56.004089150786726</v>
      </c>
      <c r="AH11" s="296">
        <f>+AH12+2*40*AH13</f>
        <v>8.5135027766227583E-3</v>
      </c>
      <c r="AI11" s="298">
        <f>+EXP(AH11)-1</f>
        <v>8.5498457033774677E-3</v>
      </c>
      <c r="AJ11" s="297">
        <f>-AH12/(2*AH13)</f>
        <v>54.952664556035423</v>
      </c>
      <c r="AK11" s="296">
        <f>+AK12+2*40*AK13</f>
        <v>1.0732880327850539E-2</v>
      </c>
      <c r="AL11" s="298">
        <f>+EXP(AK11)-1</f>
        <v>1.0790684303872311E-2</v>
      </c>
      <c r="AM11" s="297">
        <f>-AK12/(2*AK13)</f>
        <v>54.753973458135754</v>
      </c>
      <c r="AN11" s="296">
        <f>+AN12+2*40*AN13</f>
        <v>1.0658783838152924E-2</v>
      </c>
      <c r="AO11" s="298">
        <f>+EXP(AN11)-1</f>
        <v>1.0715791037044786E-2</v>
      </c>
      <c r="AP11" s="297">
        <f>-AN12/(2*AN13)</f>
        <v>53.918922707157435</v>
      </c>
      <c r="AQ11" s="296">
        <f>+AQ12+2*40*AQ13</f>
        <v>1.1628295760601738E-2</v>
      </c>
      <c r="AR11" s="298">
        <f>+EXP(AQ11)-1</f>
        <v>1.1696167213065767E-2</v>
      </c>
      <c r="AS11" s="297">
        <f>-AQ12/(2*AQ13)</f>
        <v>54.872570080220882</v>
      </c>
      <c r="AT11" s="296">
        <f>+AT12+2*40*AT13</f>
        <v>1.1766965035349075E-2</v>
      </c>
      <c r="AU11" s="298">
        <f>+EXP(AT11)-1</f>
        <v>1.1836468114325038E-2</v>
      </c>
      <c r="AV11" s="297">
        <f>-AT12/(2*AT13)</f>
        <v>53.469064979144548</v>
      </c>
      <c r="AW11" s="296">
        <f>+AW12+2*40*AW13</f>
        <v>1.1833113618195064E-2</v>
      </c>
      <c r="AX11" s="298">
        <f>+EXP(AW11)-1</f>
        <v>1.1903401876525166E-2</v>
      </c>
      <c r="AY11" s="297">
        <f>-AW12/(2*AW13)</f>
        <v>53.196563424423587</v>
      </c>
      <c r="AZ11" s="296">
        <f>+AZ12+2*40*AZ13</f>
        <v>1.1543459258973619E-2</v>
      </c>
      <c r="BA11" s="298">
        <f>+EXP(AZ11)-1</f>
        <v>1.1610342090131898E-2</v>
      </c>
      <c r="BB11" s="297">
        <f>-AZ12/(2*AZ13)</f>
        <v>52.282401607998693</v>
      </c>
      <c r="BC11" s="296">
        <f>+BC12+2*40*BC13</f>
        <v>1.2275068089365904E-2</v>
      </c>
      <c r="BD11" s="298">
        <f>+EXP(BC11)-1</f>
        <v>1.2350715948323598E-2</v>
      </c>
      <c r="BE11" s="297">
        <f>-BC12/(2*BC13)</f>
        <v>52.75242604666682</v>
      </c>
      <c r="BF11" s="296">
        <f>+BF12+2*40*BF13</f>
        <v>1.1659590993076605E-2</v>
      </c>
      <c r="BG11" s="298">
        <f>+EXP(BF11)-1</f>
        <v>1.1727828975241161E-2</v>
      </c>
      <c r="BH11" s="297">
        <f>-BF12/(2*BF13)</f>
        <v>52.323666794203682</v>
      </c>
      <c r="BI11" s="296">
        <f t="shared" ref="BI11" si="3">+BI12+2*40*BI13</f>
        <v>1.0965601075440645E-2</v>
      </c>
      <c r="BJ11" s="298">
        <f t="shared" ref="BJ11" si="4">+EXP(BI11)-1</f>
        <v>1.1025943641383318E-2</v>
      </c>
      <c r="BK11" s="297">
        <f t="shared" ref="BK11" si="5">-BI12/(2*BI13)</f>
        <v>53.421036894680441</v>
      </c>
      <c r="BL11" s="296">
        <f t="shared" ref="BL11" si="6">+BL12+2*40*BL13</f>
        <v>1.0153298266231979E-2</v>
      </c>
      <c r="BM11" s="298">
        <f t="shared" ref="BM11" si="7">+EXP(BL11)-1</f>
        <v>1.0205017892466417E-2</v>
      </c>
      <c r="BN11" s="297">
        <f t="shared" ref="BN11" si="8">-BL12/(2*BL13)</f>
        <v>54.74895622282957</v>
      </c>
      <c r="BO11" s="296">
        <f t="shared" ref="BO11" si="9">+BO12+2*40*BO13</f>
        <v>1.1501439847052097E-2</v>
      </c>
      <c r="BP11" s="298">
        <f t="shared" ref="BP11" si="10">+EXP(BO11)-1</f>
        <v>1.1567835711516317E-2</v>
      </c>
      <c r="BQ11" s="297">
        <f t="shared" ref="BQ11" si="11">-BO12/(2*BO13)</f>
        <v>53.846130861910524</v>
      </c>
      <c r="BR11" s="296">
        <f t="shared" ref="BR11" si="12">+BR12+2*40*BR13</f>
        <v>1.1897144373506356E-2</v>
      </c>
      <c r="BS11" s="298">
        <f t="shared" ref="BS11" si="13">+EXP(BR11)-1</f>
        <v>1.1968196890064009E-2</v>
      </c>
      <c r="BT11" s="297">
        <f t="shared" ref="BT11" si="14">-BR12/(2*BR13)</f>
        <v>52.535478094401952</v>
      </c>
    </row>
    <row r="12" spans="1:72" ht="15.75" x14ac:dyDescent="0.25">
      <c r="A12" s="351" t="s">
        <v>716</v>
      </c>
      <c r="B12" s="299"/>
      <c r="C12" s="300" t="s">
        <v>727</v>
      </c>
      <c r="D12" s="293">
        <f>IF($A12="","",IFERROR(VLOOKUP(D$3&amp;$A12,Model1_RMRJ!$1:$1048576,D$4,0),"-"))</f>
        <v>5.5162448436021798E-2</v>
      </c>
      <c r="E12" s="294">
        <f>IF($A12="","",IFERROR(VLOOKUP(E$3&amp;$A12,Model1_RMRJ!$1:$1048576,E$4,0)*100,"-"))</f>
        <v>0</v>
      </c>
      <c r="F12" s="295">
        <f>IF($A12="","",IFERROR(VLOOKUP(F$3&amp;$A12,Model1_RMRJ!$1:$1048576,F$4,0),"-"))</f>
        <v>39.518470764160199</v>
      </c>
      <c r="G12" s="293">
        <f>IF($A12="","",IFERROR(VLOOKUP(G$3&amp;$A12,Model1_RMRJ!$1:$1048576,G$4,0),"-"))</f>
        <v>4.34478111565113E-2</v>
      </c>
      <c r="H12" s="294">
        <f>IF($A12="","",IFERROR(VLOOKUP(H$3&amp;$A12,Model1_RMRJ!$1:$1048576,H$4,0)*100,"-"))</f>
        <v>0</v>
      </c>
      <c r="I12" s="295">
        <f>IF($A12="","",IFERROR(VLOOKUP(I$3&amp;$A12,Model1_RMRJ!$1:$1048576,I$4,0),"-"))</f>
        <v>39.627571105957003</v>
      </c>
      <c r="J12" s="293">
        <f>IF($A12="","",IFERROR(VLOOKUP(J$3&amp;$A12,Model1_RMRJ!$1:$1048576,J$4,0),"-"))</f>
        <v>5.0397340208292001E-2</v>
      </c>
      <c r="K12" s="294">
        <f>IF($A12="","",IFERROR(VLOOKUP(K$3&amp;$A12,Model1_RMRJ!$1:$1048576,K$4,0)*100,"-"))</f>
        <v>0</v>
      </c>
      <c r="L12" s="295">
        <f>IF($A12="","",IFERROR(VLOOKUP(L$3&amp;$A12,Model1_RMRJ!$1:$1048576,L$4,0),"-"))</f>
        <v>39.671802520752003</v>
      </c>
      <c r="M12" s="293">
        <f>IF($A12="","",IFERROR(VLOOKUP(M$3&amp;$A12,Model1_RMRJ!$1:$1048576,M$4,0),"-"))</f>
        <v>4.8255998641252497E-2</v>
      </c>
      <c r="N12" s="294">
        <f>IF($A12="","",IFERROR(VLOOKUP(N$3&amp;$A12,Model1_RMRJ!$1:$1048576,N$4,0)*100,"-"))</f>
        <v>0</v>
      </c>
      <c r="O12" s="295">
        <f>IF($A12="","",IFERROR(VLOOKUP(O$3&amp;$A12,Model1_RMRJ!$1:$1048576,O$4,0),"-"))</f>
        <v>39.785877227783203</v>
      </c>
      <c r="P12" s="293">
        <f>IF($A12="","",IFERROR(VLOOKUP(P$3&amp;$A12,Model1_RMRJ!$1:$1048576,P$4,0),"-"))</f>
        <v>4.1137930005788803E-2</v>
      </c>
      <c r="Q12" s="294">
        <f>IF($A12="","",IFERROR(VLOOKUP(Q$3&amp;$A12,Model1_RMRJ!$1:$1048576,Q$4,0)*100,"-"))</f>
        <v>6.1396587345114997E-20</v>
      </c>
      <c r="R12" s="295">
        <f>IF($A12="","",IFERROR(VLOOKUP(R$3&amp;$A12,Model1_RMRJ!$1:$1048576,R$4,0),"-"))</f>
        <v>39.783443450927699</v>
      </c>
      <c r="S12" s="293">
        <f>IF($A12="","",IFERROR(VLOOKUP(S$3&amp;$A12,Model1_RMRJ!$1:$1048576,S$4,0),"-"))</f>
        <v>4.4679410755634301E-2</v>
      </c>
      <c r="T12" s="294">
        <f>IF($A12="","",IFERROR(VLOOKUP(T$3&amp;$A12,Model1_RMRJ!$1:$1048576,T$4,0)*100,"-"))</f>
        <v>0</v>
      </c>
      <c r="U12" s="295">
        <f>IF($A12="","",IFERROR(VLOOKUP(U$3&amp;$A12,Model1_RMRJ!$1:$1048576,U$4,0),"-"))</f>
        <v>39.753402709960902</v>
      </c>
      <c r="V12" s="293">
        <f>IF($A12="","",IFERROR(VLOOKUP(V$3&amp;$A12,Model1_RMRJ!$1:$1048576,V$4,0),"-"))</f>
        <v>4.5539487153291702E-2</v>
      </c>
      <c r="W12" s="294">
        <f>IF($A12="","",IFERROR(VLOOKUP(W$3&amp;$A12,Model1_RMRJ!$1:$1048576,W$4,0)*100,"-"))</f>
        <v>0</v>
      </c>
      <c r="X12" s="295">
        <f>IF($A12="","",IFERROR(VLOOKUP(X$3&amp;$A12,Model1_RMRJ!$1:$1048576,X$4,0),"-"))</f>
        <v>39.955528259277301</v>
      </c>
      <c r="Y12" s="293">
        <f>IF($A12="","",IFERROR(VLOOKUP(Y$3&amp;$A12,Model1_RMRJ!$1:$1048576,Y$4,0),"-"))</f>
        <v>4.2954724282026298E-2</v>
      </c>
      <c r="Z12" s="294">
        <f>IF($A12="","",IFERROR(VLOOKUP(Z$3&amp;$A12,Model1_RMRJ!$1:$1048576,Z$4,0)*100,"-"))</f>
        <v>0</v>
      </c>
      <c r="AA12" s="295">
        <f>IF($A12="","",IFERROR(VLOOKUP(AA$3&amp;$A12,Model1_RMRJ!$1:$1048576,AA$4,0),"-"))</f>
        <v>40.013008117675803</v>
      </c>
      <c r="AB12" s="293">
        <f>IF($A12="","",IFERROR(VLOOKUP(AB$3&amp;$A12,Model1_RMRJ!$1:$1048576,AB$4,0),"-"))</f>
        <v>4.2370241135358797E-2</v>
      </c>
      <c r="AC12" s="294">
        <f>IF($A12="","",IFERROR(VLOOKUP(AC$3&amp;$A12,Model1_RMRJ!$1:$1048576,AC$4,0)*100,"-"))</f>
        <v>0</v>
      </c>
      <c r="AD12" s="295">
        <f>IF($A12="","",IFERROR(VLOOKUP(AD$3&amp;$A12,Model1_RMRJ!$1:$1048576,AD$4,0),"-"))</f>
        <v>39.830039978027301</v>
      </c>
      <c r="AE12" s="293">
        <f>IF($A12="","",IFERROR(VLOOKUP(AE$3&amp;$A12,Model1_RMRJ!$1:$1048576,AE$4,0),"-"))</f>
        <v>3.7870142608880997E-2</v>
      </c>
      <c r="AF12" s="294">
        <f>IF($A12="","",IFERROR(VLOOKUP(AF$3&amp;$A12,Model1_RMRJ!$1:$1048576,AF$4,0)*100,"-"))</f>
        <v>1.9038265856758898E-24</v>
      </c>
      <c r="AG12" s="295">
        <f>IF($A12="","",IFERROR(VLOOKUP(AG$3&amp;$A12,Model1_RMRJ!$1:$1048576,AG$4,0),"-"))</f>
        <v>40.105499267578097</v>
      </c>
      <c r="AH12" s="293">
        <f>IF($A12="","",IFERROR(VLOOKUP(AH$3&amp;$A12,Model1_RMRJ!$1:$1048576,AH$4,0),"-"))</f>
        <v>3.1288046389818198E-2</v>
      </c>
      <c r="AI12" s="294">
        <f>IF($A12="","",IFERROR(VLOOKUP(AI$3&amp;$A12,Model1_RMRJ!$1:$1048576,AI$4,0)*100,"-"))</f>
        <v>1.7073739340747699E-10</v>
      </c>
      <c r="AJ12" s="295">
        <f>IF($A12="","",IFERROR(VLOOKUP(AJ$3&amp;$A12,Model1_RMRJ!$1:$1048576,AJ$4,0),"-"))</f>
        <v>40.274467468261697</v>
      </c>
      <c r="AK12" s="293">
        <f>IF($A12="","",IFERROR(VLOOKUP(AK$3&amp;$A12,Model1_RMRJ!$1:$1048576,AK$4,0),"-"))</f>
        <v>3.9831157773733097E-2</v>
      </c>
      <c r="AL12" s="294">
        <f>IF($A12="","",IFERROR(VLOOKUP(AL$3&amp;$A12,Model1_RMRJ!$1:$1048576,AL$4,0)*100,"-"))</f>
        <v>1.9864677003291598E-25</v>
      </c>
      <c r="AM12" s="295">
        <f>IF($A12="","",IFERROR(VLOOKUP(AM$3&amp;$A12,Model1_RMRJ!$1:$1048576,AM$4,0),"-"))</f>
        <v>40.4683647155762</v>
      </c>
      <c r="AN12" s="293">
        <f>IF($A12="","",IFERROR(VLOOKUP(AN$3&amp;$A12,Model1_RMRJ!$1:$1048576,AN$4,0),"-"))</f>
        <v>4.1289843618869802E-2</v>
      </c>
      <c r="AO12" s="294">
        <f>IF($A12="","",IFERROR(VLOOKUP(AO$3&amp;$A12,Model1_RMRJ!$1:$1048576,AO$4,0)*100,"-"))</f>
        <v>0</v>
      </c>
      <c r="AP12" s="295">
        <f>IF($A12="","",IFERROR(VLOOKUP(AP$3&amp;$A12,Model1_RMRJ!$1:$1048576,AP$4,0),"-"))</f>
        <v>40.553115844726598</v>
      </c>
      <c r="AQ12" s="293">
        <f>IF($A12="","",IFERROR(VLOOKUP(AQ$3&amp;$A12,Model1_RMRJ!$1:$1048576,AQ$4,0),"-"))</f>
        <v>4.2902771383523899E-2</v>
      </c>
      <c r="AR12" s="294">
        <f>IF($A12="","",IFERROR(VLOOKUP(AR$3&amp;$A12,Model1_RMRJ!$1:$1048576,AR$4,0)*100,"-"))</f>
        <v>0</v>
      </c>
      <c r="AS12" s="295">
        <f>IF($A12="","",IFERROR(VLOOKUP(AS$3&amp;$A12,Model1_RMRJ!$1:$1048576,AS$4,0),"-"))</f>
        <v>40.736274719238303</v>
      </c>
      <c r="AT12" s="293">
        <f>IF($A12="","",IFERROR(VLOOKUP(AT$3&amp;$A12,Model1_RMRJ!$1:$1048576,AT$4,0),"-"))</f>
        <v>4.67121228575706E-2</v>
      </c>
      <c r="AU12" s="294">
        <f>IF($A12="","",IFERROR(VLOOKUP(AU$3&amp;$A12,Model1_RMRJ!$1:$1048576,AU$4,0)*100,"-"))</f>
        <v>0</v>
      </c>
      <c r="AV12" s="295">
        <f>IF($A12="","",IFERROR(VLOOKUP(AV$3&amp;$A12,Model1_RMRJ!$1:$1048576,AV$4,0),"-"))</f>
        <v>40.758701324462898</v>
      </c>
      <c r="AW12" s="293">
        <f>IF($A12="","",IFERROR(VLOOKUP(AW$3&amp;$A12,Model1_RMRJ!$1:$1048576,AW$4,0),"-"))</f>
        <v>4.7700371593236902E-2</v>
      </c>
      <c r="AX12" s="294">
        <f>IF($A12="","",IFERROR(VLOOKUP(AX$3&amp;$A12,Model1_RMRJ!$1:$1048576,AX$4,0)*100,"-"))</f>
        <v>0</v>
      </c>
      <c r="AY12" s="295">
        <f>IF($A12="","",IFERROR(VLOOKUP(AY$3&amp;$A12,Model1_RMRJ!$1:$1048576,AY$4,0),"-"))</f>
        <v>40.510787963867202</v>
      </c>
      <c r="AZ12" s="293">
        <f>IF($A12="","",IFERROR(VLOOKUP(AZ$3&amp;$A12,Model1_RMRJ!$1:$1048576,AZ$4,0),"-"))</f>
        <v>4.91369515657425E-2</v>
      </c>
      <c r="BA12" s="294">
        <f>IF($A12="","",IFERROR(VLOOKUP(BA$3&amp;$A12,Model1_RMRJ!$1:$1048576,BA$4,0)*100,"-"))</f>
        <v>0</v>
      </c>
      <c r="BB12" s="295">
        <f>IF($A12="","",IFERROR(VLOOKUP(BB$3&amp;$A12,Model1_RMRJ!$1:$1048576,BB$4,0),"-"))</f>
        <v>40.906997680664098</v>
      </c>
      <c r="BC12" s="293">
        <f>IF($A12="","",IFERROR(VLOOKUP(BC$3&amp;$A12,Model1_RMRJ!$1:$1048576,BC$4,0),"-"))</f>
        <v>5.07777594029903E-2</v>
      </c>
      <c r="BD12" s="294">
        <f>IF($A12="","",IFERROR(VLOOKUP(BD$3&amp;$A12,Model1_RMRJ!$1:$1048576,BD$4,0)*100,"-"))</f>
        <v>0</v>
      </c>
      <c r="BE12" s="295">
        <f>IF($A12="","",IFERROR(VLOOKUP(BE$3&amp;$A12,Model1_RMRJ!$1:$1048576,BE$4,0),"-"))</f>
        <v>41.102458953857401</v>
      </c>
      <c r="BF12" s="293">
        <f>IF($A12="","",IFERROR(VLOOKUP(BF$3&amp;$A12,Model1_RMRJ!$1:$1048576,BF$4,0),"-"))</f>
        <v>4.9504142254591002E-2</v>
      </c>
      <c r="BG12" s="294">
        <f>IF($A12="","",IFERROR(VLOOKUP(BG$3&amp;$A12,Model1_RMRJ!$1:$1048576,BG$4,0)*100,"-"))</f>
        <v>0</v>
      </c>
      <c r="BH12" s="295">
        <f>IF($A12="","",IFERROR(VLOOKUP(BH$3&amp;$A12,Model1_RMRJ!$1:$1048576,BH$4,0),"-"))</f>
        <v>39.651374816894503</v>
      </c>
      <c r="BI12" s="293">
        <f>IF($A12="","",IFERROR(VLOOKUP(BI$3&amp;$A12,Model1_RMRJ!$1:$1048576,BI$4,0),"-"))</f>
        <v>4.3647430837154402E-2</v>
      </c>
      <c r="BJ12" s="294">
        <f>IF($A12="","",IFERROR(VLOOKUP(BJ$3&amp;$A12,Model1_RMRJ!$1:$1048576,BJ$4,0)*100,"-"))</f>
        <v>0</v>
      </c>
      <c r="BK12" s="295">
        <f>IF($A12="","",IFERROR(VLOOKUP(BK$3&amp;$A12,Model1_RMRJ!$1:$1048576,BK$4,0),"-"))</f>
        <v>39.876068115234403</v>
      </c>
      <c r="BL12" s="293">
        <f>IF($A12="","",IFERROR(VLOOKUP(BL$3&amp;$A12,Model1_RMRJ!$1:$1048576,BL$4,0),"-"))</f>
        <v>3.7689615041017498E-2</v>
      </c>
      <c r="BM12" s="294">
        <f>IF($A12="","",IFERROR(VLOOKUP(BM$3&amp;$A12,Model1_RMRJ!$1:$1048576,BM$4,0)*100,"-"))</f>
        <v>0</v>
      </c>
      <c r="BN12" s="295">
        <f>IF($A12="","",IFERROR(VLOOKUP(BN$3&amp;$A12,Model1_RMRJ!$1:$1048576,BN$4,0),"-"))</f>
        <v>40.169448852539098</v>
      </c>
      <c r="BO12" s="293">
        <f>IF($A12="","",IFERROR(VLOOKUP(BO$3&amp;$A12,Model1_RMRJ!$1:$1048576,BO$4,0),"-"))</f>
        <v>4.4727876782417297E-2</v>
      </c>
      <c r="BP12" s="294">
        <f>IF($A12="","",IFERROR(VLOOKUP(BP$3&amp;$A12,Model1_RMRJ!$1:$1048576,BP$4,0)*100,"-"))</f>
        <v>0</v>
      </c>
      <c r="BQ12" s="295">
        <f>IF($A12="","",IFERROR(VLOOKUP(BQ$3&amp;$A12,Model1_RMRJ!$1:$1048576,BQ$4,0),"-"))</f>
        <v>40.640110015869098</v>
      </c>
      <c r="BR12" s="293">
        <f>IF($A12="","",IFERROR(VLOOKUP(BR$3&amp;$A12,Model1_RMRJ!$1:$1048576,BR$4,0),"-"))</f>
        <v>4.9860257655382198E-2</v>
      </c>
      <c r="BS12" s="294">
        <f>IF($A12="","",IFERROR(VLOOKUP(BS$3&amp;$A12,Model1_RMRJ!$1:$1048576,BS$4,0)*100,"-"))</f>
        <v>0</v>
      </c>
      <c r="BT12" s="295">
        <f>IF($A12="","",IFERROR(VLOOKUP(BT$3&amp;$A12,Model1_RMRJ!$1:$1048576,BT$4,0),"-"))</f>
        <v>41.004501342773402</v>
      </c>
    </row>
    <row r="13" spans="1:72" ht="15.75" x14ac:dyDescent="0.25">
      <c r="A13" s="351" t="s">
        <v>717</v>
      </c>
      <c r="B13" s="299"/>
      <c r="C13" s="300" t="s">
        <v>728</v>
      </c>
      <c r="D13" s="293">
        <f>IF($A13="","",IFERROR(VLOOKUP(D$3&amp;$A13,Model1_RMRJ!$1:$1048576,D$4,0),"-"))</f>
        <v>-5.3297361591830904E-4</v>
      </c>
      <c r="E13" s="294">
        <f>IF($A13="","",IFERROR(VLOOKUP(E$3&amp;$A13,Model1_RMRJ!$1:$1048576,E$4,0)*100,"-"))</f>
        <v>0</v>
      </c>
      <c r="F13" s="294">
        <f>IF($A13="","",IFERROR(VLOOKUP(F$3&amp;$A13,Model1_RMRJ!$1:$1048576,F$4,0),"-"))</f>
        <v>1732.59033203125</v>
      </c>
      <c r="G13" s="293">
        <f>IF($A13="","",IFERROR(VLOOKUP(G$3&amp;$A13,Model1_RMRJ!$1:$1048576,G$4,0),"-"))</f>
        <v>-4.0035083657130599E-4</v>
      </c>
      <c r="H13" s="294">
        <f>IF($A13="","",IFERROR(VLOOKUP(H$3&amp;$A13,Model1_RMRJ!$1:$1048576,H$4,0)*100,"-"))</f>
        <v>3.2449599202527897E-24</v>
      </c>
      <c r="I13" s="294">
        <f>IF($A13="","",IFERROR(VLOOKUP(I$3&amp;$A13,Model1_RMRJ!$1:$1048576,I$4,0),"-"))</f>
        <v>1739.35119628906</v>
      </c>
      <c r="J13" s="293">
        <f>IF($A13="","",IFERROR(VLOOKUP(J$3&amp;$A13,Model1_RMRJ!$1:$1048576,J$4,0),"-"))</f>
        <v>-4.8381593660451499E-4</v>
      </c>
      <c r="K13" s="294">
        <f>IF($A13="","",IFERROR(VLOOKUP(K$3&amp;$A13,Model1_RMRJ!$1:$1048576,K$4,0)*100,"-"))</f>
        <v>0</v>
      </c>
      <c r="L13" s="294">
        <f>IF($A13="","",IFERROR(VLOOKUP(L$3&amp;$A13,Model1_RMRJ!$1:$1048576,L$4,0),"-"))</f>
        <v>1744.0751953125</v>
      </c>
      <c r="M13" s="293">
        <f>IF($A13="","",IFERROR(VLOOKUP(M$3&amp;$A13,Model1_RMRJ!$1:$1048576,M$4,0),"-"))</f>
        <v>-4.6552359708584802E-4</v>
      </c>
      <c r="N13" s="294">
        <f>IF($A13="","",IFERROR(VLOOKUP(N$3&amp;$A13,Model1_RMRJ!$1:$1048576,N$4,0)*100,"-"))</f>
        <v>2.0327952988309501E-35</v>
      </c>
      <c r="O13" s="294">
        <f>IF($A13="","",IFERROR(VLOOKUP(O$3&amp;$A13,Model1_RMRJ!$1:$1048576,O$4,0),"-"))</f>
        <v>1754.2646484375</v>
      </c>
      <c r="P13" s="293">
        <f>IF($A13="","",IFERROR(VLOOKUP(P$3&amp;$A13,Model1_RMRJ!$1:$1048576,P$4,0),"-"))</f>
        <v>-3.8074917392805202E-4</v>
      </c>
      <c r="Q13" s="294">
        <f>IF($A13="","",IFERROR(VLOOKUP(Q$3&amp;$A13,Model1_RMRJ!$1:$1048576,Q$4,0)*100,"-"))</f>
        <v>8.9698745393135297E-11</v>
      </c>
      <c r="R13" s="294">
        <f>IF($A13="","",IFERROR(VLOOKUP(R$3&amp;$A13,Model1_RMRJ!$1:$1048576,R$4,0),"-"))</f>
        <v>1752.05004882813</v>
      </c>
      <c r="S13" s="293">
        <f>IF($A13="","",IFERROR(VLOOKUP(S$3&amp;$A13,Model1_RMRJ!$1:$1048576,S$4,0),"-"))</f>
        <v>-4.1825819062069102E-4</v>
      </c>
      <c r="T13" s="294">
        <f>IF($A13="","",IFERROR(VLOOKUP(T$3&amp;$A13,Model1_RMRJ!$1:$1048576,T$4,0)*100,"-"))</f>
        <v>6.4124018054305304E-27</v>
      </c>
      <c r="U13" s="294">
        <f>IF($A13="","",IFERROR(VLOOKUP(U$3&amp;$A13,Model1_RMRJ!$1:$1048576,U$4,0),"-"))</f>
        <v>1750.22424316406</v>
      </c>
      <c r="V13" s="293">
        <f>IF($A13="","",IFERROR(VLOOKUP(V$3&amp;$A13,Model1_RMRJ!$1:$1048576,V$4,0),"-"))</f>
        <v>-4.3132170685567E-4</v>
      </c>
      <c r="W13" s="294">
        <f>IF($A13="","",IFERROR(VLOOKUP(W$3&amp;$A13,Model1_RMRJ!$1:$1048576,W$4,0)*100,"-"))</f>
        <v>8.9601551796199996E-32</v>
      </c>
      <c r="X13" s="294">
        <f>IF($A13="","",IFERROR(VLOOKUP(X$3&amp;$A13,Model1_RMRJ!$1:$1048576,X$4,0),"-"))</f>
        <v>1764.35791015625</v>
      </c>
      <c r="Y13" s="293">
        <f>IF($A13="","",IFERROR(VLOOKUP(Y$3&amp;$A13,Model1_RMRJ!$1:$1048576,Y$4,0),"-"))</f>
        <v>-4.0120515041053301E-4</v>
      </c>
      <c r="Z13" s="294">
        <f>IF($A13="","",IFERROR(VLOOKUP(Z$3&amp;$A13,Model1_RMRJ!$1:$1048576,Z$4,0)*100,"-"))</f>
        <v>7.2686729917294594E-31</v>
      </c>
      <c r="AA13" s="294">
        <f>IF($A13="","",IFERROR(VLOOKUP(AA$3&amp;$A13,Model1_RMRJ!$1:$1048576,AA$4,0),"-"))</f>
        <v>1765.6220703125</v>
      </c>
      <c r="AB13" s="293">
        <f>IF($A13="","",IFERROR(VLOOKUP(AB$3&amp;$A13,Model1_RMRJ!$1:$1048576,AB$4,0),"-"))</f>
        <v>-3.91129229683429E-4</v>
      </c>
      <c r="AC13" s="294">
        <f>IF($A13="","",IFERROR(VLOOKUP(AC$3&amp;$A13,Model1_RMRJ!$1:$1048576,AC$4,0)*100,"-"))</f>
        <v>8.5461909364103896E-29</v>
      </c>
      <c r="AD13" s="294">
        <f>IF($A13="","",IFERROR(VLOOKUP(AD$3&amp;$A13,Model1_RMRJ!$1:$1048576,AD$4,0),"-"))</f>
        <v>1748.779296875</v>
      </c>
      <c r="AE13" s="293">
        <f>IF($A13="","",IFERROR(VLOOKUP(AE$3&amp;$A13,Model1_RMRJ!$1:$1048576,AE$4,0),"-"))</f>
        <v>-3.38101584929973E-4</v>
      </c>
      <c r="AF13" s="294">
        <f>IF($A13="","",IFERROR(VLOOKUP(AF$3&amp;$A13,Model1_RMRJ!$1:$1048576,AF$4,0)*100,"-"))</f>
        <v>4.6105498332203502E-13</v>
      </c>
      <c r="AG13" s="294">
        <f>IF($A13="","",IFERROR(VLOOKUP(AG$3&amp;$A13,Model1_RMRJ!$1:$1048576,AG$4,0),"-"))</f>
        <v>1770.61999511719</v>
      </c>
      <c r="AH13" s="293">
        <f>IF($A13="","",IFERROR(VLOOKUP(AH$3&amp;$A13,Model1_RMRJ!$1:$1048576,AH$4,0),"-"))</f>
        <v>-2.8468179516494301E-4</v>
      </c>
      <c r="AI13" s="294">
        <f>IF($A13="","",IFERROR(VLOOKUP(AI$3&amp;$A13,Model1_RMRJ!$1:$1048576,AI$4,0)*100,"-"))</f>
        <v>1.4658048996807301E-5</v>
      </c>
      <c r="AJ13" s="294">
        <f>IF($A13="","",IFERROR(VLOOKUP(AJ$3&amp;$A13,Model1_RMRJ!$1:$1048576,AJ$4,0),"-"))</f>
        <v>1784.21105957031</v>
      </c>
      <c r="AK13" s="293">
        <f>IF($A13="","",IFERROR(VLOOKUP(AK$3&amp;$A13,Model1_RMRJ!$1:$1048576,AK$4,0),"-"))</f>
        <v>-3.6372846807353199E-4</v>
      </c>
      <c r="AL13" s="294">
        <f>IF($A13="","",IFERROR(VLOOKUP(AL$3&amp;$A13,Model1_RMRJ!$1:$1048576,AL$4,0)*100,"-"))</f>
        <v>2.9047123512668403E-14</v>
      </c>
      <c r="AM13" s="294">
        <f>IF($A13="","",IFERROR(VLOOKUP(AM$3&amp;$A13,Model1_RMRJ!$1:$1048576,AM$4,0),"-"))</f>
        <v>1802.615234375</v>
      </c>
      <c r="AN13" s="293">
        <f>IF($A13="","",IFERROR(VLOOKUP(AN$3&amp;$A13,Model1_RMRJ!$1:$1048576,AN$4,0),"-"))</f>
        <v>-3.8288824725896098E-4</v>
      </c>
      <c r="AO13" s="294">
        <f>IF($A13="","",IFERROR(VLOOKUP(AO$3&amp;$A13,Model1_RMRJ!$1:$1048576,AO$4,0)*100,"-"))</f>
        <v>7.9427194081671696E-28</v>
      </c>
      <c r="AP13" s="294">
        <f>IF($A13="","",IFERROR(VLOOKUP(AP$3&amp;$A13,Model1_RMRJ!$1:$1048576,AP$4,0),"-"))</f>
        <v>1808.44091796875</v>
      </c>
      <c r="AQ13" s="293">
        <f>IF($A13="","",IFERROR(VLOOKUP(AQ$3&amp;$A13,Model1_RMRJ!$1:$1048576,AQ$4,0),"-"))</f>
        <v>-3.90930945286527E-4</v>
      </c>
      <c r="AR13" s="294">
        <f>IF($A13="","",IFERROR(VLOOKUP(AR$3&amp;$A13,Model1_RMRJ!$1:$1048576,AR$4,0)*100,"-"))</f>
        <v>1.2357531628951601E-27</v>
      </c>
      <c r="AS13" s="294">
        <f>IF($A13="","",IFERROR(VLOOKUP(AS$3&amp;$A13,Model1_RMRJ!$1:$1048576,AS$4,0),"-"))</f>
        <v>1824.82250976563</v>
      </c>
      <c r="AT13" s="293">
        <f>IF($A13="","",IFERROR(VLOOKUP(AT$3&amp;$A13,Model1_RMRJ!$1:$1048576,AT$4,0),"-"))</f>
        <v>-4.3681447277776902E-4</v>
      </c>
      <c r="AU13" s="294">
        <f>IF($A13="","",IFERROR(VLOOKUP(AU$3&amp;$A13,Model1_RMRJ!$1:$1048576,AU$4,0)*100,"-"))</f>
        <v>0</v>
      </c>
      <c r="AV13" s="294">
        <f>IF($A13="","",IFERROR(VLOOKUP(AV$3&amp;$A13,Model1_RMRJ!$1:$1048576,AV$4,0),"-"))</f>
        <v>1828.052734375</v>
      </c>
      <c r="AW13" s="293">
        <f>IF($A13="","",IFERROR(VLOOKUP(AW$3&amp;$A13,Model1_RMRJ!$1:$1048576,AW$4,0),"-"))</f>
        <v>-4.48340724688023E-4</v>
      </c>
      <c r="AX13" s="294">
        <f>IF($A13="","",IFERROR(VLOOKUP(AX$3&amp;$A13,Model1_RMRJ!$1:$1048576,AX$4,0)*100,"-"))</f>
        <v>4.7894973485925302E-34</v>
      </c>
      <c r="AY13" s="294">
        <f>IF($A13="","",IFERROR(VLOOKUP(AY$3&amp;$A13,Model1_RMRJ!$1:$1048576,AY$4,0),"-"))</f>
        <v>1807.68176269531</v>
      </c>
      <c r="AZ13" s="293">
        <f>IF($A13="","",IFERROR(VLOOKUP(AZ$3&amp;$A13,Model1_RMRJ!$1:$1048576,AZ$4,0),"-"))</f>
        <v>-4.6991865383461101E-4</v>
      </c>
      <c r="BA13" s="294">
        <f>IF($A13="","",IFERROR(VLOOKUP(BA$3&amp;$A13,Model1_RMRJ!$1:$1048576,BA$4,0)*100,"-"))</f>
        <v>1.80303503950394E-36</v>
      </c>
      <c r="BB13" s="294">
        <f>IF($A13="","",IFERROR(VLOOKUP(BB$3&amp;$A13,Model1_RMRJ!$1:$1048576,BB$4,0),"-"))</f>
        <v>1836.23767089844</v>
      </c>
      <c r="BC13" s="293">
        <f>IF($A13="","",IFERROR(VLOOKUP(BC$3&amp;$A13,Model1_RMRJ!$1:$1048576,BC$4,0),"-"))</f>
        <v>-4.8128364142030499E-4</v>
      </c>
      <c r="BD13" s="294">
        <f>IF($A13="","",IFERROR(VLOOKUP(BD$3&amp;$A13,Model1_RMRJ!$1:$1048576,BD$4,0)*100,"-"))</f>
        <v>1.8567758165197201E-36</v>
      </c>
      <c r="BE13" s="294">
        <f>IF($A13="","",IFERROR(VLOOKUP(BE$3&amp;$A13,Model1_RMRJ!$1:$1048576,BE$4,0),"-"))</f>
        <v>1853.72790527344</v>
      </c>
      <c r="BF13" s="293">
        <f>IF($A13="","",IFERROR(VLOOKUP(BF$3&amp;$A13,Model1_RMRJ!$1:$1048576,BF$4,0),"-"))</f>
        <v>-4.7305689076892999E-4</v>
      </c>
      <c r="BG13" s="294">
        <f>IF($A13="","",IFERROR(VLOOKUP(BG$3&amp;$A13,Model1_RMRJ!$1:$1048576,BG$4,0)*100,"-"))</f>
        <v>0</v>
      </c>
      <c r="BH13" s="294">
        <f>IF($A13="","",IFERROR(VLOOKUP(BH$3&amp;$A13,Model1_RMRJ!$1:$1048576,BH$4,0),"-"))</f>
        <v>1742.60266113281</v>
      </c>
      <c r="BI13" s="293">
        <f>IF($A13="","",IFERROR(VLOOKUP(BI$3&amp;$A13,Model1_RMRJ!$1:$1048576,BI$4,0),"-"))</f>
        <v>-4.0852287202142201E-4</v>
      </c>
      <c r="BJ13" s="294">
        <f>IF($A13="","",IFERROR(VLOOKUP(BJ$3&amp;$A13,Model1_RMRJ!$1:$1048576,BJ$4,0)*100,"-"))</f>
        <v>0</v>
      </c>
      <c r="BK13" s="294">
        <f>IF($A13="","",IFERROR(VLOOKUP(BK$3&amp;$A13,Model1_RMRJ!$1:$1048576,BK$4,0),"-"))</f>
        <v>1758.05029296875</v>
      </c>
      <c r="BL13" s="293">
        <f>IF($A13="","",IFERROR(VLOOKUP(BL$3&amp;$A13,Model1_RMRJ!$1:$1048576,BL$4,0),"-"))</f>
        <v>-3.4420395968481898E-4</v>
      </c>
      <c r="BM13" s="294">
        <f>IF($A13="","",IFERROR(VLOOKUP(BM$3&amp;$A13,Model1_RMRJ!$1:$1048576,BM$4,0)*100,"-"))</f>
        <v>0</v>
      </c>
      <c r="BN13" s="294">
        <f>IF($A13="","",IFERROR(VLOOKUP(BN$3&amp;$A13,Model1_RMRJ!$1:$1048576,BN$4,0),"-"))</f>
        <v>1776.54333496094</v>
      </c>
      <c r="BO13" s="293">
        <f>IF($A13="","",IFERROR(VLOOKUP(BO$3&amp;$A13,Model1_RMRJ!$1:$1048576,BO$4,0),"-"))</f>
        <v>-4.15330461692065E-4</v>
      </c>
      <c r="BP13" s="294">
        <f>IF($A13="","",IFERROR(VLOOKUP(BP$3&amp;$A13,Model1_RMRJ!$1:$1048576,BP$4,0)*100,"-"))</f>
        <v>0</v>
      </c>
      <c r="BQ13" s="294">
        <f>IF($A13="","",IFERROR(VLOOKUP(BQ$3&amp;$A13,Model1_RMRJ!$1:$1048576,BQ$4,0),"-"))</f>
        <v>1817.28454589844</v>
      </c>
      <c r="BR13" s="293">
        <f>IF($A13="","",IFERROR(VLOOKUP(BR$3&amp;$A13,Model1_RMRJ!$1:$1048576,BR$4,0),"-"))</f>
        <v>-4.74538916023448E-4</v>
      </c>
      <c r="BS13" s="294">
        <f>IF($A13="","",IFERROR(VLOOKUP(BS$3&amp;$A13,Model1_RMRJ!$1:$1048576,BS$4,0)*100,"-"))</f>
        <v>0</v>
      </c>
      <c r="BT13" s="294">
        <f>IF($A13="","",IFERROR(VLOOKUP(BT$3&amp;$A13,Model1_RMRJ!$1:$1048576,BT$4,0),"-"))</f>
        <v>1844.96240234375</v>
      </c>
    </row>
    <row r="14" spans="1:72" ht="15.75" x14ac:dyDescent="0.25">
      <c r="B14" s="478" t="s">
        <v>729</v>
      </c>
      <c r="C14" s="478"/>
      <c r="D14" s="296"/>
      <c r="E14" s="298"/>
      <c r="F14" s="297"/>
      <c r="G14" s="296"/>
      <c r="H14" s="298"/>
      <c r="I14" s="297"/>
      <c r="J14" s="296"/>
      <c r="K14" s="298"/>
      <c r="L14" s="297"/>
      <c r="M14" s="296"/>
      <c r="N14" s="298"/>
      <c r="O14" s="297"/>
      <c r="P14" s="296"/>
      <c r="Q14" s="298"/>
      <c r="R14" s="297"/>
      <c r="S14" s="296"/>
      <c r="T14" s="298"/>
      <c r="U14" s="297"/>
      <c r="V14" s="296"/>
      <c r="W14" s="298"/>
      <c r="X14" s="297"/>
      <c r="Y14" s="296"/>
      <c r="Z14" s="298"/>
      <c r="AA14" s="297"/>
      <c r="AB14" s="296"/>
      <c r="AC14" s="298"/>
      <c r="AD14" s="297"/>
      <c r="AE14" s="296"/>
      <c r="AF14" s="298"/>
      <c r="AG14" s="297"/>
      <c r="AH14" s="296"/>
      <c r="AI14" s="298"/>
      <c r="AJ14" s="297"/>
      <c r="AK14" s="296"/>
      <c r="AL14" s="298"/>
      <c r="AM14" s="297"/>
      <c r="AN14" s="296"/>
      <c r="AO14" s="298"/>
      <c r="AP14" s="297"/>
      <c r="AQ14" s="296"/>
      <c r="AR14" s="298"/>
      <c r="AS14" s="297"/>
      <c r="AT14" s="296"/>
      <c r="AU14" s="298"/>
      <c r="AV14" s="297"/>
      <c r="AW14" s="296"/>
      <c r="AX14" s="298"/>
      <c r="AY14" s="297"/>
      <c r="AZ14" s="296"/>
      <c r="BA14" s="298"/>
      <c r="BB14" s="297"/>
      <c r="BC14" s="296"/>
      <c r="BD14" s="298"/>
      <c r="BE14" s="297"/>
      <c r="BF14" s="296"/>
      <c r="BG14" s="298"/>
      <c r="BH14" s="297"/>
      <c r="BI14" s="296"/>
      <c r="BJ14" s="298"/>
      <c r="BK14" s="297"/>
      <c r="BL14" s="296"/>
      <c r="BM14" s="298"/>
      <c r="BN14" s="297"/>
      <c r="BO14" s="296"/>
      <c r="BP14" s="298"/>
      <c r="BQ14" s="297"/>
      <c r="BR14" s="296"/>
      <c r="BS14" s="298"/>
      <c r="BT14" s="297"/>
    </row>
    <row r="15" spans="1:72" ht="15.75" x14ac:dyDescent="0.25">
      <c r="A15" s="351" t="s">
        <v>715</v>
      </c>
      <c r="B15" s="299"/>
      <c r="C15" s="300" t="s">
        <v>730</v>
      </c>
      <c r="D15" s="324">
        <f>IF($A15="","",IFERROR(VLOOKUP(D$3&amp;$A15,Model1_RMRJ!$1:$1048576,D$4,0),"-"))</f>
        <v>0.39046654105186501</v>
      </c>
      <c r="E15" s="323">
        <f>IF($A15="","",IFERROR(VLOOKUP(E$3&amp;$A15,Model1_RMRJ!$1:$1048576,E$4,0)*100,"-"))</f>
        <v>0</v>
      </c>
      <c r="F15" s="295">
        <f>IF($A15="","",IFERROR(VLOOKUP(F$3&amp;$A15,Model1_RMRJ!$1:$1048576,F$4,0),"-"))</f>
        <v>0.55705213546752896</v>
      </c>
      <c r="G15" s="324">
        <f>IF($A15="","",IFERROR(VLOOKUP(G$3&amp;$A15,Model1_RMRJ!$1:$1048576,G$4,0),"-"))</f>
        <v>0.35988464951515198</v>
      </c>
      <c r="H15" s="323">
        <f>IF($A15="","",IFERROR(VLOOKUP(H$3&amp;$A15,Model1_RMRJ!$1:$1048576,H$4,0)*100,"-"))</f>
        <v>0</v>
      </c>
      <c r="I15" s="295">
        <f>IF($A15="","",IFERROR(VLOOKUP(I$3&amp;$A15,Model1_RMRJ!$1:$1048576,I$4,0),"-"))</f>
        <v>0.550947666168213</v>
      </c>
      <c r="J15" s="324">
        <f>IF($A15="","",IFERROR(VLOOKUP(J$3&amp;$A15,Model1_RMRJ!$1:$1048576,J$4,0),"-"))</f>
        <v>0.360495775938034</v>
      </c>
      <c r="K15" s="323">
        <f>IF($A15="","",IFERROR(VLOOKUP(K$3&amp;$A15,Model1_RMRJ!$1:$1048576,K$4,0)*100,"-"))</f>
        <v>0</v>
      </c>
      <c r="L15" s="295">
        <f>IF($A15="","",IFERROR(VLOOKUP(L$3&amp;$A15,Model1_RMRJ!$1:$1048576,L$4,0),"-"))</f>
        <v>0.55390584468841597</v>
      </c>
      <c r="M15" s="324">
        <f>IF($A15="","",IFERROR(VLOOKUP(M$3&amp;$A15,Model1_RMRJ!$1:$1048576,M$4,0),"-"))</f>
        <v>0.37020778656005898</v>
      </c>
      <c r="N15" s="323">
        <f>IF($A15="","",IFERROR(VLOOKUP(N$3&amp;$A15,Model1_RMRJ!$1:$1048576,N$4,0)*100,"-"))</f>
        <v>0</v>
      </c>
      <c r="O15" s="295">
        <f>IF($A15="","",IFERROR(VLOOKUP(O$3&amp;$A15,Model1_RMRJ!$1:$1048576,O$4,0),"-"))</f>
        <v>0.55438941717147805</v>
      </c>
      <c r="P15" s="324">
        <f>IF($A15="","",IFERROR(VLOOKUP(P$3&amp;$A15,Model1_RMRJ!$1:$1048576,P$4,0),"-"))</f>
        <v>0.369713425636292</v>
      </c>
      <c r="Q15" s="323">
        <f>IF($A15="","",IFERROR(VLOOKUP(Q$3&amp;$A15,Model1_RMRJ!$1:$1048576,Q$4,0)*100,"-"))</f>
        <v>0</v>
      </c>
      <c r="R15" s="295">
        <f>IF($A15="","",IFERROR(VLOOKUP(R$3&amp;$A15,Model1_RMRJ!$1:$1048576,R$4,0),"-"))</f>
        <v>0.55978536605835005</v>
      </c>
      <c r="S15" s="324">
        <f>IF($A15="","",IFERROR(VLOOKUP(S$3&amp;$A15,Model1_RMRJ!$1:$1048576,S$4,0),"-"))</f>
        <v>0.388379067182541</v>
      </c>
      <c r="T15" s="323">
        <f>IF($A15="","",IFERROR(VLOOKUP(T$3&amp;$A15,Model1_RMRJ!$1:$1048576,T$4,0)*100,"-"))</f>
        <v>0</v>
      </c>
      <c r="U15" s="295">
        <f>IF($A15="","",IFERROR(VLOOKUP(U$3&amp;$A15,Model1_RMRJ!$1:$1048576,U$4,0),"-"))</f>
        <v>0.55653369426727295</v>
      </c>
      <c r="V15" s="324">
        <f>IF($A15="","",IFERROR(VLOOKUP(V$3&amp;$A15,Model1_RMRJ!$1:$1048576,V$4,0),"-"))</f>
        <v>0.38296455144882202</v>
      </c>
      <c r="W15" s="323">
        <f>IF($A15="","",IFERROR(VLOOKUP(W$3&amp;$A15,Model1_RMRJ!$1:$1048576,W$4,0)*100,"-"))</f>
        <v>0</v>
      </c>
      <c r="X15" s="295">
        <f>IF($A15="","",IFERROR(VLOOKUP(X$3&amp;$A15,Model1_RMRJ!$1:$1048576,X$4,0),"-"))</f>
        <v>0.55515033006668102</v>
      </c>
      <c r="Y15" s="324">
        <f>IF($A15="","",IFERROR(VLOOKUP(Y$3&amp;$A15,Model1_RMRJ!$1:$1048576,Y$4,0),"-"))</f>
        <v>0.38520419597625699</v>
      </c>
      <c r="Z15" s="323">
        <f>IF($A15="","",IFERROR(VLOOKUP(Z$3&amp;$A15,Model1_RMRJ!$1:$1048576,Z$4,0)*100,"-"))</f>
        <v>0</v>
      </c>
      <c r="AA15" s="295">
        <f>IF($A15="","",IFERROR(VLOOKUP(AA$3&amp;$A15,Model1_RMRJ!$1:$1048576,AA$4,0),"-"))</f>
        <v>0.55650401115417503</v>
      </c>
      <c r="AB15" s="324">
        <f>IF($A15="","",IFERROR(VLOOKUP(AB$3&amp;$A15,Model1_RMRJ!$1:$1048576,AB$4,0),"-"))</f>
        <v>0.37339574098586997</v>
      </c>
      <c r="AC15" s="323">
        <f>IF($A15="","",IFERROR(VLOOKUP(AC$3&amp;$A15,Model1_RMRJ!$1:$1048576,AC$4,0)*100,"-"))</f>
        <v>0</v>
      </c>
      <c r="AD15" s="295">
        <f>IF($A15="","",IFERROR(VLOOKUP(AD$3&amp;$A15,Model1_RMRJ!$1:$1048576,AD$4,0),"-"))</f>
        <v>0.55564820766448997</v>
      </c>
      <c r="AE15" s="324">
        <f>IF($A15="","",IFERROR(VLOOKUP(AE$3&amp;$A15,Model1_RMRJ!$1:$1048576,AE$4,0),"-"))</f>
        <v>0.34436431527137801</v>
      </c>
      <c r="AF15" s="323">
        <f>IF($A15="","",IFERROR(VLOOKUP(AF$3&amp;$A15,Model1_RMRJ!$1:$1048576,AF$4,0)*100,"-"))</f>
        <v>0</v>
      </c>
      <c r="AG15" s="295">
        <f>IF($A15="","",IFERROR(VLOOKUP(AG$3&amp;$A15,Model1_RMRJ!$1:$1048576,AG$4,0),"-"))</f>
        <v>0.56093508005142201</v>
      </c>
      <c r="AH15" s="324">
        <f>IF($A15="","",IFERROR(VLOOKUP(AH$3&amp;$A15,Model1_RMRJ!$1:$1048576,AH$4,0),"-"))</f>
        <v>0.286448955535889</v>
      </c>
      <c r="AI15" s="323">
        <f>IF($A15="","",IFERROR(VLOOKUP(AI$3&amp;$A15,Model1_RMRJ!$1:$1048576,AI$4,0)*100,"-"))</f>
        <v>0</v>
      </c>
      <c r="AJ15" s="295">
        <f>IF($A15="","",IFERROR(VLOOKUP(AJ$3&amp;$A15,Model1_RMRJ!$1:$1048576,AJ$4,0),"-"))</f>
        <v>0.55836814641952504</v>
      </c>
      <c r="AK15" s="324">
        <f>IF($A15="","",IFERROR(VLOOKUP(AK$3&amp;$A15,Model1_RMRJ!$1:$1048576,AK$4,0),"-"))</f>
        <v>0.31962135434150701</v>
      </c>
      <c r="AL15" s="323">
        <f>IF($A15="","",IFERROR(VLOOKUP(AL$3&amp;$A15,Model1_RMRJ!$1:$1048576,AL$4,0)*100,"-"))</f>
        <v>0</v>
      </c>
      <c r="AM15" s="295">
        <f>IF($A15="","",IFERROR(VLOOKUP(AM$3&amp;$A15,Model1_RMRJ!$1:$1048576,AM$4,0),"-"))</f>
        <v>0.55661767721176103</v>
      </c>
      <c r="AN15" s="324">
        <f>IF($A15="","",IFERROR(VLOOKUP(AN$3&amp;$A15,Model1_RMRJ!$1:$1048576,AN$4,0),"-"))</f>
        <v>0.35539910197258001</v>
      </c>
      <c r="AO15" s="323">
        <f>IF($A15="","",IFERROR(VLOOKUP(AO$3&amp;$A15,Model1_RMRJ!$1:$1048576,AO$4,0)*100,"-"))</f>
        <v>0</v>
      </c>
      <c r="AP15" s="295">
        <f>IF($A15="","",IFERROR(VLOOKUP(AP$3&amp;$A15,Model1_RMRJ!$1:$1048576,AP$4,0),"-"))</f>
        <v>0.55758249759674094</v>
      </c>
      <c r="AQ15" s="324">
        <f>IF($A15="","",IFERROR(VLOOKUP(AQ$3&amp;$A15,Model1_RMRJ!$1:$1048576,AQ$4,0),"-"))</f>
        <v>0.38147005438804599</v>
      </c>
      <c r="AR15" s="323">
        <f>IF($A15="","",IFERROR(VLOOKUP(AR$3&amp;$A15,Model1_RMRJ!$1:$1048576,AR$4,0)*100,"-"))</f>
        <v>0</v>
      </c>
      <c r="AS15" s="295">
        <f>IF($A15="","",IFERROR(VLOOKUP(AS$3&amp;$A15,Model1_RMRJ!$1:$1048576,AS$4,0),"-"))</f>
        <v>0.55768346786499001</v>
      </c>
      <c r="AT15" s="324">
        <f>IF($A15="","",IFERROR(VLOOKUP(AT$3&amp;$A15,Model1_RMRJ!$1:$1048576,AT$4,0),"-"))</f>
        <v>0.37871295213699302</v>
      </c>
      <c r="AU15" s="323">
        <f>IF($A15="","",IFERROR(VLOOKUP(AU$3&amp;$A15,Model1_RMRJ!$1:$1048576,AU$4,0)*100,"-"))</f>
        <v>0</v>
      </c>
      <c r="AV15" s="295">
        <f>IF($A15="","",IFERROR(VLOOKUP(AV$3&amp;$A15,Model1_RMRJ!$1:$1048576,AV$4,0),"-"))</f>
        <v>0.55500221252441395</v>
      </c>
      <c r="AW15" s="324">
        <f>IF($A15="","",IFERROR(VLOOKUP(AW$3&amp;$A15,Model1_RMRJ!$1:$1048576,AW$4,0),"-"))</f>
        <v>0.36621347069740301</v>
      </c>
      <c r="AX15" s="323">
        <f>IF($A15="","",IFERROR(VLOOKUP(AX$3&amp;$A15,Model1_RMRJ!$1:$1048576,AX$4,0)*100,"-"))</f>
        <v>0</v>
      </c>
      <c r="AY15" s="295">
        <f>IF($A15="","",IFERROR(VLOOKUP(AY$3&amp;$A15,Model1_RMRJ!$1:$1048576,AY$4,0),"-"))</f>
        <v>0.55884033441543601</v>
      </c>
      <c r="AZ15" s="324">
        <f>IF($A15="","",IFERROR(VLOOKUP(AZ$3&amp;$A15,Model1_RMRJ!$1:$1048576,AZ$4,0),"-"))</f>
        <v>0.36735889315605202</v>
      </c>
      <c r="BA15" s="323">
        <f>IF($A15="","",IFERROR(VLOOKUP(BA$3&amp;$A15,Model1_RMRJ!$1:$1048576,BA$4,0)*100,"-"))</f>
        <v>0</v>
      </c>
      <c r="BB15" s="295">
        <f>IF($A15="","",IFERROR(VLOOKUP(BB$3&amp;$A15,Model1_RMRJ!$1:$1048576,BB$4,0),"-"))</f>
        <v>0.56085264682769798</v>
      </c>
      <c r="BC15" s="324">
        <f>IF($A15="","",IFERROR(VLOOKUP(BC$3&amp;$A15,Model1_RMRJ!$1:$1048576,BC$4,0),"-"))</f>
        <v>0.38172459602356001</v>
      </c>
      <c r="BD15" s="323">
        <f>IF($A15="","",IFERROR(VLOOKUP(BD$3&amp;$A15,Model1_RMRJ!$1:$1048576,BD$4,0)*100,"-"))</f>
        <v>0</v>
      </c>
      <c r="BE15" s="295">
        <f>IF($A15="","",IFERROR(VLOOKUP(BE$3&amp;$A15,Model1_RMRJ!$1:$1048576,BE$4,0),"-"))</f>
        <v>0.55886703729629505</v>
      </c>
      <c r="BF15" s="324">
        <f>IF($A15="","",IFERROR(VLOOKUP(BF$3&amp;$A15,Model1_RMRJ!$1:$1048576,BF$4,0),"-"))</f>
        <v>0.37019702792167702</v>
      </c>
      <c r="BG15" s="323">
        <f>IF($A15="","",IFERROR(VLOOKUP(BG$3&amp;$A15,Model1_RMRJ!$1:$1048576,BG$4,0)*100,"-"))</f>
        <v>0</v>
      </c>
      <c r="BH15" s="295">
        <f>IF($A15="","",IFERROR(VLOOKUP(BH$3&amp;$A15,Model1_RMRJ!$1:$1048576,BH$4,0),"-"))</f>
        <v>0.554060459136963</v>
      </c>
      <c r="BI15" s="324">
        <f>IF($A15="","",IFERROR(VLOOKUP(BI$3&amp;$A15,Model1_RMRJ!$1:$1048576,BI$4,0),"-"))</f>
        <v>0.38138002157211298</v>
      </c>
      <c r="BJ15" s="323">
        <f>IF($A15="","",IFERROR(VLOOKUP(BJ$3&amp;$A15,Model1_RMRJ!$1:$1048576,BJ$4,0)*100,"-"))</f>
        <v>0</v>
      </c>
      <c r="BK15" s="295">
        <f>IF($A15="","",IFERROR(VLOOKUP(BK$3&amp;$A15,Model1_RMRJ!$1:$1048576,BK$4,0),"-"))</f>
        <v>0.556992948055267</v>
      </c>
      <c r="BL15" s="324">
        <f>IF($A15="","",IFERROR(VLOOKUP(BL$3&amp;$A15,Model1_RMRJ!$1:$1048576,BL$4,0),"-"))</f>
        <v>0.33113625645637501</v>
      </c>
      <c r="BM15" s="323">
        <f>IF($A15="","",IFERROR(VLOOKUP(BM$3&amp;$A15,Model1_RMRJ!$1:$1048576,BM$4,0)*100,"-"))</f>
        <v>0</v>
      </c>
      <c r="BN15" s="295">
        <f>IF($A15="","",IFERROR(VLOOKUP(BN$3&amp;$A15,Model1_RMRJ!$1:$1048576,BN$4,0),"-"))</f>
        <v>0.55789172649383501</v>
      </c>
      <c r="BO15" s="324">
        <f>IF($A15="","",IFERROR(VLOOKUP(BO$3&amp;$A15,Model1_RMRJ!$1:$1048576,BO$4,0),"-"))</f>
        <v>0.37070086598396301</v>
      </c>
      <c r="BP15" s="323">
        <f>IF($A15="","",IFERROR(VLOOKUP(BP$3&amp;$A15,Model1_RMRJ!$1:$1048576,BP$4,0)*100,"-"))</f>
        <v>0</v>
      </c>
      <c r="BQ15" s="295">
        <f>IF($A15="","",IFERROR(VLOOKUP(BQ$3&amp;$A15,Model1_RMRJ!$1:$1048576,BQ$4,0),"-"))</f>
        <v>0.55727744102478005</v>
      </c>
      <c r="BR15" s="324">
        <f>IF($A15="","",IFERROR(VLOOKUP(BR$3&amp;$A15,Model1_RMRJ!$1:$1048576,BR$4,0),"-"))</f>
        <v>0.37433326244354198</v>
      </c>
      <c r="BS15" s="323">
        <f>IF($A15="","",IFERROR(VLOOKUP(BS$3&amp;$A15,Model1_RMRJ!$1:$1048576,BS$4,0)*100,"-"))</f>
        <v>0</v>
      </c>
      <c r="BT15" s="295">
        <f>IF($A15="","",IFERROR(VLOOKUP(BT$3&amp;$A15,Model1_RMRJ!$1:$1048576,BT$4,0),"-"))</f>
        <v>0.55986213684081998</v>
      </c>
    </row>
    <row r="16" spans="1:72" ht="15.75" x14ac:dyDescent="0.25">
      <c r="B16" s="478" t="s">
        <v>731</v>
      </c>
      <c r="C16" s="478"/>
      <c r="D16" s="296"/>
      <c r="E16" s="301"/>
      <c r="F16" s="297"/>
      <c r="G16" s="296"/>
      <c r="H16" s="301"/>
      <c r="I16" s="297"/>
      <c r="J16" s="296"/>
      <c r="K16" s="301"/>
      <c r="L16" s="297"/>
      <c r="M16" s="296"/>
      <c r="N16" s="301"/>
      <c r="O16" s="297"/>
      <c r="P16" s="296"/>
      <c r="Q16" s="301"/>
      <c r="R16" s="297"/>
      <c r="S16" s="296"/>
      <c r="T16" s="301"/>
      <c r="U16" s="297"/>
      <c r="V16" s="296"/>
      <c r="W16" s="301"/>
      <c r="X16" s="297"/>
      <c r="Y16" s="296"/>
      <c r="Z16" s="301"/>
      <c r="AA16" s="297"/>
      <c r="AB16" s="296"/>
      <c r="AC16" s="301"/>
      <c r="AD16" s="297"/>
      <c r="AE16" s="296"/>
      <c r="AF16" s="301"/>
      <c r="AG16" s="297"/>
      <c r="AH16" s="296"/>
      <c r="AI16" s="301"/>
      <c r="AJ16" s="297"/>
      <c r="AK16" s="296"/>
      <c r="AL16" s="301"/>
      <c r="AM16" s="297"/>
      <c r="AN16" s="296"/>
      <c r="AO16" s="301"/>
      <c r="AP16" s="297"/>
      <c r="AQ16" s="296"/>
      <c r="AR16" s="301"/>
      <c r="AS16" s="297"/>
      <c r="AT16" s="296"/>
      <c r="AU16" s="301"/>
      <c r="AV16" s="297"/>
      <c r="AW16" s="296"/>
      <c r="AX16" s="301"/>
      <c r="AY16" s="297"/>
      <c r="AZ16" s="296"/>
      <c r="BA16" s="301"/>
      <c r="BB16" s="297"/>
      <c r="BC16" s="296"/>
      <c r="BD16" s="355"/>
      <c r="BE16" s="297"/>
      <c r="BF16" s="296"/>
      <c r="BG16" s="325"/>
      <c r="BH16" s="297"/>
      <c r="BI16" s="296"/>
      <c r="BJ16" s="325"/>
      <c r="BK16" s="297"/>
      <c r="BL16" s="296"/>
      <c r="BM16" s="325"/>
      <c r="BN16" s="297"/>
      <c r="BO16" s="296"/>
      <c r="BP16" s="325"/>
      <c r="BQ16" s="297"/>
      <c r="BR16" s="296"/>
      <c r="BS16" s="325"/>
      <c r="BT16" s="297"/>
    </row>
    <row r="17" spans="1:72" ht="25.5" x14ac:dyDescent="0.25">
      <c r="A17" s="353" t="s">
        <v>697</v>
      </c>
      <c r="B17" s="285"/>
      <c r="C17" s="302" t="s">
        <v>732</v>
      </c>
      <c r="D17" s="293">
        <f>IF($A17="","",IFERROR(VLOOKUP(D$3&amp;$A17,Model1_RMRJ!$1:$1048576,D$4,0),"-"))</f>
        <v>0.229103058576584</v>
      </c>
      <c r="E17" s="294">
        <f>IF($A17="","",IFERROR(VLOOKUP(E$3&amp;$A17,Model1_RMRJ!$1:$1048576,E$4,0)*100,"-"))</f>
        <v>5.7371076196432096</v>
      </c>
      <c r="F17" s="295">
        <f>IF($A17="","",IFERROR(VLOOKUP(F$3&amp;$A17,Model1_RMRJ!$1:$1048576,F$4,0),"-"))</f>
        <v>3.8987695006653699E-4</v>
      </c>
      <c r="G17" s="293">
        <f>IF($A17="","",IFERROR(VLOOKUP(G$3&amp;$A17,Model1_RMRJ!$1:$1048576,G$4,0),"-"))</f>
        <v>2.5309285148978199E-2</v>
      </c>
      <c r="H17" s="294">
        <f>IF($A17="","",IFERROR(VLOOKUP(H$3&amp;$A17,Model1_RMRJ!$1:$1048576,H$4,0)*100,"-"))</f>
        <v>80.453372001647907</v>
      </c>
      <c r="I17" s="295">
        <f>IF($A17="","",IFERROR(VLOOKUP(I$3&amp;$A17,Model1_RMRJ!$1:$1048576,I$4,0),"-"))</f>
        <v>5.1302759675309105E-4</v>
      </c>
      <c r="J17" s="293">
        <f>IF($A17="","",IFERROR(VLOOKUP(J$3&amp;$A17,Model1_RMRJ!$1:$1048576,J$4,0),"-"))</f>
        <v>0.17199335992336301</v>
      </c>
      <c r="K17" s="294">
        <f>IF($A17="","",IFERROR(VLOOKUP(K$3&amp;$A17,Model1_RMRJ!$1:$1048576,K$4,0)*100,"-"))</f>
        <v>2.67494579020422E-3</v>
      </c>
      <c r="L17" s="295">
        <f>IF($A17="","",IFERROR(VLOOKUP(L$3&amp;$A17,Model1_RMRJ!$1:$1048576,L$4,0),"-"))</f>
        <v>5.9379588492447497E-5</v>
      </c>
      <c r="M17" s="293">
        <f>IF($A17="","",IFERROR(VLOOKUP(M$3&amp;$A17,Model1_RMRJ!$1:$1048576,M$4,0),"-"))</f>
        <v>9.3565061688423198E-2</v>
      </c>
      <c r="N17" s="294">
        <f>IF($A17="","",IFERROR(VLOOKUP(N$3&amp;$A17,Model1_RMRJ!$1:$1048576,N$4,0)*100,"-"))</f>
        <v>18.4264793992043</v>
      </c>
      <c r="O17" s="295">
        <f>IF($A17="","",IFERROR(VLOOKUP(O$3&amp;$A17,Model1_RMRJ!$1:$1048576,O$4,0),"-"))</f>
        <v>2.4010871129576101E-4</v>
      </c>
      <c r="P17" s="293">
        <f>IF($A17="","",IFERROR(VLOOKUP(P$3&amp;$A17,Model1_RMRJ!$1:$1048576,P$4,0),"-"))</f>
        <v>0.46317023038864102</v>
      </c>
      <c r="Q17" s="294">
        <f>IF($A17="","",IFERROR(VLOOKUP(Q$3&amp;$A17,Model1_RMRJ!$1:$1048576,Q$4,0)*100,"-"))</f>
        <v>3.1961816001259201E-29</v>
      </c>
      <c r="R17" s="295">
        <f>IF($A17="","",IFERROR(VLOOKUP(R$3&amp;$A17,Model1_RMRJ!$1:$1048576,R$4,0),"-"))</f>
        <v>1.05213875940535E-4</v>
      </c>
      <c r="S17" s="293">
        <f>IF($A17="","",IFERROR(VLOOKUP(S$3&amp;$A17,Model1_RMRJ!$1:$1048576,S$4,0),"-"))</f>
        <v>0.97230571508407604</v>
      </c>
      <c r="T17" s="294">
        <f>IF($A17="","",IFERROR(VLOOKUP(T$3&amp;$A17,Model1_RMRJ!$1:$1048576,T$4,0)*100,"-"))</f>
        <v>14.246967434883102</v>
      </c>
      <c r="U17" s="295">
        <f>IF($A17="","",IFERROR(VLOOKUP(U$3&amp;$A17,Model1_RMRJ!$1:$1048576,U$4,0),"-"))</f>
        <v>1.05166160210501E-4</v>
      </c>
      <c r="V17" s="293">
        <f>IF($A17="","",IFERROR(VLOOKUP(V$3&amp;$A17,Model1_RMRJ!$1:$1048576,V$4,0),"-"))</f>
        <v>-0.203245654702187</v>
      </c>
      <c r="W17" s="294">
        <f>IF($A17="","",IFERROR(VLOOKUP(W$3&amp;$A17,Model1_RMRJ!$1:$1048576,W$4,0)*100,"-"))</f>
        <v>20.801261067390399</v>
      </c>
      <c r="X17" s="295">
        <f>IF($A17="","",IFERROR(VLOOKUP(X$3&amp;$A17,Model1_RMRJ!$1:$1048576,X$4,0),"-"))</f>
        <v>5.1616330165416002E-4</v>
      </c>
      <c r="Y17" s="293">
        <f>IF($A17="","",IFERROR(VLOOKUP(Y$3&amp;$A17,Model1_RMRJ!$1:$1048576,Y$4,0),"-"))</f>
        <v>-0.32611259818077099</v>
      </c>
      <c r="Z17" s="294">
        <f>IF($A17="","",IFERROR(VLOOKUP(Z$3&amp;$A17,Model1_RMRJ!$1:$1048576,Z$4,0)*100,"-"))</f>
        <v>3.6909162998199498</v>
      </c>
      <c r="AA17" s="295">
        <f>IF($A17="","",IFERROR(VLOOKUP(AA$3&amp;$A17,Model1_RMRJ!$1:$1048576,AA$4,0),"-"))</f>
        <v>4.17303468566388E-4</v>
      </c>
      <c r="AB17" s="293">
        <f>IF($A17="","",IFERROR(VLOOKUP(AB$3&amp;$A17,Model1_RMRJ!$1:$1048576,AB$4,0),"-"))</f>
        <v>-0.18823005259037001</v>
      </c>
      <c r="AC17" s="294">
        <f>IF($A17="","",IFERROR(VLOOKUP(AC$3&amp;$A17,Model1_RMRJ!$1:$1048576,AC$4,0)*100,"-"))</f>
        <v>46.214884519576998</v>
      </c>
      <c r="AD17" s="295">
        <f>IF($A17="","",IFERROR(VLOOKUP(AD$3&amp;$A17,Model1_RMRJ!$1:$1048576,AD$4,0),"-"))</f>
        <v>1.7677228606771699E-4</v>
      </c>
      <c r="AE17" s="293">
        <f>IF($A17="","",IFERROR(VLOOKUP(AE$3&amp;$A17,Model1_RMRJ!$1:$1048576,AE$4,0),"-"))</f>
        <v>-0.12592260539531699</v>
      </c>
      <c r="AF17" s="294">
        <f>IF($A17="","",IFERROR(VLOOKUP(AF$3&amp;$A17,Model1_RMRJ!$1:$1048576,AF$4,0)*100,"-"))</f>
        <v>27.731415629386902</v>
      </c>
      <c r="AG17" s="295">
        <f>IF($A17="","",IFERROR(VLOOKUP(AG$3&amp;$A17,Model1_RMRJ!$1:$1048576,AG$4,0),"-"))</f>
        <v>1.8058328714687399E-4</v>
      </c>
      <c r="AH17" s="293">
        <f>IF($A17="","",IFERROR(VLOOKUP(AH$3&amp;$A17,Model1_RMRJ!$1:$1048576,AH$4,0),"-"))</f>
        <v>-0.72803878784179699</v>
      </c>
      <c r="AI17" s="294">
        <f>IF($A17="","",IFERROR(VLOOKUP(AI$3&amp;$A17,Model1_RMRJ!$1:$1048576,AI$4,0)*100,"-"))</f>
        <v>31.380644440650901</v>
      </c>
      <c r="AJ17" s="295">
        <f>IF($A17="","",IFERROR(VLOOKUP(AJ$3&amp;$A17,Model1_RMRJ!$1:$1048576,AJ$4,0),"-"))</f>
        <v>2.1467324404511601E-4</v>
      </c>
      <c r="AK17" s="293">
        <f>IF($A17="","",IFERROR(VLOOKUP(AK$3&amp;$A17,Model1_RMRJ!$1:$1048576,AK$4,0),"-"))</f>
        <v>-0.21490916609764099</v>
      </c>
      <c r="AL17" s="294">
        <f>IF($A17="","",IFERROR(VLOOKUP(AL$3&amp;$A17,Model1_RMRJ!$1:$1048576,AL$4,0)*100,"-"))</f>
        <v>0.71848118677735306</v>
      </c>
      <c r="AM17" s="295">
        <f>IF($A17="","",IFERROR(VLOOKUP(AM$3&amp;$A17,Model1_RMRJ!$1:$1048576,AM$4,0),"-"))</f>
        <v>3.7157491897232798E-4</v>
      </c>
      <c r="AN17" s="293">
        <f>IF($A17="","",IFERROR(VLOOKUP(AN$3&amp;$A17,Model1_RMRJ!$1:$1048576,AN$4,0),"-"))</f>
        <v>-0.14345291256904599</v>
      </c>
      <c r="AO17" s="294">
        <f>IF($A17="","",IFERROR(VLOOKUP(AO$3&amp;$A17,Model1_RMRJ!$1:$1048576,AO$4,0)*100,"-"))</f>
        <v>26.810172200202899</v>
      </c>
      <c r="AP17" s="295">
        <f>IF($A17="","",IFERROR(VLOOKUP(AP$3&amp;$A17,Model1_RMRJ!$1:$1048576,AP$4,0),"-"))</f>
        <v>2.1158363961148999E-4</v>
      </c>
      <c r="AQ17" s="293">
        <f>IF($A17="","",IFERROR(VLOOKUP(AQ$3&amp;$A17,Model1_RMRJ!$1:$1048576,AQ$4,0),"-"))</f>
        <v>-0.18177743256092099</v>
      </c>
      <c r="AR17" s="294">
        <f>IF($A17="","",IFERROR(VLOOKUP(AR$3&amp;$A17,Model1_RMRJ!$1:$1048576,AR$4,0)*100,"-"))</f>
        <v>36.027204990386998</v>
      </c>
      <c r="AS17" s="295">
        <f>IF($A17="","",IFERROR(VLOOKUP(AS$3&amp;$A17,Model1_RMRJ!$1:$1048576,AS$4,0),"-"))</f>
        <v>4.6462070895358898E-4</v>
      </c>
      <c r="AT17" s="293">
        <f>IF($A17="","",IFERROR(VLOOKUP(AT$3&amp;$A17,Model1_RMRJ!$1:$1048576,AT$4,0),"-"))</f>
        <v>-0.35587760806083701</v>
      </c>
      <c r="AU17" s="294">
        <f>IF($A17="","",IFERROR(VLOOKUP(AU$3&amp;$A17,Model1_RMRJ!$1:$1048576,AU$4,0)*100,"-"))</f>
        <v>1.5538305044174199</v>
      </c>
      <c r="AV17" s="295">
        <f>IF($A17="","",IFERROR(VLOOKUP(AV$3&amp;$A17,Model1_RMRJ!$1:$1048576,AV$4,0),"-"))</f>
        <v>1.4562161231879099E-4</v>
      </c>
      <c r="AW17" s="293">
        <f>IF($A17="","",IFERROR(VLOOKUP(AW$3&amp;$A17,Model1_RMRJ!$1:$1048576,AW$4,0),"-"))</f>
        <v>-0.107192881405354</v>
      </c>
      <c r="AX17" s="294">
        <f>IF($A17="","",IFERROR(VLOOKUP(AX$3&amp;$A17,Model1_RMRJ!$1:$1048576,AX$4,0)*100,"-"))</f>
        <v>1.6290821135044102</v>
      </c>
      <c r="AY17" s="295">
        <f>IF($A17="","",IFERROR(VLOOKUP(AY$3&amp;$A17,Model1_RMRJ!$1:$1048576,AY$4,0),"-"))</f>
        <v>1.40814096084796E-4</v>
      </c>
      <c r="AZ17" s="293">
        <f>IF($A17="","",IFERROR(VLOOKUP(AZ$3&amp;$A17,Model1_RMRJ!$1:$1048576,AZ$4,0),"-"))</f>
        <v>-0.19363628327846499</v>
      </c>
      <c r="BA17" s="294">
        <f>IF($A17="","",IFERROR(VLOOKUP(BA$3&amp;$A17,Model1_RMRJ!$1:$1048576,BA$4,0)*100,"-"))</f>
        <v>65.364539623260498</v>
      </c>
      <c r="BB17" s="295">
        <f>IF($A17="","",IFERROR(VLOOKUP(BB$3&amp;$A17,Model1_RMRJ!$1:$1048576,BB$4,0),"-"))</f>
        <v>2.97749531455338E-4</v>
      </c>
      <c r="BC17" s="293">
        <f>IF($A17="","",IFERROR(VLOOKUP(BC$3&amp;$A17,Model1_RMRJ!$1:$1048576,BC$4,0),"-"))</f>
        <v>7.0062547922134399E-2</v>
      </c>
      <c r="BD17" s="294">
        <f>IF($A17="","",IFERROR(VLOOKUP(BD$3&amp;$A17,Model1_RMRJ!$1:$1048576,BD$4,0)*100,"-"))</f>
        <v>0.58705690316855896</v>
      </c>
      <c r="BE17" s="295">
        <f>IF($A17="","",IFERROR(VLOOKUP(BE$3&amp;$A17,Model1_RMRJ!$1:$1048576,BE$4,0),"-"))</f>
        <v>1.25929029309191E-4</v>
      </c>
      <c r="BF17" s="293">
        <f>IF($A17="","",IFERROR(VLOOKUP(BF$3&amp;$A17,Model1_RMRJ!$1:$1048576,BF$4,0),"-"))</f>
        <v>0.13119398057460799</v>
      </c>
      <c r="BG17" s="294">
        <f>IF($A17="","",IFERROR(VLOOKUP(BG$3&amp;$A17,Model1_RMRJ!$1:$1048576,BG$4,0)*100,"-"))</f>
        <v>2.4862917140126202</v>
      </c>
      <c r="BH17" s="295">
        <f>IF($A17="","",IFERROR(VLOOKUP(BH$3&amp;$A17,Model1_RMRJ!$1:$1048576,BH$4,0),"-"))</f>
        <v>3.00868763588369E-4</v>
      </c>
      <c r="BI17" s="293">
        <f>IF($A17="","",IFERROR(VLOOKUP(BI$3&amp;$A17,Model1_RMRJ!$1:$1048576,BI$4,0),"-"))</f>
        <v>-5.9015203267335899E-2</v>
      </c>
      <c r="BJ17" s="294">
        <f>IF($A17="","",IFERROR(VLOOKUP(BJ$3&amp;$A17,Model1_RMRJ!$1:$1048576,BJ$4,0)*100,"-"))</f>
        <v>69.669455289840698</v>
      </c>
      <c r="BK17" s="295">
        <f>IF($A17="","",IFERROR(VLOOKUP(BK$3&amp;$A17,Model1_RMRJ!$1:$1048576,BK$4,0),"-"))</f>
        <v>2.85862450255081E-4</v>
      </c>
      <c r="BL17" s="293">
        <f>IF($A17="","",IFERROR(VLOOKUP(BL$3&amp;$A17,Model1_RMRJ!$1:$1048576,BL$4,0),"-"))</f>
        <v>-0.29539406299591098</v>
      </c>
      <c r="BM17" s="294">
        <f>IF($A17="","",IFERROR(VLOOKUP(BM$3&amp;$A17,Model1_RMRJ!$1:$1048576,BM$4,0)*100,"-"))</f>
        <v>10.3563703596592</v>
      </c>
      <c r="BN17" s="295">
        <f>IF($A17="","",IFERROR(VLOOKUP(BN$3&amp;$A17,Model1_RMRJ!$1:$1048576,BN$4,0),"-"))</f>
        <v>2.3582630092278101E-4</v>
      </c>
      <c r="BO17" s="293">
        <f>IF($A17="","",IFERROR(VLOOKUP(BO$3&amp;$A17,Model1_RMRJ!$1:$1048576,BO$4,0),"-"))</f>
        <v>-0.19823275506496399</v>
      </c>
      <c r="BP17" s="294">
        <f>IF($A17="","",IFERROR(VLOOKUP(BP$3&amp;$A17,Model1_RMRJ!$1:$1048576,BP$4,0)*100,"-"))</f>
        <v>5.5979419499635705</v>
      </c>
      <c r="BQ17" s="295">
        <f>IF($A17="","",IFERROR(VLOOKUP(BQ$3&amp;$A17,Model1_RMRJ!$1:$1048576,BQ$4,0),"-"))</f>
        <v>2.41188958170824E-4</v>
      </c>
      <c r="BR17" s="293">
        <f>IF($A17="","",IFERROR(VLOOKUP(BR$3&amp;$A17,Model1_RMRJ!$1:$1048576,BR$4,0),"-"))</f>
        <v>-0.11131092905998199</v>
      </c>
      <c r="BS17" s="294">
        <f>IF($A17="","",IFERROR(VLOOKUP(BS$3&amp;$A17,Model1_RMRJ!$1:$1048576,BS$4,0)*100,"-"))</f>
        <v>72.050219774246202</v>
      </c>
      <c r="BT17" s="295">
        <f>IF($A17="","",IFERROR(VLOOKUP(BT$3&amp;$A17,Model1_RMRJ!$1:$1048576,BT$4,0),"-"))</f>
        <v>2.12039463804103E-4</v>
      </c>
    </row>
    <row r="18" spans="1:72" ht="25.5" x14ac:dyDescent="0.25">
      <c r="A18" s="353" t="s">
        <v>706</v>
      </c>
      <c r="B18" s="285"/>
      <c r="C18" s="303" t="s">
        <v>733</v>
      </c>
      <c r="D18" s="293">
        <f>IF($A18="","",IFERROR(VLOOKUP(D$3&amp;$A18,Model1_RMRJ!$1:$1048576,D$4,0),"-"))</f>
        <v>-1.09344059601426E-2</v>
      </c>
      <c r="E18" s="294">
        <f>IF($A18="","",IFERROR(VLOOKUP(E$3&amp;$A18,Model1_RMRJ!$1:$1048576,E$4,0)*100,"-"))</f>
        <v>88.300281763076811</v>
      </c>
      <c r="F18" s="295">
        <f>IF($A18="","",IFERROR(VLOOKUP(F$3&amp;$A18,Model1_RMRJ!$1:$1048576,F$4,0),"-"))</f>
        <v>6.6729625687003101E-3</v>
      </c>
      <c r="G18" s="293">
        <f>IF($A18="","",IFERROR(VLOOKUP(G$3&amp;$A18,Model1_RMRJ!$1:$1048576,G$4,0),"-"))</f>
        <v>-0.13907222449779499</v>
      </c>
      <c r="H18" s="294">
        <f>IF($A18="","",IFERROR(VLOOKUP(H$3&amp;$A18,Model1_RMRJ!$1:$1048576,H$4,0)*100,"-"))</f>
        <v>7.1468107402324703</v>
      </c>
      <c r="I18" s="295">
        <f>IF($A18="","",IFERROR(VLOOKUP(I$3&amp;$A18,Model1_RMRJ!$1:$1048576,I$4,0),"-"))</f>
        <v>5.5218213237822099E-3</v>
      </c>
      <c r="J18" s="293">
        <f>IF($A18="","",IFERROR(VLOOKUP(J$3&amp;$A18,Model1_RMRJ!$1:$1048576,J$4,0),"-"))</f>
        <v>-9.9493218585848808E-3</v>
      </c>
      <c r="K18" s="294">
        <f>IF($A18="","",IFERROR(VLOOKUP(K$3&amp;$A18,Model1_RMRJ!$1:$1048576,K$4,0)*100,"-"))</f>
        <v>91.676229238510103</v>
      </c>
      <c r="L18" s="295">
        <f>IF($A18="","",IFERROR(VLOOKUP(L$3&amp;$A18,Model1_RMRJ!$1:$1048576,L$4,0),"-"))</f>
        <v>5.6652124039828803E-3</v>
      </c>
      <c r="M18" s="293">
        <f>IF($A18="","",IFERROR(VLOOKUP(M$3&amp;$A18,Model1_RMRJ!$1:$1048576,M$4,0),"-"))</f>
        <v>-1.85925625264645E-2</v>
      </c>
      <c r="N18" s="294">
        <f>IF($A18="","",IFERROR(VLOOKUP(N$3&amp;$A18,Model1_RMRJ!$1:$1048576,N$4,0)*100,"-"))</f>
        <v>80.572545528411894</v>
      </c>
      <c r="O18" s="295">
        <f>IF($A18="","",IFERROR(VLOOKUP(O$3&amp;$A18,Model1_RMRJ!$1:$1048576,O$4,0),"-"))</f>
        <v>6.7164716310799096E-3</v>
      </c>
      <c r="P18" s="293">
        <f>IF($A18="","",IFERROR(VLOOKUP(P$3&amp;$A18,Model1_RMRJ!$1:$1048576,P$4,0),"-"))</f>
        <v>7.3906681500375297E-3</v>
      </c>
      <c r="Q18" s="294">
        <f>IF($A18="","",IFERROR(VLOOKUP(Q$3&amp;$A18,Model1_RMRJ!$1:$1048576,Q$4,0)*100,"-"))</f>
        <v>90.948826074600191</v>
      </c>
      <c r="R18" s="295">
        <f>IF($A18="","",IFERROR(VLOOKUP(R$3&amp;$A18,Model1_RMRJ!$1:$1048576,R$4,0),"-"))</f>
        <v>5.5778841488063301E-3</v>
      </c>
      <c r="S18" s="293">
        <f>IF($A18="","",IFERROR(VLOOKUP(S$3&amp;$A18,Model1_RMRJ!$1:$1048576,S$4,0),"-"))</f>
        <v>-1.7286086454987502E-2</v>
      </c>
      <c r="T18" s="294">
        <f>IF($A18="","",IFERROR(VLOOKUP(T$3&amp;$A18,Model1_RMRJ!$1:$1048576,T$4,0)*100,"-"))</f>
        <v>83.513337373733492</v>
      </c>
      <c r="U18" s="295">
        <f>IF($A18="","",IFERROR(VLOOKUP(U$3&amp;$A18,Model1_RMRJ!$1:$1048576,U$4,0),"-"))</f>
        <v>6.4577055163681498E-3</v>
      </c>
      <c r="V18" s="293">
        <f>IF($A18="","",IFERROR(VLOOKUP(V$3&amp;$A18,Model1_RMRJ!$1:$1048576,V$4,0),"-"))</f>
        <v>3.96915338933468E-2</v>
      </c>
      <c r="W18" s="294">
        <f>IF($A18="","",IFERROR(VLOOKUP(W$3&amp;$A18,Model1_RMRJ!$1:$1048576,W$4,0)*100,"-"))</f>
        <v>61.422759294509902</v>
      </c>
      <c r="X18" s="295">
        <f>IF($A18="","",IFERROR(VLOOKUP(X$3&amp;$A18,Model1_RMRJ!$1:$1048576,X$4,0),"-"))</f>
        <v>4.9971183761954299E-3</v>
      </c>
      <c r="Y18" s="293">
        <f>IF($A18="","",IFERROR(VLOOKUP(Y$3&amp;$A18,Model1_RMRJ!$1:$1048576,Y$4,0),"-"))</f>
        <v>-7.3875188827514607E-2</v>
      </c>
      <c r="Z18" s="294">
        <f>IF($A18="","",IFERROR(VLOOKUP(Z$3&amp;$A18,Model1_RMRJ!$1:$1048576,Z$4,0)*100,"-"))</f>
        <v>31.036376953125</v>
      </c>
      <c r="AA18" s="295">
        <f>IF($A18="","",IFERROR(VLOOKUP(AA$3&amp;$A18,Model1_RMRJ!$1:$1048576,AA$4,0),"-"))</f>
        <v>5.4345079697668596E-3</v>
      </c>
      <c r="AB18" s="293">
        <f>IF($A18="","",IFERROR(VLOOKUP(AB$3&amp;$A18,Model1_RMRJ!$1:$1048576,AB$4,0),"-"))</f>
        <v>-8.5106014739722003E-4</v>
      </c>
      <c r="AC18" s="294">
        <f>IF($A18="","",IFERROR(VLOOKUP(AC$3&amp;$A18,Model1_RMRJ!$1:$1048576,AC$4,0)*100,"-"))</f>
        <v>98.971027135848999</v>
      </c>
      <c r="AD18" s="295">
        <f>IF($A18="","",IFERROR(VLOOKUP(AD$3&amp;$A18,Model1_RMRJ!$1:$1048576,AD$4,0),"-"))</f>
        <v>6.3474304042756601E-3</v>
      </c>
      <c r="AE18" s="293">
        <f>IF($A18="","",IFERROR(VLOOKUP(AE$3&amp;$A18,Model1_RMRJ!$1:$1048576,AE$4,0),"-"))</f>
        <v>-0.13106797635555301</v>
      </c>
      <c r="AF18" s="294">
        <f>IF($A18="","",IFERROR(VLOOKUP(AF$3&amp;$A18,Model1_RMRJ!$1:$1048576,AF$4,0)*100,"-"))</f>
        <v>18.796759843826301</v>
      </c>
      <c r="AG18" s="295">
        <f>IF($A18="","",IFERROR(VLOOKUP(AG$3&amp;$A18,Model1_RMRJ!$1:$1048576,AG$4,0),"-"))</f>
        <v>5.8312476612627498E-3</v>
      </c>
      <c r="AH18" s="293">
        <f>IF($A18="","",IFERROR(VLOOKUP(AH$3&amp;$A18,Model1_RMRJ!$1:$1048576,AH$4,0),"-"))</f>
        <v>-0.30843350291252097</v>
      </c>
      <c r="AI18" s="294">
        <f>IF($A18="","",IFERROR(VLOOKUP(AI$3&amp;$A18,Model1_RMRJ!$1:$1048576,AI$4,0)*100,"-"))</f>
        <v>2.4234920740127603</v>
      </c>
      <c r="AJ18" s="295">
        <f>IF($A18="","",IFERROR(VLOOKUP(AJ$3&amp;$A18,Model1_RMRJ!$1:$1048576,AJ$4,0),"-"))</f>
        <v>4.1596069931983896E-3</v>
      </c>
      <c r="AK18" s="293">
        <f>IF($A18="","",IFERROR(VLOOKUP(AK$3&amp;$A18,Model1_RMRJ!$1:$1048576,AK$4,0),"-"))</f>
        <v>-0.16659243404865301</v>
      </c>
      <c r="AL18" s="294">
        <f>IF($A18="","",IFERROR(VLOOKUP(AL$3&amp;$A18,Model1_RMRJ!$1:$1048576,AL$4,0)*100,"-"))</f>
        <v>17.9358005523682</v>
      </c>
      <c r="AM18" s="295">
        <f>IF($A18="","",IFERROR(VLOOKUP(AM$3&amp;$A18,Model1_RMRJ!$1:$1048576,AM$4,0),"-"))</f>
        <v>4.3523167259991204E-3</v>
      </c>
      <c r="AN18" s="293">
        <f>IF($A18="","",IFERROR(VLOOKUP(AN$3&amp;$A18,Model1_RMRJ!$1:$1048576,AN$4,0),"-"))</f>
        <v>-6.4493194222450298E-2</v>
      </c>
      <c r="AO18" s="294">
        <f>IF($A18="","",IFERROR(VLOOKUP(AO$3&amp;$A18,Model1_RMRJ!$1:$1048576,AO$4,0)*100,"-"))</f>
        <v>42.294514179229701</v>
      </c>
      <c r="AP18" s="295">
        <f>IF($A18="","",IFERROR(VLOOKUP(AP$3&amp;$A18,Model1_RMRJ!$1:$1048576,AP$4,0),"-"))</f>
        <v>4.3539670296013399E-3</v>
      </c>
      <c r="AQ18" s="293">
        <f>IF($A18="","",IFERROR(VLOOKUP(AQ$3&amp;$A18,Model1_RMRJ!$1:$1048576,AQ$4,0),"-"))</f>
        <v>-0.141149953007698</v>
      </c>
      <c r="AR18" s="294">
        <f>IF($A18="","",IFERROR(VLOOKUP(AR$3&amp;$A18,Model1_RMRJ!$1:$1048576,AR$4,0)*100,"-"))</f>
        <v>14.797641336917899</v>
      </c>
      <c r="AS18" s="295">
        <f>IF($A18="","",IFERROR(VLOOKUP(AS$3&amp;$A18,Model1_RMRJ!$1:$1048576,AS$4,0),"-"))</f>
        <v>4.5692981220781803E-3</v>
      </c>
      <c r="AT18" s="293">
        <f>IF($A18="","",IFERROR(VLOOKUP(AT$3&amp;$A18,Model1_RMRJ!$1:$1048576,AT$4,0),"-"))</f>
        <v>-4.25009541213512E-2</v>
      </c>
      <c r="AU18" s="294">
        <f>IF($A18="","",IFERROR(VLOOKUP(AU$3&amp;$A18,Model1_RMRJ!$1:$1048576,AU$4,0)*100,"-"))</f>
        <v>52.569264173507705</v>
      </c>
      <c r="AV18" s="295">
        <f>IF($A18="","",IFERROR(VLOOKUP(AV$3&amp;$A18,Model1_RMRJ!$1:$1048576,AV$4,0),"-"))</f>
        <v>4.6206191182136501E-3</v>
      </c>
      <c r="AW18" s="293">
        <f>IF($A18="","",IFERROR(VLOOKUP(AW$3&amp;$A18,Model1_RMRJ!$1:$1048576,AW$4,0),"-"))</f>
        <v>-0.17389416694641099</v>
      </c>
      <c r="AX18" s="294">
        <f>IF($A18="","",IFERROR(VLOOKUP(AX$3&amp;$A18,Model1_RMRJ!$1:$1048576,AX$4,0)*100,"-"))</f>
        <v>7.4576862156391099</v>
      </c>
      <c r="AY18" s="295">
        <f>IF($A18="","",IFERROR(VLOOKUP(AY$3&amp;$A18,Model1_RMRJ!$1:$1048576,AY$4,0),"-"))</f>
        <v>3.7297492381185302E-3</v>
      </c>
      <c r="AZ18" s="293">
        <f>IF($A18="","",IFERROR(VLOOKUP(AZ$3&amp;$A18,Model1_RMRJ!$1:$1048576,AZ$4,0),"-"))</f>
        <v>-0.19816979765892001</v>
      </c>
      <c r="BA18" s="294">
        <f>IF($A18="","",IFERROR(VLOOKUP(BA$3&amp;$A18,Model1_RMRJ!$1:$1048576,BA$4,0)*100,"-"))</f>
        <v>4.7925051301717803</v>
      </c>
      <c r="BB18" s="295">
        <f>IF($A18="","",IFERROR(VLOOKUP(BB$3&amp;$A18,Model1_RMRJ!$1:$1048576,BB$4,0),"-"))</f>
        <v>4.3468968942761404E-3</v>
      </c>
      <c r="BC18" s="293">
        <f>IF($A18="","",IFERROR(VLOOKUP(BC$3&amp;$A18,Model1_RMRJ!$1:$1048576,BC$4,0),"-"))</f>
        <v>0.119006857275963</v>
      </c>
      <c r="BD18" s="294">
        <f>IF($A18="","",IFERROR(VLOOKUP(BD$3&amp;$A18,Model1_RMRJ!$1:$1048576,BD$4,0)*100,"-"))</f>
        <v>19.7514295578003</v>
      </c>
      <c r="BE18" s="295">
        <f>IF($A18="","",IFERROR(VLOOKUP(BE$3&amp;$A18,Model1_RMRJ!$1:$1048576,BE$4,0),"-"))</f>
        <v>3.2629773486405598E-3</v>
      </c>
      <c r="BF18" s="293">
        <f>IF($A18="","",IFERROR(VLOOKUP(BF$3&amp;$A18,Model1_RMRJ!$1:$1048576,BF$4,0),"-"))</f>
        <v>-4.3835856020450599E-2</v>
      </c>
      <c r="BG18" s="294">
        <f>IF($A18="","",IFERROR(VLOOKUP(BG$3&amp;$A18,Model1_RMRJ!$1:$1048576,BG$4,0)*100,"-"))</f>
        <v>27.500095963478099</v>
      </c>
      <c r="BH18" s="295">
        <f>IF($A18="","",IFERROR(VLOOKUP(BH$3&amp;$A18,Model1_RMRJ!$1:$1048576,BH$4,0),"-"))</f>
        <v>6.1425254680216304E-3</v>
      </c>
      <c r="BI18" s="293">
        <f>IF($A18="","",IFERROR(VLOOKUP(BI$3&amp;$A18,Model1_RMRJ!$1:$1048576,BI$4,0),"-"))</f>
        <v>-1.3155575841665299E-2</v>
      </c>
      <c r="BJ18" s="294">
        <f>IF($A18="","",IFERROR(VLOOKUP(BJ$3&amp;$A18,Model1_RMRJ!$1:$1048576,BJ$4,0)*100,"-"))</f>
        <v>72.931480407714801</v>
      </c>
      <c r="BK18" s="295">
        <f>IF($A18="","",IFERROR(VLOOKUP(BK$3&amp;$A18,Model1_RMRJ!$1:$1048576,BK$4,0),"-"))</f>
        <v>5.6165033020079101E-3</v>
      </c>
      <c r="BL18" s="293">
        <f>IF($A18="","",IFERROR(VLOOKUP(BL$3&amp;$A18,Model1_RMRJ!$1:$1048576,BL$4,0),"-"))</f>
        <v>-0.12506040930748</v>
      </c>
      <c r="BM18" s="294">
        <f>IF($A18="","",IFERROR(VLOOKUP(BM$3&amp;$A18,Model1_RMRJ!$1:$1048576,BM$4,0)*100,"-"))</f>
        <v>1.7268877476453799</v>
      </c>
      <c r="BN18" s="295">
        <f>IF($A18="","",IFERROR(VLOOKUP(BN$3&amp;$A18,Model1_RMRJ!$1:$1048576,BN$4,0),"-"))</f>
        <v>5.17255999147892E-3</v>
      </c>
      <c r="BO18" s="293">
        <f>IF($A18="","",IFERROR(VLOOKUP(BO$3&amp;$A18,Model1_RMRJ!$1:$1048576,BO$4,0),"-"))</f>
        <v>-0.10430297255516099</v>
      </c>
      <c r="BP18" s="294">
        <f>IF($A18="","",IFERROR(VLOOKUP(BP$3&amp;$A18,Model1_RMRJ!$1:$1048576,BP$4,0)*100,"-"))</f>
        <v>1.53308408334851</v>
      </c>
      <c r="BQ18" s="295">
        <f>IF($A18="","",IFERROR(VLOOKUP(BQ$3&amp;$A18,Model1_RMRJ!$1:$1048576,BQ$4,0),"-"))</f>
        <v>4.3188012205064297E-3</v>
      </c>
      <c r="BR18" s="293">
        <f>IF($A18="","",IFERROR(VLOOKUP(BR$3&amp;$A18,Model1_RMRJ!$1:$1048576,BR$4,0),"-"))</f>
        <v>-6.16724938154221E-2</v>
      </c>
      <c r="BS18" s="294">
        <f>IF($A18="","",IFERROR(VLOOKUP(BS$3&amp;$A18,Model1_RMRJ!$1:$1048576,BS$4,0)*100,"-"))</f>
        <v>39.145341515541098</v>
      </c>
      <c r="BT18" s="295">
        <f>IF($A18="","",IFERROR(VLOOKUP(BT$3&amp;$A18,Model1_RMRJ!$1:$1048576,BT$4,0),"-"))</f>
        <v>3.8062001112848499E-3</v>
      </c>
    </row>
    <row r="19" spans="1:72" ht="25.5" x14ac:dyDescent="0.25">
      <c r="A19" s="353" t="s">
        <v>708</v>
      </c>
      <c r="B19" s="285"/>
      <c r="C19" s="303" t="s">
        <v>734</v>
      </c>
      <c r="D19" s="293">
        <f>IF($A19="","",IFERROR(VLOOKUP(D$3&amp;$A19,Model1_RMRJ!$1:$1048576,D$4,0),"-"))</f>
        <v>8.2382008433341994E-2</v>
      </c>
      <c r="E19" s="294">
        <f>IF($A19="","",IFERROR(VLOOKUP(E$3&amp;$A19,Model1_RMRJ!$1:$1048576,E$4,0)*100,"-"))</f>
        <v>18.356609344482401</v>
      </c>
      <c r="F19" s="295">
        <f>IF($A19="","",IFERROR(VLOOKUP(F$3&amp;$A19,Model1_RMRJ!$1:$1048576,F$4,0),"-"))</f>
        <v>9.42960474640131E-3</v>
      </c>
      <c r="G19" s="293">
        <f>IF($A19="","",IFERROR(VLOOKUP(G$3&amp;$A19,Model1_RMRJ!$1:$1048576,G$4,0),"-"))</f>
        <v>-7.42836594581604E-2</v>
      </c>
      <c r="H19" s="294">
        <f>IF($A19="","",IFERROR(VLOOKUP(H$3&amp;$A19,Model1_RMRJ!$1:$1048576,H$4,0)*100,"-"))</f>
        <v>29.411467909812899</v>
      </c>
      <c r="I19" s="295">
        <f>IF($A19="","",IFERROR(VLOOKUP(I$3&amp;$A19,Model1_RMRJ!$1:$1048576,I$4,0),"-"))</f>
        <v>1.05075854808092E-2</v>
      </c>
      <c r="J19" s="293">
        <f>IF($A19="","",IFERROR(VLOOKUP(J$3&amp;$A19,Model1_RMRJ!$1:$1048576,J$4,0),"-"))</f>
        <v>5.0191130489110898E-2</v>
      </c>
      <c r="K19" s="294">
        <f>IF($A19="","",IFERROR(VLOOKUP(K$3&amp;$A19,Model1_RMRJ!$1:$1048576,K$4,0)*100,"-"))</f>
        <v>37.776392698287999</v>
      </c>
      <c r="L19" s="295">
        <f>IF($A19="","",IFERROR(VLOOKUP(L$3&amp;$A19,Model1_RMRJ!$1:$1048576,L$4,0),"-"))</f>
        <v>1.12093053758144E-2</v>
      </c>
      <c r="M19" s="293">
        <f>IF($A19="","",IFERROR(VLOOKUP(M$3&amp;$A19,Model1_RMRJ!$1:$1048576,M$4,0),"-"))</f>
        <v>3.2954067137325203E-5</v>
      </c>
      <c r="N19" s="294">
        <f>IF($A19="","",IFERROR(VLOOKUP(N$3&amp;$A19,Model1_RMRJ!$1:$1048576,N$4,0)*100,"-"))</f>
        <v>99.963349103927598</v>
      </c>
      <c r="O19" s="295">
        <f>IF($A19="","",IFERROR(VLOOKUP(O$3&amp;$A19,Model1_RMRJ!$1:$1048576,O$4,0),"-"))</f>
        <v>1.1018176563084099E-2</v>
      </c>
      <c r="P19" s="293">
        <f>IF($A19="","",IFERROR(VLOOKUP(P$3&amp;$A19,Model1_RMRJ!$1:$1048576,P$4,0),"-"))</f>
        <v>-0.14303825795650499</v>
      </c>
      <c r="Q19" s="294">
        <f>IF($A19="","",IFERROR(VLOOKUP(Q$3&amp;$A19,Model1_RMRJ!$1:$1048576,Q$4,0)*100,"-"))</f>
        <v>2.7263406664133099</v>
      </c>
      <c r="R19" s="295">
        <f>IF($A19="","",IFERROR(VLOOKUP(R$3&amp;$A19,Model1_RMRJ!$1:$1048576,R$4,0),"-"))</f>
        <v>1.0237274691462499E-2</v>
      </c>
      <c r="S19" s="293">
        <f>IF($A19="","",IFERROR(VLOOKUP(S$3&amp;$A19,Model1_RMRJ!$1:$1048576,S$4,0),"-"))</f>
        <v>-4.1432835161685902E-2</v>
      </c>
      <c r="T19" s="294">
        <f>IF($A19="","",IFERROR(VLOOKUP(T$3&amp;$A19,Model1_RMRJ!$1:$1048576,T$4,0)*100,"-"))</f>
        <v>53.1277179718018</v>
      </c>
      <c r="U19" s="295">
        <f>IF($A19="","",IFERROR(VLOOKUP(U$3&amp;$A19,Model1_RMRJ!$1:$1048576,U$4,0),"-"))</f>
        <v>9.6952589228749293E-3</v>
      </c>
      <c r="V19" s="293">
        <f>IF($A19="","",IFERROR(VLOOKUP(V$3&amp;$A19,Model1_RMRJ!$1:$1048576,V$4,0),"-"))</f>
        <v>-2.0917542278766602E-3</v>
      </c>
      <c r="W19" s="294">
        <f>IF($A19="","",IFERROR(VLOOKUP(W$3&amp;$A19,Model1_RMRJ!$1:$1048576,W$4,0)*100,"-"))</f>
        <v>97.523850202560396</v>
      </c>
      <c r="X19" s="295">
        <f>IF($A19="","",IFERROR(VLOOKUP(X$3&amp;$A19,Model1_RMRJ!$1:$1048576,X$4,0),"-"))</f>
        <v>8.9751230552792497E-3</v>
      </c>
      <c r="Y19" s="293">
        <f>IF($A19="","",IFERROR(VLOOKUP(Y$3&amp;$A19,Model1_RMRJ!$1:$1048576,Y$4,0),"-"))</f>
        <v>-5.2994303405284902E-2</v>
      </c>
      <c r="Z19" s="294">
        <f>IF($A19="","",IFERROR(VLOOKUP(Z$3&amp;$A19,Model1_RMRJ!$1:$1048576,Z$4,0)*100,"-"))</f>
        <v>37.6932710409164</v>
      </c>
      <c r="AA19" s="295">
        <f>IF($A19="","",IFERROR(VLOOKUP(AA$3&amp;$A19,Model1_RMRJ!$1:$1048576,AA$4,0),"-"))</f>
        <v>9.9369240924715996E-3</v>
      </c>
      <c r="AB19" s="293">
        <f>IF($A19="","",IFERROR(VLOOKUP(AB$3&amp;$A19,Model1_RMRJ!$1:$1048576,AB$4,0),"-"))</f>
        <v>-2.1968865767121302E-3</v>
      </c>
      <c r="AC19" s="294">
        <f>IF($A19="","",IFERROR(VLOOKUP(AC$3&amp;$A19,Model1_RMRJ!$1:$1048576,AC$4,0)*100,"-"))</f>
        <v>96.936005353927598</v>
      </c>
      <c r="AD19" s="295">
        <f>IF($A19="","",IFERROR(VLOOKUP(AD$3&amp;$A19,Model1_RMRJ!$1:$1048576,AD$4,0),"-"))</f>
        <v>9.1702956706285494E-3</v>
      </c>
      <c r="AE19" s="293">
        <f>IF($A19="","",IFERROR(VLOOKUP(AE$3&amp;$A19,Model1_RMRJ!$1:$1048576,AE$4,0),"-"))</f>
        <v>4.0642853826284402E-2</v>
      </c>
      <c r="AF19" s="294">
        <f>IF($A19="","",IFERROR(VLOOKUP(AF$3&amp;$A19,Model1_RMRJ!$1:$1048576,AF$4,0)*100,"-"))</f>
        <v>56.393003463745096</v>
      </c>
      <c r="AG19" s="295">
        <f>IF($A19="","",IFERROR(VLOOKUP(AG$3&amp;$A19,Model1_RMRJ!$1:$1048576,AG$4,0),"-"))</f>
        <v>8.8396342471242003E-3</v>
      </c>
      <c r="AH19" s="293">
        <f>IF($A19="","",IFERROR(VLOOKUP(AH$3&amp;$A19,Model1_RMRJ!$1:$1048576,AH$4,0),"-"))</f>
        <v>-0.22970412671566001</v>
      </c>
      <c r="AI19" s="294">
        <f>IF($A19="","",IFERROR(VLOOKUP(AI$3&amp;$A19,Model1_RMRJ!$1:$1048576,AI$4,0)*100,"-"))</f>
        <v>1.31531599909067</v>
      </c>
      <c r="AJ19" s="295">
        <f>IF($A19="","",IFERROR(VLOOKUP(AJ$3&amp;$A19,Model1_RMRJ!$1:$1048576,AJ$4,0),"-"))</f>
        <v>8.9315278455614992E-3</v>
      </c>
      <c r="AK19" s="293">
        <f>IF($A19="","",IFERROR(VLOOKUP(AK$3&amp;$A19,Model1_RMRJ!$1:$1048576,AK$4,0),"-"))</f>
        <v>1.8003618344664601E-2</v>
      </c>
      <c r="AL19" s="294">
        <f>IF($A19="","",IFERROR(VLOOKUP(AL$3&amp;$A19,Model1_RMRJ!$1:$1048576,AL$4,0)*100,"-"))</f>
        <v>80.168479681015</v>
      </c>
      <c r="AM19" s="295">
        <f>IF($A19="","",IFERROR(VLOOKUP(AM$3&amp;$A19,Model1_RMRJ!$1:$1048576,AM$4,0),"-"))</f>
        <v>8.6228000000119192E-3</v>
      </c>
      <c r="AN19" s="293">
        <f>IF($A19="","",IFERROR(VLOOKUP(AN$3&amp;$A19,Model1_RMRJ!$1:$1048576,AN$4,0),"-"))</f>
        <v>-0.101517327129841</v>
      </c>
      <c r="AO19" s="294">
        <f>IF($A19="","",IFERROR(VLOOKUP(AO$3&amp;$A19,Model1_RMRJ!$1:$1048576,AO$4,0)*100,"-"))</f>
        <v>7.8939385712146803</v>
      </c>
      <c r="AP19" s="295">
        <f>IF($A19="","",IFERROR(VLOOKUP(AP$3&amp;$A19,Model1_RMRJ!$1:$1048576,AP$4,0),"-"))</f>
        <v>7.7664195559918898E-3</v>
      </c>
      <c r="AQ19" s="293">
        <f>IF($A19="","",IFERROR(VLOOKUP(AQ$3&amp;$A19,Model1_RMRJ!$1:$1048576,AQ$4,0),"-"))</f>
        <v>-8.0033935606479603E-2</v>
      </c>
      <c r="AR19" s="294">
        <f>IF($A19="","",IFERROR(VLOOKUP(AR$3&amp;$A19,Model1_RMRJ!$1:$1048576,AR$4,0)*100,"-"))</f>
        <v>24.577118456363699</v>
      </c>
      <c r="AS19" s="295">
        <f>IF($A19="","",IFERROR(VLOOKUP(AS$3&amp;$A19,Model1_RMRJ!$1:$1048576,AS$4,0),"-"))</f>
        <v>7.9838512465357798E-3</v>
      </c>
      <c r="AT19" s="293">
        <f>IF($A19="","",IFERROR(VLOOKUP(AT$3&amp;$A19,Model1_RMRJ!$1:$1048576,AT$4,0),"-"))</f>
        <v>-0.141197815537453</v>
      </c>
      <c r="AU19" s="294">
        <f>IF($A19="","",IFERROR(VLOOKUP(AU$3&amp;$A19,Model1_RMRJ!$1:$1048576,AU$4,0)*100,"-"))</f>
        <v>2.1714434027671801</v>
      </c>
      <c r="AV19" s="295">
        <f>IF($A19="","",IFERROR(VLOOKUP(AV$3&amp;$A19,Model1_RMRJ!$1:$1048576,AV$4,0),"-"))</f>
        <v>7.4525931850075696E-3</v>
      </c>
      <c r="AW19" s="293">
        <f>IF($A19="","",IFERROR(VLOOKUP(AW$3&amp;$A19,Model1_RMRJ!$1:$1048576,AW$4,0),"-"))</f>
        <v>-5.9686109423637397E-2</v>
      </c>
      <c r="AX19" s="294">
        <f>IF($A19="","",IFERROR(VLOOKUP(AX$3&amp;$A19,Model1_RMRJ!$1:$1048576,AX$4,0)*100,"-"))</f>
        <v>45.615172386169398</v>
      </c>
      <c r="AY19" s="295">
        <f>IF($A19="","",IFERROR(VLOOKUP(AY$3&amp;$A19,Model1_RMRJ!$1:$1048576,AY$4,0),"-"))</f>
        <v>6.0986331664025801E-3</v>
      </c>
      <c r="AZ19" s="293">
        <f>IF($A19="","",IFERROR(VLOOKUP(AZ$3&amp;$A19,Model1_RMRJ!$1:$1048576,AZ$4,0),"-"))</f>
        <v>-0.203830257058144</v>
      </c>
      <c r="BA19" s="294">
        <f>IF($A19="","",IFERROR(VLOOKUP(BA$3&amp;$A19,Model1_RMRJ!$1:$1048576,BA$4,0)*100,"-"))</f>
        <v>0.37819379940629</v>
      </c>
      <c r="BB19" s="295">
        <f>IF($A19="","",IFERROR(VLOOKUP(BB$3&amp;$A19,Model1_RMRJ!$1:$1048576,BB$4,0),"-"))</f>
        <v>5.9842499904334502E-3</v>
      </c>
      <c r="BC19" s="293">
        <f>IF($A19="","",IFERROR(VLOOKUP(BC$3&amp;$A19,Model1_RMRJ!$1:$1048576,BC$4,0),"-"))</f>
        <v>-0.159500762820244</v>
      </c>
      <c r="BD19" s="294">
        <f>IF($A19="","",IFERROR(VLOOKUP(BD$3&amp;$A19,Model1_RMRJ!$1:$1048576,BD$4,0)*100,"-"))</f>
        <v>2.1054873242974299</v>
      </c>
      <c r="BE19" s="295">
        <f>IF($A19="","",IFERROR(VLOOKUP(BE$3&amp;$A19,Model1_RMRJ!$1:$1048576,BE$4,0),"-"))</f>
        <v>5.9390701353550001E-3</v>
      </c>
      <c r="BF19" s="293">
        <f>IF($A19="","",IFERROR(VLOOKUP(BF$3&amp;$A19,Model1_RMRJ!$1:$1048576,BF$4,0),"-"))</f>
        <v>1.5057676471769799E-2</v>
      </c>
      <c r="BG19" s="294">
        <f>IF($A19="","",IFERROR(VLOOKUP(BG$3&amp;$A19,Model1_RMRJ!$1:$1048576,BG$4,0)*100,"-"))</f>
        <v>64.78145122528079</v>
      </c>
      <c r="BH19" s="295">
        <f>IF($A19="","",IFERROR(VLOOKUP(BH$3&amp;$A19,Model1_RMRJ!$1:$1048576,BH$4,0),"-"))</f>
        <v>1.0544104501604999E-2</v>
      </c>
      <c r="BI19" s="293">
        <f>IF($A19="","",IFERROR(VLOOKUP(BI$3&amp;$A19,Model1_RMRJ!$1:$1048576,BI$4,0),"-"))</f>
        <v>-6.1550300568342202E-2</v>
      </c>
      <c r="BJ19" s="294">
        <f>IF($A19="","",IFERROR(VLOOKUP(BJ$3&amp;$A19,Model1_RMRJ!$1:$1048576,BJ$4,0)*100,"-"))</f>
        <v>5.8002989739179593</v>
      </c>
      <c r="BK19" s="295">
        <f>IF($A19="","",IFERROR(VLOOKUP(BK$3&amp;$A19,Model1_RMRJ!$1:$1048576,BK$4,0),"-"))</f>
        <v>9.7097689285874401E-3</v>
      </c>
      <c r="BL19" s="293">
        <f>IF($A19="","",IFERROR(VLOOKUP(BL$3&amp;$A19,Model1_RMRJ!$1:$1048576,BL$4,0),"-"))</f>
        <v>-4.1498720645904499E-2</v>
      </c>
      <c r="BM19" s="294">
        <f>IF($A19="","",IFERROR(VLOOKUP(BM$3&amp;$A19,Model1_RMRJ!$1:$1048576,BM$4,0)*100,"-"))</f>
        <v>27.551051974296598</v>
      </c>
      <c r="BN19" s="295">
        <f>IF($A19="","",IFERROR(VLOOKUP(BN$3&amp;$A19,Model1_RMRJ!$1:$1048576,BN$4,0),"-"))</f>
        <v>8.8912965729832597E-3</v>
      </c>
      <c r="BO19" s="293">
        <f>IF($A19="","",IFERROR(VLOOKUP(BO$3&amp;$A19,Model1_RMRJ!$1:$1048576,BO$4,0),"-"))</f>
        <v>-9.7797252237796797E-2</v>
      </c>
      <c r="BP19" s="294">
        <f>IF($A19="","",IFERROR(VLOOKUP(BP$3&amp;$A19,Model1_RMRJ!$1:$1048576,BP$4,0)*100,"-"))</f>
        <v>0.291522732004523</v>
      </c>
      <c r="BQ19" s="295">
        <f>IF($A19="","",IFERROR(VLOOKUP(BQ$3&amp;$A19,Model1_RMRJ!$1:$1048576,BQ$4,0),"-"))</f>
        <v>7.3256464675068899E-3</v>
      </c>
      <c r="BR19" s="293">
        <f>IF($A19="","",IFERROR(VLOOKUP(BR$3&amp;$A19,Model1_RMRJ!$1:$1048576,BR$4,0),"-"))</f>
        <v>-0.18157385289669001</v>
      </c>
      <c r="BS19" s="294">
        <f>IF($A19="","",IFERROR(VLOOKUP(BS$3&amp;$A19,Model1_RMRJ!$1:$1048576,BS$4,0)*100,"-"))</f>
        <v>2.3621795116923701E-2</v>
      </c>
      <c r="BT19" s="295">
        <f>IF($A19="","",IFERROR(VLOOKUP(BT$3&amp;$A19,Model1_RMRJ!$1:$1048576,BT$4,0),"-"))</f>
        <v>5.9617129154503302E-3</v>
      </c>
    </row>
    <row r="20" spans="1:72" ht="25.5" x14ac:dyDescent="0.25">
      <c r="A20" s="353" t="s">
        <v>709</v>
      </c>
      <c r="B20" s="285"/>
      <c r="C20" s="303" t="s">
        <v>735</v>
      </c>
      <c r="D20" s="293">
        <f>IF($A20="","",IFERROR(VLOOKUP(D$3&amp;$A20,Model1_RMRJ!$1:$1048576,D$4,0),"-"))</f>
        <v>1.46279595792294E-2</v>
      </c>
      <c r="E20" s="294">
        <f>IF($A20="","",IFERROR(VLOOKUP(E$3&amp;$A20,Model1_RMRJ!$1:$1048576,E$4,0)*100,"-"))</f>
        <v>80.012369155883803</v>
      </c>
      <c r="F20" s="295">
        <f>IF($A20="","",IFERROR(VLOOKUP(F$3&amp;$A20,Model1_RMRJ!$1:$1048576,F$4,0),"-"))</f>
        <v>1.9258275628089901E-2</v>
      </c>
      <c r="G20" s="293">
        <f>IF($A20="","",IFERROR(VLOOKUP(G$3&amp;$A20,Model1_RMRJ!$1:$1048576,G$4,0),"-"))</f>
        <v>-0.11025217920541799</v>
      </c>
      <c r="H20" s="294">
        <f>IF($A20="","",IFERROR(VLOOKUP(H$3&amp;$A20,Model1_RMRJ!$1:$1048576,H$4,0)*100,"-"))</f>
        <v>3.1454287469387103</v>
      </c>
      <c r="I20" s="295">
        <f>IF($A20="","",IFERROR(VLOOKUP(I$3&amp;$A20,Model1_RMRJ!$1:$1048576,I$4,0),"-"))</f>
        <v>1.8431078642606701E-2</v>
      </c>
      <c r="J20" s="293">
        <f>IF($A20="","",IFERROR(VLOOKUP(J$3&amp;$A20,Model1_RMRJ!$1:$1048576,J$4,0),"-"))</f>
        <v>1.54054686427116E-2</v>
      </c>
      <c r="K20" s="294">
        <f>IF($A20="","",IFERROR(VLOOKUP(K$3&amp;$A20,Model1_RMRJ!$1:$1048576,K$4,0)*100,"-"))</f>
        <v>77.095013856887789</v>
      </c>
      <c r="L20" s="295">
        <f>IF($A20="","",IFERROR(VLOOKUP(L$3&amp;$A20,Model1_RMRJ!$1:$1048576,L$4,0),"-"))</f>
        <v>1.9808821380138401E-2</v>
      </c>
      <c r="M20" s="293">
        <f>IF($A20="","",IFERROR(VLOOKUP(M$3&amp;$A20,Model1_RMRJ!$1:$1048576,M$4,0),"-"))</f>
        <v>9.7551953513175195E-4</v>
      </c>
      <c r="N20" s="294">
        <f>IF($A20="","",IFERROR(VLOOKUP(N$3&amp;$A20,Model1_RMRJ!$1:$1048576,N$4,0)*100,"-"))</f>
        <v>98.518639802932697</v>
      </c>
      <c r="O20" s="295">
        <f>IF($A20="","",IFERROR(VLOOKUP(O$3&amp;$A20,Model1_RMRJ!$1:$1048576,O$4,0),"-"))</f>
        <v>2.0110948011279099E-2</v>
      </c>
      <c r="P20" s="293">
        <f>IF($A20="","",IFERROR(VLOOKUP(P$3&amp;$A20,Model1_RMRJ!$1:$1048576,P$4,0),"-"))</f>
        <v>-1.5860123559832601E-2</v>
      </c>
      <c r="Q20" s="294">
        <f>IF($A20="","",IFERROR(VLOOKUP(Q$3&amp;$A20,Model1_RMRJ!$1:$1048576,Q$4,0)*100,"-"))</f>
        <v>75.804752111434908</v>
      </c>
      <c r="R20" s="295">
        <f>IF($A20="","",IFERROR(VLOOKUP(R$3&amp;$A20,Model1_RMRJ!$1:$1048576,R$4,0),"-"))</f>
        <v>1.9306022673845302E-2</v>
      </c>
      <c r="S20" s="293">
        <f>IF($A20="","",IFERROR(VLOOKUP(S$3&amp;$A20,Model1_RMRJ!$1:$1048576,S$4,0),"-"))</f>
        <v>5.5598359555005999E-2</v>
      </c>
      <c r="T20" s="294">
        <f>IF($A20="","",IFERROR(VLOOKUP(T$3&amp;$A20,Model1_RMRJ!$1:$1048576,T$4,0)*100,"-"))</f>
        <v>27.890244126319903</v>
      </c>
      <c r="U20" s="295">
        <f>IF($A20="","",IFERROR(VLOOKUP(U$3&amp;$A20,Model1_RMRJ!$1:$1048576,U$4,0),"-"))</f>
        <v>1.87785197049379E-2</v>
      </c>
      <c r="V20" s="293">
        <f>IF($A20="","",IFERROR(VLOOKUP(V$3&amp;$A20,Model1_RMRJ!$1:$1048576,V$4,0),"-"))</f>
        <v>-6.0180976986885099E-2</v>
      </c>
      <c r="W20" s="294">
        <f>IF($A20="","",IFERROR(VLOOKUP(W$3&amp;$A20,Model1_RMRJ!$1:$1048576,W$4,0)*100,"-"))</f>
        <v>28.475168347358697</v>
      </c>
      <c r="X20" s="295">
        <f>IF($A20="","",IFERROR(VLOOKUP(X$3&amp;$A20,Model1_RMRJ!$1:$1048576,X$4,0),"-"))</f>
        <v>1.8801851198077198E-2</v>
      </c>
      <c r="Y20" s="293">
        <f>IF($A20="","",IFERROR(VLOOKUP(Y$3&amp;$A20,Model1_RMRJ!$1:$1048576,Y$4,0),"-"))</f>
        <v>-1.18674635887146E-2</v>
      </c>
      <c r="Z20" s="294">
        <f>IF($A20="","",IFERROR(VLOOKUP(Z$3&amp;$A20,Model1_RMRJ!$1:$1048576,Z$4,0)*100,"-"))</f>
        <v>84.236913919448895</v>
      </c>
      <c r="AA20" s="295">
        <f>IF($A20="","",IFERROR(VLOOKUP(AA$3&amp;$A20,Model1_RMRJ!$1:$1048576,AA$4,0),"-"))</f>
        <v>1.53202330693603E-2</v>
      </c>
      <c r="AB20" s="293">
        <f>IF($A20="","",IFERROR(VLOOKUP(AB$3&amp;$A20,Model1_RMRJ!$1:$1048576,AB$4,0),"-"))</f>
        <v>-9.8557233810424805E-2</v>
      </c>
      <c r="AC20" s="294">
        <f>IF($A20="","",IFERROR(VLOOKUP(AC$3&amp;$A20,Model1_RMRJ!$1:$1048576,AC$4,0)*100,"-"))</f>
        <v>7.6245479285716993</v>
      </c>
      <c r="AD20" s="295">
        <f>IF($A20="","",IFERROR(VLOOKUP(AD$3&amp;$A20,Model1_RMRJ!$1:$1048576,AD$4,0),"-"))</f>
        <v>1.6141878440976101E-2</v>
      </c>
      <c r="AE20" s="293">
        <f>IF($A20="","",IFERROR(VLOOKUP(AE$3&amp;$A20,Model1_RMRJ!$1:$1048576,AE$4,0),"-"))</f>
        <v>-2.9572859406471301E-2</v>
      </c>
      <c r="AF20" s="294">
        <f>IF($A20="","",IFERROR(VLOOKUP(AF$3&amp;$A20,Model1_RMRJ!$1:$1048576,AF$4,0)*100,"-"))</f>
        <v>67.093753814697294</v>
      </c>
      <c r="AG20" s="295">
        <f>IF($A20="","",IFERROR(VLOOKUP(AG$3&amp;$A20,Model1_RMRJ!$1:$1048576,AG$4,0),"-"))</f>
        <v>1.27373468130827E-2</v>
      </c>
      <c r="AH20" s="293">
        <f>IF($A20="","",IFERROR(VLOOKUP(AH$3&amp;$A20,Model1_RMRJ!$1:$1048576,AH$4,0),"-"))</f>
        <v>-7.2581402957439395E-2</v>
      </c>
      <c r="AI20" s="294">
        <f>IF($A20="","",IFERROR(VLOOKUP(AI$3&amp;$A20,Model1_RMRJ!$1:$1048576,AI$4,0)*100,"-"))</f>
        <v>31.154313683509798</v>
      </c>
      <c r="AJ20" s="295">
        <f>IF($A20="","",IFERROR(VLOOKUP(AJ$3&amp;$A20,Model1_RMRJ!$1:$1048576,AJ$4,0),"-"))</f>
        <v>1.49993617087603E-2</v>
      </c>
      <c r="AK20" s="293">
        <f>IF($A20="","",IFERROR(VLOOKUP(AK$3&amp;$A20,Model1_RMRJ!$1:$1048576,AK$4,0),"-"))</f>
        <v>7.5898221693933001E-3</v>
      </c>
      <c r="AL20" s="294">
        <f>IF($A20="","",IFERROR(VLOOKUP(AL$3&amp;$A20,Model1_RMRJ!$1:$1048576,AL$4,0)*100,"-"))</f>
        <v>90.216785669326811</v>
      </c>
      <c r="AM20" s="295">
        <f>IF($A20="","",IFERROR(VLOOKUP(AM$3&amp;$A20,Model1_RMRJ!$1:$1048576,AM$4,0),"-"))</f>
        <v>1.34362615644932E-2</v>
      </c>
      <c r="AN20" s="293">
        <f>IF($A20="","",IFERROR(VLOOKUP(AN$3&amp;$A20,Model1_RMRJ!$1:$1048576,AN$4,0),"-"))</f>
        <v>-4.3239209800958599E-2</v>
      </c>
      <c r="AO20" s="294">
        <f>IF($A20="","",IFERROR(VLOOKUP(AO$3&amp;$A20,Model1_RMRJ!$1:$1048576,AO$4,0)*100,"-"))</f>
        <v>36.063027381897001</v>
      </c>
      <c r="AP20" s="295">
        <f>IF($A20="","",IFERROR(VLOOKUP(AP$3&amp;$A20,Model1_RMRJ!$1:$1048576,AP$4,0),"-"))</f>
        <v>1.28687312826514E-2</v>
      </c>
      <c r="AQ20" s="293">
        <f>IF($A20="","",IFERROR(VLOOKUP(AQ$3&amp;$A20,Model1_RMRJ!$1:$1048576,AQ$4,0),"-"))</f>
        <v>-6.1829619109630599E-2</v>
      </c>
      <c r="AR20" s="294">
        <f>IF($A20="","",IFERROR(VLOOKUP(AR$3&amp;$A20,Model1_RMRJ!$1:$1048576,AR$4,0)*100,"-"))</f>
        <v>31.639996170997598</v>
      </c>
      <c r="AS20" s="295">
        <f>IF($A20="","",IFERROR(VLOOKUP(AS$3&amp;$A20,Model1_RMRJ!$1:$1048576,AS$4,0),"-"))</f>
        <v>1.39291156083345E-2</v>
      </c>
      <c r="AT20" s="293">
        <f>IF($A20="","",IFERROR(VLOOKUP(AT$3&amp;$A20,Model1_RMRJ!$1:$1048576,AT$4,0),"-"))</f>
        <v>-0.14380569756031</v>
      </c>
      <c r="AU20" s="294">
        <f>IF($A20="","",IFERROR(VLOOKUP(AU$3&amp;$A20,Model1_RMRJ!$1:$1048576,AU$4,0)*100,"-"))</f>
        <v>2.06393599510193</v>
      </c>
      <c r="AV20" s="295">
        <f>IF($A20="","",IFERROR(VLOOKUP(AV$3&amp;$A20,Model1_RMRJ!$1:$1048576,AV$4,0),"-"))</f>
        <v>1.32283046841621E-2</v>
      </c>
      <c r="AW20" s="293">
        <f>IF($A20="","",IFERROR(VLOOKUP(AW$3&amp;$A20,Model1_RMRJ!$1:$1048576,AW$4,0),"-"))</f>
        <v>-0.215696066617966</v>
      </c>
      <c r="AX20" s="294">
        <f>IF($A20="","",IFERROR(VLOOKUP(AX$3&amp;$A20,Model1_RMRJ!$1:$1048576,AX$4,0)*100,"-"))</f>
        <v>0.14209314249455901</v>
      </c>
      <c r="AY20" s="295">
        <f>IF($A20="","",IFERROR(VLOOKUP(AY$3&amp;$A20,Model1_RMRJ!$1:$1048576,AY$4,0),"-"))</f>
        <v>1.0893645696342E-2</v>
      </c>
      <c r="AZ20" s="293">
        <f>IF($A20="","",IFERROR(VLOOKUP(AZ$3&amp;$A20,Model1_RMRJ!$1:$1048576,AZ$4,0),"-"))</f>
        <v>-0.158282235264778</v>
      </c>
      <c r="BA20" s="294">
        <f>IF($A20="","",IFERROR(VLOOKUP(BA$3&amp;$A20,Model1_RMRJ!$1:$1048576,BA$4,0)*100,"-"))</f>
        <v>1.9545983523130399</v>
      </c>
      <c r="BB20" s="295">
        <f>IF($A20="","",IFERROR(VLOOKUP(BB$3&amp;$A20,Model1_RMRJ!$1:$1048576,BB$4,0),"-"))</f>
        <v>1.1037240736186499E-2</v>
      </c>
      <c r="BC20" s="293">
        <f>IF($A20="","",IFERROR(VLOOKUP(BC$3&amp;$A20,Model1_RMRJ!$1:$1048576,BC$4,0),"-"))</f>
        <v>-0.135769188404083</v>
      </c>
      <c r="BD20" s="294">
        <f>IF($A20="","",IFERROR(VLOOKUP(BD$3&amp;$A20,Model1_RMRJ!$1:$1048576,BD$4,0)*100,"-"))</f>
        <v>2.99848858267069</v>
      </c>
      <c r="BE20" s="295">
        <f>IF($A20="","",IFERROR(VLOOKUP(BE$3&amp;$A20,Model1_RMRJ!$1:$1048576,BE$4,0),"-"))</f>
        <v>1.14252017810941E-2</v>
      </c>
      <c r="BF20" s="293">
        <f>IF($A20="","",IFERROR(VLOOKUP(BF$3&amp;$A20,Model1_RMRJ!$1:$1048576,BF$4,0),"-"))</f>
        <v>-1.9080726429820099E-2</v>
      </c>
      <c r="BG20" s="294">
        <f>IF($A20="","",IFERROR(VLOOKUP(BG$3&amp;$A20,Model1_RMRJ!$1:$1048576,BG$4,0)*100,"-"))</f>
        <v>47.797718644142201</v>
      </c>
      <c r="BH20" s="295">
        <f>IF($A20="","",IFERROR(VLOOKUP(BH$3&amp;$A20,Model1_RMRJ!$1:$1048576,BH$4,0),"-"))</f>
        <v>1.9401328638195998E-2</v>
      </c>
      <c r="BI20" s="293">
        <f>IF($A20="","",IFERROR(VLOOKUP(BI$3&amp;$A20,Model1_RMRJ!$1:$1048576,BI$4,0),"-"))</f>
        <v>-8.1362118944525701E-3</v>
      </c>
      <c r="BJ20" s="294">
        <f>IF($A20="","",IFERROR(VLOOKUP(BJ$3&amp;$A20,Model1_RMRJ!$1:$1048576,BJ$4,0)*100,"-"))</f>
        <v>76.459944248199491</v>
      </c>
      <c r="BK20" s="295">
        <f>IF($A20="","",IFERROR(VLOOKUP(BK$3&amp;$A20,Model1_RMRJ!$1:$1048576,BK$4,0),"-"))</f>
        <v>1.8059989437460899E-2</v>
      </c>
      <c r="BL20" s="293">
        <f>IF($A20="","",IFERROR(VLOOKUP(BL$3&amp;$A20,Model1_RMRJ!$1:$1048576,BL$4,0),"-"))</f>
        <v>-4.68296408653259E-2</v>
      </c>
      <c r="BM20" s="294">
        <f>IF($A20="","",IFERROR(VLOOKUP(BM$3&amp;$A20,Model1_RMRJ!$1:$1048576,BM$4,0)*100,"-"))</f>
        <v>14.6617561578751</v>
      </c>
      <c r="BN20" s="295">
        <f>IF($A20="","",IFERROR(VLOOKUP(BN$3&amp;$A20,Model1_RMRJ!$1:$1048576,BN$4,0),"-"))</f>
        <v>1.43304066732526E-2</v>
      </c>
      <c r="BO20" s="293">
        <f>IF($A20="","",IFERROR(VLOOKUP(BO$3&amp;$A20,Model1_RMRJ!$1:$1048576,BO$4,0),"-"))</f>
        <v>-0.112545438110828</v>
      </c>
      <c r="BP20" s="294">
        <f>IF($A20="","",IFERROR(VLOOKUP(BP$3&amp;$A20,Model1_RMRJ!$1:$1048576,BP$4,0)*100,"-"))</f>
        <v>1.5108815568964901E-2</v>
      </c>
      <c r="BQ20" s="295">
        <f>IF($A20="","",IFERROR(VLOOKUP(BQ$3&amp;$A20,Model1_RMRJ!$1:$1048576,BQ$4,0),"-"))</f>
        <v>1.27319907769561E-2</v>
      </c>
      <c r="BR20" s="293">
        <f>IF($A20="","",IFERROR(VLOOKUP(BR$3&amp;$A20,Model1_RMRJ!$1:$1048576,BR$4,0),"-"))</f>
        <v>-0.14736963808536499</v>
      </c>
      <c r="BS20" s="294">
        <f>IF($A20="","",IFERROR(VLOOKUP(BS$3&amp;$A20,Model1_RMRJ!$1:$1048576,BS$4,0)*100,"-"))</f>
        <v>0.135733210481703</v>
      </c>
      <c r="BT20" s="295">
        <f>IF($A20="","",IFERROR(VLOOKUP(BT$3&amp;$A20,Model1_RMRJ!$1:$1048576,BT$4,0),"-"))</f>
        <v>1.1230769567191601E-2</v>
      </c>
    </row>
    <row r="21" spans="1:72" ht="25.5" x14ac:dyDescent="0.25">
      <c r="A21" s="353" t="s">
        <v>710</v>
      </c>
      <c r="B21" s="285"/>
      <c r="C21" s="303" t="s">
        <v>736</v>
      </c>
      <c r="D21" s="293">
        <f>IF($A21="","",IFERROR(VLOOKUP(D$3&amp;$A21,Model1_RMRJ!$1:$1048576,D$4,0),"-"))</f>
        <v>0.10892953723669099</v>
      </c>
      <c r="E21" s="294">
        <f>IF($A21="","",IFERROR(VLOOKUP(E$3&amp;$A21,Model1_RMRJ!$1:$1048576,E$4,0)*100,"-"))</f>
        <v>1.4732466079294702</v>
      </c>
      <c r="F21" s="295">
        <f>IF($A21="","",IFERROR(VLOOKUP(F$3&amp;$A21,Model1_RMRJ!$1:$1048576,F$4,0),"-"))</f>
        <v>6.3567079603672E-2</v>
      </c>
      <c r="G21" s="293">
        <f>IF($A21="","",IFERROR(VLOOKUP(G$3&amp;$A21,Model1_RMRJ!$1:$1048576,G$4,0),"-"))</f>
        <v>-6.2856893055140998E-3</v>
      </c>
      <c r="H21" s="294">
        <f>IF($A21="","",IFERROR(VLOOKUP(H$3&amp;$A21,Model1_RMRJ!$1:$1048576,H$4,0)*100,"-"))</f>
        <v>88.6127352714539</v>
      </c>
      <c r="I21" s="295">
        <f>IF($A21="","",IFERROR(VLOOKUP(I$3&amp;$A21,Model1_RMRJ!$1:$1048576,I$4,0),"-"))</f>
        <v>6.1723992228508003E-2</v>
      </c>
      <c r="J21" s="293">
        <f>IF($A21="","",IFERROR(VLOOKUP(J$3&amp;$A21,Model1_RMRJ!$1:$1048576,J$4,0),"-"))</f>
        <v>0.102369919419289</v>
      </c>
      <c r="K21" s="294">
        <f>IF($A21="","",IFERROR(VLOOKUP(K$3&amp;$A21,Model1_RMRJ!$1:$1048576,K$4,0)*100,"-"))</f>
        <v>1.75926089286804</v>
      </c>
      <c r="L21" s="295">
        <f>IF($A21="","",IFERROR(VLOOKUP(L$3&amp;$A21,Model1_RMRJ!$1:$1048576,L$4,0),"-"))</f>
        <v>6.3555948436260196E-2</v>
      </c>
      <c r="M21" s="293">
        <f>IF($A21="","",IFERROR(VLOOKUP(M$3&amp;$A21,Model1_RMRJ!$1:$1048576,M$4,0),"-"))</f>
        <v>4.8468854278326E-2</v>
      </c>
      <c r="N21" s="294">
        <f>IF($A21="","",IFERROR(VLOOKUP(N$3&amp;$A21,Model1_RMRJ!$1:$1048576,N$4,0)*100,"-"))</f>
        <v>29.076063632965099</v>
      </c>
      <c r="O21" s="295">
        <f>IF($A21="","",IFERROR(VLOOKUP(O$3&amp;$A21,Model1_RMRJ!$1:$1048576,O$4,0),"-"))</f>
        <v>6.13374598324299E-2</v>
      </c>
      <c r="P21" s="293">
        <f>IF($A21="","",IFERROR(VLOOKUP(P$3&amp;$A21,Model1_RMRJ!$1:$1048576,P$4,0),"-"))</f>
        <v>7.4206076562404605E-2</v>
      </c>
      <c r="Q21" s="294">
        <f>IF($A21="","",IFERROR(VLOOKUP(Q$3&amp;$A21,Model1_RMRJ!$1:$1048576,Q$4,0)*100,"-"))</f>
        <v>8.4677465260028804</v>
      </c>
      <c r="R21" s="295">
        <f>IF($A21="","",IFERROR(VLOOKUP(R$3&amp;$A21,Model1_RMRJ!$1:$1048576,R$4,0),"-"))</f>
        <v>6.1103105545043897E-2</v>
      </c>
      <c r="S21" s="293">
        <f>IF($A21="","",IFERROR(VLOOKUP(S$3&amp;$A21,Model1_RMRJ!$1:$1048576,S$4,0),"-"))</f>
        <v>5.3388353437185301E-2</v>
      </c>
      <c r="T21" s="294">
        <f>IF($A21="","",IFERROR(VLOOKUP(T$3&amp;$A21,Model1_RMRJ!$1:$1048576,T$4,0)*100,"-"))</f>
        <v>26.484212279319802</v>
      </c>
      <c r="U21" s="295">
        <f>IF($A21="","",IFERROR(VLOOKUP(U$3&amp;$A21,Model1_RMRJ!$1:$1048576,U$4,0),"-"))</f>
        <v>6.2007144093513503E-2</v>
      </c>
      <c r="V21" s="293">
        <f>IF($A21="","",IFERROR(VLOOKUP(V$3&amp;$A21,Model1_RMRJ!$1:$1048576,V$4,0),"-"))</f>
        <v>-9.2003708705306105E-3</v>
      </c>
      <c r="W21" s="294">
        <f>IF($A21="","",IFERROR(VLOOKUP(W$3&amp;$A21,Model1_RMRJ!$1:$1048576,W$4,0)*100,"-"))</f>
        <v>84.517431259155302</v>
      </c>
      <c r="X21" s="295">
        <f>IF($A21="","",IFERROR(VLOOKUP(X$3&amp;$A21,Model1_RMRJ!$1:$1048576,X$4,0),"-"))</f>
        <v>6.4801998436451E-2</v>
      </c>
      <c r="Y21" s="293">
        <f>IF($A21="","",IFERROR(VLOOKUP(Y$3&amp;$A21,Model1_RMRJ!$1:$1048576,Y$4,0),"-"))</f>
        <v>6.7728623747825595E-2</v>
      </c>
      <c r="Z21" s="294">
        <f>IF($A21="","",IFERROR(VLOOKUP(Z$3&amp;$A21,Model1_RMRJ!$1:$1048576,Z$4,0)*100,"-"))</f>
        <v>12.2779913246632</v>
      </c>
      <c r="AA21" s="295">
        <f>IF($A21="","",IFERROR(VLOOKUP(AA$3&amp;$A21,Model1_RMRJ!$1:$1048576,AA$4,0),"-"))</f>
        <v>6.4325138926506001E-2</v>
      </c>
      <c r="AB21" s="293">
        <f>IF($A21="","",IFERROR(VLOOKUP(AB$3&amp;$A21,Model1_RMRJ!$1:$1048576,AB$4,0),"-"))</f>
        <v>2.7695924043655399E-2</v>
      </c>
      <c r="AC21" s="294">
        <f>IF($A21="","",IFERROR(VLOOKUP(AC$3&amp;$A21,Model1_RMRJ!$1:$1048576,AC$4,0)*100,"-"))</f>
        <v>54.483556747436502</v>
      </c>
      <c r="AD21" s="295">
        <f>IF($A21="","",IFERROR(VLOOKUP(AD$3&amp;$A21,Model1_RMRJ!$1:$1048576,AD$4,0),"-"))</f>
        <v>5.7054992765188203E-2</v>
      </c>
      <c r="AE21" s="293">
        <f>IF($A21="","",IFERROR(VLOOKUP(AE$3&amp;$A21,Model1_RMRJ!$1:$1048576,AE$4,0),"-"))</f>
        <v>2.1410508081316899E-2</v>
      </c>
      <c r="AF21" s="294">
        <f>IF($A21="","",IFERROR(VLOOKUP(AF$3&amp;$A21,Model1_RMRJ!$1:$1048576,AF$4,0)*100,"-"))</f>
        <v>67.214316129684406</v>
      </c>
      <c r="AG21" s="295">
        <f>IF($A21="","",IFERROR(VLOOKUP(AG$3&amp;$A21,Model1_RMRJ!$1:$1048576,AG$4,0),"-"))</f>
        <v>5.9668559581041301E-2</v>
      </c>
      <c r="AH21" s="293">
        <f>IF($A21="","",IFERROR(VLOOKUP(AH$3&amp;$A21,Model1_RMRJ!$1:$1048576,AH$4,0),"-"))</f>
        <v>-5.5262155830860103E-2</v>
      </c>
      <c r="AI21" s="294">
        <f>IF($A21="","",IFERROR(VLOOKUP(AI$3&amp;$A21,Model1_RMRJ!$1:$1048576,AI$4,0)*100,"-"))</f>
        <v>36.660733819007902</v>
      </c>
      <c r="AJ21" s="295">
        <f>IF($A21="","",IFERROR(VLOOKUP(AJ$3&amp;$A21,Model1_RMRJ!$1:$1048576,AJ$4,0),"-"))</f>
        <v>5.8555625379085499E-2</v>
      </c>
      <c r="AK21" s="293">
        <f>IF($A21="","",IFERROR(VLOOKUP(AK$3&amp;$A21,Model1_RMRJ!$1:$1048576,AK$4,0),"-"))</f>
        <v>-1.0207207873463599E-2</v>
      </c>
      <c r="AL21" s="294">
        <f>IF($A21="","",IFERROR(VLOOKUP(AL$3&amp;$A21,Model1_RMRJ!$1:$1048576,AL$4,0)*100,"-"))</f>
        <v>83.686870336532607</v>
      </c>
      <c r="AM21" s="295">
        <f>IF($A21="","",IFERROR(VLOOKUP(AM$3&amp;$A21,Model1_RMRJ!$1:$1048576,AM$4,0),"-"))</f>
        <v>5.6785602122545201E-2</v>
      </c>
      <c r="AN21" s="293">
        <f>IF($A21="","",IFERROR(VLOOKUP(AN$3&amp;$A21,Model1_RMRJ!$1:$1048576,AN$4,0),"-"))</f>
        <v>-3.0875748023390801E-2</v>
      </c>
      <c r="AO21" s="294">
        <f>IF($A21="","",IFERROR(VLOOKUP(AO$3&amp;$A21,Model1_RMRJ!$1:$1048576,AO$4,0)*100,"-"))</f>
        <v>42.455953359603896</v>
      </c>
      <c r="AP21" s="295">
        <f>IF($A21="","",IFERROR(VLOOKUP(AP$3&amp;$A21,Model1_RMRJ!$1:$1048576,AP$4,0),"-"))</f>
        <v>5.5253013968467699E-2</v>
      </c>
      <c r="AQ21" s="293">
        <f>IF($A21="","",IFERROR(VLOOKUP(AQ$3&amp;$A21,Model1_RMRJ!$1:$1048576,AQ$4,0),"-"))</f>
        <v>1.7372714355588001E-2</v>
      </c>
      <c r="AR21" s="294">
        <f>IF($A21="","",IFERROR(VLOOKUP(AR$3&amp;$A21,Model1_RMRJ!$1:$1048576,AR$4,0)*100,"-"))</f>
        <v>69.703465700149508</v>
      </c>
      <c r="AS21" s="295">
        <f>IF($A21="","",IFERROR(VLOOKUP(AS$3&amp;$A21,Model1_RMRJ!$1:$1048576,AS$4,0),"-"))</f>
        <v>5.43913692235947E-2</v>
      </c>
      <c r="AT21" s="293">
        <f>IF($A21="","",IFERROR(VLOOKUP(AT$3&amp;$A21,Model1_RMRJ!$1:$1048576,AT$4,0),"-"))</f>
        <v>-6.3313633203506497E-2</v>
      </c>
      <c r="AU21" s="294">
        <f>IF($A21="","",IFERROR(VLOOKUP(AU$3&amp;$A21,Model1_RMRJ!$1:$1048576,AU$4,0)*100,"-"))</f>
        <v>11.826447397470501</v>
      </c>
      <c r="AV21" s="295">
        <f>IF($A21="","",IFERROR(VLOOKUP(AV$3&amp;$A21,Model1_RMRJ!$1:$1048576,AV$4,0),"-"))</f>
        <v>5.2438467741012601E-2</v>
      </c>
      <c r="AW21" s="293">
        <f>IF($A21="","",IFERROR(VLOOKUP(AW$3&amp;$A21,Model1_RMRJ!$1:$1048576,AW$4,0),"-"))</f>
        <v>-4.0541268885135699E-2</v>
      </c>
      <c r="AX21" s="294">
        <f>IF($A21="","",IFERROR(VLOOKUP(AX$3&amp;$A21,Model1_RMRJ!$1:$1048576,AX$4,0)*100,"-"))</f>
        <v>23.900553584098798</v>
      </c>
      <c r="AY21" s="295">
        <f>IF($A21="","",IFERROR(VLOOKUP(AY$3&amp;$A21,Model1_RMRJ!$1:$1048576,AY$4,0),"-"))</f>
        <v>4.7965306788682903E-2</v>
      </c>
      <c r="AZ21" s="293">
        <f>IF($A21="","",IFERROR(VLOOKUP(AZ$3&amp;$A21,Model1_RMRJ!$1:$1048576,AZ$4,0),"-"))</f>
        <v>-3.22018079459667E-2</v>
      </c>
      <c r="BA21" s="294">
        <f>IF($A21="","",IFERROR(VLOOKUP(BA$3&amp;$A21,Model1_RMRJ!$1:$1048576,BA$4,0)*100,"-"))</f>
        <v>32.165062427520802</v>
      </c>
      <c r="BB21" s="295">
        <f>IF($A21="","",IFERROR(VLOOKUP(BB$3&amp;$A21,Model1_RMRJ!$1:$1048576,BB$4,0),"-"))</f>
        <v>4.6847365796566003E-2</v>
      </c>
      <c r="BC21" s="293">
        <f>IF($A21="","",IFERROR(VLOOKUP(BC$3&amp;$A21,Model1_RMRJ!$1:$1048576,BC$4,0),"-"))</f>
        <v>-2.00737006962299E-2</v>
      </c>
      <c r="BD21" s="294">
        <f>IF($A21="","",IFERROR(VLOOKUP(BD$3&amp;$A21,Model1_RMRJ!$1:$1048576,BD$4,0)*100,"-"))</f>
        <v>56.834208965301499</v>
      </c>
      <c r="BE21" s="295">
        <f>IF($A21="","",IFERROR(VLOOKUP(BE$3&amp;$A21,Model1_RMRJ!$1:$1048576,BE$4,0),"-"))</f>
        <v>5.1871161907911301E-2</v>
      </c>
      <c r="BF21" s="293">
        <f>IF($A21="","",IFERROR(VLOOKUP(BF$3&amp;$A21,Model1_RMRJ!$1:$1048576,BF$4,0),"-"))</f>
        <v>6.3422553241252899E-2</v>
      </c>
      <c r="BG21" s="294">
        <f>IF($A21="","",IFERROR(VLOOKUP(BG$3&amp;$A21,Model1_RMRJ!$1:$1048576,BG$4,0)*100,"-"))</f>
        <v>0.44286930933594704</v>
      </c>
      <c r="BH21" s="295">
        <f>IF($A21="","",IFERROR(VLOOKUP(BH$3&amp;$A21,Model1_RMRJ!$1:$1048576,BH$4,0),"-"))</f>
        <v>6.2539778649807004E-2</v>
      </c>
      <c r="BI21" s="293">
        <f>IF($A21="","",IFERROR(VLOOKUP(BI$3&amp;$A21,Model1_RMRJ!$1:$1048576,BI$4,0),"-"))</f>
        <v>4.7743450850248302E-2</v>
      </c>
      <c r="BJ21" s="294">
        <f>IF($A21="","",IFERROR(VLOOKUP(BJ$3&amp;$A21,Model1_RMRJ!$1:$1048576,BJ$4,0)*100,"-"))</f>
        <v>3.5311963409185401</v>
      </c>
      <c r="BK21" s="295">
        <f>IF($A21="","",IFERROR(VLOOKUP(BK$3&amp;$A21,Model1_RMRJ!$1:$1048576,BK$4,0),"-"))</f>
        <v>6.3057750463485704E-2</v>
      </c>
      <c r="BL21" s="293">
        <f>IF($A21="","",IFERROR(VLOOKUP(BL$3&amp;$A21,Model1_RMRJ!$1:$1048576,BL$4,0),"-"))</f>
        <v>-2.45221820659935E-3</v>
      </c>
      <c r="BM21" s="294">
        <f>IF($A21="","",IFERROR(VLOOKUP(BM$3&amp;$A21,Model1_RMRJ!$1:$1048576,BM$4,0)*100,"-"))</f>
        <v>92.506742477417006</v>
      </c>
      <c r="BN21" s="295">
        <f>IF($A21="","",IFERROR(VLOOKUP(BN$3&amp;$A21,Model1_RMRJ!$1:$1048576,BN$4,0),"-"))</f>
        <v>5.8016378432512297E-2</v>
      </c>
      <c r="BO21" s="293">
        <f>IF($A21="","",IFERROR(VLOOKUP(BO$3&amp;$A21,Model1_RMRJ!$1:$1048576,BO$4,0),"-"))</f>
        <v>-2.8918856754899001E-2</v>
      </c>
      <c r="BP21" s="294">
        <f>IF($A21="","",IFERROR(VLOOKUP(BP$3&amp;$A21,Model1_RMRJ!$1:$1048576,BP$4,0)*100,"-"))</f>
        <v>13.691273331642201</v>
      </c>
      <c r="BQ21" s="295">
        <f>IF($A21="","",IFERROR(VLOOKUP(BQ$3&amp;$A21,Model1_RMRJ!$1:$1048576,BQ$4,0),"-"))</f>
        <v>5.25093525648117E-2</v>
      </c>
      <c r="BR21" s="293">
        <f>IF($A21="","",IFERROR(VLOOKUP(BR$3&amp;$A21,Model1_RMRJ!$1:$1048576,BR$4,0),"-"))</f>
        <v>-2.63401139527559E-2</v>
      </c>
      <c r="BS21" s="294">
        <f>IF($A21="","",IFERROR(VLOOKUP(BS$3&amp;$A21,Model1_RMRJ!$1:$1048576,BS$4,0)*100,"-"))</f>
        <v>27.333924174308798</v>
      </c>
      <c r="BT21" s="295">
        <f>IF($A21="","",IFERROR(VLOOKUP(BT$3&amp;$A21,Model1_RMRJ!$1:$1048576,BT$4,0),"-"))</f>
        <v>4.9353409558534601E-2</v>
      </c>
    </row>
    <row r="22" spans="1:72" ht="25.5" x14ac:dyDescent="0.25">
      <c r="A22" s="353" t="s">
        <v>711</v>
      </c>
      <c r="B22" s="285"/>
      <c r="C22" s="303" t="s">
        <v>737</v>
      </c>
      <c r="D22" s="293">
        <f>IF($A22="","",IFERROR(VLOOKUP(D$3&amp;$A22,Model1_RMRJ!$1:$1048576,D$4,0),"-"))</f>
        <v>0.15809877216815901</v>
      </c>
      <c r="E22" s="294">
        <f>IF($A22="","",IFERROR(VLOOKUP(E$3&amp;$A22,Model1_RMRJ!$1:$1048576,E$4,0)*100,"-"))</f>
        <v>7.7543780207634E-2</v>
      </c>
      <c r="F22" s="295">
        <f>IF($A22="","",IFERROR(VLOOKUP(F$3&amp;$A22,Model1_RMRJ!$1:$1048576,F$4,0),"-"))</f>
        <v>4.0164425969123799E-2</v>
      </c>
      <c r="G22" s="293">
        <f>IF($A22="","",IFERROR(VLOOKUP(G$3&amp;$A22,Model1_RMRJ!$1:$1048576,G$4,0),"-"))</f>
        <v>4.9350960180163401E-3</v>
      </c>
      <c r="H22" s="294">
        <f>IF($A22="","",IFERROR(VLOOKUP(H$3&amp;$A22,Model1_RMRJ!$1:$1048576,H$4,0)*100,"-"))</f>
        <v>91.063648462295504</v>
      </c>
      <c r="I22" s="295">
        <f>IF($A22="","",IFERROR(VLOOKUP(I$3&amp;$A22,Model1_RMRJ!$1:$1048576,I$4,0),"-"))</f>
        <v>3.9612516760826097E-2</v>
      </c>
      <c r="J22" s="293">
        <f>IF($A22="","",IFERROR(VLOOKUP(J$3&amp;$A22,Model1_RMRJ!$1:$1048576,J$4,0),"-"))</f>
        <v>0.121233202517033</v>
      </c>
      <c r="K22" s="294">
        <f>IF($A22="","",IFERROR(VLOOKUP(K$3&amp;$A22,Model1_RMRJ!$1:$1048576,K$4,0)*100,"-"))</f>
        <v>0.63443034887313798</v>
      </c>
      <c r="L22" s="295">
        <f>IF($A22="","",IFERROR(VLOOKUP(L$3&amp;$A22,Model1_RMRJ!$1:$1048576,L$4,0),"-"))</f>
        <v>4.2206894606351901E-2</v>
      </c>
      <c r="M22" s="293">
        <f>IF($A22="","",IFERROR(VLOOKUP(M$3&amp;$A22,Model1_RMRJ!$1:$1048576,M$4,0),"-"))</f>
        <v>4.8048745840787901E-2</v>
      </c>
      <c r="N22" s="294">
        <f>IF($A22="","",IFERROR(VLOOKUP(N$3&amp;$A22,Model1_RMRJ!$1:$1048576,N$4,0)*100,"-"))</f>
        <v>30.509614944458001</v>
      </c>
      <c r="O22" s="295">
        <f>IF($A22="","",IFERROR(VLOOKUP(O$3&amp;$A22,Model1_RMRJ!$1:$1048576,O$4,0),"-"))</f>
        <v>4.03189472854137E-2</v>
      </c>
      <c r="P22" s="293">
        <f>IF($A22="","",IFERROR(VLOOKUP(P$3&amp;$A22,Model1_RMRJ!$1:$1048576,P$4,0),"-"))</f>
        <v>8.9598901569843306E-2</v>
      </c>
      <c r="Q22" s="294">
        <f>IF($A22="","",IFERROR(VLOOKUP(Q$3&amp;$A22,Model1_RMRJ!$1:$1048576,Q$4,0)*100,"-"))</f>
        <v>5.0790369510650599</v>
      </c>
      <c r="R22" s="295">
        <f>IF($A22="","",IFERROR(VLOOKUP(R$3&amp;$A22,Model1_RMRJ!$1:$1048576,R$4,0),"-"))</f>
        <v>3.8238242268562303E-2</v>
      </c>
      <c r="S22" s="293">
        <f>IF($A22="","",IFERROR(VLOOKUP(S$3&amp;$A22,Model1_RMRJ!$1:$1048576,S$4,0),"-"))</f>
        <v>0.13002942502498599</v>
      </c>
      <c r="T22" s="294">
        <f>IF($A22="","",IFERROR(VLOOKUP(T$3&amp;$A22,Model1_RMRJ!$1:$1048576,T$4,0)*100,"-"))</f>
        <v>0.70584928616881393</v>
      </c>
      <c r="U22" s="295">
        <f>IF($A22="","",IFERROR(VLOOKUP(U$3&amp;$A22,Model1_RMRJ!$1:$1048576,U$4,0),"-"))</f>
        <v>3.7418577820062603E-2</v>
      </c>
      <c r="V22" s="293">
        <f>IF($A22="","",IFERROR(VLOOKUP(V$3&amp;$A22,Model1_RMRJ!$1:$1048576,V$4,0),"-"))</f>
        <v>0.120123542845249</v>
      </c>
      <c r="W22" s="294">
        <f>IF($A22="","",IFERROR(VLOOKUP(W$3&amp;$A22,Model1_RMRJ!$1:$1048576,W$4,0)*100,"-"))</f>
        <v>1.69679429382086</v>
      </c>
      <c r="X22" s="295">
        <f>IF($A22="","",IFERROR(VLOOKUP(X$3&amp;$A22,Model1_RMRJ!$1:$1048576,X$4,0),"-"))</f>
        <v>3.5852611064910903E-2</v>
      </c>
      <c r="Y22" s="293">
        <f>IF($A22="","",IFERROR(VLOOKUP(Y$3&amp;$A22,Model1_RMRJ!$1:$1048576,Y$4,0),"-"))</f>
        <v>0.13775435090065</v>
      </c>
      <c r="Z22" s="294">
        <f>IF($A22="","",IFERROR(VLOOKUP(Z$3&amp;$A22,Model1_RMRJ!$1:$1048576,Z$4,0)*100,"-"))</f>
        <v>0.298096658661962</v>
      </c>
      <c r="AA22" s="295">
        <f>IF($A22="","",IFERROR(VLOOKUP(AA$3&amp;$A22,Model1_RMRJ!$1:$1048576,AA$4,0),"-"))</f>
        <v>3.5772994160652202E-2</v>
      </c>
      <c r="AB22" s="293">
        <f>IF($A22="","",IFERROR(VLOOKUP(AB$3&amp;$A22,Model1_RMRJ!$1:$1048576,AB$4,0),"-"))</f>
        <v>5.4459601640701301E-2</v>
      </c>
      <c r="AC22" s="294">
        <f>IF($A22="","",IFERROR(VLOOKUP(AC$3&amp;$A22,Model1_RMRJ!$1:$1048576,AC$4,0)*100,"-"))</f>
        <v>24.151028692722303</v>
      </c>
      <c r="AD22" s="295">
        <f>IF($A22="","",IFERROR(VLOOKUP(AD$3&amp;$A22,Model1_RMRJ!$1:$1048576,AD$4,0),"-"))</f>
        <v>3.3333662897348397E-2</v>
      </c>
      <c r="AE22" s="293">
        <f>IF($A22="","",IFERROR(VLOOKUP(AE$3&amp;$A22,Model1_RMRJ!$1:$1048576,AE$4,0),"-"))</f>
        <v>4.23715449869633E-2</v>
      </c>
      <c r="AF22" s="294">
        <f>IF($A22="","",IFERROR(VLOOKUP(AF$3&amp;$A22,Model1_RMRJ!$1:$1048576,AF$4,0)*100,"-"))</f>
        <v>44.507068395614603</v>
      </c>
      <c r="AG22" s="295">
        <f>IF($A22="","",IFERROR(VLOOKUP(AG$3&amp;$A22,Model1_RMRJ!$1:$1048576,AG$4,0),"-"))</f>
        <v>3.3729907125234597E-2</v>
      </c>
      <c r="AH22" s="293">
        <f>IF($A22="","",IFERROR(VLOOKUP(AH$3&amp;$A22,Model1_RMRJ!$1:$1048576,AH$4,0),"-"))</f>
        <v>3.6539044231176397E-2</v>
      </c>
      <c r="AI22" s="294">
        <f>IF($A22="","",IFERROR(VLOOKUP(AI$3&amp;$A22,Model1_RMRJ!$1:$1048576,AI$4,0)*100,"-"))</f>
        <v>57.960844039917006</v>
      </c>
      <c r="AJ22" s="295">
        <f>IF($A22="","",IFERROR(VLOOKUP(AJ$3&amp;$A22,Model1_RMRJ!$1:$1048576,AJ$4,0),"-"))</f>
        <v>3.1707823276519803E-2</v>
      </c>
      <c r="AK22" s="293">
        <f>IF($A22="","",IFERROR(VLOOKUP(AK$3&amp;$A22,Model1_RMRJ!$1:$1048576,AK$4,0),"-"))</f>
        <v>8.2364706322550808E-3</v>
      </c>
      <c r="AL22" s="294">
        <f>IF($A22="","",IFERROR(VLOOKUP(AL$3&amp;$A22,Model1_RMRJ!$1:$1048576,AL$4,0)*100,"-"))</f>
        <v>88.198655843734699</v>
      </c>
      <c r="AM22" s="295">
        <f>IF($A22="","",IFERROR(VLOOKUP(AM$3&amp;$A22,Model1_RMRJ!$1:$1048576,AM$4,0),"-"))</f>
        <v>3.04722581058741E-2</v>
      </c>
      <c r="AN22" s="293">
        <f>IF($A22="","",IFERROR(VLOOKUP(AN$3&amp;$A22,Model1_RMRJ!$1:$1048576,AN$4,0),"-"))</f>
        <v>-1.1375479400157901E-2</v>
      </c>
      <c r="AO22" s="294">
        <f>IF($A22="","",IFERROR(VLOOKUP(AO$3&amp;$A22,Model1_RMRJ!$1:$1048576,AO$4,0)*100,"-"))</f>
        <v>78.538388013839693</v>
      </c>
      <c r="AP22" s="295">
        <f>IF($A22="","",IFERROR(VLOOKUP(AP$3&amp;$A22,Model1_RMRJ!$1:$1048576,AP$4,0),"-"))</f>
        <v>2.9864493757486298E-2</v>
      </c>
      <c r="AQ22" s="293">
        <f>IF($A22="","",IFERROR(VLOOKUP(AQ$3&amp;$A22,Model1_RMRJ!$1:$1048576,AQ$4,0),"-"))</f>
        <v>5.5097613483667401E-2</v>
      </c>
      <c r="AR22" s="294">
        <f>IF($A22="","",IFERROR(VLOOKUP(AR$3&amp;$A22,Model1_RMRJ!$1:$1048576,AR$4,0)*100,"-"))</f>
        <v>23.238673806190498</v>
      </c>
      <c r="AS22" s="295">
        <f>IF($A22="","",IFERROR(VLOOKUP(AS$3&amp;$A22,Model1_RMRJ!$1:$1048576,AS$4,0),"-"))</f>
        <v>3.2175026834011099E-2</v>
      </c>
      <c r="AT22" s="293">
        <f>IF($A22="","",IFERROR(VLOOKUP(AT$3&amp;$A22,Model1_RMRJ!$1:$1048576,AT$4,0),"-"))</f>
        <v>4.5411337167024599E-2</v>
      </c>
      <c r="AU22" s="294">
        <f>IF($A22="","",IFERROR(VLOOKUP(AU$3&amp;$A22,Model1_RMRJ!$1:$1048576,AU$4,0)*100,"-"))</f>
        <v>29.036185145378102</v>
      </c>
      <c r="AV22" s="295">
        <f>IF($A22="","",IFERROR(VLOOKUP(AV$3&amp;$A22,Model1_RMRJ!$1:$1048576,AV$4,0),"-"))</f>
        <v>3.1941987574100501E-2</v>
      </c>
      <c r="AW22" s="293">
        <f>IF($A22="","",IFERROR(VLOOKUP(AW$3&amp;$A22,Model1_RMRJ!$1:$1048576,AW$4,0),"-"))</f>
        <v>4.9005616456270197E-2</v>
      </c>
      <c r="AX22" s="294">
        <f>IF($A22="","",IFERROR(VLOOKUP(AX$3&amp;$A22,Model1_RMRJ!$1:$1048576,AX$4,0)*100,"-"))</f>
        <v>20.376077294349702</v>
      </c>
      <c r="AY22" s="295">
        <f>IF($A22="","",IFERROR(VLOOKUP(AY$3&amp;$A22,Model1_RMRJ!$1:$1048576,AY$4,0),"-"))</f>
        <v>2.4735806509852399E-2</v>
      </c>
      <c r="AZ22" s="293">
        <f>IF($A22="","",IFERROR(VLOOKUP(AZ$3&amp;$A22,Model1_RMRJ!$1:$1048576,AZ$4,0),"-"))</f>
        <v>1.12243825569749E-2</v>
      </c>
      <c r="BA22" s="294">
        <f>IF($A22="","",IFERROR(VLOOKUP(BA$3&amp;$A22,Model1_RMRJ!$1:$1048576,BA$4,0)*100,"-"))</f>
        <v>76.177942752838106</v>
      </c>
      <c r="BB22" s="295">
        <f>IF($A22="","",IFERROR(VLOOKUP(BB$3&amp;$A22,Model1_RMRJ!$1:$1048576,BB$4,0),"-"))</f>
        <v>2.5990474969148601E-2</v>
      </c>
      <c r="BC22" s="293">
        <f>IF($A22="","",IFERROR(VLOOKUP(BC$3&amp;$A22,Model1_RMRJ!$1:$1048576,BC$4,0),"-"))</f>
        <v>7.0538416504859897E-2</v>
      </c>
      <c r="BD22" s="294">
        <f>IF($A22="","",IFERROR(VLOOKUP(BD$3&amp;$A22,Model1_RMRJ!$1:$1048576,BD$4,0)*100,"-"))</f>
        <v>4.2679671198129698</v>
      </c>
      <c r="BE22" s="295">
        <f>IF($A22="","",IFERROR(VLOOKUP(BE$3&amp;$A22,Model1_RMRJ!$1:$1048576,BE$4,0),"-"))</f>
        <v>2.9146058484911901E-2</v>
      </c>
      <c r="BF22" s="293">
        <f>IF($A22="","",IFERROR(VLOOKUP(BF$3&amp;$A22,Model1_RMRJ!$1:$1048576,BF$4,0),"-"))</f>
        <v>8.3179436624050099E-2</v>
      </c>
      <c r="BG22" s="294">
        <f>IF($A22="","",IFERROR(VLOOKUP(BG$3&amp;$A22,Model1_RMRJ!$1:$1048576,BG$4,0)*100,"-"))</f>
        <v>2.73164216196164E-2</v>
      </c>
      <c r="BH22" s="295">
        <f>IF($A22="","",IFERROR(VLOOKUP(BH$3&amp;$A22,Model1_RMRJ!$1:$1048576,BH$4,0),"-"))</f>
        <v>4.05735038220882E-2</v>
      </c>
      <c r="BI22" s="293">
        <f>IF($A22="","",IFERROR(VLOOKUP(BI$3&amp;$A22,Model1_RMRJ!$1:$1048576,BI$4,0),"-"))</f>
        <v>0.119408436119556</v>
      </c>
      <c r="BJ22" s="294">
        <f>IF($A22="","",IFERROR(VLOOKUP(BJ$3&amp;$A22,Model1_RMRJ!$1:$1048576,BJ$4,0)*100,"-"))</f>
        <v>5.4287772854877403E-5</v>
      </c>
      <c r="BK22" s="295">
        <f>IF($A22="","",IFERROR(VLOOKUP(BK$3&amp;$A22,Model1_RMRJ!$1:$1048576,BK$4,0),"-"))</f>
        <v>3.6822468042373699E-2</v>
      </c>
      <c r="BL22" s="293">
        <f>IF($A22="","",IFERROR(VLOOKUP(BL$3&amp;$A22,Model1_RMRJ!$1:$1048576,BL$4,0),"-"))</f>
        <v>3.7618286907672903E-2</v>
      </c>
      <c r="BM22" s="294">
        <f>IF($A22="","",IFERROR(VLOOKUP(BM$3&amp;$A22,Model1_RMRJ!$1:$1048576,BM$4,0)*100,"-"))</f>
        <v>18.096998333931001</v>
      </c>
      <c r="BN22" s="295">
        <f>IF($A22="","",IFERROR(VLOOKUP(BN$3&amp;$A22,Model1_RMRJ!$1:$1048576,BN$4,0),"-"))</f>
        <v>3.23112830519676E-2</v>
      </c>
      <c r="BO22" s="293">
        <f>IF($A22="","",IFERROR(VLOOKUP(BO$3&amp;$A22,Model1_RMRJ!$1:$1048576,BO$4,0),"-"))</f>
        <v>3.29770259559155E-2</v>
      </c>
      <c r="BP22" s="294">
        <f>IF($A22="","",IFERROR(VLOOKUP(BP$3&amp;$A22,Model1_RMRJ!$1:$1048576,BP$4,0)*100,"-"))</f>
        <v>11.1520551145077</v>
      </c>
      <c r="BQ22" s="295">
        <f>IF($A22="","",IFERROR(VLOOKUP(BQ$3&amp;$A22,Model1_RMRJ!$1:$1048576,BQ$4,0),"-"))</f>
        <v>2.9683707281947101E-2</v>
      </c>
      <c r="BR22" s="293">
        <f>IF($A22="","",IFERROR(VLOOKUP(BR$3&amp;$A22,Model1_RMRJ!$1:$1048576,BR$4,0),"-"))</f>
        <v>4.16901782155037E-2</v>
      </c>
      <c r="BS22" s="294">
        <f>IF($A22="","",IFERROR(VLOOKUP(BS$3&amp;$A22,Model1_RMRJ!$1:$1048576,BS$4,0)*100,"-"))</f>
        <v>9.9928215146064794</v>
      </c>
      <c r="BT22" s="295">
        <f>IF($A22="","",IFERROR(VLOOKUP(BT$3&amp;$A22,Model1_RMRJ!$1:$1048576,BT$4,0),"-"))</f>
        <v>2.75645889341831E-2</v>
      </c>
    </row>
    <row r="23" spans="1:72" ht="25.5" x14ac:dyDescent="0.25">
      <c r="A23" s="353" t="s">
        <v>712</v>
      </c>
      <c r="B23" s="285"/>
      <c r="C23" s="303" t="s">
        <v>738</v>
      </c>
      <c r="D23" s="293">
        <f>IF($A23="","",IFERROR(VLOOKUP(D$3&amp;$A23,Model1_RMRJ!$1:$1048576,D$4,0),"-"))</f>
        <v>0.25122672319412198</v>
      </c>
      <c r="E23" s="294">
        <f>IF($A23="","",IFERROR(VLOOKUP(E$3&amp;$A23,Model1_RMRJ!$1:$1048576,E$4,0)*100,"-"))</f>
        <v>6.25734003278922E-5</v>
      </c>
      <c r="F23" s="295">
        <f>IF($A23="","",IFERROR(VLOOKUP(F$3&amp;$A23,Model1_RMRJ!$1:$1048576,F$4,0),"-"))</f>
        <v>2.5804681703448299E-2</v>
      </c>
      <c r="G23" s="293">
        <f>IF($A23="","",IFERROR(VLOOKUP(G$3&amp;$A23,Model1_RMRJ!$1:$1048576,G$4,0),"-"))</f>
        <v>8.7877042591571794E-2</v>
      </c>
      <c r="H23" s="294">
        <f>IF($A23="","",IFERROR(VLOOKUP(H$3&amp;$A23,Model1_RMRJ!$1:$1048576,H$4,0)*100,"-"))</f>
        <v>5.3912077099084899</v>
      </c>
      <c r="I23" s="295">
        <f>IF($A23="","",IFERROR(VLOOKUP(I$3&amp;$A23,Model1_RMRJ!$1:$1048576,I$4,0),"-"))</f>
        <v>2.8666734695434602E-2</v>
      </c>
      <c r="J23" s="293">
        <f>IF($A23="","",IFERROR(VLOOKUP(J$3&amp;$A23,Model1_RMRJ!$1:$1048576,J$4,0),"-"))</f>
        <v>0.215746149420738</v>
      </c>
      <c r="K23" s="294">
        <f>IF($A23="","",IFERROR(VLOOKUP(K$3&amp;$A23,Model1_RMRJ!$1:$1048576,K$4,0)*100,"-"))</f>
        <v>5.4484607971971898E-4</v>
      </c>
      <c r="L23" s="295">
        <f>IF($A23="","",IFERROR(VLOOKUP(L$3&amp;$A23,Model1_RMRJ!$1:$1048576,L$4,0),"-"))</f>
        <v>2.8600972145795801E-2</v>
      </c>
      <c r="M23" s="293">
        <f>IF($A23="","",IFERROR(VLOOKUP(M$3&amp;$A23,Model1_RMRJ!$1:$1048576,M$4,0),"-"))</f>
        <v>0.10276535898447001</v>
      </c>
      <c r="N23" s="294">
        <f>IF($A23="","",IFERROR(VLOOKUP(N$3&amp;$A23,Model1_RMRJ!$1:$1048576,N$4,0)*100,"-"))</f>
        <v>4.2449831962585405</v>
      </c>
      <c r="O23" s="295">
        <f>IF($A23="","",IFERROR(VLOOKUP(O$3&amp;$A23,Model1_RMRJ!$1:$1048576,O$4,0),"-"))</f>
        <v>2.7392711490392699E-2</v>
      </c>
      <c r="P23" s="293">
        <f>IF($A23="","",IFERROR(VLOOKUP(P$3&amp;$A23,Model1_RMRJ!$1:$1048576,P$4,0),"-"))</f>
        <v>0.130195528268814</v>
      </c>
      <c r="Q23" s="294">
        <f>IF($A23="","",IFERROR(VLOOKUP(Q$3&amp;$A23,Model1_RMRJ!$1:$1048576,Q$4,0)*100,"-"))</f>
        <v>0.46786419115960598</v>
      </c>
      <c r="R23" s="295">
        <f>IF($A23="","",IFERROR(VLOOKUP(R$3&amp;$A23,Model1_RMRJ!$1:$1048576,R$4,0),"-"))</f>
        <v>2.4561615660786601E-2</v>
      </c>
      <c r="S23" s="293">
        <f>IF($A23="","",IFERROR(VLOOKUP(S$3&amp;$A23,Model1_RMRJ!$1:$1048576,S$4,0),"-"))</f>
        <v>0.14398360252380399</v>
      </c>
      <c r="T23" s="294">
        <f>IF($A23="","",IFERROR(VLOOKUP(T$3&amp;$A23,Model1_RMRJ!$1:$1048576,T$4,0)*100,"-"))</f>
        <v>0.66339378245174907</v>
      </c>
      <c r="U23" s="295">
        <f>IF($A23="","",IFERROR(VLOOKUP(U$3&amp;$A23,Model1_RMRJ!$1:$1048576,U$4,0),"-"))</f>
        <v>2.6880022138357201E-2</v>
      </c>
      <c r="V23" s="293">
        <f>IF($A23="","",IFERROR(VLOOKUP(V$3&amp;$A23,Model1_RMRJ!$1:$1048576,V$4,0),"-"))</f>
        <v>0.10691824555397</v>
      </c>
      <c r="W23" s="294">
        <f>IF($A23="","",IFERROR(VLOOKUP(W$3&amp;$A23,Model1_RMRJ!$1:$1048576,W$4,0)*100,"-"))</f>
        <v>4.7079015523195302</v>
      </c>
      <c r="X23" s="295">
        <f>IF($A23="","",IFERROR(VLOOKUP(X$3&amp;$A23,Model1_RMRJ!$1:$1048576,X$4,0),"-"))</f>
        <v>2.5447234511375399E-2</v>
      </c>
      <c r="Y23" s="293">
        <f>IF($A23="","",IFERROR(VLOOKUP(Y$3&amp;$A23,Model1_RMRJ!$1:$1048576,Y$4,0),"-"))</f>
        <v>0.14789676666259799</v>
      </c>
      <c r="Z23" s="294">
        <f>IF($A23="","",IFERROR(VLOOKUP(Z$3&amp;$A23,Model1_RMRJ!$1:$1048576,Z$4,0)*100,"-"))</f>
        <v>0.34431922249496</v>
      </c>
      <c r="AA23" s="295">
        <f>IF($A23="","",IFERROR(VLOOKUP(AA$3&amp;$A23,Model1_RMRJ!$1:$1048576,AA$4,0),"-"))</f>
        <v>2.3026596754789401E-2</v>
      </c>
      <c r="AB23" s="293">
        <f>IF($A23="","",IFERROR(VLOOKUP(AB$3&amp;$A23,Model1_RMRJ!$1:$1048576,AB$4,0),"-"))</f>
        <v>0.109518684446812</v>
      </c>
      <c r="AC23" s="294">
        <f>IF($A23="","",IFERROR(VLOOKUP(AC$3&amp;$A23,Model1_RMRJ!$1:$1048576,AC$4,0)*100,"-"))</f>
        <v>2.3844491690397303</v>
      </c>
      <c r="AD23" s="295">
        <f>IF($A23="","",IFERROR(VLOOKUP(AD$3&amp;$A23,Model1_RMRJ!$1:$1048576,AD$4,0),"-"))</f>
        <v>2.5927618145942698E-2</v>
      </c>
      <c r="AE23" s="293">
        <f>IF($A23="","",IFERROR(VLOOKUP(AE$3&amp;$A23,Model1_RMRJ!$1:$1048576,AE$4,0),"-"))</f>
        <v>0.123412698507309</v>
      </c>
      <c r="AF23" s="294">
        <f>IF($A23="","",IFERROR(VLOOKUP(AF$3&amp;$A23,Model1_RMRJ!$1:$1048576,AF$4,0)*100,"-"))</f>
        <v>4.44861091673374</v>
      </c>
      <c r="AG23" s="295">
        <f>IF($A23="","",IFERROR(VLOOKUP(AG$3&amp;$A23,Model1_RMRJ!$1:$1048576,AG$4,0),"-"))</f>
        <v>2.3702234029769901E-2</v>
      </c>
      <c r="AH23" s="293">
        <f>IF($A23="","",IFERROR(VLOOKUP(AH$3&amp;$A23,Model1_RMRJ!$1:$1048576,AH$4,0),"-"))</f>
        <v>-2.8047587722539902E-2</v>
      </c>
      <c r="AI23" s="294">
        <f>IF($A23="","",IFERROR(VLOOKUP(AI$3&amp;$A23,Model1_RMRJ!$1:$1048576,AI$4,0)*100,"-"))</f>
        <v>70.151299238204999</v>
      </c>
      <c r="AJ23" s="295">
        <f>IF($A23="","",IFERROR(VLOOKUP(AJ$3&amp;$A23,Model1_RMRJ!$1:$1048576,AJ$4,0),"-"))</f>
        <v>2.50834990292788E-2</v>
      </c>
      <c r="AK23" s="293">
        <f>IF($A23="","",IFERROR(VLOOKUP(AK$3&amp;$A23,Model1_RMRJ!$1:$1048576,AK$4,0),"-"))</f>
        <v>2.68457923084497E-2</v>
      </c>
      <c r="AL23" s="294">
        <f>IF($A23="","",IFERROR(VLOOKUP(AL$3&amp;$A23,Model1_RMRJ!$1:$1048576,AL$4,0)*100,"-"))</f>
        <v>64.189743995666504</v>
      </c>
      <c r="AM23" s="295">
        <f>IF($A23="","",IFERROR(VLOOKUP(AM$3&amp;$A23,Model1_RMRJ!$1:$1048576,AM$4,0),"-"))</f>
        <v>2.18282863497734E-2</v>
      </c>
      <c r="AN23" s="293">
        <f>IF($A23="","",IFERROR(VLOOKUP(AN$3&amp;$A23,Model1_RMRJ!$1:$1048576,AN$4,0),"-"))</f>
        <v>7.7236616052687203E-3</v>
      </c>
      <c r="AO23" s="294">
        <f>IF($A23="","",IFERROR(VLOOKUP(AO$3&amp;$A23,Model1_RMRJ!$1:$1048576,AO$4,0)*100,"-"))</f>
        <v>85.786622762680096</v>
      </c>
      <c r="AP23" s="295">
        <f>IF($A23="","",IFERROR(VLOOKUP(AP$3&amp;$A23,Model1_RMRJ!$1:$1048576,AP$4,0),"-"))</f>
        <v>2.1261159330606499E-2</v>
      </c>
      <c r="AQ23" s="293">
        <f>IF($A23="","",IFERROR(VLOOKUP(AQ$3&amp;$A23,Model1_RMRJ!$1:$1048576,AQ$4,0),"-"))</f>
        <v>0.108106784522533</v>
      </c>
      <c r="AR23" s="294">
        <f>IF($A23="","",IFERROR(VLOOKUP(AR$3&amp;$A23,Model1_RMRJ!$1:$1048576,AR$4,0)*100,"-"))</f>
        <v>3.6652822047472</v>
      </c>
      <c r="AS23" s="295">
        <f>IF($A23="","",IFERROR(VLOOKUP(AS$3&amp;$A23,Model1_RMRJ!$1:$1048576,AS$4,0),"-"))</f>
        <v>1.9746415317058601E-2</v>
      </c>
      <c r="AT23" s="293">
        <f>IF($A23="","",IFERROR(VLOOKUP(AT$3&amp;$A23,Model1_RMRJ!$1:$1048576,AT$4,0),"-"))</f>
        <v>4.5235056430101402E-2</v>
      </c>
      <c r="AU23" s="294">
        <f>IF($A23="","",IFERROR(VLOOKUP(AU$3&amp;$A23,Model1_RMRJ!$1:$1048576,AU$4,0)*100,"-"))</f>
        <v>33.525142073631301</v>
      </c>
      <c r="AV23" s="295">
        <f>IF($A23="","",IFERROR(VLOOKUP(AV$3&amp;$A23,Model1_RMRJ!$1:$1048576,AV$4,0),"-"))</f>
        <v>1.9455242902040499E-2</v>
      </c>
      <c r="AW23" s="293">
        <f>IF($A23="","",IFERROR(VLOOKUP(AW$3&amp;$A23,Model1_RMRJ!$1:$1048576,AW$4,0),"-"))</f>
        <v>2.86766178905964E-2</v>
      </c>
      <c r="AX23" s="294">
        <f>IF($A23="","",IFERROR(VLOOKUP(AX$3&amp;$A23,Model1_RMRJ!$1:$1048576,AX$4,0)*100,"-"))</f>
        <v>47.410675883293202</v>
      </c>
      <c r="AY23" s="295">
        <f>IF($A23="","",IFERROR(VLOOKUP(AY$3&amp;$A23,Model1_RMRJ!$1:$1048576,AY$4,0),"-"))</f>
        <v>1.9587742164731001E-2</v>
      </c>
      <c r="AZ23" s="293">
        <f>IF($A23="","",IFERROR(VLOOKUP(AZ$3&amp;$A23,Model1_RMRJ!$1:$1048576,AZ$4,0),"-"))</f>
        <v>1.03998463600874E-2</v>
      </c>
      <c r="BA23" s="294">
        <f>IF($A23="","",IFERROR(VLOOKUP(BA$3&amp;$A23,Model1_RMRJ!$1:$1048576,BA$4,0)*100,"-"))</f>
        <v>79.262125492095905</v>
      </c>
      <c r="BB23" s="295">
        <f>IF($A23="","",IFERROR(VLOOKUP(BB$3&amp;$A23,Model1_RMRJ!$1:$1048576,BB$4,0),"-"))</f>
        <v>2.0090933889150599E-2</v>
      </c>
      <c r="BC23" s="293">
        <f>IF($A23="","",IFERROR(VLOOKUP(BC$3&amp;$A23,Model1_RMRJ!$1:$1048576,BC$4,0),"-"))</f>
        <v>6.5313585102558094E-2</v>
      </c>
      <c r="BD23" s="294">
        <f>IF($A23="","",IFERROR(VLOOKUP(BD$3&amp;$A23,Model1_RMRJ!$1:$1048576,BD$4,0)*100,"-"))</f>
        <v>9.5632083714008296</v>
      </c>
      <c r="BE23" s="295">
        <f>IF($A23="","",IFERROR(VLOOKUP(BE$3&amp;$A23,Model1_RMRJ!$1:$1048576,BE$4,0),"-"))</f>
        <v>2.03585736453533E-2</v>
      </c>
      <c r="BF23" s="293">
        <f>IF($A23="","",IFERROR(VLOOKUP(BF$3&amp;$A23,Model1_RMRJ!$1:$1048576,BF$4,0),"-"))</f>
        <v>0.164387777447701</v>
      </c>
      <c r="BG23" s="294">
        <f>IF($A23="","",IFERROR(VLOOKUP(BG$3&amp;$A23,Model1_RMRJ!$1:$1048576,BG$4,0)*100,"-"))</f>
        <v>1.3803939762080401E-9</v>
      </c>
      <c r="BH23" s="295">
        <f>IF($A23="","",IFERROR(VLOOKUP(BH$3&amp;$A23,Model1_RMRJ!$1:$1048576,BH$4,0),"-"))</f>
        <v>2.7622101828455901E-2</v>
      </c>
      <c r="BI23" s="293">
        <f>IF($A23="","",IFERROR(VLOOKUP(BI$3&amp;$A23,Model1_RMRJ!$1:$1048576,BI$4,0),"-"))</f>
        <v>0.13229054212570199</v>
      </c>
      <c r="BJ23" s="294">
        <f>IF($A23="","",IFERROR(VLOOKUP(BJ$3&amp;$A23,Model1_RMRJ!$1:$1048576,BJ$4,0)*100,"-"))</f>
        <v>2.0400160849476399E-5</v>
      </c>
      <c r="BK23" s="295">
        <f>IF($A23="","",IFERROR(VLOOKUP(BK$3&amp;$A23,Model1_RMRJ!$1:$1048576,BK$4,0),"-"))</f>
        <v>2.49844342470169E-2</v>
      </c>
      <c r="BL23" s="293">
        <f>IF($A23="","",IFERROR(VLOOKUP(BL$3&amp;$A23,Model1_RMRJ!$1:$1048576,BL$4,0),"-"))</f>
        <v>6.0556154698133503E-2</v>
      </c>
      <c r="BM23" s="294">
        <f>IF($A23="","",IFERROR(VLOOKUP(BM$3&amp;$A23,Model1_RMRJ!$1:$1048576,BM$4,0)*100,"-"))</f>
        <v>4.8142164945602399</v>
      </c>
      <c r="BN23" s="295">
        <f>IF($A23="","",IFERROR(VLOOKUP(BN$3&amp;$A23,Model1_RMRJ!$1:$1048576,BN$4,0),"-"))</f>
        <v>2.4137593805789899E-2</v>
      </c>
      <c r="BO23" s="293">
        <f>IF($A23="","",IFERROR(VLOOKUP(BO$3&amp;$A23,Model1_RMRJ!$1:$1048576,BO$4,0),"-"))</f>
        <v>4.7591883689165101E-2</v>
      </c>
      <c r="BP23" s="294">
        <f>IF($A23="","",IFERROR(VLOOKUP(BP$3&amp;$A23,Model1_RMRJ!$1:$1048576,BP$4,0)*100,"-"))</f>
        <v>3.3374849706888199</v>
      </c>
      <c r="BQ23" s="295">
        <f>IF($A23="","",IFERROR(VLOOKUP(BQ$3&amp;$A23,Model1_RMRJ!$1:$1048576,BQ$4,0),"-"))</f>
        <v>2.0009204745292698E-2</v>
      </c>
      <c r="BR23" s="293">
        <f>IF($A23="","",IFERROR(VLOOKUP(BR$3&amp;$A23,Model1_RMRJ!$1:$1048576,BR$4,0),"-"))</f>
        <v>3.7702292203903198E-2</v>
      </c>
      <c r="BS23" s="294">
        <f>IF($A23="","",IFERROR(VLOOKUP(BS$3&amp;$A23,Model1_RMRJ!$1:$1048576,BS$4,0)*100,"-"))</f>
        <v>17.595465481281298</v>
      </c>
      <c r="BT23" s="295">
        <f>IF($A23="","",IFERROR(VLOOKUP(BT$3&amp;$A23,Model1_RMRJ!$1:$1048576,BT$4,0),"-"))</f>
        <v>2.0224440842866901E-2</v>
      </c>
    </row>
    <row r="24" spans="1:72" ht="25.5" x14ac:dyDescent="0.25">
      <c r="A24" s="353" t="s">
        <v>713</v>
      </c>
      <c r="B24" s="285"/>
      <c r="C24" s="303" t="s">
        <v>197</v>
      </c>
      <c r="D24" s="293">
        <f>IF($A24="","",IFERROR(VLOOKUP(D$3&amp;$A24,Model1_RMRJ!$1:$1048576,D$4,0),"-"))</f>
        <v>0.21045179665088701</v>
      </c>
      <c r="E24" s="294">
        <f>IF($A24="","",IFERROR(VLOOKUP(E$3&amp;$A24,Model1_RMRJ!$1:$1048576,E$4,0)*100,"-"))</f>
        <v>1.05343988252571E-3</v>
      </c>
      <c r="F24" s="295">
        <f>IF($A24="","",IFERROR(VLOOKUP(F$3&amp;$A24,Model1_RMRJ!$1:$1048576,F$4,0),"-"))</f>
        <v>3.4201957285404198E-2</v>
      </c>
      <c r="G24" s="293">
        <f>IF($A24="","",IFERROR(VLOOKUP(G$3&amp;$A24,Model1_RMRJ!$1:$1048576,G$4,0),"-"))</f>
        <v>9.3950279057025896E-2</v>
      </c>
      <c r="H24" s="294">
        <f>IF($A24="","",IFERROR(VLOOKUP(H$3&amp;$A24,Model1_RMRJ!$1:$1048576,H$4,0)*100,"-"))</f>
        <v>4.8150621354579899</v>
      </c>
      <c r="I24" s="295">
        <f>IF($A24="","",IFERROR(VLOOKUP(I$3&amp;$A24,Model1_RMRJ!$1:$1048576,I$4,0),"-"))</f>
        <v>3.2695580273866702E-2</v>
      </c>
      <c r="J24" s="293">
        <f>IF($A24="","",IFERROR(VLOOKUP(J$3&amp;$A24,Model1_RMRJ!$1:$1048576,J$4,0),"-"))</f>
        <v>0.246699169278145</v>
      </c>
      <c r="K24" s="294">
        <f>IF($A24="","",IFERROR(VLOOKUP(K$3&amp;$A24,Model1_RMRJ!$1:$1048576,K$4,0)*100,"-"))</f>
        <v>9.7713439117797003E-6</v>
      </c>
      <c r="L24" s="295">
        <f>IF($A24="","",IFERROR(VLOOKUP(L$3&amp;$A24,Model1_RMRJ!$1:$1048576,L$4,0),"-"))</f>
        <v>3.0244208872318299E-2</v>
      </c>
      <c r="M24" s="293">
        <f>IF($A24="","",IFERROR(VLOOKUP(M$3&amp;$A24,Model1_RMRJ!$1:$1048576,M$4,0),"-"))</f>
        <v>0.16431523859500899</v>
      </c>
      <c r="N24" s="294">
        <f>IF($A24="","",IFERROR(VLOOKUP(N$3&amp;$A24,Model1_RMRJ!$1:$1048576,N$4,0)*100,"-"))</f>
        <v>8.1103888805955607E-2</v>
      </c>
      <c r="O24" s="295">
        <f>IF($A24="","",IFERROR(VLOOKUP(O$3&amp;$A24,Model1_RMRJ!$1:$1048576,O$4,0),"-"))</f>
        <v>3.03547214716673E-2</v>
      </c>
      <c r="P24" s="293">
        <f>IF($A24="","",IFERROR(VLOOKUP(P$3&amp;$A24,Model1_RMRJ!$1:$1048576,P$4,0),"-"))</f>
        <v>0.17860437929630299</v>
      </c>
      <c r="Q24" s="294">
        <f>IF($A24="","",IFERROR(VLOOKUP(Q$3&amp;$A24,Model1_RMRJ!$1:$1048576,Q$4,0)*100,"-"))</f>
        <v>1.17169045552146E-2</v>
      </c>
      <c r="R24" s="295">
        <f>IF($A24="","",IFERROR(VLOOKUP(R$3&amp;$A24,Model1_RMRJ!$1:$1048576,R$4,0),"-"))</f>
        <v>3.2142780721187598E-2</v>
      </c>
      <c r="S24" s="293">
        <f>IF($A24="","",IFERROR(VLOOKUP(S$3&amp;$A24,Model1_RMRJ!$1:$1048576,S$4,0),"-"))</f>
        <v>0.20268836617469799</v>
      </c>
      <c r="T24" s="294">
        <f>IF($A24="","",IFERROR(VLOOKUP(T$3&amp;$A24,Model1_RMRJ!$1:$1048576,T$4,0)*100,"-"))</f>
        <v>4.97345608891919E-3</v>
      </c>
      <c r="U24" s="295">
        <f>IF($A24="","",IFERROR(VLOOKUP(U$3&amp;$A24,Model1_RMRJ!$1:$1048576,U$4,0),"-"))</f>
        <v>3.2710198312997797E-2</v>
      </c>
      <c r="V24" s="293">
        <f>IF($A24="","",IFERROR(VLOOKUP(V$3&amp;$A24,Model1_RMRJ!$1:$1048576,V$4,0),"-"))</f>
        <v>0.12219641357660301</v>
      </c>
      <c r="W24" s="294">
        <f>IF($A24="","",IFERROR(VLOOKUP(W$3&amp;$A24,Model1_RMRJ!$1:$1048576,W$4,0)*100,"-"))</f>
        <v>1.55659904703498</v>
      </c>
      <c r="X24" s="295">
        <f>IF($A24="","",IFERROR(VLOOKUP(X$3&amp;$A24,Model1_RMRJ!$1:$1048576,X$4,0),"-"))</f>
        <v>3.1640682369470603E-2</v>
      </c>
      <c r="Y24" s="293">
        <f>IF($A24="","",IFERROR(VLOOKUP(Y$3&amp;$A24,Model1_RMRJ!$1:$1048576,Y$4,0),"-"))</f>
        <v>0.25007042288780201</v>
      </c>
      <c r="Z24" s="294">
        <f>IF($A24="","",IFERROR(VLOOKUP(Z$3&amp;$A24,Model1_RMRJ!$1:$1048576,Z$4,0)*100,"-"))</f>
        <v>9.4636632752553902E-6</v>
      </c>
      <c r="AA24" s="295">
        <f>IF($A24="","",IFERROR(VLOOKUP(AA$3&amp;$A24,Model1_RMRJ!$1:$1048576,AA$4,0),"-"))</f>
        <v>3.2259207218885401E-2</v>
      </c>
      <c r="AB24" s="293">
        <f>IF($A24="","",IFERROR(VLOOKUP(AB$3&amp;$A24,Model1_RMRJ!$1:$1048576,AB$4,0),"-"))</f>
        <v>0.103948086500168</v>
      </c>
      <c r="AC24" s="294">
        <f>IF($A24="","",IFERROR(VLOOKUP(AC$3&amp;$A24,Model1_RMRJ!$1:$1048576,AC$4,0)*100,"-"))</f>
        <v>2.96012498438358</v>
      </c>
      <c r="AD24" s="295">
        <f>IF($A24="","",IFERROR(VLOOKUP(AD$3&amp;$A24,Model1_RMRJ!$1:$1048576,AD$4,0),"-"))</f>
        <v>2.9427759349346199E-2</v>
      </c>
      <c r="AE24" s="293">
        <f>IF($A24="","",IFERROR(VLOOKUP(AE$3&amp;$A24,Model1_RMRJ!$1:$1048576,AE$4,0),"-"))</f>
        <v>0.12383599579334301</v>
      </c>
      <c r="AF24" s="294">
        <f>IF($A24="","",IFERROR(VLOOKUP(AF$3&amp;$A24,Model1_RMRJ!$1:$1048576,AF$4,0)*100,"-"))</f>
        <v>3.5189218819141401</v>
      </c>
      <c r="AG24" s="295">
        <f>IF($A24="","",IFERROR(VLOOKUP(AG$3&amp;$A24,Model1_RMRJ!$1:$1048576,AG$4,0),"-"))</f>
        <v>2.8602093458175701E-2</v>
      </c>
      <c r="AH24" s="293">
        <f>IF($A24="","",IFERROR(VLOOKUP(AH$3&amp;$A24,Model1_RMRJ!$1:$1048576,AH$4,0),"-"))</f>
        <v>1.32921226322651E-2</v>
      </c>
      <c r="AI24" s="294">
        <f>IF($A24="","",IFERROR(VLOOKUP(AI$3&amp;$A24,Model1_RMRJ!$1:$1048576,AI$4,0)*100,"-"))</f>
        <v>84.342765808105497</v>
      </c>
      <c r="AJ24" s="295">
        <f>IF($A24="","",IFERROR(VLOOKUP(AJ$3&amp;$A24,Model1_RMRJ!$1:$1048576,AJ$4,0),"-"))</f>
        <v>2.8091082349419601E-2</v>
      </c>
      <c r="AK24" s="293">
        <f>IF($A24="","",IFERROR(VLOOKUP(AK$3&amp;$A24,Model1_RMRJ!$1:$1048576,AK$4,0),"-"))</f>
        <v>0.12595102190971399</v>
      </c>
      <c r="AL24" s="294">
        <f>IF($A24="","",IFERROR(VLOOKUP(AL$3&amp;$A24,Model1_RMRJ!$1:$1048576,AL$4,0)*100,"-"))</f>
        <v>2.42473799735308</v>
      </c>
      <c r="AM24" s="295">
        <f>IF($A24="","",IFERROR(VLOOKUP(AM$3&amp;$A24,Model1_RMRJ!$1:$1048576,AM$4,0),"-"))</f>
        <v>2.6036802679300301E-2</v>
      </c>
      <c r="AN24" s="293">
        <f>IF($A24="","",IFERROR(VLOOKUP(AN$3&amp;$A24,Model1_RMRJ!$1:$1048576,AN$4,0),"-"))</f>
        <v>8.7085418403148707E-2</v>
      </c>
      <c r="AO24" s="294">
        <f>IF($A24="","",IFERROR(VLOOKUP(AO$3&amp;$A24,Model1_RMRJ!$1:$1048576,AO$4,0)*100,"-"))</f>
        <v>5.3433205932378796</v>
      </c>
      <c r="AP24" s="295">
        <f>IF($A24="","",IFERROR(VLOOKUP(AP$3&amp;$A24,Model1_RMRJ!$1:$1048576,AP$4,0),"-"))</f>
        <v>2.4315387010574299E-2</v>
      </c>
      <c r="AQ24" s="293">
        <f>IF($A24="","",IFERROR(VLOOKUP(AQ$3&amp;$A24,Model1_RMRJ!$1:$1048576,AQ$4,0),"-"))</f>
        <v>0.15389555692672699</v>
      </c>
      <c r="AR24" s="294">
        <f>IF($A24="","",IFERROR(VLOOKUP(AR$3&amp;$A24,Model1_RMRJ!$1:$1048576,AR$4,0)*100,"-"))</f>
        <v>0.13364218175411199</v>
      </c>
      <c r="AS24" s="295">
        <f>IF($A24="","",IFERROR(VLOOKUP(AS$3&amp;$A24,Model1_RMRJ!$1:$1048576,AS$4,0),"-"))</f>
        <v>2.6303876191377602E-2</v>
      </c>
      <c r="AT24" s="293">
        <f>IF($A24="","",IFERROR(VLOOKUP(AT$3&amp;$A24,Model1_RMRJ!$1:$1048576,AT$4,0),"-"))</f>
        <v>0.12521599233150499</v>
      </c>
      <c r="AU24" s="294">
        <f>IF($A24="","",IFERROR(VLOOKUP(AU$3&amp;$A24,Model1_RMRJ!$1:$1048576,AU$4,0)*100,"-"))</f>
        <v>0.52284016273915801</v>
      </c>
      <c r="AV24" s="295">
        <f>IF($A24="","",IFERROR(VLOOKUP(AV$3&amp;$A24,Model1_RMRJ!$1:$1048576,AV$4,0),"-"))</f>
        <v>2.4967886507511101E-2</v>
      </c>
      <c r="AW24" s="293">
        <f>IF($A24="","",IFERROR(VLOOKUP(AW$3&amp;$A24,Model1_RMRJ!$1:$1048576,AW$4,0),"-"))</f>
        <v>8.5795640945434598E-2</v>
      </c>
      <c r="AX24" s="294">
        <f>IF($A24="","",IFERROR(VLOOKUP(AX$3&amp;$A24,Model1_RMRJ!$1:$1048576,AX$4,0)*100,"-"))</f>
        <v>1.60130672156811</v>
      </c>
      <c r="AY24" s="295">
        <f>IF($A24="","",IFERROR(VLOOKUP(AY$3&amp;$A24,Model1_RMRJ!$1:$1048576,AY$4,0),"-"))</f>
        <v>2.1137522533535999E-2</v>
      </c>
      <c r="AZ24" s="293">
        <f>IF($A24="","",IFERROR(VLOOKUP(AZ$3&amp;$A24,Model1_RMRJ!$1:$1048576,AZ$4,0),"-"))</f>
        <v>8.1417731940746293E-2</v>
      </c>
      <c r="BA24" s="294">
        <f>IF($A24="","",IFERROR(VLOOKUP(BA$3&amp;$A24,Model1_RMRJ!$1:$1048576,BA$4,0)*100,"-"))</f>
        <v>4.2249336838722202</v>
      </c>
      <c r="BB24" s="295">
        <f>IF($A24="","",IFERROR(VLOOKUP(BB$3&amp;$A24,Model1_RMRJ!$1:$1048576,BB$4,0),"-"))</f>
        <v>2.16306746006012E-2</v>
      </c>
      <c r="BC24" s="293">
        <f>IF($A24="","",IFERROR(VLOOKUP(BC$3&amp;$A24,Model1_RMRJ!$1:$1048576,BC$4,0),"-"))</f>
        <v>5.8282271027565002E-2</v>
      </c>
      <c r="BD24" s="294">
        <f>IF($A24="","",IFERROR(VLOOKUP(BD$3&amp;$A24,Model1_RMRJ!$1:$1048576,BD$4,0)*100,"-"))</f>
        <v>17.0063599944115</v>
      </c>
      <c r="BE24" s="295">
        <f>IF($A24="","",IFERROR(VLOOKUP(BE$3&amp;$A24,Model1_RMRJ!$1:$1048576,BE$4,0),"-"))</f>
        <v>2.3657079786062199E-2</v>
      </c>
      <c r="BF24" s="293">
        <f>IF($A24="","",IFERROR(VLOOKUP(BF$3&amp;$A24,Model1_RMRJ!$1:$1048576,BF$4,0),"-"))</f>
        <v>0.177758008241653</v>
      </c>
      <c r="BG24" s="294">
        <f>IF($A24="","",IFERROR(VLOOKUP(BG$3&amp;$A24,Model1_RMRJ!$1:$1048576,BG$4,0)*100,"-"))</f>
        <v>1.1427440753646699E-11</v>
      </c>
      <c r="BH24" s="295">
        <f>IF($A24="","",IFERROR(VLOOKUP(BH$3&amp;$A24,Model1_RMRJ!$1:$1048576,BH$4,0),"-"))</f>
        <v>3.1868971884250599E-2</v>
      </c>
      <c r="BI24" s="293">
        <f>IF($A24="","",IFERROR(VLOOKUP(BI$3&amp;$A24,Model1_RMRJ!$1:$1048576,BI$4,0),"-"))</f>
        <v>0.18960133194923401</v>
      </c>
      <c r="BJ24" s="294">
        <f>IF($A24="","",IFERROR(VLOOKUP(BJ$3&amp;$A24,Model1_RMRJ!$1:$1048576,BJ$4,0)*100,"-"))</f>
        <v>4.7251478852696998E-13</v>
      </c>
      <c r="BK24" s="295">
        <f>IF($A24="","",IFERROR(VLOOKUP(BK$3&amp;$A24,Model1_RMRJ!$1:$1048576,BK$4,0),"-"))</f>
        <v>3.2187346369028098E-2</v>
      </c>
      <c r="BL24" s="293">
        <f>IF($A24="","",IFERROR(VLOOKUP(BL$3&amp;$A24,Model1_RMRJ!$1:$1048576,BL$4,0),"-"))</f>
        <v>9.2608712613582597E-2</v>
      </c>
      <c r="BM24" s="294">
        <f>IF($A24="","",IFERROR(VLOOKUP(BM$3&amp;$A24,Model1_RMRJ!$1:$1048576,BM$4,0)*100,"-"))</f>
        <v>0.13818753650412</v>
      </c>
      <c r="BN24" s="295">
        <f>IF($A24="","",IFERROR(VLOOKUP(BN$3&amp;$A24,Model1_RMRJ!$1:$1048576,BN$4,0),"-"))</f>
        <v>2.80405841767788E-2</v>
      </c>
      <c r="BO24" s="293">
        <f>IF($A24="","",IFERROR(VLOOKUP(BO$3&amp;$A24,Model1_RMRJ!$1:$1048576,BO$4,0),"-"))</f>
        <v>0.114057473838329</v>
      </c>
      <c r="BP24" s="294">
        <f>IF($A24="","",IFERROR(VLOOKUP(BP$3&amp;$A24,Model1_RMRJ!$1:$1048576,BP$4,0)*100,"-"))</f>
        <v>1.0779486103729101E-5</v>
      </c>
      <c r="BQ24" s="295">
        <f>IF($A24="","",IFERROR(VLOOKUP(BQ$3&amp;$A24,Model1_RMRJ!$1:$1048576,BQ$4,0),"-"))</f>
        <v>2.4185054004192401E-2</v>
      </c>
      <c r="BR24" s="293">
        <f>IF($A24="","",IFERROR(VLOOKUP(BR$3&amp;$A24,Model1_RMRJ!$1:$1048576,BR$4,0),"-"))</f>
        <v>6.8822085857391399E-2</v>
      </c>
      <c r="BS24" s="294">
        <f>IF($A24="","",IFERROR(VLOOKUP(BS$3&amp;$A24,Model1_RMRJ!$1:$1048576,BS$4,0)*100,"-"))</f>
        <v>1.8822513520717601</v>
      </c>
      <c r="BT24" s="295">
        <f>IF($A24="","",IFERROR(VLOOKUP(BT$3&amp;$A24,Model1_RMRJ!$1:$1048576,BT$4,0),"-"))</f>
        <v>2.2641515359282501E-2</v>
      </c>
    </row>
    <row r="25" spans="1:72" ht="25.5" x14ac:dyDescent="0.25">
      <c r="A25" s="353" t="s">
        <v>714</v>
      </c>
      <c r="B25" s="285"/>
      <c r="C25" s="303" t="s">
        <v>739</v>
      </c>
      <c r="D25" s="293">
        <f>IF($A25="","",IFERROR(VLOOKUP(D$3&amp;$A25,Model1_RMRJ!$1:$1048576,D$4,0),"-"))</f>
        <v>0.269912838935852</v>
      </c>
      <c r="E25" s="294">
        <f>IF($A25="","",IFERROR(VLOOKUP(E$3&amp;$A25,Model1_RMRJ!$1:$1048576,E$4,0)*100,"-"))</f>
        <v>1.24244642352167E-8</v>
      </c>
      <c r="F25" s="295">
        <f>IF($A25="","",IFERROR(VLOOKUP(F$3&amp;$A25,Model1_RMRJ!$1:$1048576,F$4,0),"-"))</f>
        <v>0.12473241239786099</v>
      </c>
      <c r="G25" s="293">
        <f>IF($A25="","",IFERROR(VLOOKUP(G$3&amp;$A25,Model1_RMRJ!$1:$1048576,G$4,0),"-"))</f>
        <v>0.120789289474487</v>
      </c>
      <c r="H25" s="294">
        <f>IF($A25="","",IFERROR(VLOOKUP(H$3&amp;$A25,Model1_RMRJ!$1:$1048576,H$4,0)*100,"-"))</f>
        <v>0.21457595285028203</v>
      </c>
      <c r="I25" s="295">
        <f>IF($A25="","",IFERROR(VLOOKUP(I$3&amp;$A25,Model1_RMRJ!$1:$1048576,I$4,0),"-"))</f>
        <v>0.12909440696239499</v>
      </c>
      <c r="J25" s="293">
        <f>IF($A25="","",IFERROR(VLOOKUP(J$3&amp;$A25,Model1_RMRJ!$1:$1048576,J$4,0),"-"))</f>
        <v>0.236518979072571</v>
      </c>
      <c r="K25" s="294">
        <f>IF($A25="","",IFERROR(VLOOKUP(K$3&amp;$A25,Model1_RMRJ!$1:$1048576,K$4,0)*100,"-"))</f>
        <v>4.1362566705060999E-7</v>
      </c>
      <c r="L25" s="295">
        <f>IF($A25="","",IFERROR(VLOOKUP(L$3&amp;$A25,Model1_RMRJ!$1:$1048576,L$4,0),"-"))</f>
        <v>0.13637237250804901</v>
      </c>
      <c r="M25" s="293">
        <f>IF($A25="","",IFERROR(VLOOKUP(M$3&amp;$A25,Model1_RMRJ!$1:$1048576,M$4,0),"-"))</f>
        <v>0.193660497665405</v>
      </c>
      <c r="N25" s="294">
        <f>IF($A25="","",IFERROR(VLOOKUP(N$3&amp;$A25,Model1_RMRJ!$1:$1048576,N$4,0)*100,"-"))</f>
        <v>6.1950518102094098E-4</v>
      </c>
      <c r="O25" s="295">
        <f>IF($A25="","",IFERROR(VLOOKUP(O$3&amp;$A25,Model1_RMRJ!$1:$1048576,O$4,0),"-"))</f>
        <v>0.13928687572479201</v>
      </c>
      <c r="P25" s="293">
        <f>IF($A25="","",IFERROR(VLOOKUP(P$3&amp;$A25,Model1_RMRJ!$1:$1048576,P$4,0),"-"))</f>
        <v>0.21399389207363101</v>
      </c>
      <c r="Q25" s="294">
        <f>IF($A25="","",IFERROR(VLOOKUP(Q$3&amp;$A25,Model1_RMRJ!$1:$1048576,Q$4,0)*100,"-"))</f>
        <v>5.8947275505261098E-6</v>
      </c>
      <c r="R25" s="295">
        <f>IF($A25="","",IFERROR(VLOOKUP(R$3&amp;$A25,Model1_RMRJ!$1:$1048576,R$4,0),"-"))</f>
        <v>0.133737131953239</v>
      </c>
      <c r="S25" s="293">
        <f>IF($A25="","",IFERROR(VLOOKUP(S$3&amp;$A25,Model1_RMRJ!$1:$1048576,S$4,0),"-"))</f>
        <v>0.23344449698924999</v>
      </c>
      <c r="T25" s="294">
        <f>IF($A25="","",IFERROR(VLOOKUP(T$3&amp;$A25,Model1_RMRJ!$1:$1048576,T$4,0)*100,"-"))</f>
        <v>1.01235059446481E-5</v>
      </c>
      <c r="U25" s="295">
        <f>IF($A25="","",IFERROR(VLOOKUP(U$3&amp;$A25,Model1_RMRJ!$1:$1048576,U$4,0),"-"))</f>
        <v>0.13269431889057201</v>
      </c>
      <c r="V25" s="293">
        <f>IF($A25="","",IFERROR(VLOOKUP(V$3&amp;$A25,Model1_RMRJ!$1:$1048576,V$4,0),"-"))</f>
        <v>0.17905043065547899</v>
      </c>
      <c r="W25" s="294">
        <f>IF($A25="","",IFERROR(VLOOKUP(W$3&amp;$A25,Model1_RMRJ!$1:$1048576,W$4,0)*100,"-"))</f>
        <v>6.4217274484690305E-3</v>
      </c>
      <c r="X25" s="295">
        <f>IF($A25="","",IFERROR(VLOOKUP(X$3&amp;$A25,Model1_RMRJ!$1:$1048576,X$4,0),"-"))</f>
        <v>0.12820518016815199</v>
      </c>
      <c r="Y25" s="293">
        <f>IF($A25="","",IFERROR(VLOOKUP(Y$3&amp;$A25,Model1_RMRJ!$1:$1048576,Y$4,0),"-"))</f>
        <v>0.22475963830947901</v>
      </c>
      <c r="Z25" s="294">
        <f>IF($A25="","",IFERROR(VLOOKUP(Z$3&amp;$A25,Model1_RMRJ!$1:$1048576,Z$4,0)*100,"-"))</f>
        <v>5.4073851174507598E-6</v>
      </c>
      <c r="AA25" s="295">
        <f>IF($A25="","",IFERROR(VLOOKUP(AA$3&amp;$A25,Model1_RMRJ!$1:$1048576,AA$4,0),"-"))</f>
        <v>0.12947553396225001</v>
      </c>
      <c r="AB25" s="293">
        <f>IF($A25="","",IFERROR(VLOOKUP(AB$3&amp;$A25,Model1_RMRJ!$1:$1048576,AB$4,0),"-"))</f>
        <v>0.16579075157642401</v>
      </c>
      <c r="AC25" s="294">
        <f>IF($A25="","",IFERROR(VLOOKUP(AC$3&amp;$A25,Model1_RMRJ!$1:$1048576,AC$4,0)*100,"-"))</f>
        <v>9.38639423111454E-3</v>
      </c>
      <c r="AD25" s="295">
        <f>IF($A25="","",IFERROR(VLOOKUP(AD$3&amp;$A25,Model1_RMRJ!$1:$1048576,AD$4,0),"-"))</f>
        <v>0.13060027360916099</v>
      </c>
      <c r="AE25" s="293">
        <f>IF($A25="","",IFERROR(VLOOKUP(AE$3&amp;$A25,Model1_RMRJ!$1:$1048576,AE$4,0),"-"))</f>
        <v>0.195825800299644</v>
      </c>
      <c r="AF25" s="294">
        <f>IF($A25="","",IFERROR(VLOOKUP(AF$3&amp;$A25,Model1_RMRJ!$1:$1048576,AF$4,0)*100,"-"))</f>
        <v>2.9199743948993299E-3</v>
      </c>
      <c r="AG25" s="295">
        <f>IF($A25="","",IFERROR(VLOOKUP(AG$3&amp;$A25,Model1_RMRJ!$1:$1048576,AG$4,0),"-"))</f>
        <v>0.13622508943080899</v>
      </c>
      <c r="AH25" s="293">
        <f>IF($A25="","",IFERROR(VLOOKUP(AH$3&amp;$A25,Model1_RMRJ!$1:$1048576,AH$4,0),"-"))</f>
        <v>0.108454510569572</v>
      </c>
      <c r="AI25" s="294">
        <f>IF($A25="","",IFERROR(VLOOKUP(AI$3&amp;$A25,Model1_RMRJ!$1:$1048576,AI$4,0)*100,"-"))</f>
        <v>5.8538347482681301</v>
      </c>
      <c r="AJ25" s="295">
        <f>IF($A25="","",IFERROR(VLOOKUP(AJ$3&amp;$A25,Model1_RMRJ!$1:$1048576,AJ$4,0),"-"))</f>
        <v>0.13540869951248199</v>
      </c>
      <c r="AK25" s="293">
        <f>IF($A25="","",IFERROR(VLOOKUP(AK$3&amp;$A25,Model1_RMRJ!$1:$1048576,AK$4,0),"-"))</f>
        <v>0.17540639638900801</v>
      </c>
      <c r="AL25" s="294">
        <f>IF($A25="","",IFERROR(VLOOKUP(AL$3&amp;$A25,Model1_RMRJ!$1:$1048576,AL$4,0)*100,"-"))</f>
        <v>1.4446518616750802E-2</v>
      </c>
      <c r="AM25" s="295">
        <f>IF($A25="","",IFERROR(VLOOKUP(AM$3&amp;$A25,Model1_RMRJ!$1:$1048576,AM$4,0),"-"))</f>
        <v>0.13398005068302199</v>
      </c>
      <c r="AN25" s="293">
        <f>IF($A25="","",IFERROR(VLOOKUP(AN$3&amp;$A25,Model1_RMRJ!$1:$1048576,AN$4,0),"-"))</f>
        <v>0.14171834290027599</v>
      </c>
      <c r="AO25" s="294">
        <f>IF($A25="","",IFERROR(VLOOKUP(AO$3&amp;$A25,Model1_RMRJ!$1:$1048576,AO$4,0)*100,"-"))</f>
        <v>5.7483819546178001E-3</v>
      </c>
      <c r="AP25" s="295">
        <f>IF($A25="","",IFERROR(VLOOKUP(AP$3&amp;$A25,Model1_RMRJ!$1:$1048576,AP$4,0),"-"))</f>
        <v>0.14015661180019401</v>
      </c>
      <c r="AQ25" s="293">
        <f>IF($A25="","",IFERROR(VLOOKUP(AQ$3&amp;$A25,Model1_RMRJ!$1:$1048576,AQ$4,0),"-"))</f>
        <v>0.18430201709270499</v>
      </c>
      <c r="AR25" s="294">
        <f>IF($A25="","",IFERROR(VLOOKUP(AR$3&amp;$A25,Model1_RMRJ!$1:$1048576,AR$4,0)*100,"-"))</f>
        <v>5.9073045122204294E-4</v>
      </c>
      <c r="AS25" s="295">
        <f>IF($A25="","",IFERROR(VLOOKUP(AS$3&amp;$A25,Model1_RMRJ!$1:$1048576,AS$4,0),"-"))</f>
        <v>0.12946061789989499</v>
      </c>
      <c r="AT25" s="293">
        <f>IF($A25="","",IFERROR(VLOOKUP(AT$3&amp;$A25,Model1_RMRJ!$1:$1048576,AT$4,0),"-"))</f>
        <v>0.14387746155261999</v>
      </c>
      <c r="AU25" s="294">
        <f>IF($A25="","",IFERROR(VLOOKUP(AU$3&amp;$A25,Model1_RMRJ!$1:$1048576,AU$4,0)*100,"-"))</f>
        <v>8.0929850810207392E-3</v>
      </c>
      <c r="AV25" s="295">
        <f>IF($A25="","",IFERROR(VLOOKUP(AV$3&amp;$A25,Model1_RMRJ!$1:$1048576,AV$4,0),"-"))</f>
        <v>0.12594097852706901</v>
      </c>
      <c r="AW25" s="293">
        <f>IF($A25="","",IFERROR(VLOOKUP(AW$3&amp;$A25,Model1_RMRJ!$1:$1048576,AW$4,0),"-"))</f>
        <v>0.160546690225601</v>
      </c>
      <c r="AX25" s="294">
        <f>IF($A25="","",IFERROR(VLOOKUP(AX$3&amp;$A25,Model1_RMRJ!$1:$1048576,AX$4,0)*100,"-"))</f>
        <v>1.2823515582738299E-6</v>
      </c>
      <c r="AY25" s="295">
        <f>IF($A25="","",IFERROR(VLOOKUP(AY$3&amp;$A25,Model1_RMRJ!$1:$1048576,AY$4,0),"-"))</f>
        <v>0.113849282264709</v>
      </c>
      <c r="AZ25" s="293">
        <f>IF($A25="","",IFERROR(VLOOKUP(AZ$3&amp;$A25,Model1_RMRJ!$1:$1048576,AZ$4,0),"-"))</f>
        <v>0.13369302451610601</v>
      </c>
      <c r="BA25" s="294">
        <f>IF($A25="","",IFERROR(VLOOKUP(BA$3&amp;$A25,Model1_RMRJ!$1:$1048576,BA$4,0)*100,"-"))</f>
        <v>8.2167315440528896E-5</v>
      </c>
      <c r="BB25" s="295">
        <f>IF($A25="","",IFERROR(VLOOKUP(BB$3&amp;$A25,Model1_RMRJ!$1:$1048576,BB$4,0),"-"))</f>
        <v>0.11562540382146801</v>
      </c>
      <c r="BC25" s="293">
        <f>IF($A25="","",IFERROR(VLOOKUP(BC$3&amp;$A25,Model1_RMRJ!$1:$1048576,BC$4,0),"-"))</f>
        <v>0.14938122034072901</v>
      </c>
      <c r="BD25" s="294">
        <f>IF($A25="","",IFERROR(VLOOKUP(BD$3&amp;$A25,Model1_RMRJ!$1:$1048576,BD$4,0)*100,"-"))</f>
        <v>3.8820427761265802E-6</v>
      </c>
      <c r="BE25" s="295">
        <f>IF($A25="","",IFERROR(VLOOKUP(BE$3&amp;$A25,Model1_RMRJ!$1:$1048576,BE$4,0),"-"))</f>
        <v>0.116774879395962</v>
      </c>
      <c r="BF25" s="293">
        <f>IF($A25="","",IFERROR(VLOOKUP(BF$3&amp;$A25,Model1_RMRJ!$1:$1048576,BF$4,0),"-"))</f>
        <v>0.205639109015465</v>
      </c>
      <c r="BG25" s="294">
        <f>IF($A25="","",IFERROR(VLOOKUP(BG$3&amp;$A25,Model1_RMRJ!$1:$1048576,BG$4,0)*100,"-"))</f>
        <v>2.1743939532736701E-21</v>
      </c>
      <c r="BH25" s="295">
        <f>IF($A25="","",IFERROR(VLOOKUP(BH$3&amp;$A25,Model1_RMRJ!$1:$1048576,BH$4,0),"-"))</f>
        <v>0.13239043951034499</v>
      </c>
      <c r="BI25" s="293">
        <f>IF($A25="","",IFERROR(VLOOKUP(BI$3&amp;$A25,Model1_RMRJ!$1:$1048576,BI$4,0),"-"))</f>
        <v>0.213573798537254</v>
      </c>
      <c r="BJ25" s="294">
        <f>IF($A25="","",IFERROR(VLOOKUP(BJ$3&amp;$A25,Model1_RMRJ!$1:$1048576,BJ$4,0)*100,"-"))</f>
        <v>5.0994059394885001E-22</v>
      </c>
      <c r="BK25" s="295">
        <f>IF($A25="","",IFERROR(VLOOKUP(BK$3&amp;$A25,Model1_RMRJ!$1:$1048576,BK$4,0),"-"))</f>
        <v>0.131029218435287</v>
      </c>
      <c r="BL25" s="293">
        <f>IF($A25="","",IFERROR(VLOOKUP(BL$3&amp;$A25,Model1_RMRJ!$1:$1048576,BL$4,0),"-"))</f>
        <v>0.16201400756835899</v>
      </c>
      <c r="BM25" s="294">
        <f>IF($A25="","",IFERROR(VLOOKUP(BM$3&amp;$A25,Model1_RMRJ!$1:$1048576,BM$4,0)*100,"-"))</f>
        <v>2.40559568792653E-9</v>
      </c>
      <c r="BN25" s="295">
        <f>IF($A25="","",IFERROR(VLOOKUP(BN$3&amp;$A25,Model1_RMRJ!$1:$1048576,BN$4,0),"-"))</f>
        <v>0.13405287265777599</v>
      </c>
      <c r="BO25" s="293">
        <f>IF($A25="","",IFERROR(VLOOKUP(BO$3&amp;$A25,Model1_RMRJ!$1:$1048576,BO$4,0),"-"))</f>
        <v>0.157437339425087</v>
      </c>
      <c r="BP25" s="294">
        <f>IF($A25="","",IFERROR(VLOOKUP(BP$3&amp;$A25,Model1_RMRJ!$1:$1048576,BP$4,0)*100,"-"))</f>
        <v>5.1309958466701801E-18</v>
      </c>
      <c r="BQ25" s="295">
        <f>IF($A25="","",IFERROR(VLOOKUP(BQ$3&amp;$A25,Model1_RMRJ!$1:$1048576,BQ$4,0),"-"))</f>
        <v>0.12732599675655401</v>
      </c>
      <c r="BR25" s="293">
        <f>IF($A25="","",IFERROR(VLOOKUP(BR$3&amp;$A25,Model1_RMRJ!$1:$1048576,BR$4,0),"-"))</f>
        <v>0.141185522079468</v>
      </c>
      <c r="BS25" s="294">
        <f>IF($A25="","",IFERROR(VLOOKUP(BS$3&amp;$A25,Model1_RMRJ!$1:$1048576,BS$4,0)*100,"-"))</f>
        <v>1.8938638905816699E-11</v>
      </c>
      <c r="BT25" s="295">
        <f>IF($A25="","",IFERROR(VLOOKUP(BT$3&amp;$A25,Model1_RMRJ!$1:$1048576,BT$4,0),"-"))</f>
        <v>0.116198800504208</v>
      </c>
    </row>
    <row r="26" spans="1:72" ht="25.5" x14ac:dyDescent="0.25">
      <c r="A26" s="353" t="s">
        <v>698</v>
      </c>
      <c r="B26" s="285"/>
      <c r="C26" s="303" t="s">
        <v>740</v>
      </c>
      <c r="D26" s="293">
        <f>IF($A26="","",IFERROR(VLOOKUP(D$3&amp;$A26,Model1_RMRJ!$1:$1048576,D$4,0),"-"))</f>
        <v>0.30588120222091703</v>
      </c>
      <c r="E26" s="294">
        <f>IF($A26="","",IFERROR(VLOOKUP(E$3&amp;$A26,Model1_RMRJ!$1:$1048576,E$4,0)*100,"-"))</f>
        <v>2.1709987974016801E-8</v>
      </c>
      <c r="F26" s="295">
        <f>IF($A26="","",IFERROR(VLOOKUP(F$3&amp;$A26,Model1_RMRJ!$1:$1048576,F$4,0),"-"))</f>
        <v>2.6578670367598499E-2</v>
      </c>
      <c r="G26" s="293">
        <f>IF($A26="","",IFERROR(VLOOKUP(G$3&amp;$A26,Model1_RMRJ!$1:$1048576,G$4,0),"-"))</f>
        <v>0.17135049402713801</v>
      </c>
      <c r="H26" s="294">
        <f>IF($A26="","",IFERROR(VLOOKUP(H$3&amp;$A26,Model1_RMRJ!$1:$1048576,H$4,0)*100,"-"))</f>
        <v>3.4577073529362699E-2</v>
      </c>
      <c r="I26" s="295">
        <f>IF($A26="","",IFERROR(VLOOKUP(I$3&amp;$A26,Model1_RMRJ!$1:$1048576,I$4,0),"-"))</f>
        <v>2.73800641298294E-2</v>
      </c>
      <c r="J26" s="293">
        <f>IF($A26="","",IFERROR(VLOOKUP(J$3&amp;$A26,Model1_RMRJ!$1:$1048576,J$4,0),"-"))</f>
        <v>0.31707724928855902</v>
      </c>
      <c r="K26" s="294">
        <f>IF($A26="","",IFERROR(VLOOKUP(K$3&amp;$A26,Model1_RMRJ!$1:$1048576,K$4,0)*100,"-"))</f>
        <v>9.3835286762988801E-9</v>
      </c>
      <c r="L26" s="295">
        <f>IF($A26="","",IFERROR(VLOOKUP(L$3&amp;$A26,Model1_RMRJ!$1:$1048576,L$4,0),"-"))</f>
        <v>2.2646771743893599E-2</v>
      </c>
      <c r="M26" s="293">
        <f>IF($A26="","",IFERROR(VLOOKUP(M$3&amp;$A26,Model1_RMRJ!$1:$1048576,M$4,0),"-"))</f>
        <v>0.21192128956317899</v>
      </c>
      <c r="N26" s="294">
        <f>IF($A26="","",IFERROR(VLOOKUP(N$3&amp;$A26,Model1_RMRJ!$1:$1048576,N$4,0)*100,"-"))</f>
        <v>5.9391066315583902E-3</v>
      </c>
      <c r="O26" s="295">
        <f>IF($A26="","",IFERROR(VLOOKUP(O$3&amp;$A26,Model1_RMRJ!$1:$1048576,O$4,0),"-"))</f>
        <v>2.2878851741552401E-2</v>
      </c>
      <c r="P26" s="293">
        <f>IF($A26="","",IFERROR(VLOOKUP(P$3&amp;$A26,Model1_RMRJ!$1:$1048576,P$4,0),"-"))</f>
        <v>0.26073217391967801</v>
      </c>
      <c r="Q26" s="294">
        <f>IF($A26="","",IFERROR(VLOOKUP(Q$3&amp;$A26,Model1_RMRJ!$1:$1048576,Q$4,0)*100,"-"))</f>
        <v>3.3323689763165001E-5</v>
      </c>
      <c r="R26" s="295">
        <f>IF($A26="","",IFERROR(VLOOKUP(R$3&amp;$A26,Model1_RMRJ!$1:$1048576,R$4,0),"-"))</f>
        <v>2.3802755400538399E-2</v>
      </c>
      <c r="S26" s="293">
        <f>IF($A26="","",IFERROR(VLOOKUP(S$3&amp;$A26,Model1_RMRJ!$1:$1048576,S$4,0),"-"))</f>
        <v>0.23427613079547899</v>
      </c>
      <c r="T26" s="294">
        <f>IF($A26="","",IFERROR(VLOOKUP(T$3&amp;$A26,Model1_RMRJ!$1:$1048576,T$4,0)*100,"-"))</f>
        <v>9.2979234977974611E-4</v>
      </c>
      <c r="U26" s="295">
        <f>IF($A26="","",IFERROR(VLOOKUP(U$3&amp;$A26,Model1_RMRJ!$1:$1048576,U$4,0),"-"))</f>
        <v>2.42651533335447E-2</v>
      </c>
      <c r="V26" s="293">
        <f>IF($A26="","",IFERROR(VLOOKUP(V$3&amp;$A26,Model1_RMRJ!$1:$1048576,V$4,0),"-"))</f>
        <v>0.15516282618045801</v>
      </c>
      <c r="W26" s="294">
        <f>IF($A26="","",IFERROR(VLOOKUP(W$3&amp;$A26,Model1_RMRJ!$1:$1048576,W$4,0)*100,"-"))</f>
        <v>0.50942888483405091</v>
      </c>
      <c r="X26" s="295">
        <f>IF($A26="","",IFERROR(VLOOKUP(X$3&amp;$A26,Model1_RMRJ!$1:$1048576,X$4,0),"-"))</f>
        <v>2.4772191420197501E-2</v>
      </c>
      <c r="Y26" s="293">
        <f>IF($A26="","",IFERROR(VLOOKUP(Y$3&amp;$A26,Model1_RMRJ!$1:$1048576,Y$4,0),"-"))</f>
        <v>0.24481442570686299</v>
      </c>
      <c r="Z26" s="294">
        <f>IF($A26="","",IFERROR(VLOOKUP(Z$3&amp;$A26,Model1_RMRJ!$1:$1048576,Z$4,0)*100,"-"))</f>
        <v>2.1764601569884698E-4</v>
      </c>
      <c r="AA26" s="295">
        <f>IF($A26="","",IFERROR(VLOOKUP(AA$3&amp;$A26,Model1_RMRJ!$1:$1048576,AA$4,0),"-"))</f>
        <v>2.3843174800276801E-2</v>
      </c>
      <c r="AB26" s="293">
        <f>IF($A26="","",IFERROR(VLOOKUP(AB$3&amp;$A26,Model1_RMRJ!$1:$1048576,AB$4,0),"-"))</f>
        <v>0.173316195607185</v>
      </c>
      <c r="AC26" s="294">
        <f>IF($A26="","",IFERROR(VLOOKUP(AC$3&amp;$A26,Model1_RMRJ!$1:$1048576,AC$4,0)*100,"-"))</f>
        <v>7.7058584429323701E-2</v>
      </c>
      <c r="AD26" s="295">
        <f>IF($A26="","",IFERROR(VLOOKUP(AD$3&amp;$A26,Model1_RMRJ!$1:$1048576,AD$4,0),"-"))</f>
        <v>2.3505499586462999E-2</v>
      </c>
      <c r="AE26" s="293">
        <f>IF($A26="","",IFERROR(VLOOKUP(AE$3&amp;$A26,Model1_RMRJ!$1:$1048576,AE$4,0),"-"))</f>
        <v>0.20434276759624501</v>
      </c>
      <c r="AF26" s="294">
        <f>IF($A26="","",IFERROR(VLOOKUP(AF$3&amp;$A26,Model1_RMRJ!$1:$1048576,AF$4,0)*100,"-"))</f>
        <v>0.12931029777973899</v>
      </c>
      <c r="AG26" s="295">
        <f>IF($A26="","",IFERROR(VLOOKUP(AG$3&amp;$A26,Model1_RMRJ!$1:$1048576,AG$4,0),"-"))</f>
        <v>2.1235361695289601E-2</v>
      </c>
      <c r="AH26" s="293">
        <f>IF($A26="","",IFERROR(VLOOKUP(AH$3&amp;$A26,Model1_RMRJ!$1:$1048576,AH$4,0),"-"))</f>
        <v>0.126222014427185</v>
      </c>
      <c r="AI26" s="294">
        <f>IF($A26="","",IFERROR(VLOOKUP(AI$3&amp;$A26,Model1_RMRJ!$1:$1048576,AI$4,0)*100,"-"))</f>
        <v>8.0034002661704999</v>
      </c>
      <c r="AJ26" s="295">
        <f>IF($A26="","",IFERROR(VLOOKUP(AJ$3&amp;$A26,Model1_RMRJ!$1:$1048576,AJ$4,0),"-"))</f>
        <v>2.1981921046972299E-2</v>
      </c>
      <c r="AK26" s="293">
        <f>IF($A26="","",IFERROR(VLOOKUP(AK$3&amp;$A26,Model1_RMRJ!$1:$1048576,AK$4,0),"-"))</f>
        <v>0.106478713452816</v>
      </c>
      <c r="AL26" s="294">
        <f>IF($A26="","",IFERROR(VLOOKUP(AL$3&amp;$A26,Model1_RMRJ!$1:$1048576,AL$4,0)*100,"-"))</f>
        <v>6.6890113055705998</v>
      </c>
      <c r="AM26" s="295">
        <f>IF($A26="","",IFERROR(VLOOKUP(AM$3&amp;$A26,Model1_RMRJ!$1:$1048576,AM$4,0),"-"))</f>
        <v>2.34587043523788E-2</v>
      </c>
      <c r="AN26" s="293">
        <f>IF($A26="","",IFERROR(VLOOKUP(AN$3&amp;$A26,Model1_RMRJ!$1:$1048576,AN$4,0),"-"))</f>
        <v>9.9208153784275097E-2</v>
      </c>
      <c r="AO26" s="294">
        <f>IF($A26="","",IFERROR(VLOOKUP(AO$3&amp;$A26,Model1_RMRJ!$1:$1048576,AO$4,0)*100,"-"))</f>
        <v>4.9996349960565603</v>
      </c>
      <c r="AP26" s="295">
        <f>IF($A26="","",IFERROR(VLOOKUP(AP$3&amp;$A26,Model1_RMRJ!$1:$1048576,AP$4,0),"-"))</f>
        <v>2.05749738961458E-2</v>
      </c>
      <c r="AQ26" s="293">
        <f>IF($A26="","",IFERROR(VLOOKUP(AQ$3&amp;$A26,Model1_RMRJ!$1:$1048576,AQ$4,0),"-"))</f>
        <v>0.16016976535320299</v>
      </c>
      <c r="AR26" s="294">
        <f>IF($A26="","",IFERROR(VLOOKUP(AR$3&amp;$A26,Model1_RMRJ!$1:$1048576,AR$4,0)*100,"-"))</f>
        <v>0.173977029044181</v>
      </c>
      <c r="AS26" s="295">
        <f>IF($A26="","",IFERROR(VLOOKUP(AS$3&amp;$A26,Model1_RMRJ!$1:$1048576,AS$4,0),"-"))</f>
        <v>2.1616145968437198E-2</v>
      </c>
      <c r="AT26" s="293">
        <f>IF($A26="","",IFERROR(VLOOKUP(AT$3&amp;$A26,Model1_RMRJ!$1:$1048576,AT$4,0),"-"))</f>
        <v>0.101232312619686</v>
      </c>
      <c r="AU26" s="294">
        <f>IF($A26="","",IFERROR(VLOOKUP(AU$3&amp;$A26,Model1_RMRJ!$1:$1048576,AU$4,0)*100,"-"))</f>
        <v>2.9876120388507803</v>
      </c>
      <c r="AV26" s="295">
        <f>IF($A26="","",IFERROR(VLOOKUP(AV$3&amp;$A26,Model1_RMRJ!$1:$1048576,AV$4,0),"-"))</f>
        <v>2.1587530151009601E-2</v>
      </c>
      <c r="AW26" s="293">
        <f>IF($A26="","",IFERROR(VLOOKUP(AW$3&amp;$A26,Model1_RMRJ!$1:$1048576,AW$4,0),"-"))</f>
        <v>9.1408707201480893E-2</v>
      </c>
      <c r="AX26" s="294">
        <f>IF($A26="","",IFERROR(VLOOKUP(AX$3&amp;$A26,Model1_RMRJ!$1:$1048576,AX$4,0)*100,"-"))</f>
        <v>4.7839287668466604</v>
      </c>
      <c r="AY26" s="295">
        <f>IF($A26="","",IFERROR(VLOOKUP(AY$3&amp;$A26,Model1_RMRJ!$1:$1048576,AY$4,0),"-"))</f>
        <v>1.7541296780109399E-2</v>
      </c>
      <c r="AZ26" s="293">
        <f>IF($A26="","",IFERROR(VLOOKUP(AZ$3&amp;$A26,Model1_RMRJ!$1:$1048576,AZ$4,0),"-"))</f>
        <v>8.3109259605407701E-2</v>
      </c>
      <c r="BA26" s="294">
        <f>IF($A26="","",IFERROR(VLOOKUP(BA$3&amp;$A26,Model1_RMRJ!$1:$1048576,BA$4,0)*100,"-"))</f>
        <v>5.22574782371521</v>
      </c>
      <c r="BB26" s="295">
        <f>IF($A26="","",IFERROR(VLOOKUP(BB$3&amp;$A26,Model1_RMRJ!$1:$1048576,BB$4,0),"-"))</f>
        <v>1.7416514456272101E-2</v>
      </c>
      <c r="BC26" s="293">
        <f>IF($A26="","",IFERROR(VLOOKUP(BC$3&amp;$A26,Model1_RMRJ!$1:$1048576,BC$4,0),"-"))</f>
        <v>0.170860216021538</v>
      </c>
      <c r="BD26" s="294">
        <f>IF($A26="","",IFERROR(VLOOKUP(BD$3&amp;$A26,Model1_RMRJ!$1:$1048576,BD$4,0)*100,"-"))</f>
        <v>6.5162807004526301E-3</v>
      </c>
      <c r="BE26" s="295">
        <f>IF($A26="","",IFERROR(VLOOKUP(BE$3&amp;$A26,Model1_RMRJ!$1:$1048576,BE$4,0),"-"))</f>
        <v>1.8164923414587999E-2</v>
      </c>
      <c r="BF26" s="293">
        <f>IF($A26="","",IFERROR(VLOOKUP(BF$3&amp;$A26,Model1_RMRJ!$1:$1048576,BF$4,0),"-"))</f>
        <v>0.25090491771697998</v>
      </c>
      <c r="BG26" s="294">
        <f>IF($A26="","",IFERROR(VLOOKUP(BG$3&amp;$A26,Model1_RMRJ!$1:$1048576,BG$4,0)*100,"-"))</f>
        <v>4.7561926755799201E-22</v>
      </c>
      <c r="BH26" s="295">
        <f>IF($A26="","",IFERROR(VLOOKUP(BH$3&amp;$A26,Model1_RMRJ!$1:$1048576,BH$4,0),"-"))</f>
        <v>2.4870673194527598E-2</v>
      </c>
      <c r="BI26" s="293">
        <f>IF($A26="","",IFERROR(VLOOKUP(BI$3&amp;$A26,Model1_RMRJ!$1:$1048576,BI$4,0),"-"))</f>
        <v>0.22443899512290999</v>
      </c>
      <c r="BJ26" s="294">
        <f>IF($A26="","",IFERROR(VLOOKUP(BJ$3&amp;$A26,Model1_RMRJ!$1:$1048576,BJ$4,0)*100,"-"))</f>
        <v>1.59262261485469E-15</v>
      </c>
      <c r="BK26" s="295">
        <f>IF($A26="","",IFERROR(VLOOKUP(BK$3&amp;$A26,Model1_RMRJ!$1:$1048576,BK$4,0),"-"))</f>
        <v>2.4172330275178001E-2</v>
      </c>
      <c r="BL26" s="293">
        <f>IF($A26="","",IFERROR(VLOOKUP(BL$3&amp;$A26,Model1_RMRJ!$1:$1048576,BL$4,0),"-"))</f>
        <v>0.15400101244449599</v>
      </c>
      <c r="BM26" s="294">
        <f>IF($A26="","",IFERROR(VLOOKUP(BM$3&amp;$A26,Model1_RMRJ!$1:$1048576,BM$4,0)*100,"-"))</f>
        <v>5.5040993629518198E-5</v>
      </c>
      <c r="BN26" s="295">
        <f>IF($A26="","",IFERROR(VLOOKUP(BN$3&amp;$A26,Model1_RMRJ!$1:$1048576,BN$4,0),"-"))</f>
        <v>2.25452277809381E-2</v>
      </c>
      <c r="BO26" s="293">
        <f>IF($A26="","",IFERROR(VLOOKUP(BO$3&amp;$A26,Model1_RMRJ!$1:$1048576,BO$4,0),"-"))</f>
        <v>0.113712325692177</v>
      </c>
      <c r="BP26" s="294">
        <f>IF($A26="","",IFERROR(VLOOKUP(BP$3&amp;$A26,Model1_RMRJ!$1:$1048576,BP$4,0)*100,"-"))</f>
        <v>1.8467039808456299E-4</v>
      </c>
      <c r="BQ26" s="295">
        <f>IF($A26="","",IFERROR(VLOOKUP(BQ$3&amp;$A26,Model1_RMRJ!$1:$1048576,BQ$4,0),"-"))</f>
        <v>2.0331880077719699E-2</v>
      </c>
      <c r="BR26" s="293">
        <f>IF($A26="","",IFERROR(VLOOKUP(BR$3&amp;$A26,Model1_RMRJ!$1:$1048576,BR$4,0),"-"))</f>
        <v>0.127147376537323</v>
      </c>
      <c r="BS26" s="294">
        <f>IF($A26="","",IFERROR(VLOOKUP(BS$3&amp;$A26,Model1_RMRJ!$1:$1048576,BS$4,0)*100,"-"))</f>
        <v>2.7455595045466899E-3</v>
      </c>
      <c r="BT26" s="295">
        <f>IF($A26="","",IFERROR(VLOOKUP(BT$3&amp;$A26,Model1_RMRJ!$1:$1048576,BT$4,0),"-"))</f>
        <v>1.77898462861776E-2</v>
      </c>
    </row>
    <row r="27" spans="1:72" ht="25.5" x14ac:dyDescent="0.25">
      <c r="A27" s="353" t="s">
        <v>699</v>
      </c>
      <c r="B27" s="285"/>
      <c r="C27" s="303" t="s">
        <v>199</v>
      </c>
      <c r="D27" s="293">
        <f>IF($A27="","",IFERROR(VLOOKUP(D$3&amp;$A27,Model1_RMRJ!$1:$1048576,D$4,0),"-"))</f>
        <v>0.35574540495872498</v>
      </c>
      <c r="E27" s="294">
        <f>IF($A27="","",IFERROR(VLOOKUP(E$3&amp;$A27,Model1_RMRJ!$1:$1048576,E$4,0)*100,"-"))</f>
        <v>6.56498239017672E-11</v>
      </c>
      <c r="F27" s="295">
        <f>IF($A27="","",IFERROR(VLOOKUP(F$3&amp;$A27,Model1_RMRJ!$1:$1048576,F$4,0),"-"))</f>
        <v>3.3003982156515101E-2</v>
      </c>
      <c r="G27" s="293">
        <f>IF($A27="","",IFERROR(VLOOKUP(G$3&amp;$A27,Model1_RMRJ!$1:$1048576,G$4,0),"-"))</f>
        <v>0.223002254962921</v>
      </c>
      <c r="H27" s="294">
        <f>IF($A27="","",IFERROR(VLOOKUP(H$3&amp;$A27,Model1_RMRJ!$1:$1048576,H$4,0)*100,"-"))</f>
        <v>1.9121646346320601E-4</v>
      </c>
      <c r="I27" s="295">
        <f>IF($A27="","",IFERROR(VLOOKUP(I$3&amp;$A27,Model1_RMRJ!$1:$1048576,I$4,0),"-"))</f>
        <v>3.1093379482626901E-2</v>
      </c>
      <c r="J27" s="293">
        <f>IF($A27="","",IFERROR(VLOOKUP(J$3&amp;$A27,Model1_RMRJ!$1:$1048576,J$4,0),"-"))</f>
        <v>0.31001728773117099</v>
      </c>
      <c r="K27" s="294">
        <f>IF($A27="","",IFERROR(VLOOKUP(K$3&amp;$A27,Model1_RMRJ!$1:$1048576,K$4,0)*100,"-"))</f>
        <v>2.1176362052788301E-8</v>
      </c>
      <c r="L27" s="295">
        <f>IF($A27="","",IFERROR(VLOOKUP(L$3&amp;$A27,Model1_RMRJ!$1:$1048576,L$4,0),"-"))</f>
        <v>2.9100332409143399E-2</v>
      </c>
      <c r="M27" s="293">
        <f>IF($A27="","",IFERROR(VLOOKUP(M$3&amp;$A27,Model1_RMRJ!$1:$1048576,M$4,0),"-"))</f>
        <v>0.23871439695358301</v>
      </c>
      <c r="N27" s="294">
        <f>IF($A27="","",IFERROR(VLOOKUP(N$3&amp;$A27,Model1_RMRJ!$1:$1048576,N$4,0)*100,"-"))</f>
        <v>3.8941225284361297E-4</v>
      </c>
      <c r="O27" s="295">
        <f>IF($A27="","",IFERROR(VLOOKUP(O$3&amp;$A27,Model1_RMRJ!$1:$1048576,O$4,0),"-"))</f>
        <v>2.74079516530037E-2</v>
      </c>
      <c r="P27" s="293">
        <f>IF($A27="","",IFERROR(VLOOKUP(P$3&amp;$A27,Model1_RMRJ!$1:$1048576,P$4,0),"-"))</f>
        <v>0.27910453081130998</v>
      </c>
      <c r="Q27" s="294">
        <f>IF($A27="","",IFERROR(VLOOKUP(Q$3&amp;$A27,Model1_RMRJ!$1:$1048576,Q$4,0)*100,"-"))</f>
        <v>9.9734780434346206E-7</v>
      </c>
      <c r="R27" s="295">
        <f>IF($A27="","",IFERROR(VLOOKUP(R$3&amp;$A27,Model1_RMRJ!$1:$1048576,R$4,0),"-"))</f>
        <v>2.55471393465996E-2</v>
      </c>
      <c r="S27" s="293">
        <f>IF($A27="","",IFERROR(VLOOKUP(S$3&amp;$A27,Model1_RMRJ!$1:$1048576,S$4,0),"-"))</f>
        <v>0.30514213442802401</v>
      </c>
      <c r="T27" s="294">
        <f>IF($A27="","",IFERROR(VLOOKUP(T$3&amp;$A27,Model1_RMRJ!$1:$1048576,T$4,0)*100,"-"))</f>
        <v>1.1426429802341401E-7</v>
      </c>
      <c r="U27" s="295">
        <f>IF($A27="","",IFERROR(VLOOKUP(U$3&amp;$A27,Model1_RMRJ!$1:$1048576,U$4,0),"-"))</f>
        <v>2.7913484722375901E-2</v>
      </c>
      <c r="V27" s="293">
        <f>IF($A27="","",IFERROR(VLOOKUP(V$3&amp;$A27,Model1_RMRJ!$1:$1048576,V$4,0),"-"))</f>
        <v>0.23952226340770699</v>
      </c>
      <c r="W27" s="294">
        <f>IF($A27="","",IFERROR(VLOOKUP(W$3&amp;$A27,Model1_RMRJ!$1:$1048576,W$4,0)*100,"-"))</f>
        <v>8.4658367995871198E-4</v>
      </c>
      <c r="X27" s="295">
        <f>IF($A27="","",IFERROR(VLOOKUP(X$3&amp;$A27,Model1_RMRJ!$1:$1048576,X$4,0),"-"))</f>
        <v>2.7720218524336801E-2</v>
      </c>
      <c r="Y27" s="293">
        <f>IF($A27="","",IFERROR(VLOOKUP(Y$3&amp;$A27,Model1_RMRJ!$1:$1048576,Y$4,0),"-"))</f>
        <v>0.27818655967712402</v>
      </c>
      <c r="Z27" s="294">
        <f>IF($A27="","",IFERROR(VLOOKUP(Z$3&amp;$A27,Model1_RMRJ!$1:$1048576,Z$4,0)*100,"-"))</f>
        <v>8.16713097151478E-7</v>
      </c>
      <c r="AA27" s="295">
        <f>IF($A27="","",IFERROR(VLOOKUP(AA$3&amp;$A27,Model1_RMRJ!$1:$1048576,AA$4,0),"-"))</f>
        <v>2.5689564645290399E-2</v>
      </c>
      <c r="AB27" s="293">
        <f>IF($A27="","",IFERROR(VLOOKUP(AB$3&amp;$A27,Model1_RMRJ!$1:$1048576,AB$4,0),"-"))</f>
        <v>0.23550251126289401</v>
      </c>
      <c r="AC27" s="294">
        <f>IF($A27="","",IFERROR(VLOOKUP(AC$3&amp;$A27,Model1_RMRJ!$1:$1048576,AC$4,0)*100,"-"))</f>
        <v>2.3603283807460701E-4</v>
      </c>
      <c r="AD27" s="295">
        <f>IF($A27="","",IFERROR(VLOOKUP(AD$3&amp;$A27,Model1_RMRJ!$1:$1048576,AD$4,0),"-"))</f>
        <v>2.96348612755537E-2</v>
      </c>
      <c r="AE27" s="293">
        <f>IF($A27="","",IFERROR(VLOOKUP(AE$3&amp;$A27,Model1_RMRJ!$1:$1048576,AE$4,0),"-"))</f>
        <v>0.29131269454956099</v>
      </c>
      <c r="AF27" s="294">
        <f>IF($A27="","",IFERROR(VLOOKUP(AF$3&amp;$A27,Model1_RMRJ!$1:$1048576,AF$4,0)*100,"-"))</f>
        <v>3.0509954740409702E-5</v>
      </c>
      <c r="AG27" s="295">
        <f>IF($A27="","",IFERROR(VLOOKUP(AG$3&amp;$A27,Model1_RMRJ!$1:$1048576,AG$4,0),"-"))</f>
        <v>2.8436711058020599E-2</v>
      </c>
      <c r="AH27" s="293">
        <f>IF($A27="","",IFERROR(VLOOKUP(AH$3&amp;$A27,Model1_RMRJ!$1:$1048576,AH$4,0),"-"))</f>
        <v>0.12306164205074301</v>
      </c>
      <c r="AI27" s="294">
        <f>IF($A27="","",IFERROR(VLOOKUP(AI$3&amp;$A27,Model1_RMRJ!$1:$1048576,AI$4,0)*100,"-"))</f>
        <v>8.7848991155624407</v>
      </c>
      <c r="AJ27" s="295">
        <f>IF($A27="","",IFERROR(VLOOKUP(AJ$3&amp;$A27,Model1_RMRJ!$1:$1048576,AJ$4,0),"-"))</f>
        <v>2.7002302929759001E-2</v>
      </c>
      <c r="AK27" s="293">
        <f>IF($A27="","",IFERROR(VLOOKUP(AK$3&amp;$A27,Model1_RMRJ!$1:$1048576,AK$4,0),"-"))</f>
        <v>0.20903828740119901</v>
      </c>
      <c r="AL27" s="294">
        <f>IF($A27="","",IFERROR(VLOOKUP(AL$3&amp;$A27,Model1_RMRJ!$1:$1048576,AL$4,0)*100,"-"))</f>
        <v>4.1909661376848803E-2</v>
      </c>
      <c r="AM27" s="295">
        <f>IF($A27="","",IFERROR(VLOOKUP(AM$3&amp;$A27,Model1_RMRJ!$1:$1048576,AM$4,0),"-"))</f>
        <v>2.6317734271287901E-2</v>
      </c>
      <c r="AN27" s="293">
        <f>IF($A27="","",IFERROR(VLOOKUP(AN$3&amp;$A27,Model1_RMRJ!$1:$1048576,AN$4,0),"-"))</f>
        <v>0.17475110292434701</v>
      </c>
      <c r="AO27" s="294">
        <f>IF($A27="","",IFERROR(VLOOKUP(AO$3&amp;$A27,Model1_RMRJ!$1:$1048576,AO$4,0)*100,"-"))</f>
        <v>3.2499496592208701E-2</v>
      </c>
      <c r="AP27" s="295">
        <f>IF($A27="","",IFERROR(VLOOKUP(AP$3&amp;$A27,Model1_RMRJ!$1:$1048576,AP$4,0),"-"))</f>
        <v>2.6619119569659198E-2</v>
      </c>
      <c r="AQ27" s="293">
        <f>IF($A27="","",IFERROR(VLOOKUP(AQ$3&amp;$A27,Model1_RMRJ!$1:$1048576,AQ$4,0),"-"))</f>
        <v>0.208573132753372</v>
      </c>
      <c r="AR27" s="294">
        <f>IF($A27="","",IFERROR(VLOOKUP(AR$3&amp;$A27,Model1_RMRJ!$1:$1048576,AR$4,0)*100,"-"))</f>
        <v>1.9980927390861303E-3</v>
      </c>
      <c r="AS27" s="295">
        <f>IF($A27="","",IFERROR(VLOOKUP(AS$3&amp;$A27,Model1_RMRJ!$1:$1048576,AS$4,0),"-"))</f>
        <v>2.5444507598877002E-2</v>
      </c>
      <c r="AT27" s="293">
        <f>IF($A27="","",IFERROR(VLOOKUP(AT$3&amp;$A27,Model1_RMRJ!$1:$1048576,AT$4,0),"-"))</f>
        <v>0.24620071053504899</v>
      </c>
      <c r="AU27" s="294">
        <f>IF($A27="","",IFERROR(VLOOKUP(AU$3&amp;$A27,Model1_RMRJ!$1:$1048576,AU$4,0)*100,"-"))</f>
        <v>2.9396574063866903E-6</v>
      </c>
      <c r="AV27" s="295">
        <f>IF($A27="","",IFERROR(VLOOKUP(AV$3&amp;$A27,Model1_RMRJ!$1:$1048576,AV$4,0),"-"))</f>
        <v>2.5094483047723801E-2</v>
      </c>
      <c r="AW27" s="293">
        <f>IF($A27="","",IFERROR(VLOOKUP(AW$3&amp;$A27,Model1_RMRJ!$1:$1048576,AW$4,0),"-"))</f>
        <v>0.17352052032947499</v>
      </c>
      <c r="AX27" s="294">
        <f>IF($A27="","",IFERROR(VLOOKUP(AX$3&amp;$A27,Model1_RMRJ!$1:$1048576,AX$4,0)*100,"-"))</f>
        <v>2.2243350485950898E-4</v>
      </c>
      <c r="AY27" s="295">
        <f>IF($A27="","",IFERROR(VLOOKUP(AY$3&amp;$A27,Model1_RMRJ!$1:$1048576,AY$4,0),"-"))</f>
        <v>2.2017965093255001E-2</v>
      </c>
      <c r="AZ27" s="293">
        <f>IF($A27="","",IFERROR(VLOOKUP(AZ$3&amp;$A27,Model1_RMRJ!$1:$1048576,AZ$4,0),"-"))</f>
        <v>0.14612892270088201</v>
      </c>
      <c r="BA27" s="294">
        <f>IF($A27="","",IFERROR(VLOOKUP(BA$3&amp;$A27,Model1_RMRJ!$1:$1048576,BA$4,0)*100,"-"))</f>
        <v>4.2634073906810998E-3</v>
      </c>
      <c r="BB27" s="295">
        <f>IF($A27="","",IFERROR(VLOOKUP(BB$3&amp;$A27,Model1_RMRJ!$1:$1048576,BB$4,0),"-"))</f>
        <v>1.9770903512835499E-2</v>
      </c>
      <c r="BC27" s="293">
        <f>IF($A27="","",IFERROR(VLOOKUP(BC$3&amp;$A27,Model1_RMRJ!$1:$1048576,BC$4,0),"-"))</f>
        <v>0.15244615077972401</v>
      </c>
      <c r="BD27" s="294">
        <f>IF($A27="","",IFERROR(VLOOKUP(BD$3&amp;$A27,Model1_RMRJ!$1:$1048576,BD$4,0)*100,"-"))</f>
        <v>3.2795793958939598E-2</v>
      </c>
      <c r="BE27" s="295">
        <f>IF($A27="","",IFERROR(VLOOKUP(BE$3&amp;$A27,Model1_RMRJ!$1:$1048576,BE$4,0),"-"))</f>
        <v>2.0033538341522199E-2</v>
      </c>
      <c r="BF27" s="293">
        <f>IF($A27="","",IFERROR(VLOOKUP(BF$3&amp;$A27,Model1_RMRJ!$1:$1048576,BF$4,0),"-"))</f>
        <v>0.282254368066788</v>
      </c>
      <c r="BG27" s="294">
        <f>IF($A27="","",IFERROR(VLOOKUP(BG$3&amp;$A27,Model1_RMRJ!$1:$1048576,BG$4,0)*100,"-"))</f>
        <v>2.7629216068619901E-28</v>
      </c>
      <c r="BH27" s="295">
        <f>IF($A27="","",IFERROR(VLOOKUP(BH$3&amp;$A27,Model1_RMRJ!$1:$1048576,BH$4,0),"-"))</f>
        <v>3.0143313109874701E-2</v>
      </c>
      <c r="BI27" s="293">
        <f>IF($A27="","",IFERROR(VLOOKUP(BI$3&amp;$A27,Model1_RMRJ!$1:$1048576,BI$4,0),"-"))</f>
        <v>0.276576638221741</v>
      </c>
      <c r="BJ27" s="294">
        <f>IF($A27="","",IFERROR(VLOOKUP(BJ$3&amp;$A27,Model1_RMRJ!$1:$1048576,BJ$4,0)*100,"-"))</f>
        <v>2.7140284220915105E-26</v>
      </c>
      <c r="BK27" s="295">
        <f>IF($A27="","",IFERROR(VLOOKUP(BK$3&amp;$A27,Model1_RMRJ!$1:$1048576,BK$4,0),"-"))</f>
        <v>2.6721248403191601E-2</v>
      </c>
      <c r="BL27" s="293">
        <f>IF($A27="","",IFERROR(VLOOKUP(BL$3&amp;$A27,Model1_RMRJ!$1:$1048576,BL$4,0),"-"))</f>
        <v>0.21740080416202501</v>
      </c>
      <c r="BM27" s="294">
        <f>IF($A27="","",IFERROR(VLOOKUP(BM$3&amp;$A27,Model1_RMRJ!$1:$1048576,BM$4,0)*100,"-"))</f>
        <v>3.92404885711864E-11</v>
      </c>
      <c r="BN27" s="295">
        <f>IF($A27="","",IFERROR(VLOOKUP(BN$3&amp;$A27,Model1_RMRJ!$1:$1048576,BN$4,0),"-"))</f>
        <v>2.7848409488797202E-2</v>
      </c>
      <c r="BO27" s="293">
        <f>IF($A27="","",IFERROR(VLOOKUP(BO$3&amp;$A27,Model1_RMRJ!$1:$1048576,BO$4,0),"-"))</f>
        <v>0.20143437385559099</v>
      </c>
      <c r="BP27" s="294">
        <f>IF($A27="","",IFERROR(VLOOKUP(BP$3&amp;$A27,Model1_RMRJ!$1:$1048576,BP$4,0)*100,"-"))</f>
        <v>1.02195999794167E-17</v>
      </c>
      <c r="BQ27" s="295">
        <f>IF($A27="","",IFERROR(VLOOKUP(BQ$3&amp;$A27,Model1_RMRJ!$1:$1048576,BQ$4,0),"-"))</f>
        <v>2.4790987372398401E-2</v>
      </c>
      <c r="BR27" s="293">
        <f>IF($A27="","",IFERROR(VLOOKUP(BR$3&amp;$A27,Model1_RMRJ!$1:$1048576,BR$4,0),"-"))</f>
        <v>0.14883668720722201</v>
      </c>
      <c r="BS27" s="294">
        <f>IF($A27="","",IFERROR(VLOOKUP(BS$3&amp;$A27,Model1_RMRJ!$1:$1048576,BS$4,0)*100,"-"))</f>
        <v>8.3927901073366195E-6</v>
      </c>
      <c r="BT27" s="295">
        <f>IF($A27="","",IFERROR(VLOOKUP(BT$3&amp;$A27,Model1_RMRJ!$1:$1048576,BT$4,0),"-"))</f>
        <v>1.9901914522051801E-2</v>
      </c>
    </row>
    <row r="28" spans="1:72" ht="25.5" x14ac:dyDescent="0.25">
      <c r="A28" s="353" t="s">
        <v>700</v>
      </c>
      <c r="B28" s="285"/>
      <c r="C28" s="303" t="s">
        <v>741</v>
      </c>
      <c r="D28" s="293">
        <f>IF($A28="","",IFERROR(VLOOKUP(D$3&amp;$A28,Model1_RMRJ!$1:$1048576,D$4,0),"-"))</f>
        <v>0.55096054077148404</v>
      </c>
      <c r="E28" s="294">
        <f>IF($A28="","",IFERROR(VLOOKUP(E$3&amp;$A28,Model1_RMRJ!$1:$1048576,E$4,0)*100,"-"))</f>
        <v>0</v>
      </c>
      <c r="F28" s="295">
        <f>IF($A28="","",IFERROR(VLOOKUP(F$3&amp;$A28,Model1_RMRJ!$1:$1048576,F$4,0),"-"))</f>
        <v>0.34453451633453402</v>
      </c>
      <c r="G28" s="293">
        <f>IF($A28="","",IFERROR(VLOOKUP(G$3&amp;$A28,Model1_RMRJ!$1:$1048576,G$4,0),"-"))</f>
        <v>0.43278071284294101</v>
      </c>
      <c r="H28" s="294">
        <f>IF($A28="","",IFERROR(VLOOKUP(H$3&amp;$A28,Model1_RMRJ!$1:$1048576,H$4,0)*100,"-"))</f>
        <v>9.950763933609059E-28</v>
      </c>
      <c r="I28" s="295">
        <f>IF($A28="","",IFERROR(VLOOKUP(I$3&amp;$A28,Model1_RMRJ!$1:$1048576,I$4,0),"-"))</f>
        <v>0.34884884953498801</v>
      </c>
      <c r="J28" s="293">
        <f>IF($A28="","",IFERROR(VLOOKUP(J$3&amp;$A28,Model1_RMRJ!$1:$1048576,J$4,0),"-"))</f>
        <v>0.53942281007766701</v>
      </c>
      <c r="K28" s="294">
        <f>IF($A28="","",IFERROR(VLOOKUP(K$3&amp;$A28,Model1_RMRJ!$1:$1048576,K$4,0)*100,"-"))</f>
        <v>0</v>
      </c>
      <c r="L28" s="295">
        <f>IF($A28="","",IFERROR(VLOOKUP(L$3&amp;$A28,Model1_RMRJ!$1:$1048576,L$4,0),"-"))</f>
        <v>0.34513893723487898</v>
      </c>
      <c r="M28" s="293">
        <f>IF($A28="","",IFERROR(VLOOKUP(M$3&amp;$A28,Model1_RMRJ!$1:$1048576,M$4,0),"-"))</f>
        <v>0.46919742226600603</v>
      </c>
      <c r="N28" s="294">
        <f>IF($A28="","",IFERROR(VLOOKUP(N$3&amp;$A28,Model1_RMRJ!$1:$1048576,N$4,0)*100,"-"))</f>
        <v>1.2810064228255399E-26</v>
      </c>
      <c r="O28" s="295">
        <f>IF($A28="","",IFERROR(VLOOKUP(O$3&amp;$A28,Model1_RMRJ!$1:$1048576,O$4,0),"-"))</f>
        <v>0.35235249996185303</v>
      </c>
      <c r="P28" s="293">
        <f>IF($A28="","",IFERROR(VLOOKUP(P$3&amp;$A28,Model1_RMRJ!$1:$1048576,P$4,0),"-"))</f>
        <v>0.47458070516586298</v>
      </c>
      <c r="Q28" s="294">
        <f>IF($A28="","",IFERROR(VLOOKUP(Q$3&amp;$A28,Model1_RMRJ!$1:$1048576,Q$4,0)*100,"-"))</f>
        <v>3.9399631903685994E-32</v>
      </c>
      <c r="R28" s="295">
        <f>IF($A28="","",IFERROR(VLOOKUP(R$3&amp;$A28,Model1_RMRJ!$1:$1048576,R$4,0),"-"))</f>
        <v>0.36004254221916199</v>
      </c>
      <c r="S28" s="293">
        <f>IF($A28="","",IFERROR(VLOOKUP(S$3&amp;$A28,Model1_RMRJ!$1:$1048576,S$4,0),"-"))</f>
        <v>0.500232994556427</v>
      </c>
      <c r="T28" s="294">
        <f>IF($A28="","",IFERROR(VLOOKUP(T$3&amp;$A28,Model1_RMRJ!$1:$1048576,T$4,0)*100,"-"))</f>
        <v>1.11262007322279E-28</v>
      </c>
      <c r="U28" s="295">
        <f>IF($A28="","",IFERROR(VLOOKUP(U$3&amp;$A28,Model1_RMRJ!$1:$1048576,U$4,0),"-"))</f>
        <v>0.366850346326828</v>
      </c>
      <c r="V28" s="293">
        <f>IF($A28="","",IFERROR(VLOOKUP(V$3&amp;$A28,Model1_RMRJ!$1:$1048576,V$4,0),"-"))</f>
        <v>0.44702094793319702</v>
      </c>
      <c r="W28" s="294">
        <f>IF($A28="","",IFERROR(VLOOKUP(W$3&amp;$A28,Model1_RMRJ!$1:$1048576,W$4,0)*100,"-"))</f>
        <v>2.7878612603218299E-22</v>
      </c>
      <c r="X28" s="295">
        <f>IF($A28="","",IFERROR(VLOOKUP(X$3&amp;$A28,Model1_RMRJ!$1:$1048576,X$4,0),"-"))</f>
        <v>0.36829751729965199</v>
      </c>
      <c r="Y28" s="293">
        <f>IF($A28="","",IFERROR(VLOOKUP(Y$3&amp;$A28,Model1_RMRJ!$1:$1048576,Y$4,0),"-"))</f>
        <v>0.46544790267944303</v>
      </c>
      <c r="Z28" s="294">
        <f>IF($A28="","",IFERROR(VLOOKUP(Z$3&amp;$A28,Model1_RMRJ!$1:$1048576,Z$4,0)*100,"-"))</f>
        <v>1.3213673693073499E-28</v>
      </c>
      <c r="AA28" s="295">
        <f>IF($A28="","",IFERROR(VLOOKUP(AA$3&amp;$A28,Model1_RMRJ!$1:$1048576,AA$4,0),"-"))</f>
        <v>0.363228440284729</v>
      </c>
      <c r="AB28" s="293">
        <f>IF($A28="","",IFERROR(VLOOKUP(AB$3&amp;$A28,Model1_RMRJ!$1:$1048576,AB$4,0),"-"))</f>
        <v>0.41747805476188699</v>
      </c>
      <c r="AC28" s="294">
        <f>IF($A28="","",IFERROR(VLOOKUP(AC$3&amp;$A28,Model1_RMRJ!$1:$1048576,AC$4,0)*100,"-"))</f>
        <v>7.1073898425779803E-22</v>
      </c>
      <c r="AD28" s="295">
        <f>IF($A28="","",IFERROR(VLOOKUP(AD$3&amp;$A28,Model1_RMRJ!$1:$1048576,AD$4,0),"-"))</f>
        <v>0.37358334660530101</v>
      </c>
      <c r="AE28" s="293">
        <f>IF($A28="","",IFERROR(VLOOKUP(AE$3&amp;$A28,Model1_RMRJ!$1:$1048576,AE$4,0),"-"))</f>
        <v>0.43132388591766402</v>
      </c>
      <c r="AF28" s="294">
        <f>IF($A28="","",IFERROR(VLOOKUP(AF$3&amp;$A28,Model1_RMRJ!$1:$1048576,AF$4,0)*100,"-"))</f>
        <v>2.4645141551130299E-19</v>
      </c>
      <c r="AG28" s="295">
        <f>IF($A28="","",IFERROR(VLOOKUP(AG$3&amp;$A28,Model1_RMRJ!$1:$1048576,AG$4,0),"-"))</f>
        <v>0.37781083583831798</v>
      </c>
      <c r="AH28" s="293">
        <f>IF($A28="","",IFERROR(VLOOKUP(AH$3&amp;$A28,Model1_RMRJ!$1:$1048576,AH$4,0),"-"))</f>
        <v>0.26073437929153398</v>
      </c>
      <c r="AI28" s="294">
        <f>IF($A28="","",IFERROR(VLOOKUP(AI$3&amp;$A28,Model1_RMRJ!$1:$1048576,AI$4,0)*100,"-"))</f>
        <v>3.8541206777154002E-4</v>
      </c>
      <c r="AJ28" s="295">
        <f>IF($A28="","",IFERROR(VLOOKUP(AJ$3&amp;$A28,Model1_RMRJ!$1:$1048576,AJ$4,0),"-"))</f>
        <v>0.37537249922752403</v>
      </c>
      <c r="AK28" s="293">
        <f>IF($A28="","",IFERROR(VLOOKUP(AK$3&amp;$A28,Model1_RMRJ!$1:$1048576,AK$4,0),"-"))</f>
        <v>0.356395334005356</v>
      </c>
      <c r="AL28" s="294">
        <f>IF($A28="","",IFERROR(VLOOKUP(AL$3&amp;$A28,Model1_RMRJ!$1:$1048576,AL$4,0)*100,"-"))</f>
        <v>7.6740998673991195E-13</v>
      </c>
      <c r="AM28" s="295">
        <f>IF($A28="","",IFERROR(VLOOKUP(AM$3&amp;$A28,Model1_RMRJ!$1:$1048576,AM$4,0),"-"))</f>
        <v>0.37786623835563699</v>
      </c>
      <c r="AN28" s="293">
        <f>IF($A28="","",IFERROR(VLOOKUP(AN$3&amp;$A28,Model1_RMRJ!$1:$1048576,AN$4,0),"-"))</f>
        <v>0.35963669419288602</v>
      </c>
      <c r="AO28" s="294">
        <f>IF($A28="","",IFERROR(VLOOKUP(AO$3&amp;$A28,Model1_RMRJ!$1:$1048576,AO$4,0)*100,"-"))</f>
        <v>5.5264217709033598E-23</v>
      </c>
      <c r="AP28" s="295">
        <f>IF($A28="","",IFERROR(VLOOKUP(AP$3&amp;$A28,Model1_RMRJ!$1:$1048576,AP$4,0),"-"))</f>
        <v>0.37555572390556302</v>
      </c>
      <c r="AQ28" s="293">
        <f>IF($A28="","",IFERROR(VLOOKUP(AQ$3&amp;$A28,Model1_RMRJ!$1:$1048576,AQ$4,0),"-"))</f>
        <v>0.43402737379074102</v>
      </c>
      <c r="AR28" s="294">
        <f>IF($A28="","",IFERROR(VLOOKUP(AR$3&amp;$A28,Model1_RMRJ!$1:$1048576,AR$4,0)*100,"-"))</f>
        <v>1.2035410667492901E-25</v>
      </c>
      <c r="AS28" s="295">
        <f>IF($A28="","",IFERROR(VLOOKUP(AS$3&amp;$A28,Model1_RMRJ!$1:$1048576,AS$4,0),"-"))</f>
        <v>0.38077002763748202</v>
      </c>
      <c r="AT28" s="293">
        <f>IF($A28="","",IFERROR(VLOOKUP(AT$3&amp;$A28,Model1_RMRJ!$1:$1048576,AT$4,0),"-"))</f>
        <v>0.39279842376709001</v>
      </c>
      <c r="AU28" s="294">
        <f>IF($A28="","",IFERROR(VLOOKUP(AU$3&amp;$A28,Model1_RMRJ!$1:$1048576,AU$4,0)*100,"-"))</f>
        <v>6.5811785094357207E-26</v>
      </c>
      <c r="AV28" s="295">
        <f>IF($A28="","",IFERROR(VLOOKUP(AV$3&amp;$A28,Model1_RMRJ!$1:$1048576,AV$4,0),"-"))</f>
        <v>0.38041922450065602</v>
      </c>
      <c r="AW28" s="293">
        <f>IF($A28="","",IFERROR(VLOOKUP(AW$3&amp;$A28,Model1_RMRJ!$1:$1048576,AW$4,0),"-"))</f>
        <v>0.39191874861717202</v>
      </c>
      <c r="AX28" s="294">
        <f>IF($A28="","",IFERROR(VLOOKUP(AX$3&amp;$A28,Model1_RMRJ!$1:$1048576,AX$4,0)*100,"-"))</f>
        <v>0</v>
      </c>
      <c r="AY28" s="295">
        <f>IF($A28="","",IFERROR(VLOOKUP(AY$3&amp;$A28,Model1_RMRJ!$1:$1048576,AY$4,0),"-"))</f>
        <v>0.39403927326202398</v>
      </c>
      <c r="AZ28" s="293">
        <f>IF($A28="","",IFERROR(VLOOKUP(AZ$3&amp;$A28,Model1_RMRJ!$1:$1048576,AZ$4,0),"-"))</f>
        <v>0.376652210950851</v>
      </c>
      <c r="BA28" s="294">
        <f>IF($A28="","",IFERROR(VLOOKUP(BA$3&amp;$A28,Model1_RMRJ!$1:$1048576,BA$4,0)*100,"-"))</f>
        <v>0</v>
      </c>
      <c r="BB28" s="295">
        <f>IF($A28="","",IFERROR(VLOOKUP(BB$3&amp;$A28,Model1_RMRJ!$1:$1048576,BB$4,0),"-"))</f>
        <v>0.38344833254814098</v>
      </c>
      <c r="BC28" s="293">
        <f>IF($A28="","",IFERROR(VLOOKUP(BC$3&amp;$A28,Model1_RMRJ!$1:$1048576,BC$4,0),"-"))</f>
        <v>0.414567530155182</v>
      </c>
      <c r="BD28" s="294">
        <f>IF($A28="","",IFERROR(VLOOKUP(BD$3&amp;$A28,Model1_RMRJ!$1:$1048576,BD$4,0)*100,"-"))</f>
        <v>0</v>
      </c>
      <c r="BE28" s="295">
        <f>IF($A28="","",IFERROR(VLOOKUP(BE$3&amp;$A28,Model1_RMRJ!$1:$1048576,BE$4,0),"-"))</f>
        <v>0.37827026844024703</v>
      </c>
      <c r="BF28" s="293">
        <f>IF($A28="","",IFERROR(VLOOKUP(BF$3&amp;$A28,Model1_RMRJ!$1:$1048576,BF$4,0),"-"))</f>
        <v>0.49819785356521601</v>
      </c>
      <c r="BG28" s="294">
        <f>IF($A28="","",IFERROR(VLOOKUP(BG$3&amp;$A28,Model1_RMRJ!$1:$1048576,BG$4,0)*100,"-"))</f>
        <v>0</v>
      </c>
      <c r="BH28" s="295">
        <f>IF($A28="","",IFERROR(VLOOKUP(BH$3&amp;$A28,Model1_RMRJ!$1:$1048576,BH$4,0),"-"))</f>
        <v>0.34773632884025601</v>
      </c>
      <c r="BI28" s="293">
        <f>IF($A28="","",IFERROR(VLOOKUP(BI$3&amp;$A28,Model1_RMRJ!$1:$1048576,BI$4,0),"-"))</f>
        <v>0.473152756690979</v>
      </c>
      <c r="BJ28" s="294">
        <f>IF($A28="","",IFERROR(VLOOKUP(BJ$3&amp;$A28,Model1_RMRJ!$1:$1048576,BJ$4,0)*100,"-"))</f>
        <v>0</v>
      </c>
      <c r="BK28" s="295">
        <f>IF($A28="","",IFERROR(VLOOKUP(BK$3&amp;$A28,Model1_RMRJ!$1:$1048576,BK$4,0),"-"))</f>
        <v>0.36461180448532099</v>
      </c>
      <c r="BL28" s="293">
        <f>IF($A28="","",IFERROR(VLOOKUP(BL$3&amp;$A28,Model1_RMRJ!$1:$1048576,BL$4,0),"-"))</f>
        <v>0.36732143163681003</v>
      </c>
      <c r="BM28" s="294">
        <f>IF($A28="","",IFERROR(VLOOKUP(BM$3&amp;$A28,Model1_RMRJ!$1:$1048576,BM$4,0)*100,"-"))</f>
        <v>0</v>
      </c>
      <c r="BN28" s="295">
        <f>IF($A28="","",IFERROR(VLOOKUP(BN$3&amp;$A28,Model1_RMRJ!$1:$1048576,BN$4,0),"-"))</f>
        <v>0.37615588307380698</v>
      </c>
      <c r="BO28" s="293">
        <f>IF($A28="","",IFERROR(VLOOKUP(BO$3&amp;$A28,Model1_RMRJ!$1:$1048576,BO$4,0),"-"))</f>
        <v>0.39425119757652299</v>
      </c>
      <c r="BP28" s="294">
        <f>IF($A28="","",IFERROR(VLOOKUP(BP$3&amp;$A28,Model1_RMRJ!$1:$1048576,BP$4,0)*100,"-"))</f>
        <v>0</v>
      </c>
      <c r="BQ28" s="295">
        <f>IF($A28="","",IFERROR(VLOOKUP(BQ$3&amp;$A28,Model1_RMRJ!$1:$1048576,BQ$4,0),"-"))</f>
        <v>0.38270926475524902</v>
      </c>
      <c r="BR28" s="293">
        <f>IF($A28="","",IFERROR(VLOOKUP(BR$3&amp;$A28,Model1_RMRJ!$1:$1048576,BR$4,0),"-"))</f>
        <v>0.395374774932861</v>
      </c>
      <c r="BS28" s="294">
        <f>IF($A28="","",IFERROR(VLOOKUP(BS$3&amp;$A28,Model1_RMRJ!$1:$1048576,BS$4,0)*100,"-"))</f>
        <v>0</v>
      </c>
      <c r="BT28" s="295">
        <f>IF($A28="","",IFERROR(VLOOKUP(BT$3&amp;$A28,Model1_RMRJ!$1:$1048576,BT$4,0),"-"))</f>
        <v>0.38086533546447798</v>
      </c>
    </row>
    <row r="29" spans="1:72" ht="25.5" x14ac:dyDescent="0.25">
      <c r="A29" s="353" t="s">
        <v>701</v>
      </c>
      <c r="B29" s="285"/>
      <c r="C29" s="303" t="s">
        <v>742</v>
      </c>
      <c r="D29" s="293">
        <f>IF($A29="","",IFERROR(VLOOKUP(D$3&amp;$A29,Model1_RMRJ!$1:$1048576,D$4,0),"-"))</f>
        <v>0.76689088344573997</v>
      </c>
      <c r="E29" s="294">
        <f>IF($A29="","",IFERROR(VLOOKUP(E$3&amp;$A29,Model1_RMRJ!$1:$1048576,E$4,0)*100,"-"))</f>
        <v>1.7486262074582801E-35</v>
      </c>
      <c r="F29" s="295">
        <f>IF($A29="","",IFERROR(VLOOKUP(F$3&amp;$A29,Model1_RMRJ!$1:$1048576,F$4,0),"-"))</f>
        <v>1.7169160768389698E-2</v>
      </c>
      <c r="G29" s="293">
        <f>IF($A29="","",IFERROR(VLOOKUP(G$3&amp;$A29,Model1_RMRJ!$1:$1048576,G$4,0),"-"))</f>
        <v>0.72597473859786998</v>
      </c>
      <c r="H29" s="294">
        <f>IF($A29="","",IFERROR(VLOOKUP(H$3&amp;$A29,Model1_RMRJ!$1:$1048576,H$4,0)*100,"-"))</f>
        <v>0</v>
      </c>
      <c r="I29" s="295">
        <f>IF($A29="","",IFERROR(VLOOKUP(I$3&amp;$A29,Model1_RMRJ!$1:$1048576,I$4,0),"-"))</f>
        <v>1.7128013074397999E-2</v>
      </c>
      <c r="J29" s="293">
        <f>IF($A29="","",IFERROR(VLOOKUP(J$3&amp;$A29,Model1_RMRJ!$1:$1048576,J$4,0),"-"))</f>
        <v>0.83595317602157604</v>
      </c>
      <c r="K29" s="294">
        <f>IF($A29="","",IFERROR(VLOOKUP(K$3&amp;$A29,Model1_RMRJ!$1:$1048576,K$4,0)*100,"-"))</f>
        <v>0</v>
      </c>
      <c r="L29" s="295">
        <f>IF($A29="","",IFERROR(VLOOKUP(L$3&amp;$A29,Model1_RMRJ!$1:$1048576,L$4,0),"-"))</f>
        <v>1.8615499138832099E-2</v>
      </c>
      <c r="M29" s="293">
        <f>IF($A29="","",IFERROR(VLOOKUP(M$3&amp;$A29,Model1_RMRJ!$1:$1048576,M$4,0),"-"))</f>
        <v>0.68432402610778797</v>
      </c>
      <c r="N29" s="294">
        <f>IF($A29="","",IFERROR(VLOOKUP(N$3&amp;$A29,Model1_RMRJ!$1:$1048576,N$4,0)*100,"-"))</f>
        <v>2.6413452194360401E-32</v>
      </c>
      <c r="O29" s="295">
        <f>IF($A29="","",IFERROR(VLOOKUP(O$3&amp;$A29,Model1_RMRJ!$1:$1048576,O$4,0),"-"))</f>
        <v>1.8488189205527299E-2</v>
      </c>
      <c r="P29" s="293">
        <f>IF($A29="","",IFERROR(VLOOKUP(P$3&amp;$A29,Model1_RMRJ!$1:$1048576,P$4,0),"-"))</f>
        <v>0.66390174627304099</v>
      </c>
      <c r="Q29" s="294">
        <f>IF($A29="","",IFERROR(VLOOKUP(Q$3&amp;$A29,Model1_RMRJ!$1:$1048576,Q$4,0)*100,"-"))</f>
        <v>3.2242395688252401E-28</v>
      </c>
      <c r="R29" s="295">
        <f>IF($A29="","",IFERROR(VLOOKUP(R$3&amp;$A29,Model1_RMRJ!$1:$1048576,R$4,0),"-"))</f>
        <v>1.58804710954428E-2</v>
      </c>
      <c r="S29" s="293">
        <f>IF($A29="","",IFERROR(VLOOKUP(S$3&amp;$A29,Model1_RMRJ!$1:$1048576,S$4,0),"-"))</f>
        <v>0.60152006149292003</v>
      </c>
      <c r="T29" s="294">
        <f>IF($A29="","",IFERROR(VLOOKUP(T$3&amp;$A29,Model1_RMRJ!$1:$1048576,T$4,0)*100,"-"))</f>
        <v>3.1473009986203602E-22</v>
      </c>
      <c r="U29" s="295">
        <f>IF($A29="","",IFERROR(VLOOKUP(U$3&amp;$A29,Model1_RMRJ!$1:$1048576,U$4,0),"-"))</f>
        <v>1.6554025933146501E-2</v>
      </c>
      <c r="V29" s="293">
        <f>IF($A29="","",IFERROR(VLOOKUP(V$3&amp;$A29,Model1_RMRJ!$1:$1048576,V$4,0),"-"))</f>
        <v>0.66165876388549805</v>
      </c>
      <c r="W29" s="294">
        <f>IF($A29="","",IFERROR(VLOOKUP(W$3&amp;$A29,Model1_RMRJ!$1:$1048576,W$4,0)*100,"-"))</f>
        <v>3.0053872390500103E-23</v>
      </c>
      <c r="X29" s="295">
        <f>IF($A29="","",IFERROR(VLOOKUP(X$3&amp;$A29,Model1_RMRJ!$1:$1048576,X$4,0),"-"))</f>
        <v>1.5858739614486701E-2</v>
      </c>
      <c r="Y29" s="293">
        <f>IF($A29="","",IFERROR(VLOOKUP(Y$3&amp;$A29,Model1_RMRJ!$1:$1048576,Y$4,0),"-"))</f>
        <v>0.60355895757675204</v>
      </c>
      <c r="Z29" s="294">
        <f>IF($A29="","",IFERROR(VLOOKUP(Z$3&amp;$A29,Model1_RMRJ!$1:$1048576,Z$4,0)*100,"-"))</f>
        <v>6.0224676770164407E-26</v>
      </c>
      <c r="AA29" s="295">
        <f>IF($A29="","",IFERROR(VLOOKUP(AA$3&amp;$A29,Model1_RMRJ!$1:$1048576,AA$4,0),"-"))</f>
        <v>1.8328296020627001E-2</v>
      </c>
      <c r="AB29" s="293">
        <f>IF($A29="","",IFERROR(VLOOKUP(AB$3&amp;$A29,Model1_RMRJ!$1:$1048576,AB$4,0),"-"))</f>
        <v>0.61145180463790905</v>
      </c>
      <c r="AC29" s="294">
        <f>IF($A29="","",IFERROR(VLOOKUP(AC$3&amp;$A29,Model1_RMRJ!$1:$1048576,AC$4,0)*100,"-"))</f>
        <v>7.0123389074241601E-23</v>
      </c>
      <c r="AD29" s="295">
        <f>IF($A29="","",IFERROR(VLOOKUP(AD$3&amp;$A29,Model1_RMRJ!$1:$1048576,AD$4,0),"-"))</f>
        <v>1.5620943158864999E-2</v>
      </c>
      <c r="AE29" s="293">
        <f>IF($A29="","",IFERROR(VLOOKUP(AE$3&amp;$A29,Model1_RMRJ!$1:$1048576,AE$4,0),"-"))</f>
        <v>0.54573971033096302</v>
      </c>
      <c r="AF29" s="294">
        <f>IF($A29="","",IFERROR(VLOOKUP(AF$3&amp;$A29,Model1_RMRJ!$1:$1048576,AF$4,0)*100,"-"))</f>
        <v>1.07388815721865E-11</v>
      </c>
      <c r="AG29" s="295">
        <f>IF($A29="","",IFERROR(VLOOKUP(AG$3&amp;$A29,Model1_RMRJ!$1:$1048576,AG$4,0),"-"))</f>
        <v>1.44851841032505E-2</v>
      </c>
      <c r="AH29" s="293">
        <f>IF($A29="","",IFERROR(VLOOKUP(AH$3&amp;$A29,Model1_RMRJ!$1:$1048576,AH$4,0),"-"))</f>
        <v>0.263161271810532</v>
      </c>
      <c r="AI29" s="294">
        <f>IF($A29="","",IFERROR(VLOOKUP(AI$3&amp;$A29,Model1_RMRJ!$1:$1048576,AI$4,0)*100,"-"))</f>
        <v>0.37834090180695101</v>
      </c>
      <c r="AJ29" s="295">
        <f>IF($A29="","",IFERROR(VLOOKUP(AJ$3&amp;$A29,Model1_RMRJ!$1:$1048576,AJ$4,0),"-"))</f>
        <v>1.5058318153023701E-2</v>
      </c>
      <c r="AK29" s="293">
        <f>IF($A29="","",IFERROR(VLOOKUP(AK$3&amp;$A29,Model1_RMRJ!$1:$1048576,AK$4,0),"-"))</f>
        <v>0.44207245111465499</v>
      </c>
      <c r="AL29" s="294">
        <f>IF($A29="","",IFERROR(VLOOKUP(AL$3&amp;$A29,Model1_RMRJ!$1:$1048576,AL$4,0)*100,"-"))</f>
        <v>8.7823019967459004E-7</v>
      </c>
      <c r="AM29" s="295">
        <f>IF($A29="","",IFERROR(VLOOKUP(AM$3&amp;$A29,Model1_RMRJ!$1:$1048576,AM$4,0),"-"))</f>
        <v>1.48389842361212E-2</v>
      </c>
      <c r="AN29" s="293">
        <f>IF($A29="","",IFERROR(VLOOKUP(AN$3&amp;$A29,Model1_RMRJ!$1:$1048576,AN$4,0),"-"))</f>
        <v>0.55268561840057395</v>
      </c>
      <c r="AO29" s="294">
        <f>IF($A29="","",IFERROR(VLOOKUP(AO$3&amp;$A29,Model1_RMRJ!$1:$1048576,AO$4,0)*100,"-"))</f>
        <v>9.9517283791398992E-25</v>
      </c>
      <c r="AP29" s="295">
        <f>IF($A29="","",IFERROR(VLOOKUP(AP$3&amp;$A29,Model1_RMRJ!$1:$1048576,AP$4,0),"-"))</f>
        <v>1.34076895192266E-2</v>
      </c>
      <c r="AQ29" s="293">
        <f>IF($A29="","",IFERROR(VLOOKUP(AQ$3&amp;$A29,Model1_RMRJ!$1:$1048576,AQ$4,0),"-"))</f>
        <v>0.591505467891693</v>
      </c>
      <c r="AR29" s="294">
        <f>IF($A29="","",IFERROR(VLOOKUP(AR$3&amp;$A29,Model1_RMRJ!$1:$1048576,AR$4,0)*100,"-"))</f>
        <v>1.1190939835823799E-20</v>
      </c>
      <c r="AS29" s="295">
        <f>IF($A29="","",IFERROR(VLOOKUP(AS$3&amp;$A29,Model1_RMRJ!$1:$1048576,AS$4,0),"-"))</f>
        <v>1.5027224086225E-2</v>
      </c>
      <c r="AT29" s="293">
        <f>IF($A29="","",IFERROR(VLOOKUP(AT$3&amp;$A29,Model1_RMRJ!$1:$1048576,AT$4,0),"-"))</f>
        <v>0.503218114376068</v>
      </c>
      <c r="AU29" s="294">
        <f>IF($A29="","",IFERROR(VLOOKUP(AU$3&amp;$A29,Model1_RMRJ!$1:$1048576,AU$4,0)*100,"-"))</f>
        <v>1.04957723214934E-17</v>
      </c>
      <c r="AV29" s="295">
        <f>IF($A29="","",IFERROR(VLOOKUP(AV$3&amp;$A29,Model1_RMRJ!$1:$1048576,AV$4,0),"-"))</f>
        <v>1.73008032143116E-2</v>
      </c>
      <c r="AW29" s="293">
        <f>IF($A29="","",IFERROR(VLOOKUP(AW$3&amp;$A29,Model1_RMRJ!$1:$1048576,AW$4,0),"-"))</f>
        <v>0.58941805362701405</v>
      </c>
      <c r="AX29" s="294">
        <f>IF($A29="","",IFERROR(VLOOKUP(AX$3&amp;$A29,Model1_RMRJ!$1:$1048576,AX$4,0)*100,"-"))</f>
        <v>0</v>
      </c>
      <c r="AY29" s="295">
        <f>IF($A29="","",IFERROR(VLOOKUP(AY$3&amp;$A29,Model1_RMRJ!$1:$1048576,AY$4,0),"-"))</f>
        <v>1.9595135003328299E-2</v>
      </c>
      <c r="AZ29" s="293">
        <f>IF($A29="","",IFERROR(VLOOKUP(AZ$3&amp;$A29,Model1_RMRJ!$1:$1048576,AZ$4,0),"-"))</f>
        <v>0.58395141363143899</v>
      </c>
      <c r="BA29" s="294">
        <f>IF($A29="","",IFERROR(VLOOKUP(BA$3&amp;$A29,Model1_RMRJ!$1:$1048576,BA$4,0)*100,"-"))</f>
        <v>0</v>
      </c>
      <c r="BB29" s="295">
        <f>IF($A29="","",IFERROR(VLOOKUP(BB$3&amp;$A29,Model1_RMRJ!$1:$1048576,BB$4,0),"-"))</f>
        <v>1.9162630662321999E-2</v>
      </c>
      <c r="BC29" s="293">
        <f>IF($A29="","",IFERROR(VLOOKUP(BC$3&amp;$A29,Model1_RMRJ!$1:$1048576,BC$4,0),"-"))</f>
        <v>0.55463653802871704</v>
      </c>
      <c r="BD29" s="294">
        <f>IF($A29="","",IFERROR(VLOOKUP(BD$3&amp;$A29,Model1_RMRJ!$1:$1048576,BD$4,0)*100,"-"))</f>
        <v>1.54016356486913E-16</v>
      </c>
      <c r="BE29" s="295">
        <f>IF($A29="","",IFERROR(VLOOKUP(BE$3&amp;$A29,Model1_RMRJ!$1:$1048576,BE$4,0),"-"))</f>
        <v>1.5371362678706601E-2</v>
      </c>
      <c r="BF29" s="293">
        <f>IF($A29="","",IFERROR(VLOOKUP(BF$3&amp;$A29,Model1_RMRJ!$1:$1048576,BF$4,0),"-"))</f>
        <v>0.75326663255691495</v>
      </c>
      <c r="BG29" s="294">
        <f>IF($A29="","",IFERROR(VLOOKUP(BG$3&amp;$A29,Model1_RMRJ!$1:$1048576,BG$4,0)*100,"-"))</f>
        <v>0</v>
      </c>
      <c r="BH29" s="295">
        <f>IF($A29="","",IFERROR(VLOOKUP(BH$3&amp;$A29,Model1_RMRJ!$1:$1048576,BH$4,0),"-"))</f>
        <v>1.78508199751377E-2</v>
      </c>
      <c r="BI29" s="293">
        <f>IF($A29="","",IFERROR(VLOOKUP(BI$3&amp;$A29,Model1_RMRJ!$1:$1048576,BI$4,0),"-"))</f>
        <v>0.63309675455093395</v>
      </c>
      <c r="BJ29" s="294">
        <f>IF($A29="","",IFERROR(VLOOKUP(BJ$3&amp;$A29,Model1_RMRJ!$1:$1048576,BJ$4,0)*100,"-"))</f>
        <v>0</v>
      </c>
      <c r="BK29" s="295">
        <f>IF($A29="","",IFERROR(VLOOKUP(BK$3&amp;$A29,Model1_RMRJ!$1:$1048576,BK$4,0),"-"))</f>
        <v>1.66498608887196E-2</v>
      </c>
      <c r="BL29" s="293">
        <f>IF($A29="","",IFERROR(VLOOKUP(BL$3&amp;$A29,Model1_RMRJ!$1:$1048576,BL$4,0),"-"))</f>
        <v>0.46876004338264499</v>
      </c>
      <c r="BM29" s="294">
        <f>IF($A29="","",IFERROR(VLOOKUP(BM$3&amp;$A29,Model1_RMRJ!$1:$1048576,BM$4,0)*100,"-"))</f>
        <v>1.7485850402240999E-32</v>
      </c>
      <c r="BN29" s="295">
        <f>IF($A29="","",IFERROR(VLOOKUP(BN$3&amp;$A29,Model1_RMRJ!$1:$1048576,BN$4,0),"-"))</f>
        <v>1.50012634694576E-2</v>
      </c>
      <c r="BO29" s="293">
        <f>IF($A29="","",IFERROR(VLOOKUP(BO$3&amp;$A29,Model1_RMRJ!$1:$1048576,BO$4,0),"-"))</f>
        <v>0.55772835016250599</v>
      </c>
      <c r="BP29" s="294">
        <f>IF($A29="","",IFERROR(VLOOKUP(BP$3&amp;$A29,Model1_RMRJ!$1:$1048576,BP$4,0)*100,"-"))</f>
        <v>0</v>
      </c>
      <c r="BQ29" s="295">
        <f>IF($A29="","",IFERROR(VLOOKUP(BQ$3&amp;$A29,Model1_RMRJ!$1:$1048576,BQ$4,0),"-"))</f>
        <v>1.63369048386812E-2</v>
      </c>
      <c r="BR29" s="293">
        <f>IF($A29="","",IFERROR(VLOOKUP(BR$3&amp;$A29,Model1_RMRJ!$1:$1048576,BR$4,0),"-"))</f>
        <v>0.572567999362946</v>
      </c>
      <c r="BS29" s="294">
        <f>IF($A29="","",IFERROR(VLOOKUP(BS$3&amp;$A29,Model1_RMRJ!$1:$1048576,BS$4,0)*100,"-"))</f>
        <v>0</v>
      </c>
      <c r="BT29" s="295">
        <f>IF($A29="","",IFERROR(VLOOKUP(BT$3&amp;$A29,Model1_RMRJ!$1:$1048576,BT$4,0),"-"))</f>
        <v>1.7271414399146999E-2</v>
      </c>
    </row>
    <row r="30" spans="1:72" ht="25.5" x14ac:dyDescent="0.25">
      <c r="A30" s="353" t="s">
        <v>702</v>
      </c>
      <c r="B30" s="285"/>
      <c r="C30" s="303" t="s">
        <v>743</v>
      </c>
      <c r="D30" s="293">
        <f>IF($A30="","",IFERROR(VLOOKUP(D$3&amp;$A30,Model1_RMRJ!$1:$1048576,D$4,0),"-"))</f>
        <v>0.94670021533966098</v>
      </c>
      <c r="E30" s="294">
        <f>IF($A30="","",IFERROR(VLOOKUP(E$3&amp;$A30,Model1_RMRJ!$1:$1048576,E$4,0)*100,"-"))</f>
        <v>0</v>
      </c>
      <c r="F30" s="295">
        <f>IF($A30="","",IFERROR(VLOOKUP(F$3&amp;$A30,Model1_RMRJ!$1:$1048576,F$4,0),"-"))</f>
        <v>2.48028691858053E-2</v>
      </c>
      <c r="G30" s="293">
        <f>IF($A30="","",IFERROR(VLOOKUP(G$3&amp;$A30,Model1_RMRJ!$1:$1048576,G$4,0),"-"))</f>
        <v>0.79931992292404197</v>
      </c>
      <c r="H30" s="294">
        <f>IF($A30="","",IFERROR(VLOOKUP(H$3&amp;$A30,Model1_RMRJ!$1:$1048576,H$4,0)*100,"-"))</f>
        <v>0</v>
      </c>
      <c r="I30" s="295">
        <f>IF($A30="","",IFERROR(VLOOKUP(I$3&amp;$A30,Model1_RMRJ!$1:$1048576,I$4,0),"-"))</f>
        <v>2.5324732065200799E-2</v>
      </c>
      <c r="J30" s="293">
        <f>IF($A30="","",IFERROR(VLOOKUP(J$3&amp;$A30,Model1_RMRJ!$1:$1048576,J$4,0),"-"))</f>
        <v>0.81315284967422496</v>
      </c>
      <c r="K30" s="294">
        <f>IF($A30="","",IFERROR(VLOOKUP(K$3&amp;$A30,Model1_RMRJ!$1:$1048576,K$4,0)*100,"-"))</f>
        <v>0</v>
      </c>
      <c r="L30" s="295">
        <f>IF($A30="","",IFERROR(VLOOKUP(L$3&amp;$A30,Model1_RMRJ!$1:$1048576,L$4,0),"-"))</f>
        <v>2.4496976286172902E-2</v>
      </c>
      <c r="M30" s="293">
        <f>IF($A30="","",IFERROR(VLOOKUP(M$3&amp;$A30,Model1_RMRJ!$1:$1048576,M$4,0),"-"))</f>
        <v>0.74057495594024703</v>
      </c>
      <c r="N30" s="294">
        <f>IF($A30="","",IFERROR(VLOOKUP(N$3&amp;$A30,Model1_RMRJ!$1:$1048576,N$4,0)*100,"-"))</f>
        <v>8.465241752210079E-32</v>
      </c>
      <c r="O30" s="295">
        <f>IF($A30="","",IFERROR(VLOOKUP(O$3&amp;$A30,Model1_RMRJ!$1:$1048576,O$4,0),"-"))</f>
        <v>2.3469783365726499E-2</v>
      </c>
      <c r="P30" s="293">
        <f>IF($A30="","",IFERROR(VLOOKUP(P$3&amp;$A30,Model1_RMRJ!$1:$1048576,P$4,0),"-"))</f>
        <v>0.787236869335175</v>
      </c>
      <c r="Q30" s="294">
        <f>IF($A30="","",IFERROR(VLOOKUP(Q$3&amp;$A30,Model1_RMRJ!$1:$1048576,Q$4,0)*100,"-"))</f>
        <v>0</v>
      </c>
      <c r="R30" s="295">
        <f>IF($A30="","",IFERROR(VLOOKUP(R$3&amp;$A30,Model1_RMRJ!$1:$1048576,R$4,0),"-"))</f>
        <v>2.3054486140608801E-2</v>
      </c>
      <c r="S30" s="293">
        <f>IF($A30="","",IFERROR(VLOOKUP(S$3&amp;$A30,Model1_RMRJ!$1:$1048576,S$4,0),"-"))</f>
        <v>0.81312537193298295</v>
      </c>
      <c r="T30" s="294">
        <f>IF($A30="","",IFERROR(VLOOKUP(T$3&amp;$A30,Model1_RMRJ!$1:$1048576,T$4,0)*100,"-"))</f>
        <v>0</v>
      </c>
      <c r="U30" s="295">
        <f>IF($A30="","",IFERROR(VLOOKUP(U$3&amp;$A30,Model1_RMRJ!$1:$1048576,U$4,0),"-"))</f>
        <v>2.22989823669195E-2</v>
      </c>
      <c r="V30" s="293">
        <f>IF($A30="","",IFERROR(VLOOKUP(V$3&amp;$A30,Model1_RMRJ!$1:$1048576,V$4,0),"-"))</f>
        <v>0.71871531009674094</v>
      </c>
      <c r="W30" s="294">
        <f>IF($A30="","",IFERROR(VLOOKUP(W$3&amp;$A30,Model1_RMRJ!$1:$1048576,W$4,0)*100,"-"))</f>
        <v>7.4044638950845396E-31</v>
      </c>
      <c r="X30" s="295">
        <f>IF($A30="","",IFERROR(VLOOKUP(X$3&amp;$A30,Model1_RMRJ!$1:$1048576,X$4,0),"-"))</f>
        <v>1.9407119601964999E-2</v>
      </c>
      <c r="Y30" s="293">
        <f>IF($A30="","",IFERROR(VLOOKUP(Y$3&amp;$A30,Model1_RMRJ!$1:$1048576,Y$4,0),"-"))</f>
        <v>0.68636059761047397</v>
      </c>
      <c r="Z30" s="294">
        <f>IF($A30="","",IFERROR(VLOOKUP(Z$3&amp;$A30,Model1_RMRJ!$1:$1048576,Z$4,0)*100,"-"))</f>
        <v>6.3257901466581897E-32</v>
      </c>
      <c r="AA30" s="295">
        <f>IF($A30="","",IFERROR(VLOOKUP(AA$3&amp;$A30,Model1_RMRJ!$1:$1048576,AA$4,0),"-"))</f>
        <v>2.0789796486496901E-2</v>
      </c>
      <c r="AB30" s="293">
        <f>IF($A30="","",IFERROR(VLOOKUP(AB$3&amp;$A30,Model1_RMRJ!$1:$1048576,AB$4,0),"-"))</f>
        <v>0.693919718265533</v>
      </c>
      <c r="AC30" s="294">
        <f>IF($A30="","",IFERROR(VLOOKUP(AC$3&amp;$A30,Model1_RMRJ!$1:$1048576,AC$4,0)*100,"-"))</f>
        <v>4.85158890596754E-34</v>
      </c>
      <c r="AD30" s="295">
        <f>IF($A30="","",IFERROR(VLOOKUP(AD$3&amp;$A30,Model1_RMRJ!$1:$1048576,AD$4,0),"-"))</f>
        <v>2.02580839395523E-2</v>
      </c>
      <c r="AE30" s="293">
        <f>IF($A30="","",IFERROR(VLOOKUP(AE$3&amp;$A30,Model1_RMRJ!$1:$1048576,AE$4,0),"-"))</f>
        <v>0.65359514951705899</v>
      </c>
      <c r="AF30" s="294">
        <f>IF($A30="","",IFERROR(VLOOKUP(AF$3&amp;$A30,Model1_RMRJ!$1:$1048576,AF$4,0)*100,"-"))</f>
        <v>5.2348170560351998E-16</v>
      </c>
      <c r="AG30" s="295">
        <f>IF($A30="","",IFERROR(VLOOKUP(AG$3&amp;$A30,Model1_RMRJ!$1:$1048576,AG$4,0),"-"))</f>
        <v>1.8889792263507801E-2</v>
      </c>
      <c r="AH30" s="293">
        <f>IF($A30="","",IFERROR(VLOOKUP(AH$3&amp;$A30,Model1_RMRJ!$1:$1048576,AH$4,0),"-"))</f>
        <v>0.44094890356063798</v>
      </c>
      <c r="AI30" s="294">
        <f>IF($A30="","",IFERROR(VLOOKUP(AI$3&amp;$A30,Model1_RMRJ!$1:$1048576,AI$4,0)*100,"-"))</f>
        <v>4.1556927499186697E-4</v>
      </c>
      <c r="AJ30" s="295">
        <f>IF($A30="","",IFERROR(VLOOKUP(AJ$3&amp;$A30,Model1_RMRJ!$1:$1048576,AJ$4,0),"-"))</f>
        <v>1.9172687083482701E-2</v>
      </c>
      <c r="AK30" s="293">
        <f>IF($A30="","",IFERROR(VLOOKUP(AK$3&amp;$A30,Model1_RMRJ!$1:$1048576,AK$4,0),"-"))</f>
        <v>0.63165920972824097</v>
      </c>
      <c r="AL30" s="294">
        <f>IF($A30="","",IFERROR(VLOOKUP(AL$3&amp;$A30,Model1_RMRJ!$1:$1048576,AL$4,0)*100,"-"))</f>
        <v>2.6963016334190398E-19</v>
      </c>
      <c r="AM30" s="295">
        <f>IF($A30="","",IFERROR(VLOOKUP(AM$3&amp;$A30,Model1_RMRJ!$1:$1048576,AM$4,0),"-"))</f>
        <v>2.3647332563996301E-2</v>
      </c>
      <c r="AN30" s="293">
        <f>IF($A30="","",IFERROR(VLOOKUP(AN$3&amp;$A30,Model1_RMRJ!$1:$1048576,AN$4,0),"-"))</f>
        <v>0.61783373355865501</v>
      </c>
      <c r="AO30" s="294">
        <f>IF($A30="","",IFERROR(VLOOKUP(AO$3&amp;$A30,Model1_RMRJ!$1:$1048576,AO$4,0)*100,"-"))</f>
        <v>7.4714753841938194E-33</v>
      </c>
      <c r="AP30" s="295">
        <f>IF($A30="","",IFERROR(VLOOKUP(AP$3&amp;$A30,Model1_RMRJ!$1:$1048576,AP$4,0),"-"))</f>
        <v>2.3223912343382801E-2</v>
      </c>
      <c r="AQ30" s="293">
        <f>IF($A30="","",IFERROR(VLOOKUP(AQ$3&amp;$A30,Model1_RMRJ!$1:$1048576,AQ$4,0),"-"))</f>
        <v>0.69630795717239402</v>
      </c>
      <c r="AR30" s="294">
        <f>IF($A30="","",IFERROR(VLOOKUP(AR$3&amp;$A30,Model1_RMRJ!$1:$1048576,AR$4,0)*100,"-"))</f>
        <v>4.4439265467474099E-32</v>
      </c>
      <c r="AS30" s="295">
        <f>IF($A30="","",IFERROR(VLOOKUP(AS$3&amp;$A30,Model1_RMRJ!$1:$1048576,AS$4,0),"-"))</f>
        <v>2.3155892267823198E-2</v>
      </c>
      <c r="AT30" s="293">
        <f>IF($A30="","",IFERROR(VLOOKUP(AT$3&amp;$A30,Model1_RMRJ!$1:$1048576,AT$4,0),"-"))</f>
        <v>0.69780176877975497</v>
      </c>
      <c r="AU30" s="294">
        <f>IF($A30="","",IFERROR(VLOOKUP(AU$3&amp;$A30,Model1_RMRJ!$1:$1048576,AU$4,0)*100,"-"))</f>
        <v>0</v>
      </c>
      <c r="AV30" s="295">
        <f>IF($A30="","",IFERROR(VLOOKUP(AV$3&amp;$A30,Model1_RMRJ!$1:$1048576,AV$4,0),"-"))</f>
        <v>2.2333489730954201E-2</v>
      </c>
      <c r="AW30" s="293">
        <f>IF($A30="","",IFERROR(VLOOKUP(AW$3&amp;$A30,Model1_RMRJ!$1:$1048576,AW$4,0),"-"))</f>
        <v>0.78617745637893699</v>
      </c>
      <c r="AX30" s="294">
        <f>IF($A30="","",IFERROR(VLOOKUP(AX$3&amp;$A30,Model1_RMRJ!$1:$1048576,AX$4,0)*100,"-"))</f>
        <v>0</v>
      </c>
      <c r="AY30" s="295">
        <f>IF($A30="","",IFERROR(VLOOKUP(AY$3&amp;$A30,Model1_RMRJ!$1:$1048576,AY$4,0),"-"))</f>
        <v>2.5755777955055199E-2</v>
      </c>
      <c r="AZ30" s="293">
        <f>IF($A30="","",IFERROR(VLOOKUP(AZ$3&amp;$A30,Model1_RMRJ!$1:$1048576,AZ$4,0),"-"))</f>
        <v>0.69775402545928999</v>
      </c>
      <c r="BA30" s="294">
        <f>IF($A30="","",IFERROR(VLOOKUP(BA$3&amp;$A30,Model1_RMRJ!$1:$1048576,BA$4,0)*100,"-"))</f>
        <v>0</v>
      </c>
      <c r="BB30" s="295">
        <f>IF($A30="","",IFERROR(VLOOKUP(BB$3&amp;$A30,Model1_RMRJ!$1:$1048576,BB$4,0),"-"))</f>
        <v>2.4014318361878399E-2</v>
      </c>
      <c r="BC30" s="293">
        <f>IF($A30="","",IFERROR(VLOOKUP(BC$3&amp;$A30,Model1_RMRJ!$1:$1048576,BC$4,0),"-"))</f>
        <v>0.64507520198821999</v>
      </c>
      <c r="BD30" s="294">
        <f>IF($A30="","",IFERROR(VLOOKUP(BD$3&amp;$A30,Model1_RMRJ!$1:$1048576,BD$4,0)*100,"-"))</f>
        <v>0</v>
      </c>
      <c r="BE30" s="295">
        <f>IF($A30="","",IFERROR(VLOOKUP(BE$3&amp;$A30,Model1_RMRJ!$1:$1048576,BE$4,0),"-"))</f>
        <v>1.90772991627455E-2</v>
      </c>
      <c r="BF30" s="293">
        <f>IF($A30="","",IFERROR(VLOOKUP(BF$3&amp;$A30,Model1_RMRJ!$1:$1048576,BF$4,0),"-"))</f>
        <v>0.82601064443588301</v>
      </c>
      <c r="BG30" s="294">
        <f>IF($A30="","",IFERROR(VLOOKUP(BG$3&amp;$A30,Model1_RMRJ!$1:$1048576,BG$4,0)*100,"-"))</f>
        <v>0</v>
      </c>
      <c r="BH30" s="295">
        <f>IF($A30="","",IFERROR(VLOOKUP(BH$3&amp;$A30,Model1_RMRJ!$1:$1048576,BH$4,0),"-"))</f>
        <v>2.4523202329874001E-2</v>
      </c>
      <c r="BI30" s="293">
        <f>IF($A30="","",IFERROR(VLOOKUP(BI$3&amp;$A30,Model1_RMRJ!$1:$1048576,BI$4,0),"-"))</f>
        <v>0.75366300344467196</v>
      </c>
      <c r="BJ30" s="294">
        <f>IF($A30="","",IFERROR(VLOOKUP(BJ$3&amp;$A30,Model1_RMRJ!$1:$1048576,BJ$4,0)*100,"-"))</f>
        <v>0</v>
      </c>
      <c r="BK30" s="295">
        <f>IF($A30="","",IFERROR(VLOOKUP(BK$3&amp;$A30,Model1_RMRJ!$1:$1048576,BK$4,0),"-"))</f>
        <v>2.1387090906500799E-2</v>
      </c>
      <c r="BL30" s="293">
        <f>IF($A30="","",IFERROR(VLOOKUP(BL$3&amp;$A30,Model1_RMRJ!$1:$1048576,BL$4,0),"-"))</f>
        <v>0.60905557870864901</v>
      </c>
      <c r="BM30" s="294">
        <f>IF($A30="","",IFERROR(VLOOKUP(BM$3&amp;$A30,Model1_RMRJ!$1:$1048576,BM$4,0)*100,"-"))</f>
        <v>0</v>
      </c>
      <c r="BN30" s="295">
        <f>IF($A30="","",IFERROR(VLOOKUP(BN$3&amp;$A30,Model1_RMRJ!$1:$1048576,BN$4,0),"-"))</f>
        <v>2.0490135997533802E-2</v>
      </c>
      <c r="BO30" s="293">
        <f>IF($A30="","",IFERROR(VLOOKUP(BO$3&amp;$A30,Model1_RMRJ!$1:$1048576,BO$4,0),"-"))</f>
        <v>0.70219212770462003</v>
      </c>
      <c r="BP30" s="294">
        <f>IF($A30="","",IFERROR(VLOOKUP(BP$3&amp;$A30,Model1_RMRJ!$1:$1048576,BP$4,0)*100,"-"))</f>
        <v>0</v>
      </c>
      <c r="BQ30" s="295">
        <f>IF($A30="","",IFERROR(VLOOKUP(BQ$3&amp;$A30,Model1_RMRJ!$1:$1048576,BQ$4,0),"-"))</f>
        <v>2.3617388680577299E-2</v>
      </c>
      <c r="BR30" s="293">
        <f>IF($A30="","",IFERROR(VLOOKUP(BR$3&amp;$A30,Model1_RMRJ!$1:$1048576,BR$4,0),"-"))</f>
        <v>0.676249980926514</v>
      </c>
      <c r="BS30" s="294">
        <f>IF($A30="","",IFERROR(VLOOKUP(BS$3&amp;$A30,Model1_RMRJ!$1:$1048576,BS$4,0)*100,"-"))</f>
        <v>0</v>
      </c>
      <c r="BT30" s="295">
        <f>IF($A30="","",IFERROR(VLOOKUP(BT$3&amp;$A30,Model1_RMRJ!$1:$1048576,BT$4,0),"-"))</f>
        <v>2.1551560610532799E-2</v>
      </c>
    </row>
    <row r="31" spans="1:72" ht="25.5" x14ac:dyDescent="0.25">
      <c r="A31" s="353" t="s">
        <v>703</v>
      </c>
      <c r="B31" s="285"/>
      <c r="C31" s="303" t="s">
        <v>744</v>
      </c>
      <c r="D31" s="293">
        <f>IF($A31="","",IFERROR(VLOOKUP(D$3&amp;$A31,Model1_RMRJ!$1:$1048576,D$4,0),"-"))</f>
        <v>0.87749385833740201</v>
      </c>
      <c r="E31" s="294">
        <f>IF($A31="","",IFERROR(VLOOKUP(E$3&amp;$A31,Model1_RMRJ!$1:$1048576,E$4,0)*100,"-"))</f>
        <v>0</v>
      </c>
      <c r="F31" s="295">
        <f>IF($A31="","",IFERROR(VLOOKUP(F$3&amp;$A31,Model1_RMRJ!$1:$1048576,F$4,0),"-"))</f>
        <v>3.0999634414911301E-2</v>
      </c>
      <c r="G31" s="293">
        <f>IF($A31="","",IFERROR(VLOOKUP(G$3&amp;$A31,Model1_RMRJ!$1:$1048576,G$4,0),"-"))</f>
        <v>0.67441487312316895</v>
      </c>
      <c r="H31" s="294">
        <f>IF($A31="","",IFERROR(VLOOKUP(H$3&amp;$A31,Model1_RMRJ!$1:$1048576,H$4,0)*100,"-"))</f>
        <v>3.9609656813540099E-33</v>
      </c>
      <c r="I31" s="295">
        <f>IF($A31="","",IFERROR(VLOOKUP(I$3&amp;$A31,Model1_RMRJ!$1:$1048576,I$4,0),"-"))</f>
        <v>2.74143610149622E-2</v>
      </c>
      <c r="J31" s="293">
        <f>IF($A31="","",IFERROR(VLOOKUP(J$3&amp;$A31,Model1_RMRJ!$1:$1048576,J$4,0),"-"))</f>
        <v>0.863059222698212</v>
      </c>
      <c r="K31" s="294">
        <f>IF($A31="","",IFERROR(VLOOKUP(K$3&amp;$A31,Model1_RMRJ!$1:$1048576,K$4,0)*100,"-"))</f>
        <v>0</v>
      </c>
      <c r="L31" s="295">
        <f>IF($A31="","",IFERROR(VLOOKUP(L$3&amp;$A31,Model1_RMRJ!$1:$1048576,L$4,0),"-"))</f>
        <v>2.8161931782960899E-2</v>
      </c>
      <c r="M31" s="293">
        <f>IF($A31="","",IFERROR(VLOOKUP(M$3&amp;$A31,Model1_RMRJ!$1:$1048576,M$4,0),"-"))</f>
        <v>0.83432102203369096</v>
      </c>
      <c r="N31" s="294">
        <f>IF($A31="","",IFERROR(VLOOKUP(N$3&amp;$A31,Model1_RMRJ!$1:$1048576,N$4,0)*100,"-"))</f>
        <v>0</v>
      </c>
      <c r="O31" s="295">
        <f>IF($A31="","",IFERROR(VLOOKUP(O$3&amp;$A31,Model1_RMRJ!$1:$1048576,O$4,0),"-"))</f>
        <v>2.6065189391374598E-2</v>
      </c>
      <c r="P31" s="293">
        <f>IF($A31="","",IFERROR(VLOOKUP(P$3&amp;$A31,Model1_RMRJ!$1:$1048576,P$4,0),"-"))</f>
        <v>0.86555361747741699</v>
      </c>
      <c r="Q31" s="294">
        <f>IF($A31="","",IFERROR(VLOOKUP(Q$3&amp;$A31,Model1_RMRJ!$1:$1048576,Q$4,0)*100,"-"))</f>
        <v>0</v>
      </c>
      <c r="R31" s="295">
        <f>IF($A31="","",IFERROR(VLOOKUP(R$3&amp;$A31,Model1_RMRJ!$1:$1048576,R$4,0),"-"))</f>
        <v>2.57423035800457E-2</v>
      </c>
      <c r="S31" s="293">
        <f>IF($A31="","",IFERROR(VLOOKUP(S$3&amp;$A31,Model1_RMRJ!$1:$1048576,S$4,0),"-"))</f>
        <v>0.82038265466690097</v>
      </c>
      <c r="T31" s="294">
        <f>IF($A31="","",IFERROR(VLOOKUP(T$3&amp;$A31,Model1_RMRJ!$1:$1048576,T$4,0)*100,"-"))</f>
        <v>0</v>
      </c>
      <c r="U31" s="295">
        <f>IF($A31="","",IFERROR(VLOOKUP(U$3&amp;$A31,Model1_RMRJ!$1:$1048576,U$4,0),"-"))</f>
        <v>2.55416985601187E-2</v>
      </c>
      <c r="V31" s="293">
        <f>IF($A31="","",IFERROR(VLOOKUP(V$3&amp;$A31,Model1_RMRJ!$1:$1048576,V$4,0),"-"))</f>
        <v>0.89815884828567505</v>
      </c>
      <c r="W31" s="294">
        <f>IF($A31="","",IFERROR(VLOOKUP(W$3&amp;$A31,Model1_RMRJ!$1:$1048576,W$4,0)*100,"-"))</f>
        <v>0</v>
      </c>
      <c r="X31" s="295">
        <f>IF($A31="","",IFERROR(VLOOKUP(X$3&amp;$A31,Model1_RMRJ!$1:$1048576,X$4,0),"-"))</f>
        <v>2.4676045402884501E-2</v>
      </c>
      <c r="Y31" s="293">
        <f>IF($A31="","",IFERROR(VLOOKUP(Y$3&amp;$A31,Model1_RMRJ!$1:$1048576,Y$4,0),"-"))</f>
        <v>0.84705841541290305</v>
      </c>
      <c r="Z31" s="294">
        <f>IF($A31="","",IFERROR(VLOOKUP(Z$3&amp;$A31,Model1_RMRJ!$1:$1048576,Z$4,0)*100,"-"))</f>
        <v>0</v>
      </c>
      <c r="AA31" s="295">
        <f>IF($A31="","",IFERROR(VLOOKUP(AA$3&amp;$A31,Model1_RMRJ!$1:$1048576,AA$4,0),"-"))</f>
        <v>2.23852284252644E-2</v>
      </c>
      <c r="AB31" s="293">
        <f>IF($A31="","",IFERROR(VLOOKUP(AB$3&amp;$A31,Model1_RMRJ!$1:$1048576,AB$4,0),"-"))</f>
        <v>0.81006544828414895</v>
      </c>
      <c r="AC31" s="294">
        <f>IF($A31="","",IFERROR(VLOOKUP(AC$3&amp;$A31,Model1_RMRJ!$1:$1048576,AC$4,0)*100,"-"))</f>
        <v>0</v>
      </c>
      <c r="AD31" s="295">
        <f>IF($A31="","",IFERROR(VLOOKUP(AD$3&amp;$A31,Model1_RMRJ!$1:$1048576,AD$4,0),"-"))</f>
        <v>2.50854901969433E-2</v>
      </c>
      <c r="AE31" s="293">
        <f>IF($A31="","",IFERROR(VLOOKUP(AE$3&amp;$A31,Model1_RMRJ!$1:$1048576,AE$4,0),"-"))</f>
        <v>0.80497616529464699</v>
      </c>
      <c r="AF31" s="294">
        <f>IF($A31="","",IFERROR(VLOOKUP(AF$3&amp;$A31,Model1_RMRJ!$1:$1048576,AF$4,0)*100,"-"))</f>
        <v>2.3205684124780601E-28</v>
      </c>
      <c r="AG31" s="295">
        <f>IF($A31="","",IFERROR(VLOOKUP(AG$3&amp;$A31,Model1_RMRJ!$1:$1048576,AG$4,0),"-"))</f>
        <v>2.1841229870915399E-2</v>
      </c>
      <c r="AH31" s="293">
        <f>IF($A31="","",IFERROR(VLOOKUP(AH$3&amp;$A31,Model1_RMRJ!$1:$1048576,AH$4,0),"-"))</f>
        <v>0.52520078420639005</v>
      </c>
      <c r="AI31" s="294">
        <f>IF($A31="","",IFERROR(VLOOKUP(AI$3&amp;$A31,Model1_RMRJ!$1:$1048576,AI$4,0)*100,"-"))</f>
        <v>2.9224187514387299E-7</v>
      </c>
      <c r="AJ31" s="295">
        <f>IF($A31="","",IFERROR(VLOOKUP(AJ$3&amp;$A31,Model1_RMRJ!$1:$1048576,AJ$4,0),"-"))</f>
        <v>2.4346388876438099E-2</v>
      </c>
      <c r="AK31" s="293">
        <f>IF($A31="","",IFERROR(VLOOKUP(AK$3&amp;$A31,Model1_RMRJ!$1:$1048576,AK$4,0),"-"))</f>
        <v>0.57080793380737305</v>
      </c>
      <c r="AL31" s="294">
        <f>IF($A31="","",IFERROR(VLOOKUP(AL$3&amp;$A31,Model1_RMRJ!$1:$1048576,AL$4,0)*100,"-"))</f>
        <v>6.8295663449655807E-12</v>
      </c>
      <c r="AM31" s="295">
        <f>IF($A31="","",IFERROR(VLOOKUP(AM$3&amp;$A31,Model1_RMRJ!$1:$1048576,AM$4,0),"-"))</f>
        <v>2.4420650675892799E-2</v>
      </c>
      <c r="AN31" s="293">
        <f>IF($A31="","",IFERROR(VLOOKUP(AN$3&amp;$A31,Model1_RMRJ!$1:$1048576,AN$4,0),"-"))</f>
        <v>0.69417572021484397</v>
      </c>
      <c r="AO31" s="294">
        <f>IF($A31="","",IFERROR(VLOOKUP(AO$3&amp;$A31,Model1_RMRJ!$1:$1048576,AO$4,0)*100,"-"))</f>
        <v>0</v>
      </c>
      <c r="AP31" s="295">
        <f>IF($A31="","",IFERROR(VLOOKUP(AP$3&amp;$A31,Model1_RMRJ!$1:$1048576,AP$4,0),"-"))</f>
        <v>2.50202976167202E-2</v>
      </c>
      <c r="AQ31" s="293">
        <f>IF($A31="","",IFERROR(VLOOKUP(AQ$3&amp;$A31,Model1_RMRJ!$1:$1048576,AQ$4,0),"-"))</f>
        <v>0.78187197446823098</v>
      </c>
      <c r="AR31" s="294">
        <f>IF($A31="","",IFERROR(VLOOKUP(AR$3&amp;$A31,Model1_RMRJ!$1:$1048576,AR$4,0)*100,"-"))</f>
        <v>0</v>
      </c>
      <c r="AS31" s="295">
        <f>IF($A31="","",IFERROR(VLOOKUP(AS$3&amp;$A31,Model1_RMRJ!$1:$1048576,AS$4,0),"-"))</f>
        <v>2.46424395591021E-2</v>
      </c>
      <c r="AT31" s="293">
        <f>IF($A31="","",IFERROR(VLOOKUP(AT$3&amp;$A31,Model1_RMRJ!$1:$1048576,AT$4,0),"-"))</f>
        <v>0.72094541788101196</v>
      </c>
      <c r="AU31" s="294">
        <f>IF($A31="","",IFERROR(VLOOKUP(AU$3&amp;$A31,Model1_RMRJ!$1:$1048576,AU$4,0)*100,"-"))</f>
        <v>3.0801427965073502E-32</v>
      </c>
      <c r="AV31" s="295">
        <f>IF($A31="","",IFERROR(VLOOKUP(AV$3&amp;$A31,Model1_RMRJ!$1:$1048576,AV$4,0),"-"))</f>
        <v>2.62463819235563E-2</v>
      </c>
      <c r="AW31" s="293">
        <f>IF($A31="","",IFERROR(VLOOKUP(AW$3&amp;$A31,Model1_RMRJ!$1:$1048576,AW$4,0),"-"))</f>
        <v>1.0070114135742201</v>
      </c>
      <c r="AX31" s="294">
        <f>IF($A31="","",IFERROR(VLOOKUP(AX$3&amp;$A31,Model1_RMRJ!$1:$1048576,AX$4,0)*100,"-"))</f>
        <v>0</v>
      </c>
      <c r="AY31" s="295">
        <f>IF($A31="","",IFERROR(VLOOKUP(AY$3&amp;$A31,Model1_RMRJ!$1:$1048576,AY$4,0),"-"))</f>
        <v>2.6830933988094299E-2</v>
      </c>
      <c r="AZ31" s="293">
        <f>IF($A31="","",IFERROR(VLOOKUP(AZ$3&amp;$A31,Model1_RMRJ!$1:$1048576,AZ$4,0),"-"))</f>
        <v>0.83008521795272805</v>
      </c>
      <c r="BA31" s="294">
        <f>IF($A31="","",IFERROR(VLOOKUP(BA$3&amp;$A31,Model1_RMRJ!$1:$1048576,BA$4,0)*100,"-"))</f>
        <v>0</v>
      </c>
      <c r="BB31" s="295">
        <f>IF($A31="","",IFERROR(VLOOKUP(BB$3&amp;$A31,Model1_RMRJ!$1:$1048576,BB$4,0),"-"))</f>
        <v>2.47960295528173E-2</v>
      </c>
      <c r="BC31" s="293">
        <f>IF($A31="","",IFERROR(VLOOKUP(BC$3&amp;$A31,Model1_RMRJ!$1:$1048576,BC$4,0),"-"))</f>
        <v>0.82437914609909102</v>
      </c>
      <c r="BD31" s="294">
        <f>IF($A31="","",IFERROR(VLOOKUP(BD$3&amp;$A31,Model1_RMRJ!$1:$1048576,BD$4,0)*100,"-"))</f>
        <v>0</v>
      </c>
      <c r="BE31" s="295">
        <f>IF($A31="","",IFERROR(VLOOKUP(BE$3&amp;$A31,Model1_RMRJ!$1:$1048576,BE$4,0),"-"))</f>
        <v>2.3231660947203601E-2</v>
      </c>
      <c r="BF31" s="293">
        <f>IF($A31="","",IFERROR(VLOOKUP(BF$3&amp;$A31,Model1_RMRJ!$1:$1048576,BF$4,0),"-"))</f>
        <v>0.81114500761032104</v>
      </c>
      <c r="BG31" s="294">
        <f>IF($A31="","",IFERROR(VLOOKUP(BG$3&amp;$A31,Model1_RMRJ!$1:$1048576,BG$4,0)*100,"-"))</f>
        <v>0</v>
      </c>
      <c r="BH31" s="295">
        <f>IF($A31="","",IFERROR(VLOOKUP(BH$3&amp;$A31,Model1_RMRJ!$1:$1048576,BH$4,0),"-"))</f>
        <v>2.81489957123995E-2</v>
      </c>
      <c r="BI31" s="293">
        <f>IF($A31="","",IFERROR(VLOOKUP(BI$3&amp;$A31,Model1_RMRJ!$1:$1048576,BI$4,0),"-"))</f>
        <v>0.85835480690002397</v>
      </c>
      <c r="BJ31" s="294">
        <f>IF($A31="","",IFERROR(VLOOKUP(BJ$3&amp;$A31,Model1_RMRJ!$1:$1048576,BJ$4,0)*100,"-"))</f>
        <v>0</v>
      </c>
      <c r="BK31" s="295">
        <f>IF($A31="","",IFERROR(VLOOKUP(BK$3&amp;$A31,Model1_RMRJ!$1:$1048576,BK$4,0),"-"))</f>
        <v>2.4592431262135499E-2</v>
      </c>
      <c r="BL31" s="293">
        <f>IF($A31="","",IFERROR(VLOOKUP(BL$3&amp;$A31,Model1_RMRJ!$1:$1048576,BL$4,0),"-"))</f>
        <v>0.67728847265243497</v>
      </c>
      <c r="BM31" s="294">
        <f>IF($A31="","",IFERROR(VLOOKUP(BM$3&amp;$A31,Model1_RMRJ!$1:$1048576,BM$4,0)*100,"-"))</f>
        <v>0</v>
      </c>
      <c r="BN31" s="295">
        <f>IF($A31="","",IFERROR(VLOOKUP(BN$3&amp;$A31,Model1_RMRJ!$1:$1048576,BN$4,0),"-"))</f>
        <v>2.3924320936202999E-2</v>
      </c>
      <c r="BO31" s="293">
        <f>IF($A31="","",IFERROR(VLOOKUP(BO$3&amp;$A31,Model1_RMRJ!$1:$1048576,BO$4,0),"-"))</f>
        <v>0.80403339862823497</v>
      </c>
      <c r="BP31" s="294">
        <f>IF($A31="","",IFERROR(VLOOKUP(BP$3&amp;$A31,Model1_RMRJ!$1:$1048576,BP$4,0)*100,"-"))</f>
        <v>0</v>
      </c>
      <c r="BQ31" s="295">
        <f>IF($A31="","",IFERROR(VLOOKUP(BQ$3&amp;$A31,Model1_RMRJ!$1:$1048576,BQ$4,0),"-"))</f>
        <v>2.5684431195259101E-2</v>
      </c>
      <c r="BR31" s="293">
        <f>IF($A31="","",IFERROR(VLOOKUP(BR$3&amp;$A31,Model1_RMRJ!$1:$1048576,BR$4,0),"-"))</f>
        <v>0.82724952697753895</v>
      </c>
      <c r="BS31" s="294">
        <f>IF($A31="","",IFERROR(VLOOKUP(BS$3&amp;$A31,Model1_RMRJ!$1:$1048576,BS$4,0)*100,"-"))</f>
        <v>0</v>
      </c>
      <c r="BT31" s="295">
        <f>IF($A31="","",IFERROR(VLOOKUP(BT$3&amp;$A31,Model1_RMRJ!$1:$1048576,BT$4,0),"-"))</f>
        <v>2.40156669169664E-2</v>
      </c>
    </row>
    <row r="32" spans="1:72" ht="25.5" x14ac:dyDescent="0.25">
      <c r="A32" s="353" t="s">
        <v>704</v>
      </c>
      <c r="B32" s="285"/>
      <c r="C32" s="303" t="s">
        <v>745</v>
      </c>
      <c r="D32" s="293">
        <f>IF($A32="","",IFERROR(VLOOKUP(D$3&amp;$A32,Model1_RMRJ!$1:$1048576,D$4,0),"-"))</f>
        <v>1.45205986499786</v>
      </c>
      <c r="E32" s="294">
        <f>IF($A32="","",IFERROR(VLOOKUP(E$3&amp;$A32,Model1_RMRJ!$1:$1048576,E$4,0)*100,"-"))</f>
        <v>0</v>
      </c>
      <c r="F32" s="295">
        <f>IF($A32="","",IFERROR(VLOOKUP(F$3&amp;$A32,Model1_RMRJ!$1:$1048576,F$4,0),"-"))</f>
        <v>0.163444653153419</v>
      </c>
      <c r="G32" s="293">
        <f>IF($A32="","",IFERROR(VLOOKUP(G$3&amp;$A32,Model1_RMRJ!$1:$1048576,G$4,0),"-"))</f>
        <v>1.2998752593994101</v>
      </c>
      <c r="H32" s="294">
        <f>IF($A32="","",IFERROR(VLOOKUP(H$3&amp;$A32,Model1_RMRJ!$1:$1048576,H$4,0)*100,"-"))</f>
        <v>0</v>
      </c>
      <c r="I32" s="295">
        <f>IF($A32="","",IFERROR(VLOOKUP(I$3&amp;$A32,Model1_RMRJ!$1:$1048576,I$4,0),"-"))</f>
        <v>0.156321361660957</v>
      </c>
      <c r="J32" s="293">
        <f>IF($A32="","",IFERROR(VLOOKUP(J$3&amp;$A32,Model1_RMRJ!$1:$1048576,J$4,0),"-"))</f>
        <v>1.37320244312286</v>
      </c>
      <c r="K32" s="294">
        <f>IF($A32="","",IFERROR(VLOOKUP(K$3&amp;$A32,Model1_RMRJ!$1:$1048576,K$4,0)*100,"-"))</f>
        <v>0</v>
      </c>
      <c r="L32" s="295">
        <f>IF($A32="","",IFERROR(VLOOKUP(L$3&amp;$A32,Model1_RMRJ!$1:$1048576,L$4,0),"-"))</f>
        <v>0.157345071434975</v>
      </c>
      <c r="M32" s="293">
        <f>IF($A32="","",IFERROR(VLOOKUP(M$3&amp;$A32,Model1_RMRJ!$1:$1048576,M$4,0),"-"))</f>
        <v>1.2899386882782</v>
      </c>
      <c r="N32" s="294">
        <f>IF($A32="","",IFERROR(VLOOKUP(N$3&amp;$A32,Model1_RMRJ!$1:$1048576,N$4,0)*100,"-"))</f>
        <v>0</v>
      </c>
      <c r="O32" s="295">
        <f>IF($A32="","",IFERROR(VLOOKUP(O$3&amp;$A32,Model1_RMRJ!$1:$1048576,O$4,0),"-"))</f>
        <v>0.15493805706500999</v>
      </c>
      <c r="P32" s="293">
        <f>IF($A32="","",IFERROR(VLOOKUP(P$3&amp;$A32,Model1_RMRJ!$1:$1048576,P$4,0),"-"))</f>
        <v>1.35764944553375</v>
      </c>
      <c r="Q32" s="294">
        <f>IF($A32="","",IFERROR(VLOOKUP(Q$3&amp;$A32,Model1_RMRJ!$1:$1048576,Q$4,0)*100,"-"))</f>
        <v>0</v>
      </c>
      <c r="R32" s="295">
        <f>IF($A32="","",IFERROR(VLOOKUP(R$3&amp;$A32,Model1_RMRJ!$1:$1048576,R$4,0),"-"))</f>
        <v>0.161646723747253</v>
      </c>
      <c r="S32" s="293">
        <f>IF($A32="","",IFERROR(VLOOKUP(S$3&amp;$A32,Model1_RMRJ!$1:$1048576,S$4,0),"-"))</f>
        <v>1.3658140897750899</v>
      </c>
      <c r="T32" s="294">
        <f>IF($A32="","",IFERROR(VLOOKUP(T$3&amp;$A32,Model1_RMRJ!$1:$1048576,T$4,0)*100,"-"))</f>
        <v>0</v>
      </c>
      <c r="U32" s="295">
        <f>IF($A32="","",IFERROR(VLOOKUP(U$3&amp;$A32,Model1_RMRJ!$1:$1048576,U$4,0),"-"))</f>
        <v>0.15607433021068601</v>
      </c>
      <c r="V32" s="293">
        <f>IF($A32="","",IFERROR(VLOOKUP(V$3&amp;$A32,Model1_RMRJ!$1:$1048576,V$4,0),"-"))</f>
        <v>1.3581624031066899</v>
      </c>
      <c r="W32" s="294">
        <f>IF($A32="","",IFERROR(VLOOKUP(W$3&amp;$A32,Model1_RMRJ!$1:$1048576,W$4,0)*100,"-"))</f>
        <v>0</v>
      </c>
      <c r="X32" s="295">
        <f>IF($A32="","",IFERROR(VLOOKUP(X$3&amp;$A32,Model1_RMRJ!$1:$1048576,X$4,0),"-"))</f>
        <v>0.16531354188919101</v>
      </c>
      <c r="Y32" s="293">
        <f>IF($A32="","",IFERROR(VLOOKUP(Y$3&amp;$A32,Model1_RMRJ!$1:$1048576,Y$4,0),"-"))</f>
        <v>1.3831375837326101</v>
      </c>
      <c r="Z32" s="294">
        <f>IF($A32="","",IFERROR(VLOOKUP(Z$3&amp;$A32,Model1_RMRJ!$1:$1048576,Z$4,0)*100,"-"))</f>
        <v>0</v>
      </c>
      <c r="AA32" s="295">
        <f>IF($A32="","",IFERROR(VLOOKUP(AA$3&amp;$A32,Model1_RMRJ!$1:$1048576,AA$4,0),"-"))</f>
        <v>0.17262150347232799</v>
      </c>
      <c r="AB32" s="293">
        <f>IF($A32="","",IFERROR(VLOOKUP(AB$3&amp;$A32,Model1_RMRJ!$1:$1048576,AB$4,0),"-"))</f>
        <v>1.3491669893264799</v>
      </c>
      <c r="AC32" s="294">
        <f>IF($A32="","",IFERROR(VLOOKUP(AC$3&amp;$A32,Model1_RMRJ!$1:$1048576,AC$4,0)*100,"-"))</f>
        <v>0</v>
      </c>
      <c r="AD32" s="295">
        <f>IF($A32="","",IFERROR(VLOOKUP(AD$3&amp;$A32,Model1_RMRJ!$1:$1048576,AD$4,0),"-"))</f>
        <v>0.17377522587776201</v>
      </c>
      <c r="AE32" s="293">
        <f>IF($A32="","",IFERROR(VLOOKUP(AE$3&amp;$A32,Model1_RMRJ!$1:$1048576,AE$4,0),"-"))</f>
        <v>1.2269873619079601</v>
      </c>
      <c r="AF32" s="294">
        <f>IF($A32="","",IFERROR(VLOOKUP(AF$3&amp;$A32,Model1_RMRJ!$1:$1048576,AF$4,0)*100,"-"))</f>
        <v>0</v>
      </c>
      <c r="AG32" s="295">
        <f>IF($A32="","",IFERROR(VLOOKUP(AG$3&amp;$A32,Model1_RMRJ!$1:$1048576,AG$4,0),"-"))</f>
        <v>0.17476129531860399</v>
      </c>
      <c r="AH32" s="293">
        <f>IF($A32="","",IFERROR(VLOOKUP(AH$3&amp;$A32,Model1_RMRJ!$1:$1048576,AH$4,0),"-"))</f>
        <v>0.87358981370925903</v>
      </c>
      <c r="AI32" s="294">
        <f>IF($A32="","",IFERROR(VLOOKUP(AI$3&amp;$A32,Model1_RMRJ!$1:$1048576,AI$4,0)*100,"-"))</f>
        <v>0</v>
      </c>
      <c r="AJ32" s="295">
        <f>IF($A32="","",IFERROR(VLOOKUP(AJ$3&amp;$A32,Model1_RMRJ!$1:$1048576,AJ$4,0),"-"))</f>
        <v>0.177392408251762</v>
      </c>
      <c r="AK32" s="293">
        <f>IF($A32="","",IFERROR(VLOOKUP(AK$3&amp;$A32,Model1_RMRJ!$1:$1048576,AK$4,0),"-"))</f>
        <v>1.04257965087891</v>
      </c>
      <c r="AL32" s="294">
        <f>IF($A32="","",IFERROR(VLOOKUP(AL$3&amp;$A32,Model1_RMRJ!$1:$1048576,AL$4,0)*100,"-"))</f>
        <v>0</v>
      </c>
      <c r="AM32" s="295">
        <f>IF($A32="","",IFERROR(VLOOKUP(AM$3&amp;$A32,Model1_RMRJ!$1:$1048576,AM$4,0),"-"))</f>
        <v>0.18275980651378601</v>
      </c>
      <c r="AN32" s="293">
        <f>IF($A32="","",IFERROR(VLOOKUP(AN$3&amp;$A32,Model1_RMRJ!$1:$1048576,AN$4,0),"-"))</f>
        <v>1.2571964263916</v>
      </c>
      <c r="AO32" s="294">
        <f>IF($A32="","",IFERROR(VLOOKUP(AO$3&amp;$A32,Model1_RMRJ!$1:$1048576,AO$4,0)*100,"-"))</f>
        <v>0</v>
      </c>
      <c r="AP32" s="295">
        <f>IF($A32="","",IFERROR(VLOOKUP(AP$3&amp;$A32,Model1_RMRJ!$1:$1048576,AP$4,0),"-"))</f>
        <v>0.184645101428032</v>
      </c>
      <c r="AQ32" s="293">
        <f>IF($A32="","",IFERROR(VLOOKUP(AQ$3&amp;$A32,Model1_RMRJ!$1:$1048576,AQ$4,0),"-"))</f>
        <v>1.3431196212768599</v>
      </c>
      <c r="AR32" s="294">
        <f>IF($A32="","",IFERROR(VLOOKUP(AR$3&amp;$A32,Model1_RMRJ!$1:$1048576,AR$4,0)*100,"-"))</f>
        <v>0</v>
      </c>
      <c r="AS32" s="295">
        <f>IF($A32="","",IFERROR(VLOOKUP(AS$3&amp;$A32,Model1_RMRJ!$1:$1048576,AS$4,0),"-"))</f>
        <v>0.191572606563568</v>
      </c>
      <c r="AT32" s="293">
        <f>IF($A32="","",IFERROR(VLOOKUP(AT$3&amp;$A32,Model1_RMRJ!$1:$1048576,AT$4,0),"-"))</f>
        <v>1.3578088283538801</v>
      </c>
      <c r="AU32" s="294">
        <f>IF($A32="","",IFERROR(VLOOKUP(AU$3&amp;$A32,Model1_RMRJ!$1:$1048576,AU$4,0)*100,"-"))</f>
        <v>0</v>
      </c>
      <c r="AV32" s="295">
        <f>IF($A32="","",IFERROR(VLOOKUP(AV$3&amp;$A32,Model1_RMRJ!$1:$1048576,AV$4,0),"-"))</f>
        <v>0.197311460971832</v>
      </c>
      <c r="AW32" s="293">
        <f>IF($A32="","",IFERROR(VLOOKUP(AW$3&amp;$A32,Model1_RMRJ!$1:$1048576,AW$4,0),"-"))</f>
        <v>1.32816457748413</v>
      </c>
      <c r="AX32" s="294">
        <f>IF($A32="","",IFERROR(VLOOKUP(AX$3&amp;$A32,Model1_RMRJ!$1:$1048576,AX$4,0)*100,"-"))</f>
        <v>0</v>
      </c>
      <c r="AY32" s="295">
        <f>IF($A32="","",IFERROR(VLOOKUP(AY$3&amp;$A32,Model1_RMRJ!$1:$1048576,AY$4,0),"-"))</f>
        <v>0.17899614572524999</v>
      </c>
      <c r="AZ32" s="293">
        <f>IF($A32="","",IFERROR(VLOOKUP(AZ$3&amp;$A32,Model1_RMRJ!$1:$1048576,AZ$4,0),"-"))</f>
        <v>1.3339302539825399</v>
      </c>
      <c r="BA32" s="294">
        <f>IF($A32="","",IFERROR(VLOOKUP(BA$3&amp;$A32,Model1_RMRJ!$1:$1048576,BA$4,0)*100,"-"))</f>
        <v>0</v>
      </c>
      <c r="BB32" s="295">
        <f>IF($A32="","",IFERROR(VLOOKUP(BB$3&amp;$A32,Model1_RMRJ!$1:$1048576,BB$4,0),"-"))</f>
        <v>0.19724053144455</v>
      </c>
      <c r="BC32" s="293">
        <f>IF($A32="","",IFERROR(VLOOKUP(BC$3&amp;$A32,Model1_RMRJ!$1:$1048576,BC$4,0),"-"))</f>
        <v>1.3636883497238199</v>
      </c>
      <c r="BD32" s="294">
        <f>IF($A32="","",IFERROR(VLOOKUP(BD$3&amp;$A32,Model1_RMRJ!$1:$1048576,BD$4,0)*100,"-"))</f>
        <v>0</v>
      </c>
      <c r="BE32" s="295">
        <f>IF($A32="","",IFERROR(VLOOKUP(BE$3&amp;$A32,Model1_RMRJ!$1:$1048576,BE$4,0),"-"))</f>
        <v>0.202008903026581</v>
      </c>
      <c r="BF32" s="293">
        <f>IF($A32="","",IFERROR(VLOOKUP(BF$3&amp;$A32,Model1_RMRJ!$1:$1048576,BF$4,0),"-"))</f>
        <v>1.35403776168823</v>
      </c>
      <c r="BG32" s="294">
        <f>IF($A32="","",IFERROR(VLOOKUP(BG$3&amp;$A32,Model1_RMRJ!$1:$1048576,BG$4,0)*100,"-"))</f>
        <v>0</v>
      </c>
      <c r="BH32" s="295">
        <f>IF($A32="","",IFERROR(VLOOKUP(BH$3&amp;$A32,Model1_RMRJ!$1:$1048576,BH$4,0),"-"))</f>
        <v>0.15799172222614299</v>
      </c>
      <c r="BI32" s="293">
        <f>IF($A32="","",IFERROR(VLOOKUP(BI$3&amp;$A32,Model1_RMRJ!$1:$1048576,BI$4,0),"-"))</f>
        <v>1.3683176040649401</v>
      </c>
      <c r="BJ32" s="294">
        <f>IF($A32="","",IFERROR(VLOOKUP(BJ$3&amp;$A32,Model1_RMRJ!$1:$1048576,BJ$4,0)*100,"-"))</f>
        <v>0</v>
      </c>
      <c r="BK32" s="295">
        <f>IF($A32="","",IFERROR(VLOOKUP(BK$3&amp;$A32,Model1_RMRJ!$1:$1048576,BK$4,0),"-"))</f>
        <v>0.163892552256584</v>
      </c>
      <c r="BL32" s="293">
        <f>IF($A32="","",IFERROR(VLOOKUP(BL$3&amp;$A32,Model1_RMRJ!$1:$1048576,BL$4,0),"-"))</f>
        <v>1.1224238872528101</v>
      </c>
      <c r="BM32" s="294">
        <f>IF($A32="","",IFERROR(VLOOKUP(BM$3&amp;$A32,Model1_RMRJ!$1:$1048576,BM$4,0)*100,"-"))</f>
        <v>0</v>
      </c>
      <c r="BN32" s="295">
        <f>IF($A32="","",IFERROR(VLOOKUP(BN$3&amp;$A32,Model1_RMRJ!$1:$1048576,BN$4,0),"-"))</f>
        <v>0.17716953158378601</v>
      </c>
      <c r="BO32" s="293">
        <f>IF($A32="","",IFERROR(VLOOKUP(BO$3&amp;$A32,Model1_RMRJ!$1:$1048576,BO$4,0),"-"))</f>
        <v>1.3217307329177901</v>
      </c>
      <c r="BP32" s="294">
        <f>IF($A32="","",IFERROR(VLOOKUP(BP$3&amp;$A32,Model1_RMRJ!$1:$1048576,BP$4,0)*100,"-"))</f>
        <v>0</v>
      </c>
      <c r="BQ32" s="295">
        <f>IF($A32="","",IFERROR(VLOOKUP(BQ$3&amp;$A32,Model1_RMRJ!$1:$1048576,BQ$4,0),"-"))</f>
        <v>0.188145637512207</v>
      </c>
      <c r="BR32" s="293">
        <f>IF($A32="","",IFERROR(VLOOKUP(BR$3&amp;$A32,Model1_RMRJ!$1:$1048576,BR$4,0),"-"))</f>
        <v>1.3487188816070601</v>
      </c>
      <c r="BS32" s="294">
        <f>IF($A32="","",IFERROR(VLOOKUP(BS$3&amp;$A32,Model1_RMRJ!$1:$1048576,BS$4,0)*100,"-"))</f>
        <v>0</v>
      </c>
      <c r="BT32" s="295">
        <f>IF($A32="","",IFERROR(VLOOKUP(BT$3&amp;$A32,Model1_RMRJ!$1:$1048576,BT$4,0),"-"))</f>
        <v>0.19961915910243999</v>
      </c>
    </row>
    <row r="33" spans="1:72" ht="25.5" x14ac:dyDescent="0.25">
      <c r="A33" s="353" t="s">
        <v>705</v>
      </c>
      <c r="B33" s="321"/>
      <c r="C33" s="322" t="s">
        <v>765</v>
      </c>
      <c r="D33" s="293">
        <f>IF($A33="","",IFERROR(VLOOKUP(D$3&amp;$A33,Model1_RMRJ!$1:$1048576,D$4,0),"-"))</f>
        <v>2.0485737323761</v>
      </c>
      <c r="E33" s="294">
        <f>IF($A33="","",IFERROR(VLOOKUP(E$3&amp;$A33,Model1_RMRJ!$1:$1048576,E$4,0)*100,"-"))</f>
        <v>0</v>
      </c>
      <c r="F33" s="295">
        <f>IF($A33="","",IFERROR(VLOOKUP(F$3&amp;$A33,Model1_RMRJ!$1:$1048576,F$4,0),"-"))</f>
        <v>8.65702982991934E-3</v>
      </c>
      <c r="G33" s="293">
        <f>IF($A33="","",IFERROR(VLOOKUP(G$3&amp;$A33,Model1_RMRJ!$1:$1048576,G$4,0),"-"))</f>
        <v>1.6326813697814899</v>
      </c>
      <c r="H33" s="294">
        <f>IF($A33="","",IFERROR(VLOOKUP(H$3&amp;$A33,Model1_RMRJ!$1:$1048576,H$4,0)*100,"-"))</f>
        <v>0</v>
      </c>
      <c r="I33" s="295">
        <f>IF($A33="","",IFERROR(VLOOKUP(I$3&amp;$A33,Model1_RMRJ!$1:$1048576,I$4,0),"-"))</f>
        <v>1.14376926794648E-2</v>
      </c>
      <c r="J33" s="293">
        <f>IF($A33="","",IFERROR(VLOOKUP(J$3&amp;$A33,Model1_RMRJ!$1:$1048576,J$4,0),"-"))</f>
        <v>1.85189044475555</v>
      </c>
      <c r="K33" s="294">
        <f>IF($A33="","",IFERROR(VLOOKUP(K$3&amp;$A33,Model1_RMRJ!$1:$1048576,K$4,0)*100,"-"))</f>
        <v>0</v>
      </c>
      <c r="L33" s="295">
        <f>IF($A33="","",IFERROR(VLOOKUP(L$3&amp;$A33,Model1_RMRJ!$1:$1048576,L$4,0),"-"))</f>
        <v>9.1027785092592205E-3</v>
      </c>
      <c r="M33" s="293">
        <f>IF($A33="","",IFERROR(VLOOKUP(M$3&amp;$A33,Model1_RMRJ!$1:$1048576,M$4,0),"-"))</f>
        <v>1.6151371002197299</v>
      </c>
      <c r="N33" s="294">
        <f>IF($A33="","",IFERROR(VLOOKUP(N$3&amp;$A33,Model1_RMRJ!$1:$1048576,N$4,0)*100,"-"))</f>
        <v>0</v>
      </c>
      <c r="O33" s="295">
        <f>IF($A33="","",IFERROR(VLOOKUP(O$3&amp;$A33,Model1_RMRJ!$1:$1048576,O$4,0),"-"))</f>
        <v>1.0543902404606301E-2</v>
      </c>
      <c r="P33" s="293">
        <f>IF($A33="","",IFERROR(VLOOKUP(P$3&amp;$A33,Model1_RMRJ!$1:$1048576,P$4,0),"-"))</f>
        <v>1.8593562841415401</v>
      </c>
      <c r="Q33" s="294">
        <f>IF($A33="","",IFERROR(VLOOKUP(Q$3&amp;$A33,Model1_RMRJ!$1:$1048576,Q$4,0)*100,"-"))</f>
        <v>0</v>
      </c>
      <c r="R33" s="295">
        <f>IF($A33="","",IFERROR(VLOOKUP(R$3&amp;$A33,Model1_RMRJ!$1:$1048576,R$4,0),"-"))</f>
        <v>9.5300422981381399E-3</v>
      </c>
      <c r="S33" s="293">
        <f>IF($A33="","",IFERROR(VLOOKUP(S$3&amp;$A33,Model1_RMRJ!$1:$1048576,S$4,0),"-"))</f>
        <v>1.8623309135437001</v>
      </c>
      <c r="T33" s="294">
        <f>IF($A33="","",IFERROR(VLOOKUP(T$3&amp;$A33,Model1_RMRJ!$1:$1048576,T$4,0)*100,"-"))</f>
        <v>0</v>
      </c>
      <c r="U33" s="295">
        <f>IF($A33="","",IFERROR(VLOOKUP(U$3&amp;$A33,Model1_RMRJ!$1:$1048576,U$4,0),"-"))</f>
        <v>7.6822149567305998E-3</v>
      </c>
      <c r="V33" s="293">
        <f>IF($A33="","",IFERROR(VLOOKUP(V$3&amp;$A33,Model1_RMRJ!$1:$1048576,V$4,0),"-"))</f>
        <v>1.77111196517944</v>
      </c>
      <c r="W33" s="294">
        <f>IF($A33="","",IFERROR(VLOOKUP(W$3&amp;$A33,Model1_RMRJ!$1:$1048576,W$4,0)*100,"-"))</f>
        <v>0</v>
      </c>
      <c r="X33" s="295">
        <f>IF($A33="","",IFERROR(VLOOKUP(X$3&amp;$A33,Model1_RMRJ!$1:$1048576,X$4,0),"-"))</f>
        <v>9.7879720851779001E-3</v>
      </c>
      <c r="Y33" s="293">
        <f>IF($A33="","",IFERROR(VLOOKUP(Y$3&amp;$A33,Model1_RMRJ!$1:$1048576,Y$4,0),"-"))</f>
        <v>1.7651175260543801</v>
      </c>
      <c r="Z33" s="294">
        <f>IF($A33="","",IFERROR(VLOOKUP(Z$3&amp;$A33,Model1_RMRJ!$1:$1048576,Z$4,0)*100,"-"))</f>
        <v>0</v>
      </c>
      <c r="AA33" s="295">
        <f>IF($A33="","",IFERROR(VLOOKUP(AA$3&amp;$A33,Model1_RMRJ!$1:$1048576,AA$4,0),"-"))</f>
        <v>9.5048304647207295E-3</v>
      </c>
      <c r="AB33" s="293">
        <f>IF($A33="","",IFERROR(VLOOKUP(AB$3&amp;$A33,Model1_RMRJ!$1:$1048576,AB$4,0),"-"))</f>
        <v>1.75877356529236</v>
      </c>
      <c r="AC33" s="294">
        <f>IF($A33="","",IFERROR(VLOOKUP(AC$3&amp;$A33,Model1_RMRJ!$1:$1048576,AC$4,0)*100,"-"))</f>
        <v>0</v>
      </c>
      <c r="AD33" s="295">
        <f>IF($A33="","",IFERROR(VLOOKUP(AD$3&amp;$A33,Model1_RMRJ!$1:$1048576,AD$4,0),"-"))</f>
        <v>8.8347326964139904E-3</v>
      </c>
      <c r="AE33" s="293">
        <f>IF($A33="","",IFERROR(VLOOKUP(AE$3&amp;$A33,Model1_RMRJ!$1:$1048576,AE$4,0),"-"))</f>
        <v>1.5587915182113601</v>
      </c>
      <c r="AF33" s="294">
        <f>IF($A33="","",IFERROR(VLOOKUP(AF$3&amp;$A33,Model1_RMRJ!$1:$1048576,AF$4,0)*100,"-"))</f>
        <v>1.6500004205109199E-25</v>
      </c>
      <c r="AG33" s="295">
        <f>IF($A33="","",IFERROR(VLOOKUP(AG$3&amp;$A33,Model1_RMRJ!$1:$1048576,AG$4,0),"-"))</f>
        <v>8.3672320470213907E-3</v>
      </c>
      <c r="AH33" s="293">
        <f>IF($A33="","",IFERROR(VLOOKUP(AH$3&amp;$A33,Model1_RMRJ!$1:$1048576,AH$4,0),"-"))</f>
        <v>1.2882323265075699</v>
      </c>
      <c r="AI33" s="294">
        <f>IF($A33="","",IFERROR(VLOOKUP(AI$3&amp;$A33,Model1_RMRJ!$1:$1048576,AI$4,0)*100,"-"))</f>
        <v>3.8053775083292401E-12</v>
      </c>
      <c r="AJ33" s="295">
        <f>IF($A33="","",IFERROR(VLOOKUP(AJ$3&amp;$A33,Model1_RMRJ!$1:$1048576,AJ$4,0),"-"))</f>
        <v>9.0513629838824307E-3</v>
      </c>
      <c r="AK33" s="293">
        <f>IF($A33="","",IFERROR(VLOOKUP(AK$3&amp;$A33,Model1_RMRJ!$1:$1048576,AK$4,0),"-"))</f>
        <v>1.71382880210876</v>
      </c>
      <c r="AL33" s="294">
        <f>IF($A33="","",IFERROR(VLOOKUP(AL$3&amp;$A33,Model1_RMRJ!$1:$1048576,AL$4,0)*100,"-"))</f>
        <v>0</v>
      </c>
      <c r="AM33" s="295">
        <f>IF($A33="","",IFERROR(VLOOKUP(AM$3&amp;$A33,Model1_RMRJ!$1:$1048576,AM$4,0),"-"))</f>
        <v>7.4257166124880297E-3</v>
      </c>
      <c r="AN33" s="293">
        <f>IF($A33="","",IFERROR(VLOOKUP(AN$3&amp;$A33,Model1_RMRJ!$1:$1048576,AN$4,0),"-"))</f>
        <v>1.57158756256104</v>
      </c>
      <c r="AO33" s="294">
        <f>IF($A33="","",IFERROR(VLOOKUP(AO$3&amp;$A33,Model1_RMRJ!$1:$1048576,AO$4,0)*100,"-"))</f>
        <v>0</v>
      </c>
      <c r="AP33" s="295">
        <f>IF($A33="","",IFERROR(VLOOKUP(AP$3&amp;$A33,Model1_RMRJ!$1:$1048576,AP$4,0),"-"))</f>
        <v>8.2107437774538994E-3</v>
      </c>
      <c r="AQ33" s="293">
        <f>IF($A33="","",IFERROR(VLOOKUP(AQ$3&amp;$A33,Model1_RMRJ!$1:$1048576,AQ$4,0),"-"))</f>
        <v>1.7817268371582</v>
      </c>
      <c r="AR33" s="294">
        <f>IF($A33="","",IFERROR(VLOOKUP(AR$3&amp;$A33,Model1_RMRJ!$1:$1048576,AR$4,0)*100,"-"))</f>
        <v>0</v>
      </c>
      <c r="AS33" s="295">
        <f>IF($A33="","",IFERROR(VLOOKUP(AS$3&amp;$A33,Model1_RMRJ!$1:$1048576,AS$4,0),"-"))</f>
        <v>6.6355518065392997E-3</v>
      </c>
      <c r="AT33" s="293">
        <f>IF($A33="","",IFERROR(VLOOKUP(AT$3&amp;$A33,Model1_RMRJ!$1:$1048576,AT$4,0),"-"))</f>
        <v>1.7203266620636</v>
      </c>
      <c r="AU33" s="294">
        <f>IF($A33="","",IFERROR(VLOOKUP(AU$3&amp;$A33,Model1_RMRJ!$1:$1048576,AU$4,0)*100,"-"))</f>
        <v>0</v>
      </c>
      <c r="AV33" s="295">
        <f>IF($A33="","",IFERROR(VLOOKUP(AV$3&amp;$A33,Model1_RMRJ!$1:$1048576,AV$4,0),"-"))</f>
        <v>6.8254363723099197E-3</v>
      </c>
      <c r="AW33" s="293">
        <f>IF($A33="","",IFERROR(VLOOKUP(AW$3&amp;$A33,Model1_RMRJ!$1:$1048576,AW$4,0),"-"))</f>
        <v>1.7454861402511599</v>
      </c>
      <c r="AX33" s="294">
        <f>IF($A33="","",IFERROR(VLOOKUP(AX$3&amp;$A33,Model1_RMRJ!$1:$1048576,AX$4,0)*100,"-"))</f>
        <v>0</v>
      </c>
      <c r="AY33" s="295">
        <f>IF($A33="","",IFERROR(VLOOKUP(AY$3&amp;$A33,Model1_RMRJ!$1:$1048576,AY$4,0),"-"))</f>
        <v>5.5587622337043303E-3</v>
      </c>
      <c r="AZ33" s="293">
        <f>IF($A33="","",IFERROR(VLOOKUP(AZ$3&amp;$A33,Model1_RMRJ!$1:$1048576,AZ$4,0),"-"))</f>
        <v>1.6536834239959699</v>
      </c>
      <c r="BA33" s="294">
        <f>IF($A33="","",IFERROR(VLOOKUP(BA$3&amp;$A33,Model1_RMRJ!$1:$1048576,BA$4,0)*100,"-"))</f>
        <v>0</v>
      </c>
      <c r="BB33" s="295">
        <f>IF($A33="","",IFERROR(VLOOKUP(BB$3&amp;$A33,Model1_RMRJ!$1:$1048576,BB$4,0),"-"))</f>
        <v>8.2684820517897606E-3</v>
      </c>
      <c r="BC33" s="293">
        <f>IF($A33="","",IFERROR(VLOOKUP(BC$3&amp;$A33,Model1_RMRJ!$1:$1048576,BC$4,0),"-"))</f>
        <v>1.7716368436813399</v>
      </c>
      <c r="BD33" s="294">
        <f>IF($A33="","",IFERROR(VLOOKUP(BD$3&amp;$A33,Model1_RMRJ!$1:$1048576,BD$4,0)*100,"-"))</f>
        <v>0</v>
      </c>
      <c r="BE33" s="295">
        <f>IF($A33="","",IFERROR(VLOOKUP(BE$3&amp;$A33,Model1_RMRJ!$1:$1048576,BE$4,0),"-"))</f>
        <v>8.2785645499825495E-3</v>
      </c>
      <c r="BF33" s="293">
        <f>IF($A33="","",IFERROR(VLOOKUP(BF$3&amp;$A33,Model1_RMRJ!$1:$1048576,BF$4,0),"-"))</f>
        <v>1.7742905616760301</v>
      </c>
      <c r="BG33" s="294">
        <f>IF($A33="","",IFERROR(VLOOKUP(BG$3&amp;$A33,Model1_RMRJ!$1:$1048576,BG$4,0)*100,"-"))</f>
        <v>0</v>
      </c>
      <c r="BH33" s="295">
        <f>IF($A33="","",IFERROR(VLOOKUP(BH$3&amp;$A33,Model1_RMRJ!$1:$1048576,BH$4,0),"-"))</f>
        <v>9.9428584799170494E-3</v>
      </c>
      <c r="BI33" s="293">
        <f>IF($A33="","",IFERROR(VLOOKUP(BI$3&amp;$A33,Model1_RMRJ!$1:$1048576,BI$4,0),"-"))</f>
        <v>1.8148934841155999</v>
      </c>
      <c r="BJ33" s="294">
        <f>IF($A33="","",IFERROR(VLOOKUP(BJ$3&amp;$A33,Model1_RMRJ!$1:$1048576,BJ$4,0)*100,"-"))</f>
        <v>0</v>
      </c>
      <c r="BK33" s="295">
        <f>IF($A33="","",IFERROR(VLOOKUP(BK$3&amp;$A33,Model1_RMRJ!$1:$1048576,BK$4,0),"-"))</f>
        <v>9.1261910274624807E-3</v>
      </c>
      <c r="BL33" s="293">
        <f>IF($A33="","",IFERROR(VLOOKUP(BL$3&amp;$A33,Model1_RMRJ!$1:$1048576,BL$4,0),"-"))</f>
        <v>1.5749819278717001</v>
      </c>
      <c r="BM33" s="294">
        <f>IF($A33="","",IFERROR(VLOOKUP(BM$3&amp;$A33,Model1_RMRJ!$1:$1048576,BM$4,0)*100,"-"))</f>
        <v>0</v>
      </c>
      <c r="BN33" s="295">
        <f>IF($A33="","",IFERROR(VLOOKUP(BN$3&amp;$A33,Model1_RMRJ!$1:$1048576,BN$4,0),"-"))</f>
        <v>8.4207039326429402E-3</v>
      </c>
      <c r="BO33" s="293">
        <f>IF($A33="","",IFERROR(VLOOKUP(BO$3&amp;$A33,Model1_RMRJ!$1:$1048576,BO$4,0),"-"))</f>
        <v>1.6976391077041599</v>
      </c>
      <c r="BP33" s="294">
        <f>IF($A33="","",IFERROR(VLOOKUP(BP$3&amp;$A33,Model1_RMRJ!$1:$1048576,BP$4,0)*100,"-"))</f>
        <v>0</v>
      </c>
      <c r="BQ33" s="295">
        <f>IF($A33="","",IFERROR(VLOOKUP(BQ$3&amp;$A33,Model1_RMRJ!$1:$1048576,BQ$4,0),"-"))</f>
        <v>6.80395867675543E-3</v>
      </c>
      <c r="BR33" s="293">
        <f>IF($A33="","",IFERROR(VLOOKUP(BR$3&amp;$A33,Model1_RMRJ!$1:$1048576,BR$4,0),"-"))</f>
        <v>1.7121596336364699</v>
      </c>
      <c r="BS33" s="294">
        <f>IF($A33="","",IFERROR(VLOOKUP(BS$3&amp;$A33,Model1_RMRJ!$1:$1048576,BS$4,0)*100,"-"))</f>
        <v>0</v>
      </c>
      <c r="BT33" s="295">
        <f>IF($A33="","",IFERROR(VLOOKUP(BT$3&amp;$A33,Model1_RMRJ!$1:$1048576,BT$4,0),"-"))</f>
        <v>8.2735111936926807E-3</v>
      </c>
    </row>
    <row r="34" spans="1:72" ht="25.5" x14ac:dyDescent="0.25">
      <c r="A34" s="353" t="s">
        <v>707</v>
      </c>
      <c r="B34" s="321"/>
      <c r="C34" s="322" t="s">
        <v>766</v>
      </c>
      <c r="D34" s="293">
        <f>IF($A34="","",IFERROR(VLOOKUP(D$3&amp;$A34,Model1_RMRJ!$1:$1048576,D$4,0),"-"))</f>
        <v>1.93456959724426</v>
      </c>
      <c r="E34" s="294">
        <f>IF($A34="","",IFERROR(VLOOKUP(E$3&amp;$A34,Model1_RMRJ!$1:$1048576,E$4,0)*100,"-"))</f>
        <v>5.1455674732656105E-18</v>
      </c>
      <c r="F34" s="295">
        <f>IF($A34="","",IFERROR(VLOOKUP(F$3&amp;$A34,Model1_RMRJ!$1:$1048576,F$4,0),"-"))</f>
        <v>2.8929582331329601E-3</v>
      </c>
      <c r="G34" s="293">
        <f>IF($A34="","",IFERROR(VLOOKUP(G$3&amp;$A34,Model1_RMRJ!$1:$1048576,G$4,0),"-"))</f>
        <v>1.91425108909607</v>
      </c>
      <c r="H34" s="294">
        <f>IF($A34="","",IFERROR(VLOOKUP(H$3&amp;$A34,Model1_RMRJ!$1:$1048576,H$4,0)*100,"-"))</f>
        <v>0</v>
      </c>
      <c r="I34" s="295">
        <f>IF($A34="","",IFERROR(VLOOKUP(I$3&amp;$A34,Model1_RMRJ!$1:$1048576,I$4,0),"-"))</f>
        <v>4.7986945137381597E-3</v>
      </c>
      <c r="J34" s="293">
        <f>IF($A34="","",IFERROR(VLOOKUP(J$3&amp;$A34,Model1_RMRJ!$1:$1048576,J$4,0),"-"))</f>
        <v>2.1861405372619598</v>
      </c>
      <c r="K34" s="294">
        <f>IF($A34="","",IFERROR(VLOOKUP(K$3&amp;$A34,Model1_RMRJ!$1:$1048576,K$4,0)*100,"-"))</f>
        <v>0</v>
      </c>
      <c r="L34" s="295">
        <f>IF($A34="","",IFERROR(VLOOKUP(L$3&amp;$A34,Model1_RMRJ!$1:$1048576,L$4,0),"-"))</f>
        <v>3.2066064886748799E-3</v>
      </c>
      <c r="M34" s="293">
        <f>IF($A34="","",IFERROR(VLOOKUP(M$3&amp;$A34,Model1_RMRJ!$1:$1048576,M$4,0),"-"))</f>
        <v>2.1436343193054199</v>
      </c>
      <c r="N34" s="294">
        <f>IF($A34="","",IFERROR(VLOOKUP(N$3&amp;$A34,Model1_RMRJ!$1:$1048576,N$4,0)*100,"-"))</f>
        <v>9.1488798792895596E-32</v>
      </c>
      <c r="O34" s="295">
        <f>IF($A34="","",IFERROR(VLOOKUP(O$3&amp;$A34,Model1_RMRJ!$1:$1048576,O$4,0),"-"))</f>
        <v>2.2316824179142701E-3</v>
      </c>
      <c r="P34" s="293">
        <f>IF($A34="","",IFERROR(VLOOKUP(P$3&amp;$A34,Model1_RMRJ!$1:$1048576,P$4,0),"-"))</f>
        <v>2.2091917991638201</v>
      </c>
      <c r="Q34" s="294">
        <f>IF($A34="","",IFERROR(VLOOKUP(Q$3&amp;$A34,Model1_RMRJ!$1:$1048576,Q$4,0)*100,"-"))</f>
        <v>0</v>
      </c>
      <c r="R34" s="295">
        <f>IF($A34="","",IFERROR(VLOOKUP(R$3&amp;$A34,Model1_RMRJ!$1:$1048576,R$4,0),"-"))</f>
        <v>2.38626822829247E-3</v>
      </c>
      <c r="S34" s="293">
        <f>IF($A34="","",IFERROR(VLOOKUP(S$3&amp;$A34,Model1_RMRJ!$1:$1048576,S$4,0),"-"))</f>
        <v>2.1909928321838401</v>
      </c>
      <c r="T34" s="294">
        <f>IF($A34="","",IFERROR(VLOOKUP(T$3&amp;$A34,Model1_RMRJ!$1:$1048576,T$4,0)*100,"-"))</f>
        <v>1.12002059920606E-34</v>
      </c>
      <c r="U34" s="295">
        <f>IF($A34="","",IFERROR(VLOOKUP(U$3&amp;$A34,Model1_RMRJ!$1:$1048576,U$4,0),"-"))</f>
        <v>2.3510549217462501E-3</v>
      </c>
      <c r="V34" s="293">
        <f>IF($A34="","",IFERROR(VLOOKUP(V$3&amp;$A34,Model1_RMRJ!$1:$1048576,V$4,0),"-"))</f>
        <v>1.92233002185822</v>
      </c>
      <c r="W34" s="294">
        <f>IF($A34="","",IFERROR(VLOOKUP(W$3&amp;$A34,Model1_RMRJ!$1:$1048576,W$4,0)*100,"-"))</f>
        <v>1.4032652562096601E-15</v>
      </c>
      <c r="X34" s="295">
        <f>IF($A34="","",IFERROR(VLOOKUP(X$3&amp;$A34,Model1_RMRJ!$1:$1048576,X$4,0),"-"))</f>
        <v>2.2247415035963102E-3</v>
      </c>
      <c r="Y34" s="293">
        <f>IF($A34="","",IFERROR(VLOOKUP(Y$3&amp;$A34,Model1_RMRJ!$1:$1048576,Y$4,0),"-"))</f>
        <v>2.2320067882537802</v>
      </c>
      <c r="Z34" s="294">
        <f>IF($A34="","",IFERROR(VLOOKUP(Z$3&amp;$A34,Model1_RMRJ!$1:$1048576,Z$4,0)*100,"-"))</f>
        <v>0</v>
      </c>
      <c r="AA34" s="295">
        <f>IF($A34="","",IFERROR(VLOOKUP(AA$3&amp;$A34,Model1_RMRJ!$1:$1048576,AA$4,0),"-"))</f>
        <v>3.6394423805177199E-3</v>
      </c>
      <c r="AB34" s="293">
        <f>IF($A34="","",IFERROR(VLOOKUP(AB$3&amp;$A34,Model1_RMRJ!$1:$1048576,AB$4,0),"-"))</f>
        <v>2.0237193107604998</v>
      </c>
      <c r="AC34" s="294">
        <f>IF($A34="","",IFERROR(VLOOKUP(AC$3&amp;$A34,Model1_RMRJ!$1:$1048576,AC$4,0)*100,"-"))</f>
        <v>2.8136434169756798E-27</v>
      </c>
      <c r="AD34" s="295">
        <f>IF($A34="","",IFERROR(VLOOKUP(AD$3&amp;$A34,Model1_RMRJ!$1:$1048576,AD$4,0),"-"))</f>
        <v>3.2177660614252099E-3</v>
      </c>
      <c r="AE34" s="293">
        <f>IF($A34="","",IFERROR(VLOOKUP(AE$3&amp;$A34,Model1_RMRJ!$1:$1048576,AE$4,0),"-"))</f>
        <v>1.61363101005554</v>
      </c>
      <c r="AF34" s="294">
        <f>IF($A34="","",IFERROR(VLOOKUP(AF$3&amp;$A34,Model1_RMRJ!$1:$1048576,AF$4,0)*100,"-"))</f>
        <v>9.8703958428814103E-5</v>
      </c>
      <c r="AG34" s="295">
        <f>IF($A34="","",IFERROR(VLOOKUP(AG$3&amp;$A34,Model1_RMRJ!$1:$1048576,AG$4,0),"-"))</f>
        <v>3.4036759752780199E-3</v>
      </c>
      <c r="AH34" s="293">
        <f>IF($A34="","",IFERROR(VLOOKUP(AH$3&amp;$A34,Model1_RMRJ!$1:$1048576,AH$4,0),"-"))</f>
        <v>1.83131492137909</v>
      </c>
      <c r="AI34" s="294">
        <f>IF($A34="","",IFERROR(VLOOKUP(AI$3&amp;$A34,Model1_RMRJ!$1:$1048576,AI$4,0)*100,"-"))</f>
        <v>4.61344573950194E-18</v>
      </c>
      <c r="AJ34" s="295">
        <f>IF($A34="","",IFERROR(VLOOKUP(AJ$3&amp;$A34,Model1_RMRJ!$1:$1048576,AJ$4,0),"-"))</f>
        <v>5.0881546922028099E-3</v>
      </c>
      <c r="AK34" s="293">
        <f>IF($A34="","",IFERROR(VLOOKUP(AK$3&amp;$A34,Model1_RMRJ!$1:$1048576,AK$4,0),"-"))</f>
        <v>1.7403482198715201</v>
      </c>
      <c r="AL34" s="294">
        <f>IF($A34="","",IFERROR(VLOOKUP(AL$3&amp;$A34,Model1_RMRJ!$1:$1048576,AL$4,0)*100,"-"))</f>
        <v>1.68430863743905E-15</v>
      </c>
      <c r="AM34" s="295">
        <f>IF($A34="","",IFERROR(VLOOKUP(AM$3&amp;$A34,Model1_RMRJ!$1:$1048576,AM$4,0),"-"))</f>
        <v>3.9765029214322602E-3</v>
      </c>
      <c r="AN34" s="293">
        <f>IF($A34="","",IFERROR(VLOOKUP(AN$3&amp;$A34,Model1_RMRJ!$1:$1048576,AN$4,0),"-"))</f>
        <v>1.6827489137649501</v>
      </c>
      <c r="AO34" s="294">
        <f>IF($A34="","",IFERROR(VLOOKUP(AO$3&amp;$A34,Model1_RMRJ!$1:$1048576,AO$4,0)*100,"-"))</f>
        <v>0</v>
      </c>
      <c r="AP34" s="295">
        <f>IF($A34="","",IFERROR(VLOOKUP(AP$3&amp;$A34,Model1_RMRJ!$1:$1048576,AP$4,0),"-"))</f>
        <v>5.1223626360297203E-3</v>
      </c>
      <c r="AQ34" s="293">
        <f>IF($A34="","",IFERROR(VLOOKUP(AQ$3&amp;$A34,Model1_RMRJ!$1:$1048576,AQ$4,0),"-"))</f>
        <v>1.97842752933502</v>
      </c>
      <c r="AR34" s="294">
        <f>IF($A34="","",IFERROR(VLOOKUP(AR$3&amp;$A34,Model1_RMRJ!$1:$1048576,AR$4,0)*100,"-"))</f>
        <v>0</v>
      </c>
      <c r="AS34" s="295">
        <f>IF($A34="","",IFERROR(VLOOKUP(AS$3&amp;$A34,Model1_RMRJ!$1:$1048576,AS$4,0),"-"))</f>
        <v>5.1797158084809797E-3</v>
      </c>
      <c r="AT34" s="293">
        <f>IF($A34="","",IFERROR(VLOOKUP(AT$3&amp;$A34,Model1_RMRJ!$1:$1048576,AT$4,0),"-"))</f>
        <v>2.05943751335144</v>
      </c>
      <c r="AU34" s="294">
        <f>IF($A34="","",IFERROR(VLOOKUP(AU$3&amp;$A34,Model1_RMRJ!$1:$1048576,AU$4,0)*100,"-"))</f>
        <v>0</v>
      </c>
      <c r="AV34" s="295">
        <f>IF($A34="","",IFERROR(VLOOKUP(AV$3&amp;$A34,Model1_RMRJ!$1:$1048576,AV$4,0),"-"))</f>
        <v>3.9466395974159197E-3</v>
      </c>
      <c r="AW34" s="293">
        <f>IF($A34="","",IFERROR(VLOOKUP(AW$3&amp;$A34,Model1_RMRJ!$1:$1048576,AW$4,0),"-"))</f>
        <v>2.0818126201629599</v>
      </c>
      <c r="AX34" s="294">
        <f>IF($A34="","",IFERROR(VLOOKUP(AX$3&amp;$A34,Model1_RMRJ!$1:$1048576,AX$4,0)*100,"-"))</f>
        <v>0</v>
      </c>
      <c r="AY34" s="295">
        <f>IF($A34="","",IFERROR(VLOOKUP(AY$3&amp;$A34,Model1_RMRJ!$1:$1048576,AY$4,0),"-"))</f>
        <v>4.3578678742051099E-3</v>
      </c>
      <c r="AZ34" s="293">
        <f>IF($A34="","",IFERROR(VLOOKUP(AZ$3&amp;$A34,Model1_RMRJ!$1:$1048576,AZ$4,0),"-"))</f>
        <v>2.2465229034423801</v>
      </c>
      <c r="BA34" s="294">
        <f>IF($A34="","",IFERROR(VLOOKUP(BA$3&amp;$A34,Model1_RMRJ!$1:$1048576,BA$4,0)*100,"-"))</f>
        <v>0</v>
      </c>
      <c r="BB34" s="295">
        <f>IF($A34="","",IFERROR(VLOOKUP(BB$3&amp;$A34,Model1_RMRJ!$1:$1048576,BB$4,0),"-"))</f>
        <v>4.9420436844229698E-3</v>
      </c>
      <c r="BC34" s="293">
        <f>IF($A34="","",IFERROR(VLOOKUP(BC$3&amp;$A34,Model1_RMRJ!$1:$1048576,BC$4,0),"-"))</f>
        <v>2.1689584255218501</v>
      </c>
      <c r="BD34" s="294">
        <f>IF($A34="","",IFERROR(VLOOKUP(BD$3&amp;$A34,Model1_RMRJ!$1:$1048576,BD$4,0)*100,"-"))</f>
        <v>0</v>
      </c>
      <c r="BE34" s="295">
        <f>IF($A34="","",IFERROR(VLOOKUP(BE$3&amp;$A34,Model1_RMRJ!$1:$1048576,BE$4,0),"-"))</f>
        <v>4.65438840910792E-3</v>
      </c>
      <c r="BF34" s="293">
        <f>IF($A34="","",IFERROR(VLOOKUP(BF$3&amp;$A34,Model1_RMRJ!$1:$1048576,BF$4,0),"-"))</f>
        <v>2.03303098678589</v>
      </c>
      <c r="BG34" s="294">
        <f>IF($A34="","",IFERROR(VLOOKUP(BG$3&amp;$A34,Model1_RMRJ!$1:$1048576,BG$4,0)*100,"-"))</f>
        <v>0</v>
      </c>
      <c r="BH34" s="295">
        <f>IF($A34="","",IFERROR(VLOOKUP(BH$3&amp;$A34,Model1_RMRJ!$1:$1048576,BH$4,0),"-"))</f>
        <v>3.2852594740688801E-3</v>
      </c>
      <c r="BI34" s="293">
        <f>IF($A34="","",IFERROR(VLOOKUP(BI$3&amp;$A34,Model1_RMRJ!$1:$1048576,BI$4,0),"-"))</f>
        <v>2.1554698944091801</v>
      </c>
      <c r="BJ34" s="294">
        <f>IF($A34="","",IFERROR(VLOOKUP(BJ$3&amp;$A34,Model1_RMRJ!$1:$1048576,BJ$4,0)*100,"-"))</f>
        <v>0</v>
      </c>
      <c r="BK34" s="295">
        <f>IF($A34="","",IFERROR(VLOOKUP(BK$3&amp;$A34,Model1_RMRJ!$1:$1048576,BK$4,0),"-"))</f>
        <v>2.6472129393368998E-3</v>
      </c>
      <c r="BL34" s="293">
        <f>IF($A34="","",IFERROR(VLOOKUP(BL$3&amp;$A34,Model1_RMRJ!$1:$1048576,BL$4,0),"-"))</f>
        <v>1.7993739843368499</v>
      </c>
      <c r="BM34" s="294">
        <f>IF($A34="","",IFERROR(VLOOKUP(BM$3&amp;$A34,Model1_RMRJ!$1:$1048576,BM$4,0)*100,"-"))</f>
        <v>0</v>
      </c>
      <c r="BN34" s="295">
        <f>IF($A34="","",IFERROR(VLOOKUP(BN$3&amp;$A34,Model1_RMRJ!$1:$1048576,BN$4,0),"-"))</f>
        <v>3.9221374318003698E-3</v>
      </c>
      <c r="BO34" s="293">
        <f>IF($A34="","",IFERROR(VLOOKUP(BO$3&amp;$A34,Model1_RMRJ!$1:$1048576,BO$4,0),"-"))</f>
        <v>1.93882143497467</v>
      </c>
      <c r="BP34" s="294">
        <f>IF($A34="","",IFERROR(VLOOKUP(BP$3&amp;$A34,Model1_RMRJ!$1:$1048576,BP$4,0)*100,"-"))</f>
        <v>0</v>
      </c>
      <c r="BQ34" s="295">
        <f>IF($A34="","",IFERROR(VLOOKUP(BQ$3&amp;$A34,Model1_RMRJ!$1:$1048576,BQ$4,0),"-"))</f>
        <v>4.6516647562384597E-3</v>
      </c>
      <c r="BR34" s="293">
        <f>IF($A34="","",IFERROR(VLOOKUP(BR$3&amp;$A34,Model1_RMRJ!$1:$1048576,BR$4,0),"-"))</f>
        <v>2.2093131542205802</v>
      </c>
      <c r="BS34" s="294">
        <f>IF($A34="","",IFERROR(VLOOKUP(BS$3&amp;$A34,Model1_RMRJ!$1:$1048576,BS$4,0)*100,"-"))</f>
        <v>0</v>
      </c>
      <c r="BT34" s="295">
        <f>IF($A34="","",IFERROR(VLOOKUP(BT$3&amp;$A34,Model1_RMRJ!$1:$1048576,BT$4,0),"-"))</f>
        <v>4.7985510900616602E-3</v>
      </c>
    </row>
    <row r="35" spans="1:72" ht="15.75" x14ac:dyDescent="0.25">
      <c r="A35" s="351" t="s">
        <v>696</v>
      </c>
      <c r="B35" s="304" t="s">
        <v>746</v>
      </c>
      <c r="C35" s="305"/>
      <c r="D35" s="474">
        <f>IF($A35="","",IFERROR(VLOOKUP(D$3&amp;$A35,Model1_RMRJ!$1:$1048576,8,0),"-"))</f>
        <v>11382</v>
      </c>
      <c r="E35" s="475"/>
      <c r="F35" s="476"/>
      <c r="G35" s="474">
        <f>IF($A35="","",IFERROR(VLOOKUP(G$3&amp;$A35,Model1_RMRJ!$1:$1048576,8,0),"-"))</f>
        <v>12088</v>
      </c>
      <c r="H35" s="475"/>
      <c r="I35" s="476"/>
      <c r="J35" s="474">
        <f>IF($A35="","",IFERROR(VLOOKUP(J$3&amp;$A35,Model1_RMRJ!$1:$1048576,8,0),"-"))</f>
        <v>12185</v>
      </c>
      <c r="K35" s="475"/>
      <c r="L35" s="476"/>
      <c r="M35" s="474">
        <f>IF($A35="","",IFERROR(VLOOKUP(M$3&amp;$A35,Model1_RMRJ!$1:$1048576,8,0),"-"))</f>
        <v>12149</v>
      </c>
      <c r="N35" s="475"/>
      <c r="O35" s="476"/>
      <c r="P35" s="474">
        <f>IF($A35="","",IFERROR(VLOOKUP(P$3&amp;$A35,Model1_RMRJ!$1:$1048576,8,0),"-"))</f>
        <v>11955</v>
      </c>
      <c r="Q35" s="475"/>
      <c r="R35" s="476"/>
      <c r="S35" s="474">
        <f>IF($A35="","",IFERROR(VLOOKUP(S$3&amp;$A35,Model1_RMRJ!$1:$1048576,8,0),"-"))</f>
        <v>11870</v>
      </c>
      <c r="T35" s="475"/>
      <c r="U35" s="476"/>
      <c r="V35" s="474">
        <f>IF($A35="","",IFERROR(VLOOKUP(V$3&amp;$A35,Model1_RMRJ!$1:$1048576,8,0),"-"))</f>
        <v>12023</v>
      </c>
      <c r="W35" s="475"/>
      <c r="X35" s="476"/>
      <c r="Y35" s="474">
        <f>IF($A35="","",IFERROR(VLOOKUP(Y$3&amp;$A35,Model1_RMRJ!$1:$1048576,8,0),"-"))</f>
        <v>11893</v>
      </c>
      <c r="Z35" s="475"/>
      <c r="AA35" s="476"/>
      <c r="AB35" s="474">
        <f>IF($A35="","",IFERROR(VLOOKUP(AB$3&amp;$A35,Model1_RMRJ!$1:$1048576,8,0),"-"))</f>
        <v>12182</v>
      </c>
      <c r="AC35" s="475"/>
      <c r="AD35" s="476"/>
      <c r="AE35" s="474">
        <f>IF($A35="","",IFERROR(VLOOKUP(AE$3&amp;$A35,Model1_RMRJ!$1:$1048576,8,0),"-"))</f>
        <v>12151</v>
      </c>
      <c r="AF35" s="475"/>
      <c r="AG35" s="476"/>
      <c r="AH35" s="474">
        <f>IF($A35="","",IFERROR(VLOOKUP(AH$3&amp;$A35,Model1_RMRJ!$1:$1048576,8,0),"-"))</f>
        <v>12197</v>
      </c>
      <c r="AI35" s="475"/>
      <c r="AJ35" s="476"/>
      <c r="AK35" s="474">
        <f>IF($A35="","",IFERROR(VLOOKUP(AK$3&amp;$A35,Model1_RMRJ!$1:$1048576,8,0),"-"))</f>
        <v>11840</v>
      </c>
      <c r="AL35" s="475"/>
      <c r="AM35" s="476"/>
      <c r="AN35" s="474">
        <f>IF($A35="","",IFERROR(VLOOKUP(AN$3&amp;$A35,Model1_RMRJ!$1:$1048576,8,0),"-"))</f>
        <v>11754</v>
      </c>
      <c r="AO35" s="475"/>
      <c r="AP35" s="476"/>
      <c r="AQ35" s="474">
        <f>IF($A35="","",IFERROR(VLOOKUP(AQ$3&amp;$A35,Model1_RMRJ!$1:$1048576,8,0),"-"))</f>
        <v>11790</v>
      </c>
      <c r="AR35" s="475"/>
      <c r="AS35" s="476"/>
      <c r="AT35" s="474">
        <f>IF($A35="","",IFERROR(VLOOKUP(AT$3&amp;$A35,Model1_RMRJ!$1:$1048576,8,0),"-"))</f>
        <v>11923</v>
      </c>
      <c r="AU35" s="475"/>
      <c r="AV35" s="476"/>
      <c r="AW35" s="474">
        <f>IF($A35="","",IFERROR(VLOOKUP(AW$3&amp;$A35,Model1_RMRJ!$1:$1048576,8,0),"-"))</f>
        <v>11841</v>
      </c>
      <c r="AX35" s="475"/>
      <c r="AY35" s="476"/>
      <c r="AZ35" s="474">
        <f>IF($A35="","",IFERROR(VLOOKUP(AZ$3&amp;$A35,Model1_RMRJ!$1:$1048576,8,0),"-"))</f>
        <v>11752</v>
      </c>
      <c r="BA35" s="475"/>
      <c r="BB35" s="476"/>
      <c r="BC35" s="474">
        <f>IF($A35="","",IFERROR(VLOOKUP(BC$3&amp;$A35,Model1_RMRJ!$1:$1048576,8,0),"-"))</f>
        <v>11666</v>
      </c>
      <c r="BD35" s="475"/>
      <c r="BE35" s="476"/>
      <c r="BF35" s="474">
        <f>IF($A35="","",IFERROR(VLOOKUP(BF$3&amp;$A35,Model1_RMRJ!$1:$1048576,8,0),"-"))</f>
        <v>47804</v>
      </c>
      <c r="BG35" s="475"/>
      <c r="BH35" s="476"/>
      <c r="BI35" s="474">
        <f>IF($A35="","",IFERROR(VLOOKUP(BI$3&amp;$A35,Model1_RMRJ!$1:$1048576,8,0),"-"))</f>
        <v>47741</v>
      </c>
      <c r="BJ35" s="475"/>
      <c r="BK35" s="476"/>
      <c r="BL35" s="474">
        <f>IF($A35="","",IFERROR(VLOOKUP(BL$3&amp;$A35,Model1_RMRJ!$1:$1048576,8,0),"-"))</f>
        <v>48370</v>
      </c>
      <c r="BM35" s="475"/>
      <c r="BN35" s="476"/>
      <c r="BO35" s="474">
        <f>IF($A35="","",IFERROR(VLOOKUP(BO$3&amp;$A35,Model1_RMRJ!$1:$1048576,8,0),"-"))</f>
        <v>47308</v>
      </c>
      <c r="BP35" s="475"/>
      <c r="BQ35" s="476"/>
      <c r="BR35" s="474">
        <f>IF($A35="","",IFERROR(VLOOKUP(BR$3&amp;$A35,Model1_RMRJ!$1:$1048576,8,0),"-"))</f>
        <v>23418</v>
      </c>
      <c r="BS35" s="475"/>
      <c r="BT35" s="476"/>
    </row>
    <row r="36" spans="1:72" ht="16.5" thickBot="1" x14ac:dyDescent="0.3">
      <c r="A36" s="351" t="s">
        <v>696</v>
      </c>
      <c r="B36" s="306" t="s">
        <v>747</v>
      </c>
      <c r="C36" s="305"/>
      <c r="D36" s="471">
        <f>IF($A36="","",IFERROR(VLOOKUP(D$3&amp;$A36,Model1_RMRJ!$1:$1048576,9,0),"-"))</f>
        <v>0.41487193107605003</v>
      </c>
      <c r="E36" s="472"/>
      <c r="F36" s="473"/>
      <c r="G36" s="471">
        <f>IF($A36="","",IFERROR(VLOOKUP(G$3&amp;$A36,Model1_RMRJ!$1:$1048576,9,0),"-"))</f>
        <v>0.375320315361023</v>
      </c>
      <c r="H36" s="472"/>
      <c r="I36" s="473"/>
      <c r="J36" s="471">
        <f>IF($A36="","",IFERROR(VLOOKUP(J$3&amp;$A36,Model1_RMRJ!$1:$1048576,9,0),"-"))</f>
        <v>0.403884768486023</v>
      </c>
      <c r="K36" s="472"/>
      <c r="L36" s="473"/>
      <c r="M36" s="471">
        <f>IF($A36="","",IFERROR(VLOOKUP(M$3&amp;$A36,Model1_RMRJ!$1:$1048576,9,0),"-"))</f>
        <v>0.381930321455002</v>
      </c>
      <c r="N36" s="472"/>
      <c r="O36" s="473"/>
      <c r="P36" s="471">
        <f>IF($A36="","",IFERROR(VLOOKUP(P$3&amp;$A36,Model1_RMRJ!$1:$1048576,9,0),"-"))</f>
        <v>0.41119170188903797</v>
      </c>
      <c r="Q36" s="472"/>
      <c r="R36" s="473"/>
      <c r="S36" s="471">
        <f>IF($A36="","",IFERROR(VLOOKUP(S$3&amp;$A36,Model1_RMRJ!$1:$1048576,9,0),"-"))</f>
        <v>0.40222829580307001</v>
      </c>
      <c r="T36" s="472"/>
      <c r="U36" s="473"/>
      <c r="V36" s="471">
        <f>IF($A36="","",IFERROR(VLOOKUP(V$3&amp;$A36,Model1_RMRJ!$1:$1048576,9,0),"-"))</f>
        <v>0.410201966762543</v>
      </c>
      <c r="W36" s="472"/>
      <c r="X36" s="473"/>
      <c r="Y36" s="471">
        <f>IF($A36="","",IFERROR(VLOOKUP(Y$3&amp;$A36,Model1_RMRJ!$1:$1048576,9,0),"-"))</f>
        <v>0.44016402959823597</v>
      </c>
      <c r="Z36" s="472"/>
      <c r="AA36" s="473"/>
      <c r="AB36" s="471">
        <f>IF($A36="","",IFERROR(VLOOKUP(AB$3&amp;$A36,Model1_RMRJ!$1:$1048576,9,0),"-"))</f>
        <v>0.44136619567871099</v>
      </c>
      <c r="AC36" s="472"/>
      <c r="AD36" s="473"/>
      <c r="AE36" s="471">
        <f>IF($A36="","",IFERROR(VLOOKUP(AE$3&amp;$A36,Model1_RMRJ!$1:$1048576,9,0),"-"))</f>
        <v>0.22675015032291401</v>
      </c>
      <c r="AF36" s="472"/>
      <c r="AG36" s="473"/>
      <c r="AH36" s="471">
        <f>IF($A36="","",IFERROR(VLOOKUP(AH$3&amp;$A36,Model1_RMRJ!$1:$1048576,9,0),"-"))</f>
        <v>0.116191431879997</v>
      </c>
      <c r="AI36" s="472"/>
      <c r="AJ36" s="473"/>
      <c r="AK36" s="471">
        <f>IF($A36="","",IFERROR(VLOOKUP(AK$3&amp;$A36,Model1_RMRJ!$1:$1048576,9,0),"-"))</f>
        <v>0.20411039888858801</v>
      </c>
      <c r="AL36" s="472"/>
      <c r="AM36" s="473"/>
      <c r="AN36" s="471">
        <f>IF($A36="","",IFERROR(VLOOKUP(AN$3&amp;$A36,Model1_RMRJ!$1:$1048576,9,0),"-"))</f>
        <v>0.43689346313476601</v>
      </c>
      <c r="AO36" s="472"/>
      <c r="AP36" s="473"/>
      <c r="AQ36" s="471">
        <f>IF($A36="","",IFERROR(VLOOKUP(AQ$3&amp;$A36,Model1_RMRJ!$1:$1048576,9,0),"-"))</f>
        <v>0.44687259197235102</v>
      </c>
      <c r="AR36" s="472"/>
      <c r="AS36" s="473"/>
      <c r="AT36" s="471">
        <f>IF($A36="","",IFERROR(VLOOKUP(AT$3&amp;$A36,Model1_RMRJ!$1:$1048576,9,0),"-"))</f>
        <v>0.469124585390091</v>
      </c>
      <c r="AU36" s="472"/>
      <c r="AV36" s="473"/>
      <c r="AW36" s="471">
        <f>IF($A36="","",IFERROR(VLOOKUP(AW$3&amp;$A36,Model1_RMRJ!$1:$1048576,9,0),"-"))</f>
        <v>0.45007798075675998</v>
      </c>
      <c r="AX36" s="472"/>
      <c r="AY36" s="473"/>
      <c r="AZ36" s="471">
        <f>IF($A36="","",IFERROR(VLOOKUP(AZ$3&amp;$A36,Model1_RMRJ!$1:$1048576,9,0),"-"))</f>
        <v>0.458652883768082</v>
      </c>
      <c r="BA36" s="472"/>
      <c r="BB36" s="473"/>
      <c r="BC36" s="471">
        <f>IF($A36="","",IFERROR(VLOOKUP(BC$3&amp;$A36,Model1_RMRJ!$1:$1048576,9,0),"-"))</f>
        <v>0.462239950895309</v>
      </c>
      <c r="BD36" s="472"/>
      <c r="BE36" s="473"/>
      <c r="BF36" s="471">
        <f>IF($A36="","",IFERROR(VLOOKUP(BF$3&amp;$A36,Model1_RMRJ!$1:$1048576,9,0),"-"))</f>
        <v>0.39255368709564198</v>
      </c>
      <c r="BG36" s="472"/>
      <c r="BH36" s="473"/>
      <c r="BI36" s="471">
        <f>IF($A36="","",IFERROR(VLOOKUP(BI$3&amp;$A36,Model1_RMRJ!$1:$1048576,9,0),"-"))</f>
        <v>0.41509246826171903</v>
      </c>
      <c r="BJ36" s="472"/>
      <c r="BK36" s="473"/>
      <c r="BL36" s="471">
        <f>IF($A36="","",IFERROR(VLOOKUP(BL$3&amp;$A36,Model1_RMRJ!$1:$1048576,9,0),"-"))</f>
        <v>0.211957678198814</v>
      </c>
      <c r="BM36" s="472"/>
      <c r="BN36" s="473"/>
      <c r="BO36" s="471">
        <f>IF($A36="","",IFERROR(VLOOKUP(BO$3&amp;$A36,Model1_RMRJ!$1:$1048576,9,0),"-"))</f>
        <v>0.44951787590980502</v>
      </c>
      <c r="BP36" s="472"/>
      <c r="BQ36" s="473"/>
      <c r="BR36" s="471">
        <f>IF($A36="","",IFERROR(VLOOKUP(BR$3&amp;$A36,Model1_RMRJ!$1:$1048576,9,0),"-"))</f>
        <v>0.46003213524818398</v>
      </c>
      <c r="BS36" s="472"/>
      <c r="BT36" s="473"/>
    </row>
    <row r="37" spans="1:72" ht="13.5" thickTop="1" x14ac:dyDescent="0.25">
      <c r="A37" s="353"/>
      <c r="B37" s="307" t="s">
        <v>767</v>
      </c>
      <c r="C37" s="308"/>
      <c r="D37" s="309"/>
      <c r="E37" s="309"/>
      <c r="F37" s="309"/>
      <c r="G37" s="309"/>
      <c r="H37" s="309"/>
      <c r="I37" s="309"/>
      <c r="J37" s="309"/>
      <c r="K37" s="309"/>
      <c r="L37" s="309"/>
      <c r="M37" s="309"/>
      <c r="N37" s="309"/>
      <c r="O37" s="309"/>
      <c r="P37" s="309"/>
      <c r="Q37" s="309"/>
      <c r="R37" s="309"/>
      <c r="S37" s="309"/>
      <c r="T37" s="309"/>
      <c r="U37" s="309"/>
      <c r="V37" s="309"/>
      <c r="W37" s="309"/>
      <c r="X37" s="309"/>
      <c r="Y37" s="309"/>
      <c r="Z37" s="309"/>
      <c r="AA37" s="309"/>
      <c r="AB37" s="309"/>
      <c r="AC37" s="309"/>
      <c r="AD37" s="309"/>
      <c r="AE37" s="309"/>
      <c r="AF37" s="309"/>
      <c r="AG37" s="309"/>
      <c r="AH37" s="309"/>
      <c r="AI37" s="309"/>
      <c r="AJ37" s="309"/>
      <c r="AK37" s="309"/>
      <c r="AL37" s="309"/>
      <c r="AM37" s="309"/>
      <c r="AN37" s="309"/>
      <c r="AO37" s="309"/>
      <c r="AP37" s="309"/>
      <c r="AQ37" s="309"/>
      <c r="AR37" s="309"/>
      <c r="AS37" s="309"/>
      <c r="AT37" s="309"/>
      <c r="AU37" s="309"/>
      <c r="AV37" s="309"/>
    </row>
    <row r="38" spans="1:72" x14ac:dyDescent="0.25">
      <c r="B38" s="248" t="s">
        <v>2</v>
      </c>
      <c r="C38" s="310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  <c r="AA38" s="311"/>
      <c r="AB38" s="311"/>
      <c r="AC38" s="311"/>
      <c r="AD38" s="311"/>
      <c r="AE38" s="311"/>
      <c r="AF38" s="311"/>
      <c r="AG38" s="311"/>
      <c r="AH38" s="311"/>
      <c r="AI38" s="311"/>
      <c r="AJ38" s="311"/>
      <c r="AK38" s="311"/>
      <c r="AL38" s="311"/>
      <c r="AM38" s="311"/>
      <c r="AN38" s="311"/>
      <c r="AO38" s="311"/>
      <c r="AP38" s="311"/>
      <c r="AQ38" s="311"/>
      <c r="AR38" s="311"/>
      <c r="AS38" s="311"/>
      <c r="AT38" s="311"/>
      <c r="AU38" s="311"/>
      <c r="AV38" s="311"/>
    </row>
    <row r="39" spans="1:72" x14ac:dyDescent="0.25">
      <c r="B39" s="259" t="s">
        <v>789</v>
      </c>
      <c r="C39" s="312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</row>
    <row r="40" spans="1:72" x14ac:dyDescent="0.25">
      <c r="B40" s="314"/>
      <c r="C40" s="312"/>
    </row>
    <row r="41" spans="1:72" s="316" customFormat="1" x14ac:dyDescent="0.25">
      <c r="A41" s="351"/>
      <c r="B41" s="284"/>
      <c r="C41" s="312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15"/>
      <c r="AT41" s="315"/>
      <c r="AU41" s="315"/>
      <c r="AV41" s="315"/>
      <c r="AW41" s="284"/>
      <c r="AX41" s="284"/>
      <c r="AY41" s="284"/>
      <c r="AZ41" s="284"/>
      <c r="BA41" s="284"/>
      <c r="BB41" s="284"/>
      <c r="BC41" s="284"/>
      <c r="BD41" s="284"/>
      <c r="BE41" s="284"/>
      <c r="BF41" s="284"/>
      <c r="BG41" s="284"/>
      <c r="BH41" s="284"/>
      <c r="BI41" s="284"/>
      <c r="BJ41" s="284"/>
      <c r="BK41" s="284"/>
      <c r="BL41" s="284"/>
      <c r="BM41" s="284"/>
      <c r="BN41" s="284"/>
      <c r="BO41" s="284"/>
      <c r="BP41" s="284"/>
      <c r="BQ41" s="284"/>
      <c r="BR41" s="284"/>
      <c r="BS41" s="284"/>
      <c r="BT41" s="284"/>
    </row>
    <row r="42" spans="1:72" x14ac:dyDescent="0.25">
      <c r="C42" s="312"/>
    </row>
    <row r="43" spans="1:72" x14ac:dyDescent="0.25">
      <c r="C43" s="312"/>
    </row>
    <row r="44" spans="1:72" x14ac:dyDescent="0.25">
      <c r="C44" s="312"/>
    </row>
    <row r="45" spans="1:72" x14ac:dyDescent="0.25">
      <c r="C45" s="312"/>
    </row>
    <row r="46" spans="1:72" x14ac:dyDescent="0.25">
      <c r="C46" s="312"/>
    </row>
    <row r="47" spans="1:72" x14ac:dyDescent="0.25">
      <c r="C47" s="312"/>
    </row>
    <row r="48" spans="1:72" x14ac:dyDescent="0.25">
      <c r="C48" s="312"/>
    </row>
    <row r="49" spans="1:72" x14ac:dyDescent="0.25">
      <c r="C49" s="312"/>
    </row>
    <row r="50" spans="1:72" s="315" customFormat="1" x14ac:dyDescent="0.25">
      <c r="A50" s="351"/>
      <c r="B50" s="284"/>
      <c r="C50" s="312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</row>
    <row r="51" spans="1:72" s="315" customFormat="1" x14ac:dyDescent="0.25">
      <c r="A51" s="351"/>
      <c r="B51" s="284"/>
      <c r="C51" s="312"/>
      <c r="AW51" s="284"/>
      <c r="AX51" s="284"/>
      <c r="AY51" s="284"/>
      <c r="AZ51" s="284"/>
      <c r="BA51" s="284"/>
      <c r="BB51" s="284"/>
      <c r="BC51" s="284"/>
      <c r="BD51" s="284"/>
      <c r="BE51" s="284"/>
      <c r="BF51" s="284"/>
      <c r="BG51" s="284"/>
      <c r="BH51" s="284"/>
      <c r="BI51" s="284"/>
      <c r="BJ51" s="284"/>
      <c r="BK51" s="284"/>
      <c r="BL51" s="284"/>
      <c r="BM51" s="284"/>
      <c r="BN51" s="284"/>
      <c r="BO51" s="284"/>
      <c r="BP51" s="284"/>
      <c r="BQ51" s="284"/>
      <c r="BR51" s="284"/>
      <c r="BS51" s="284"/>
      <c r="BT51" s="284"/>
    </row>
  </sheetData>
  <mergeCells count="75">
    <mergeCell ref="BC7:BE7"/>
    <mergeCell ref="BC35:BE35"/>
    <mergeCell ref="BC36:BE36"/>
    <mergeCell ref="AW7:AY7"/>
    <mergeCell ref="AZ7:BB7"/>
    <mergeCell ref="B9:C9"/>
    <mergeCell ref="AK7:AM7"/>
    <mergeCell ref="AN7:AP7"/>
    <mergeCell ref="AQ7:AS7"/>
    <mergeCell ref="S7:U7"/>
    <mergeCell ref="V7:X7"/>
    <mergeCell ref="Y7:AA7"/>
    <mergeCell ref="AB7:AD7"/>
    <mergeCell ref="AE7:AG7"/>
    <mergeCell ref="AT7:AV7"/>
    <mergeCell ref="B7:C8"/>
    <mergeCell ref="D7:F7"/>
    <mergeCell ref="G7:I7"/>
    <mergeCell ref="J7:L7"/>
    <mergeCell ref="M7:O7"/>
    <mergeCell ref="P7:R7"/>
    <mergeCell ref="AH7:AJ7"/>
    <mergeCell ref="BF7:BH7"/>
    <mergeCell ref="BI7:BK7"/>
    <mergeCell ref="BL7:BN7"/>
    <mergeCell ref="BO7:BQ7"/>
    <mergeCell ref="BR7:BT7"/>
    <mergeCell ref="Y35:AA35"/>
    <mergeCell ref="B10:C10"/>
    <mergeCell ref="B11:C11"/>
    <mergeCell ref="B14:C14"/>
    <mergeCell ref="B16:C16"/>
    <mergeCell ref="D35:F35"/>
    <mergeCell ref="G35:I35"/>
    <mergeCell ref="J35:L35"/>
    <mergeCell ref="M35:O35"/>
    <mergeCell ref="P35:R35"/>
    <mergeCell ref="S35:U35"/>
    <mergeCell ref="V35:X35"/>
    <mergeCell ref="BL35:BN35"/>
    <mergeCell ref="AB35:AD35"/>
    <mergeCell ref="AE35:AG35"/>
    <mergeCell ref="AH35:AJ35"/>
    <mergeCell ref="AK35:AM35"/>
    <mergeCell ref="AN35:AP35"/>
    <mergeCell ref="AQ35:AS35"/>
    <mergeCell ref="AQ36:AS36"/>
    <mergeCell ref="BO35:BQ35"/>
    <mergeCell ref="BR35:BT35"/>
    <mergeCell ref="D36:F36"/>
    <mergeCell ref="G36:I36"/>
    <mergeCell ref="J36:L36"/>
    <mergeCell ref="M36:O36"/>
    <mergeCell ref="P36:R36"/>
    <mergeCell ref="S36:U36"/>
    <mergeCell ref="V36:X36"/>
    <mergeCell ref="Y36:AA36"/>
    <mergeCell ref="AT35:AV35"/>
    <mergeCell ref="AW35:AY35"/>
    <mergeCell ref="AZ35:BB35"/>
    <mergeCell ref="BF35:BH35"/>
    <mergeCell ref="BI35:BK35"/>
    <mergeCell ref="AB36:AD36"/>
    <mergeCell ref="AE36:AG36"/>
    <mergeCell ref="AH36:AJ36"/>
    <mergeCell ref="AK36:AM36"/>
    <mergeCell ref="AN36:AP36"/>
    <mergeCell ref="BO36:BQ36"/>
    <mergeCell ref="BR36:BT36"/>
    <mergeCell ref="AT36:AV36"/>
    <mergeCell ref="AW36:AY36"/>
    <mergeCell ref="AZ36:BB36"/>
    <mergeCell ref="BF36:BH36"/>
    <mergeCell ref="BI36:BK36"/>
    <mergeCell ref="BL36:BN36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51"/>
  <sheetViews>
    <sheetView showGridLines="0" zoomScale="90" zoomScaleNormal="90" workbookViewId="0">
      <pane ySplit="8" topLeftCell="A30" activePane="bottomLeft" state="frozen"/>
      <selection activeCell="B84" sqref="B84"/>
      <selection pane="bottomLeft" activeCell="B40" sqref="B40"/>
    </sheetView>
  </sheetViews>
  <sheetFormatPr defaultColWidth="9.28515625" defaultRowHeight="12.75" x14ac:dyDescent="0.25"/>
  <cols>
    <col min="1" max="1" width="4.140625" style="351" customWidth="1"/>
    <col min="2" max="2" width="2.28515625" style="284" customWidth="1"/>
    <col min="3" max="3" width="26" style="317" customWidth="1"/>
    <col min="4" max="4" width="11.42578125" style="315" customWidth="1"/>
    <col min="5" max="5" width="9.28515625" style="315" bestFit="1" customWidth="1"/>
    <col min="6" max="6" width="9.7109375" style="315" bestFit="1" customWidth="1"/>
    <col min="7" max="7" width="11.42578125" style="315" customWidth="1"/>
    <col min="8" max="8" width="9.28515625" style="315" bestFit="1" customWidth="1"/>
    <col min="9" max="9" width="9.7109375" style="315" bestFit="1" customWidth="1"/>
    <col min="10" max="10" width="11.42578125" style="315" customWidth="1"/>
    <col min="11" max="11" width="8.5703125" style="315" customWidth="1"/>
    <col min="12" max="12" width="7.7109375" style="315" customWidth="1"/>
    <col min="13" max="13" width="11.42578125" style="315" customWidth="1"/>
    <col min="14" max="14" width="8.5703125" style="315" customWidth="1"/>
    <col min="15" max="15" width="7.7109375" style="315" customWidth="1"/>
    <col min="16" max="16" width="11.42578125" style="315" customWidth="1"/>
    <col min="17" max="17" width="8.5703125" style="315" customWidth="1"/>
    <col min="18" max="18" width="7.7109375" style="315" customWidth="1"/>
    <col min="19" max="19" width="11.42578125" style="315" customWidth="1"/>
    <col min="20" max="20" width="8.5703125" style="315" customWidth="1"/>
    <col min="21" max="21" width="7.7109375" style="315" customWidth="1"/>
    <col min="22" max="22" width="11.42578125" style="315" customWidth="1"/>
    <col min="23" max="23" width="8.5703125" style="315" customWidth="1"/>
    <col min="24" max="24" width="7.7109375" style="315" customWidth="1"/>
    <col min="25" max="25" width="11.42578125" style="315" customWidth="1"/>
    <col min="26" max="26" width="8.5703125" style="315" customWidth="1"/>
    <col min="27" max="27" width="7.7109375" style="315" customWidth="1"/>
    <col min="28" max="28" width="11.42578125" style="315" customWidth="1"/>
    <col min="29" max="29" width="8.5703125" style="315" customWidth="1"/>
    <col min="30" max="30" width="7.7109375" style="315" customWidth="1"/>
    <col min="31" max="31" width="11.42578125" style="315" customWidth="1"/>
    <col min="32" max="32" width="8.5703125" style="315" customWidth="1"/>
    <col min="33" max="33" width="7.7109375" style="315" customWidth="1"/>
    <col min="34" max="34" width="11.42578125" style="315" customWidth="1"/>
    <col min="35" max="35" width="8.5703125" style="315" customWidth="1"/>
    <col min="36" max="36" width="7.7109375" style="315" customWidth="1"/>
    <col min="37" max="37" width="11.42578125" style="315" customWidth="1"/>
    <col min="38" max="38" width="8.5703125" style="315" customWidth="1"/>
    <col min="39" max="39" width="7.7109375" style="315" customWidth="1"/>
    <col min="40" max="40" width="11.42578125" style="315" customWidth="1"/>
    <col min="41" max="41" width="8.5703125" style="315" customWidth="1"/>
    <col min="42" max="42" width="7.7109375" style="315" customWidth="1"/>
    <col min="43" max="43" width="11.42578125" style="315" customWidth="1"/>
    <col min="44" max="44" width="8.5703125" style="315" customWidth="1"/>
    <col min="45" max="45" width="7.7109375" style="315" customWidth="1"/>
    <col min="46" max="46" width="11.42578125" style="315" customWidth="1"/>
    <col min="47" max="47" width="8.5703125" style="315" customWidth="1"/>
    <col min="48" max="48" width="7.7109375" style="315" customWidth="1"/>
    <col min="49" max="16384" width="9.28515625" style="284"/>
  </cols>
  <sheetData>
    <row r="1" spans="1:72" s="279" customFormat="1" ht="21.75" customHeight="1" x14ac:dyDescent="0.25">
      <c r="A1" s="276" t="s">
        <v>719</v>
      </c>
      <c r="B1" s="277"/>
      <c r="C1" s="276"/>
      <c r="D1" s="278" t="str">
        <f>D3&amp;"_"&amp;D4</f>
        <v>12012_4</v>
      </c>
      <c r="E1" s="278" t="str">
        <f>E3&amp;"_"&amp;E4</f>
        <v>12012_7</v>
      </c>
      <c r="F1" s="278" t="str">
        <f>F3&amp;"_"&amp;F4</f>
        <v>12012_10</v>
      </c>
      <c r="G1" s="278" t="str">
        <f>G3&amp;"_"&amp;G4</f>
        <v>22012_4</v>
      </c>
      <c r="H1" s="278" t="str">
        <f t="shared" ref="H1" si="0">H3&amp;"_"&amp;H4</f>
        <v>22012_7</v>
      </c>
      <c r="I1" s="278" t="str">
        <f>I3&amp;"_"&amp;I4</f>
        <v>22012_10</v>
      </c>
      <c r="J1" s="278" t="str">
        <f t="shared" ref="J1:BT1" si="1">J3&amp;"_"&amp;J4</f>
        <v>32012_4</v>
      </c>
      <c r="K1" s="278" t="str">
        <f t="shared" si="1"/>
        <v>32012_7</v>
      </c>
      <c r="L1" s="278" t="str">
        <f t="shared" si="1"/>
        <v>32012_10</v>
      </c>
      <c r="M1" s="278" t="str">
        <f t="shared" si="1"/>
        <v>42012_4</v>
      </c>
      <c r="N1" s="278" t="str">
        <f t="shared" si="1"/>
        <v>42012_7</v>
      </c>
      <c r="O1" s="278" t="str">
        <f t="shared" si="1"/>
        <v>42012_10</v>
      </c>
      <c r="P1" s="278" t="str">
        <f t="shared" si="1"/>
        <v>12013_4</v>
      </c>
      <c r="Q1" s="278" t="str">
        <f t="shared" si="1"/>
        <v>12013_7</v>
      </c>
      <c r="R1" s="278" t="str">
        <f t="shared" si="1"/>
        <v>12013_10</v>
      </c>
      <c r="S1" s="278" t="str">
        <f t="shared" si="1"/>
        <v>22013_4</v>
      </c>
      <c r="T1" s="278" t="str">
        <f t="shared" si="1"/>
        <v>22013_7</v>
      </c>
      <c r="U1" s="278" t="str">
        <f t="shared" si="1"/>
        <v>22013_10</v>
      </c>
      <c r="V1" s="278" t="str">
        <f t="shared" si="1"/>
        <v>32013_4</v>
      </c>
      <c r="W1" s="278" t="str">
        <f t="shared" si="1"/>
        <v>32013_7</v>
      </c>
      <c r="X1" s="278" t="str">
        <f t="shared" si="1"/>
        <v>32013_10</v>
      </c>
      <c r="Y1" s="278" t="str">
        <f t="shared" si="1"/>
        <v>42013_4</v>
      </c>
      <c r="Z1" s="278" t="str">
        <f t="shared" si="1"/>
        <v>42013_7</v>
      </c>
      <c r="AA1" s="278" t="str">
        <f t="shared" si="1"/>
        <v>42013_10</v>
      </c>
      <c r="AB1" s="278" t="str">
        <f t="shared" si="1"/>
        <v>12014_4</v>
      </c>
      <c r="AC1" s="278" t="str">
        <f t="shared" si="1"/>
        <v>12014_7</v>
      </c>
      <c r="AD1" s="278" t="str">
        <f t="shared" si="1"/>
        <v>12014_10</v>
      </c>
      <c r="AE1" s="278" t="str">
        <f t="shared" si="1"/>
        <v>22014_4</v>
      </c>
      <c r="AF1" s="278" t="str">
        <f t="shared" si="1"/>
        <v>22014_7</v>
      </c>
      <c r="AG1" s="278" t="str">
        <f t="shared" si="1"/>
        <v>22014_10</v>
      </c>
      <c r="AH1" s="278" t="str">
        <f t="shared" si="1"/>
        <v>32014_4</v>
      </c>
      <c r="AI1" s="278" t="str">
        <f t="shared" si="1"/>
        <v>32014_7</v>
      </c>
      <c r="AJ1" s="278" t="str">
        <f t="shared" si="1"/>
        <v>32014_10</v>
      </c>
      <c r="AK1" s="278" t="str">
        <f t="shared" si="1"/>
        <v>42014_4</v>
      </c>
      <c r="AL1" s="278" t="str">
        <f t="shared" si="1"/>
        <v>42014_7</v>
      </c>
      <c r="AM1" s="278" t="str">
        <f t="shared" si="1"/>
        <v>42014_10</v>
      </c>
      <c r="AN1" s="278" t="str">
        <f t="shared" si="1"/>
        <v>12015_4</v>
      </c>
      <c r="AO1" s="278" t="str">
        <f t="shared" si="1"/>
        <v>12015_7</v>
      </c>
      <c r="AP1" s="278" t="str">
        <f t="shared" si="1"/>
        <v>12015_10</v>
      </c>
      <c r="AQ1" s="278" t="str">
        <f t="shared" si="1"/>
        <v>22015_4</v>
      </c>
      <c r="AR1" s="278" t="str">
        <f t="shared" si="1"/>
        <v>22015_7</v>
      </c>
      <c r="AS1" s="278" t="str">
        <f t="shared" si="1"/>
        <v>22015_10</v>
      </c>
      <c r="AT1" s="278" t="str">
        <f t="shared" si="1"/>
        <v>32015_4</v>
      </c>
      <c r="AU1" s="278" t="str">
        <f t="shared" si="1"/>
        <v>32015_7</v>
      </c>
      <c r="AV1" s="278" t="str">
        <f t="shared" si="1"/>
        <v>32015_10</v>
      </c>
      <c r="AW1" s="278" t="str">
        <f t="shared" si="1"/>
        <v>42015_4</v>
      </c>
      <c r="AX1" s="278" t="str">
        <f t="shared" si="1"/>
        <v>42015_7</v>
      </c>
      <c r="AY1" s="278" t="str">
        <f t="shared" si="1"/>
        <v>42015_10</v>
      </c>
      <c r="AZ1" s="278" t="str">
        <f t="shared" si="1"/>
        <v>12016_4</v>
      </c>
      <c r="BA1" s="278" t="str">
        <f t="shared" si="1"/>
        <v>12016_7</v>
      </c>
      <c r="BB1" s="278" t="str">
        <f t="shared" si="1"/>
        <v>12016_10</v>
      </c>
      <c r="BC1" s="278" t="str">
        <f>BC3&amp;"_"&amp;BC4</f>
        <v>22016_4</v>
      </c>
      <c r="BD1" s="278" t="str">
        <f t="shared" ref="BD1:BE1" si="2">BD3&amp;"_"&amp;BD4</f>
        <v>22016_7</v>
      </c>
      <c r="BE1" s="278" t="str">
        <f t="shared" si="2"/>
        <v>22016_10</v>
      </c>
      <c r="BF1" s="278" t="str">
        <f t="shared" si="1"/>
        <v>2012_4</v>
      </c>
      <c r="BG1" s="278" t="str">
        <f t="shared" si="1"/>
        <v>2012_7</v>
      </c>
      <c r="BH1" s="278" t="str">
        <f t="shared" si="1"/>
        <v>2012_10</v>
      </c>
      <c r="BI1" s="278" t="str">
        <f t="shared" si="1"/>
        <v>2013_4</v>
      </c>
      <c r="BJ1" s="278" t="str">
        <f t="shared" si="1"/>
        <v>2013_7</v>
      </c>
      <c r="BK1" s="278" t="str">
        <f t="shared" si="1"/>
        <v>2013_10</v>
      </c>
      <c r="BL1" s="278" t="str">
        <f t="shared" si="1"/>
        <v>2014_4</v>
      </c>
      <c r="BM1" s="278" t="str">
        <f t="shared" si="1"/>
        <v>2014_7</v>
      </c>
      <c r="BN1" s="278" t="str">
        <f t="shared" si="1"/>
        <v>2014_10</v>
      </c>
      <c r="BO1" s="278" t="str">
        <f t="shared" si="1"/>
        <v>2015_4</v>
      </c>
      <c r="BP1" s="278" t="str">
        <f t="shared" si="1"/>
        <v>2015_7</v>
      </c>
      <c r="BQ1" s="278" t="str">
        <f t="shared" si="1"/>
        <v>2015_10</v>
      </c>
      <c r="BR1" s="278" t="str">
        <f t="shared" si="1"/>
        <v>2016_4</v>
      </c>
      <c r="BS1" s="278" t="str">
        <f t="shared" si="1"/>
        <v>2016_7</v>
      </c>
      <c r="BT1" s="278" t="str">
        <f t="shared" si="1"/>
        <v>2016_10</v>
      </c>
    </row>
    <row r="2" spans="1:72" s="281" customFormat="1" ht="7.5" customHeight="1" x14ac:dyDescent="0.25">
      <c r="A2" s="280">
        <v>1</v>
      </c>
      <c r="B2" s="280">
        <v>2</v>
      </c>
      <c r="C2" s="280">
        <v>3</v>
      </c>
      <c r="D2" s="280">
        <v>4</v>
      </c>
      <c r="E2" s="280">
        <v>5</v>
      </c>
      <c r="F2" s="280">
        <v>6</v>
      </c>
      <c r="G2" s="280">
        <v>7</v>
      </c>
      <c r="H2" s="280">
        <v>8</v>
      </c>
      <c r="I2" s="280">
        <v>9</v>
      </c>
      <c r="J2" s="280">
        <v>10</v>
      </c>
      <c r="K2" s="280">
        <v>11</v>
      </c>
      <c r="L2" s="280">
        <v>12</v>
      </c>
      <c r="M2" s="280">
        <v>13</v>
      </c>
      <c r="N2" s="280">
        <v>14</v>
      </c>
      <c r="O2" s="280">
        <v>15</v>
      </c>
      <c r="P2" s="280">
        <v>16</v>
      </c>
      <c r="Q2" s="280">
        <v>17</v>
      </c>
      <c r="R2" s="280">
        <v>18</v>
      </c>
      <c r="S2" s="280">
        <v>19</v>
      </c>
      <c r="T2" s="280">
        <v>20</v>
      </c>
      <c r="U2" s="280">
        <v>21</v>
      </c>
      <c r="V2" s="280">
        <v>22</v>
      </c>
      <c r="W2" s="280">
        <v>23</v>
      </c>
      <c r="X2" s="280">
        <v>24</v>
      </c>
      <c r="Y2" s="280">
        <v>25</v>
      </c>
      <c r="Z2" s="280">
        <v>26</v>
      </c>
      <c r="AA2" s="280">
        <v>27</v>
      </c>
      <c r="AB2" s="280">
        <v>28</v>
      </c>
      <c r="AC2" s="280">
        <v>29</v>
      </c>
      <c r="AD2" s="280">
        <v>30</v>
      </c>
      <c r="AE2" s="280">
        <v>31</v>
      </c>
      <c r="AF2" s="280">
        <v>32</v>
      </c>
      <c r="AG2" s="280">
        <v>33</v>
      </c>
      <c r="AH2" s="280">
        <v>34</v>
      </c>
      <c r="AI2" s="280">
        <v>35</v>
      </c>
      <c r="AJ2" s="280">
        <v>36</v>
      </c>
      <c r="AK2" s="280">
        <v>37</v>
      </c>
      <c r="AL2" s="280">
        <v>38</v>
      </c>
      <c r="AM2" s="280">
        <v>39</v>
      </c>
      <c r="AN2" s="280">
        <v>40</v>
      </c>
      <c r="AO2" s="280">
        <v>41</v>
      </c>
      <c r="AP2" s="280">
        <v>42</v>
      </c>
      <c r="AQ2" s="280">
        <v>43</v>
      </c>
      <c r="AR2" s="280">
        <v>44</v>
      </c>
      <c r="AS2" s="280">
        <v>45</v>
      </c>
      <c r="AT2" s="280">
        <v>46</v>
      </c>
      <c r="AU2" s="280">
        <v>47</v>
      </c>
      <c r="AV2" s="280">
        <v>48</v>
      </c>
      <c r="AW2" s="280">
        <v>49</v>
      </c>
      <c r="AX2" s="280">
        <v>50</v>
      </c>
      <c r="AY2" s="280">
        <v>51</v>
      </c>
      <c r="AZ2" s="280">
        <v>52</v>
      </c>
      <c r="BA2" s="280">
        <v>53</v>
      </c>
      <c r="BB2" s="280">
        <v>54</v>
      </c>
      <c r="BC2" s="280">
        <v>55</v>
      </c>
      <c r="BD2" s="280">
        <v>56</v>
      </c>
      <c r="BE2" s="280">
        <v>57</v>
      </c>
      <c r="BF2" s="280">
        <v>58</v>
      </c>
      <c r="BG2" s="280">
        <v>59</v>
      </c>
      <c r="BH2" s="280">
        <v>60</v>
      </c>
      <c r="BI2" s="280">
        <v>61</v>
      </c>
      <c r="BJ2" s="280">
        <v>62</v>
      </c>
      <c r="BK2" s="280">
        <v>63</v>
      </c>
      <c r="BL2" s="280">
        <v>64</v>
      </c>
      <c r="BM2" s="280">
        <v>65</v>
      </c>
      <c r="BN2" s="280">
        <v>66</v>
      </c>
      <c r="BO2" s="280">
        <v>67</v>
      </c>
      <c r="BP2" s="280">
        <v>68</v>
      </c>
      <c r="BQ2" s="280">
        <v>69</v>
      </c>
      <c r="BR2" s="280">
        <v>70</v>
      </c>
      <c r="BS2" s="280">
        <v>71</v>
      </c>
      <c r="BT2" s="280">
        <v>72</v>
      </c>
    </row>
    <row r="3" spans="1:72" s="350" customFormat="1" ht="8.25" customHeight="1" x14ac:dyDescent="0.25">
      <c r="A3" s="350">
        <v>6</v>
      </c>
      <c r="D3" s="350">
        <v>12012</v>
      </c>
      <c r="E3" s="350">
        <v>12012</v>
      </c>
      <c r="F3" s="350">
        <v>12012</v>
      </c>
      <c r="G3" s="350">
        <v>22012</v>
      </c>
      <c r="H3" s="350">
        <v>22012</v>
      </c>
      <c r="I3" s="350">
        <v>22012</v>
      </c>
      <c r="J3" s="350">
        <v>32012</v>
      </c>
      <c r="K3" s="350">
        <v>32012</v>
      </c>
      <c r="L3" s="350">
        <v>32012</v>
      </c>
      <c r="M3" s="350">
        <v>42012</v>
      </c>
      <c r="N3" s="350">
        <v>42012</v>
      </c>
      <c r="O3" s="350">
        <v>42012</v>
      </c>
      <c r="P3" s="350">
        <v>12013</v>
      </c>
      <c r="Q3" s="350">
        <v>12013</v>
      </c>
      <c r="R3" s="350">
        <v>12013</v>
      </c>
      <c r="S3" s="350">
        <v>22013</v>
      </c>
      <c r="T3" s="350">
        <v>22013</v>
      </c>
      <c r="U3" s="350">
        <v>22013</v>
      </c>
      <c r="V3" s="350">
        <v>32013</v>
      </c>
      <c r="W3" s="350">
        <v>32013</v>
      </c>
      <c r="X3" s="350">
        <v>32013</v>
      </c>
      <c r="Y3" s="350">
        <v>42013</v>
      </c>
      <c r="Z3" s="350">
        <v>42013</v>
      </c>
      <c r="AA3" s="350">
        <v>42013</v>
      </c>
      <c r="AB3" s="350">
        <v>12014</v>
      </c>
      <c r="AC3" s="350">
        <v>12014</v>
      </c>
      <c r="AD3" s="350">
        <v>12014</v>
      </c>
      <c r="AE3" s="350">
        <v>22014</v>
      </c>
      <c r="AF3" s="350">
        <v>22014</v>
      </c>
      <c r="AG3" s="350">
        <v>22014</v>
      </c>
      <c r="AH3" s="350">
        <v>32014</v>
      </c>
      <c r="AI3" s="350">
        <v>32014</v>
      </c>
      <c r="AJ3" s="350">
        <v>32014</v>
      </c>
      <c r="AK3" s="350">
        <v>42014</v>
      </c>
      <c r="AL3" s="350">
        <v>42014</v>
      </c>
      <c r="AM3" s="350">
        <v>42014</v>
      </c>
      <c r="AN3" s="350">
        <v>12015</v>
      </c>
      <c r="AO3" s="350">
        <v>12015</v>
      </c>
      <c r="AP3" s="350">
        <v>12015</v>
      </c>
      <c r="AQ3" s="350">
        <v>22015</v>
      </c>
      <c r="AR3" s="350">
        <v>22015</v>
      </c>
      <c r="AS3" s="350">
        <v>22015</v>
      </c>
      <c r="AT3" s="350">
        <v>32015</v>
      </c>
      <c r="AU3" s="350">
        <v>32015</v>
      </c>
      <c r="AV3" s="350">
        <v>32015</v>
      </c>
      <c r="AW3" s="350">
        <v>42015</v>
      </c>
      <c r="AX3" s="350">
        <v>42015</v>
      </c>
      <c r="AY3" s="350">
        <v>42015</v>
      </c>
      <c r="AZ3" s="350">
        <v>12016</v>
      </c>
      <c r="BA3" s="350">
        <v>12016</v>
      </c>
      <c r="BB3" s="350">
        <v>12016</v>
      </c>
      <c r="BC3" s="350">
        <v>22016</v>
      </c>
      <c r="BD3" s="350">
        <v>22016</v>
      </c>
      <c r="BE3" s="350">
        <v>22016</v>
      </c>
      <c r="BF3" s="350">
        <v>2012</v>
      </c>
      <c r="BG3" s="350">
        <v>2012</v>
      </c>
      <c r="BH3" s="350">
        <v>2012</v>
      </c>
      <c r="BI3" s="350">
        <v>2013</v>
      </c>
      <c r="BJ3" s="350">
        <v>2013</v>
      </c>
      <c r="BK3" s="350">
        <v>2013</v>
      </c>
      <c r="BL3" s="350">
        <v>2014</v>
      </c>
      <c r="BM3" s="350">
        <v>2014</v>
      </c>
      <c r="BN3" s="350">
        <v>2014</v>
      </c>
      <c r="BO3" s="350">
        <v>2015</v>
      </c>
      <c r="BP3" s="350">
        <v>2015</v>
      </c>
      <c r="BQ3" s="350">
        <v>2015</v>
      </c>
      <c r="BR3" s="350">
        <v>2016</v>
      </c>
      <c r="BS3" s="350">
        <v>2016</v>
      </c>
      <c r="BT3" s="350">
        <v>2016</v>
      </c>
    </row>
    <row r="4" spans="1:72" s="350" customFormat="1" ht="8.25" customHeight="1" x14ac:dyDescent="0.25">
      <c r="A4" s="350">
        <v>4</v>
      </c>
      <c r="B4" s="350" t="s">
        <v>605</v>
      </c>
      <c r="C4" s="350" t="s">
        <v>768</v>
      </c>
      <c r="D4" s="350">
        <v>4</v>
      </c>
      <c r="E4" s="350">
        <v>7</v>
      </c>
      <c r="F4" s="350">
        <v>10</v>
      </c>
      <c r="G4" s="350">
        <v>4</v>
      </c>
      <c r="H4" s="350">
        <v>7</v>
      </c>
      <c r="I4" s="350">
        <v>10</v>
      </c>
      <c r="J4" s="350">
        <v>4</v>
      </c>
      <c r="K4" s="350">
        <v>7</v>
      </c>
      <c r="L4" s="350">
        <v>10</v>
      </c>
      <c r="M4" s="350">
        <v>4</v>
      </c>
      <c r="N4" s="350">
        <v>7</v>
      </c>
      <c r="O4" s="350">
        <v>10</v>
      </c>
      <c r="P4" s="350">
        <v>4</v>
      </c>
      <c r="Q4" s="350">
        <v>7</v>
      </c>
      <c r="R4" s="350">
        <v>10</v>
      </c>
      <c r="S4" s="350">
        <v>4</v>
      </c>
      <c r="T4" s="350">
        <v>7</v>
      </c>
      <c r="U4" s="350">
        <v>10</v>
      </c>
      <c r="V4" s="350">
        <v>4</v>
      </c>
      <c r="W4" s="350">
        <v>7</v>
      </c>
      <c r="X4" s="350">
        <v>10</v>
      </c>
      <c r="Y4" s="350">
        <v>4</v>
      </c>
      <c r="Z4" s="350">
        <v>7</v>
      </c>
      <c r="AA4" s="350">
        <v>10</v>
      </c>
      <c r="AB4" s="350">
        <v>4</v>
      </c>
      <c r="AC4" s="350">
        <v>7</v>
      </c>
      <c r="AD4" s="350">
        <v>10</v>
      </c>
      <c r="AE4" s="350">
        <v>4</v>
      </c>
      <c r="AF4" s="350">
        <v>7</v>
      </c>
      <c r="AG4" s="350">
        <v>10</v>
      </c>
      <c r="AH4" s="350">
        <v>4</v>
      </c>
      <c r="AI4" s="350">
        <v>7</v>
      </c>
      <c r="AJ4" s="350">
        <v>10</v>
      </c>
      <c r="AK4" s="350">
        <v>4</v>
      </c>
      <c r="AL4" s="350">
        <v>7</v>
      </c>
      <c r="AM4" s="350">
        <v>10</v>
      </c>
      <c r="AN4" s="350">
        <v>4</v>
      </c>
      <c r="AO4" s="350">
        <v>7</v>
      </c>
      <c r="AP4" s="350">
        <v>10</v>
      </c>
      <c r="AQ4" s="350">
        <v>4</v>
      </c>
      <c r="AR4" s="350">
        <v>7</v>
      </c>
      <c r="AS4" s="350">
        <v>10</v>
      </c>
      <c r="AT4" s="350">
        <v>4</v>
      </c>
      <c r="AU4" s="350">
        <v>7</v>
      </c>
      <c r="AV4" s="350">
        <v>10</v>
      </c>
      <c r="AW4" s="350">
        <v>4</v>
      </c>
      <c r="AX4" s="350">
        <v>7</v>
      </c>
      <c r="AY4" s="350">
        <v>10</v>
      </c>
      <c r="AZ4" s="350">
        <v>4</v>
      </c>
      <c r="BA4" s="350">
        <v>7</v>
      </c>
      <c r="BB4" s="350">
        <v>10</v>
      </c>
      <c r="BC4" s="350">
        <v>4</v>
      </c>
      <c r="BD4" s="350">
        <v>7</v>
      </c>
      <c r="BE4" s="350">
        <v>10</v>
      </c>
      <c r="BF4" s="350">
        <v>4</v>
      </c>
      <c r="BG4" s="350">
        <v>7</v>
      </c>
      <c r="BH4" s="350">
        <v>10</v>
      </c>
      <c r="BI4" s="350">
        <v>4</v>
      </c>
      <c r="BJ4" s="350">
        <v>7</v>
      </c>
      <c r="BK4" s="350">
        <v>10</v>
      </c>
      <c r="BL4" s="350">
        <v>4</v>
      </c>
      <c r="BM4" s="350">
        <v>7</v>
      </c>
      <c r="BN4" s="350">
        <v>10</v>
      </c>
      <c r="BO4" s="350">
        <v>4</v>
      </c>
      <c r="BP4" s="350">
        <v>7</v>
      </c>
      <c r="BQ4" s="350">
        <v>10</v>
      </c>
      <c r="BR4" s="350">
        <v>4</v>
      </c>
      <c r="BS4" s="350">
        <v>7</v>
      </c>
      <c r="BT4" s="350">
        <v>10</v>
      </c>
    </row>
    <row r="5" spans="1:72" ht="21" x14ac:dyDescent="0.25">
      <c r="B5" s="282" t="str">
        <f>"Impacto das características de idade, sexo e formação sobre o ln do salário habitual em todos os trabalhos: Rio de Janeiro, 2012 a 2016"</f>
        <v>Impacto das características de idade, sexo e formação sobre o ln do salário habitual em todos os trabalhos: Rio de Janeiro, 2012 a 2016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283"/>
      <c r="AV5" s="283"/>
    </row>
    <row r="6" spans="1:72" ht="13.5" thickBot="1" x14ac:dyDescent="0.3">
      <c r="B6" s="285"/>
      <c r="C6" s="286"/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7"/>
      <c r="Y6" s="287"/>
      <c r="Z6" s="287"/>
      <c r="AA6" s="287"/>
      <c r="AB6" s="287"/>
      <c r="AC6" s="287"/>
      <c r="AD6" s="287"/>
      <c r="AE6" s="287"/>
      <c r="AF6" s="287"/>
      <c r="AG6" s="287"/>
      <c r="AH6" s="287"/>
      <c r="AI6" s="287"/>
      <c r="AJ6" s="287"/>
      <c r="AK6" s="287"/>
      <c r="AL6" s="287"/>
      <c r="AM6" s="287"/>
      <c r="AN6" s="287"/>
      <c r="AO6" s="287"/>
      <c r="AP6" s="287"/>
      <c r="AQ6" s="287"/>
      <c r="AR6" s="287"/>
      <c r="AS6" s="287"/>
      <c r="AT6" s="287"/>
      <c r="AU6" s="287"/>
      <c r="AV6" s="287"/>
    </row>
    <row r="7" spans="1:72" ht="15.75" customHeight="1" thickTop="1" x14ac:dyDescent="0.25">
      <c r="B7" s="481" t="s">
        <v>720</v>
      </c>
      <c r="C7" s="481"/>
      <c r="D7" s="479" t="s">
        <v>748</v>
      </c>
      <c r="E7" s="480"/>
      <c r="F7" s="483"/>
      <c r="G7" s="479" t="s">
        <v>749</v>
      </c>
      <c r="H7" s="480"/>
      <c r="I7" s="483"/>
      <c r="J7" s="479" t="s">
        <v>750</v>
      </c>
      <c r="K7" s="480"/>
      <c r="L7" s="483"/>
      <c r="M7" s="479" t="s">
        <v>751</v>
      </c>
      <c r="N7" s="480"/>
      <c r="O7" s="483"/>
      <c r="P7" s="479" t="s">
        <v>752</v>
      </c>
      <c r="Q7" s="480"/>
      <c r="R7" s="483"/>
      <c r="S7" s="479" t="s">
        <v>753</v>
      </c>
      <c r="T7" s="480"/>
      <c r="U7" s="483"/>
      <c r="V7" s="479" t="s">
        <v>754</v>
      </c>
      <c r="W7" s="480"/>
      <c r="X7" s="483"/>
      <c r="Y7" s="479" t="s">
        <v>755</v>
      </c>
      <c r="Z7" s="480"/>
      <c r="AA7" s="483"/>
      <c r="AB7" s="479" t="s">
        <v>756</v>
      </c>
      <c r="AC7" s="480"/>
      <c r="AD7" s="483"/>
      <c r="AE7" s="479" t="s">
        <v>757</v>
      </c>
      <c r="AF7" s="480"/>
      <c r="AG7" s="483"/>
      <c r="AH7" s="479" t="s">
        <v>758</v>
      </c>
      <c r="AI7" s="480"/>
      <c r="AJ7" s="483"/>
      <c r="AK7" s="479" t="s">
        <v>759</v>
      </c>
      <c r="AL7" s="480"/>
      <c r="AM7" s="483"/>
      <c r="AN7" s="479" t="s">
        <v>760</v>
      </c>
      <c r="AO7" s="480"/>
      <c r="AP7" s="483"/>
      <c r="AQ7" s="479" t="s">
        <v>761</v>
      </c>
      <c r="AR7" s="480"/>
      <c r="AS7" s="483"/>
      <c r="AT7" s="479" t="s">
        <v>762</v>
      </c>
      <c r="AU7" s="480"/>
      <c r="AV7" s="480"/>
      <c r="AW7" s="479" t="s">
        <v>763</v>
      </c>
      <c r="AX7" s="480"/>
      <c r="AY7" s="480"/>
      <c r="AZ7" s="479" t="s">
        <v>764</v>
      </c>
      <c r="BA7" s="480"/>
      <c r="BB7" s="480"/>
      <c r="BC7" s="479" t="s">
        <v>788</v>
      </c>
      <c r="BD7" s="480"/>
      <c r="BE7" s="480"/>
      <c r="BF7" s="479">
        <v>2012</v>
      </c>
      <c r="BG7" s="480"/>
      <c r="BH7" s="480"/>
      <c r="BI7" s="479">
        <v>2013</v>
      </c>
      <c r="BJ7" s="480"/>
      <c r="BK7" s="480"/>
      <c r="BL7" s="479">
        <v>2014</v>
      </c>
      <c r="BM7" s="480"/>
      <c r="BN7" s="480"/>
      <c r="BO7" s="479">
        <v>2015</v>
      </c>
      <c r="BP7" s="480"/>
      <c r="BQ7" s="480"/>
      <c r="BR7" s="479">
        <v>2016</v>
      </c>
      <c r="BS7" s="480"/>
      <c r="BT7" s="480"/>
    </row>
    <row r="8" spans="1:72" ht="25.5" x14ac:dyDescent="0.25">
      <c r="B8" s="482"/>
      <c r="C8" s="482"/>
      <c r="D8" s="288" t="s">
        <v>721</v>
      </c>
      <c r="E8" s="289" t="s">
        <v>722</v>
      </c>
      <c r="F8" s="290" t="s">
        <v>723</v>
      </c>
      <c r="G8" s="288" t="s">
        <v>721</v>
      </c>
      <c r="H8" s="289" t="s">
        <v>722</v>
      </c>
      <c r="I8" s="290" t="s">
        <v>723</v>
      </c>
      <c r="J8" s="288" t="s">
        <v>721</v>
      </c>
      <c r="K8" s="289" t="s">
        <v>722</v>
      </c>
      <c r="L8" s="290" t="s">
        <v>723</v>
      </c>
      <c r="M8" s="288" t="s">
        <v>721</v>
      </c>
      <c r="N8" s="289" t="s">
        <v>722</v>
      </c>
      <c r="O8" s="290" t="s">
        <v>723</v>
      </c>
      <c r="P8" s="288" t="s">
        <v>721</v>
      </c>
      <c r="Q8" s="289" t="s">
        <v>722</v>
      </c>
      <c r="R8" s="290" t="s">
        <v>723</v>
      </c>
      <c r="S8" s="288" t="s">
        <v>721</v>
      </c>
      <c r="T8" s="289" t="s">
        <v>722</v>
      </c>
      <c r="U8" s="290" t="s">
        <v>723</v>
      </c>
      <c r="V8" s="288" t="s">
        <v>721</v>
      </c>
      <c r="W8" s="289" t="s">
        <v>722</v>
      </c>
      <c r="X8" s="290" t="s">
        <v>723</v>
      </c>
      <c r="Y8" s="288" t="s">
        <v>721</v>
      </c>
      <c r="Z8" s="289" t="s">
        <v>722</v>
      </c>
      <c r="AA8" s="290" t="s">
        <v>723</v>
      </c>
      <c r="AB8" s="288" t="s">
        <v>721</v>
      </c>
      <c r="AC8" s="289" t="s">
        <v>722</v>
      </c>
      <c r="AD8" s="290" t="s">
        <v>723</v>
      </c>
      <c r="AE8" s="288" t="s">
        <v>721</v>
      </c>
      <c r="AF8" s="289" t="s">
        <v>722</v>
      </c>
      <c r="AG8" s="290" t="s">
        <v>723</v>
      </c>
      <c r="AH8" s="288" t="s">
        <v>721</v>
      </c>
      <c r="AI8" s="289" t="s">
        <v>722</v>
      </c>
      <c r="AJ8" s="290" t="s">
        <v>723</v>
      </c>
      <c r="AK8" s="288" t="s">
        <v>721</v>
      </c>
      <c r="AL8" s="289" t="s">
        <v>722</v>
      </c>
      <c r="AM8" s="290" t="s">
        <v>723</v>
      </c>
      <c r="AN8" s="288" t="s">
        <v>721</v>
      </c>
      <c r="AO8" s="289" t="s">
        <v>722</v>
      </c>
      <c r="AP8" s="289" t="s">
        <v>723</v>
      </c>
      <c r="AQ8" s="288" t="s">
        <v>721</v>
      </c>
      <c r="AR8" s="289" t="s">
        <v>722</v>
      </c>
      <c r="AS8" s="290" t="s">
        <v>723</v>
      </c>
      <c r="AT8" s="288" t="s">
        <v>721</v>
      </c>
      <c r="AU8" s="289" t="s">
        <v>722</v>
      </c>
      <c r="AV8" s="289" t="s">
        <v>723</v>
      </c>
      <c r="AW8" s="319" t="s">
        <v>721</v>
      </c>
      <c r="AX8" s="320" t="s">
        <v>722</v>
      </c>
      <c r="AY8" s="320" t="s">
        <v>723</v>
      </c>
      <c r="AZ8" s="319" t="s">
        <v>721</v>
      </c>
      <c r="BA8" s="320" t="s">
        <v>722</v>
      </c>
      <c r="BB8" s="320" t="s">
        <v>723</v>
      </c>
      <c r="BC8" s="319" t="s">
        <v>721</v>
      </c>
      <c r="BD8" s="320" t="s">
        <v>722</v>
      </c>
      <c r="BE8" s="320" t="s">
        <v>723</v>
      </c>
      <c r="BF8" s="319" t="s">
        <v>721</v>
      </c>
      <c r="BG8" s="320" t="s">
        <v>722</v>
      </c>
      <c r="BH8" s="320" t="s">
        <v>723</v>
      </c>
      <c r="BI8" s="319" t="s">
        <v>721</v>
      </c>
      <c r="BJ8" s="320" t="s">
        <v>722</v>
      </c>
      <c r="BK8" s="320" t="s">
        <v>723</v>
      </c>
      <c r="BL8" s="319" t="s">
        <v>721</v>
      </c>
      <c r="BM8" s="320" t="s">
        <v>722</v>
      </c>
      <c r="BN8" s="320" t="s">
        <v>723</v>
      </c>
      <c r="BO8" s="319" t="s">
        <v>721</v>
      </c>
      <c r="BP8" s="320" t="s">
        <v>722</v>
      </c>
      <c r="BQ8" s="320" t="s">
        <v>723</v>
      </c>
      <c r="BR8" s="319" t="s">
        <v>721</v>
      </c>
      <c r="BS8" s="320" t="s">
        <v>722</v>
      </c>
      <c r="BT8" s="320" t="s">
        <v>723</v>
      </c>
    </row>
    <row r="9" spans="1:72" s="292" customFormat="1" ht="15.75" x14ac:dyDescent="0.25">
      <c r="A9" s="352" t="s">
        <v>718</v>
      </c>
      <c r="B9" s="484" t="s">
        <v>724</v>
      </c>
      <c r="C9" s="484"/>
      <c r="D9" s="291" t="s">
        <v>725</v>
      </c>
      <c r="E9" s="291" t="s">
        <v>725</v>
      </c>
      <c r="F9" s="291">
        <f>IF($A9="","",IFERROR(VLOOKUP(F$3&amp;$A9,Model1_Rio!$1:$1048576,F$4,0),"-"))</f>
        <v>7.43550729751587</v>
      </c>
      <c r="G9" s="291" t="s">
        <v>725</v>
      </c>
      <c r="H9" s="291" t="s">
        <v>725</v>
      </c>
      <c r="I9" s="291">
        <f>IF($A9="","",IFERROR(VLOOKUP(I$3&amp;$A9,Model1_Rio!$1:$1048576,I$4,0),"-"))</f>
        <v>7.4524388313293501</v>
      </c>
      <c r="J9" s="291" t="s">
        <v>725</v>
      </c>
      <c r="K9" s="291" t="s">
        <v>725</v>
      </c>
      <c r="L9" s="291">
        <f>IF($A9="","",IFERROR(VLOOKUP(L$3&amp;$A9,Model1_Rio!$1:$1048576,L$4,0),"-"))</f>
        <v>7.4251446723937997</v>
      </c>
      <c r="M9" s="291" t="s">
        <v>725</v>
      </c>
      <c r="N9" s="291" t="s">
        <v>725</v>
      </c>
      <c r="O9" s="291">
        <f>IF($A9="","",IFERROR(VLOOKUP(O$3&amp;$A9,Model1_Rio!$1:$1048576,O$4,0),"-"))</f>
        <v>7.4168286323547399</v>
      </c>
      <c r="P9" s="291" t="s">
        <v>725</v>
      </c>
      <c r="Q9" s="291" t="s">
        <v>725</v>
      </c>
      <c r="R9" s="291">
        <f>IF($A9="","",IFERROR(VLOOKUP(R$3&amp;$A9,Model1_Rio!$1:$1048576,R$4,0),"-"))</f>
        <v>7.4708089828491202</v>
      </c>
      <c r="S9" s="291" t="s">
        <v>725</v>
      </c>
      <c r="T9" s="291" t="s">
        <v>725</v>
      </c>
      <c r="U9" s="291">
        <f>IF($A9="","",IFERROR(VLOOKUP(U$3&amp;$A9,Model1_Rio!$1:$1048576,U$4,0),"-"))</f>
        <v>7.4545860290527299</v>
      </c>
      <c r="V9" s="291" t="s">
        <v>725</v>
      </c>
      <c r="W9" s="291" t="s">
        <v>725</v>
      </c>
      <c r="X9" s="291">
        <f>IF($A9="","",IFERROR(VLOOKUP(X$3&amp;$A9,Model1_Rio!$1:$1048576,X$4,0),"-"))</f>
        <v>7.5036935806274396</v>
      </c>
      <c r="Y9" s="291" t="s">
        <v>725</v>
      </c>
      <c r="Z9" s="291" t="s">
        <v>725</v>
      </c>
      <c r="AA9" s="291">
        <f>IF($A9="","",IFERROR(VLOOKUP(AA$3&amp;$A9,Model1_Rio!$1:$1048576,AA$4,0),"-"))</f>
        <v>7.5474066734314</v>
      </c>
      <c r="AB9" s="291" t="s">
        <v>725</v>
      </c>
      <c r="AC9" s="291" t="s">
        <v>725</v>
      </c>
      <c r="AD9" s="291">
        <f>IF($A9="","",IFERROR(VLOOKUP(AD$3&amp;$A9,Model1_Rio!$1:$1048576,AD$4,0),"-"))</f>
        <v>7.5525412559509304</v>
      </c>
      <c r="AE9" s="291" t="s">
        <v>725</v>
      </c>
      <c r="AF9" s="291" t="s">
        <v>725</v>
      </c>
      <c r="AG9" s="291">
        <f>IF($A9="","",IFERROR(VLOOKUP(AG$3&amp;$A9,Model1_Rio!$1:$1048576,AG$4,0),"-"))</f>
        <v>7.3908739089965803</v>
      </c>
      <c r="AH9" s="291" t="s">
        <v>725</v>
      </c>
      <c r="AI9" s="291" t="s">
        <v>725</v>
      </c>
      <c r="AJ9" s="291">
        <f>IF($A9="","",IFERROR(VLOOKUP(AJ$3&amp;$A9,Model1_Rio!$1:$1048576,AJ$4,0),"-"))</f>
        <v>7.1971716880798304</v>
      </c>
      <c r="AK9" s="291" t="s">
        <v>725</v>
      </c>
      <c r="AL9" s="291" t="s">
        <v>725</v>
      </c>
      <c r="AM9" s="291">
        <f>IF($A9="","",IFERROR(VLOOKUP(AM$3&amp;$A9,Model1_Rio!$1:$1048576,AM$4,0),"-"))</f>
        <v>7.3565659523010298</v>
      </c>
      <c r="AN9" s="291" t="s">
        <v>725</v>
      </c>
      <c r="AO9" s="291" t="s">
        <v>725</v>
      </c>
      <c r="AP9" s="291">
        <f>IF($A9="","",IFERROR(VLOOKUP(AP$3&amp;$A9,Model1_Rio!$1:$1048576,AP$4,0),"-"))</f>
        <v>7.5226297378540004</v>
      </c>
      <c r="AQ9" s="291" t="s">
        <v>725</v>
      </c>
      <c r="AR9" s="291" t="s">
        <v>725</v>
      </c>
      <c r="AS9" s="291">
        <f>IF($A9="","",IFERROR(VLOOKUP(AS$3&amp;$A9,Model1_Rio!$1:$1048576,AS$4,0),"-"))</f>
        <v>7.5423731803893999</v>
      </c>
      <c r="AT9" s="291" t="s">
        <v>725</v>
      </c>
      <c r="AU9" s="291" t="s">
        <v>725</v>
      </c>
      <c r="AV9" s="291">
        <f>IF($A9="","",IFERROR(VLOOKUP(AV$3&amp;$A9,Model1_Rio!$1:$1048576,AV$4,0),"-"))</f>
        <v>7.5726265907287598</v>
      </c>
      <c r="AW9" s="291" t="s">
        <v>725</v>
      </c>
      <c r="AX9" s="291" t="s">
        <v>725</v>
      </c>
      <c r="AY9" s="291">
        <f>IF($A9="","",IFERROR(VLOOKUP(AY$3&amp;$A9,Model1_Rio!$1:$1048576,AY$4,0),"-"))</f>
        <v>7.5576534271240199</v>
      </c>
      <c r="AZ9" s="291" t="s">
        <v>725</v>
      </c>
      <c r="BA9" s="291" t="s">
        <v>725</v>
      </c>
      <c r="BB9" s="291">
        <f>IF($A9="","",IFERROR(VLOOKUP(BB$3&amp;$A9,Model1_Rio!$1:$1048576,BB$4,0),"-"))</f>
        <v>7.5990939140319798</v>
      </c>
      <c r="BC9" s="291" t="s">
        <v>725</v>
      </c>
      <c r="BD9" s="291" t="s">
        <v>725</v>
      </c>
      <c r="BE9" s="291">
        <f>IF($A9="","",IFERROR(VLOOKUP(BE$3&amp;$A9,Model1_Rio!$1:$1048576,BE$4,0),"-"))</f>
        <v>7.6056990623474103</v>
      </c>
      <c r="BF9" s="291" t="s">
        <v>725</v>
      </c>
      <c r="BG9" s="291" t="s">
        <v>725</v>
      </c>
      <c r="BH9" s="291">
        <f>IF($A9="","",IFERROR(VLOOKUP(BH$3&amp;$A9,Model1_Rio!$1:$1048576,BH$4,0),"-"))</f>
        <v>7.4325428009033203</v>
      </c>
      <c r="BI9" s="291" t="s">
        <v>725</v>
      </c>
      <c r="BJ9" s="291" t="s">
        <v>725</v>
      </c>
      <c r="BK9" s="291">
        <f>IF($A9="","",IFERROR(VLOOKUP(BK$3&amp;$A9,Model1_Rio!$1:$1048576,BK$4,0),"-"))</f>
        <v>7.4942455291748002</v>
      </c>
      <c r="BL9" s="291" t="s">
        <v>725</v>
      </c>
      <c r="BM9" s="291" t="s">
        <v>725</v>
      </c>
      <c r="BN9" s="291">
        <f>IF($A9="","",IFERROR(VLOOKUP(BN$3&amp;$A9,Model1_Rio!$1:$1048576,BN$4,0),"-"))</f>
        <v>7.3740577697753897</v>
      </c>
      <c r="BO9" s="291" t="s">
        <v>725</v>
      </c>
      <c r="BP9" s="291" t="s">
        <v>725</v>
      </c>
      <c r="BQ9" s="291">
        <f>IF($A9="","",IFERROR(VLOOKUP(BQ$3&amp;$A9,Model1_Rio!$1:$1048576,BQ$4,0),"-"))</f>
        <v>7.5488634109497097</v>
      </c>
      <c r="BR9" s="291" t="s">
        <v>725</v>
      </c>
      <c r="BS9" s="291" t="s">
        <v>725</v>
      </c>
      <c r="BT9" s="291">
        <f>IF($A9="","",IFERROR(VLOOKUP(BT$3&amp;$A9,Model1_Rio!$1:$1048576,BT$4,0),"-"))</f>
        <v>7.6023883819580096</v>
      </c>
    </row>
    <row r="10" spans="1:72" ht="15.75" x14ac:dyDescent="0.25">
      <c r="A10" s="351" t="s">
        <v>696</v>
      </c>
      <c r="B10" s="477" t="s">
        <v>726</v>
      </c>
      <c r="C10" s="477"/>
      <c r="D10" s="293">
        <f>IF($A10="","",IFERROR(VLOOKUP(D$3&amp;$A10,Model1_Rio!$1:$1048576,D$4,0),"-"))</f>
        <v>5.2262268066406303</v>
      </c>
      <c r="E10" s="294">
        <f>IF($A10="","",IFERROR(VLOOKUP(E$3&amp;$A10,Model1_Rio!$1:$1048576,E$4,0)*100,"-"))</f>
        <v>0</v>
      </c>
      <c r="F10" s="295">
        <f>IF($A10="","",IFERROR(VLOOKUP(F$3&amp;$A10,Model1_Rio!$1:$1048576,F$4,0),"-"))</f>
        <v>0</v>
      </c>
      <c r="G10" s="293">
        <f>IF($A10="","",IFERROR(VLOOKUP(G$3&amp;$A10,Model1_Rio!$1:$1048576,G$4,0),"-"))</f>
        <v>5.7473464012145996</v>
      </c>
      <c r="H10" s="294">
        <f>IF($A10="","",IFERROR(VLOOKUP(H$3&amp;$A10,Model1_Rio!$1:$1048576,H$4,0)*100,"-"))</f>
        <v>0</v>
      </c>
      <c r="I10" s="295">
        <f>IF($A10="","",IFERROR(VLOOKUP(I$3&amp;$A10,Model1_Rio!$1:$1048576,I$4,0),"-"))</f>
        <v>0</v>
      </c>
      <c r="J10" s="293">
        <f>IF($A10="","",IFERROR(VLOOKUP(J$3&amp;$A10,Model1_Rio!$1:$1048576,J$4,0),"-"))</f>
        <v>5.5008397102356001</v>
      </c>
      <c r="K10" s="294">
        <f>IF($A10="","",IFERROR(VLOOKUP(K$3&amp;$A10,Model1_Rio!$1:$1048576,K$4,0)*100,"-"))</f>
        <v>0</v>
      </c>
      <c r="L10" s="295">
        <f>IF($A10="","",IFERROR(VLOOKUP(L$3&amp;$A10,Model1_Rio!$1:$1048576,L$4,0),"-"))</f>
        <v>0</v>
      </c>
      <c r="M10" s="293">
        <f>IF($A10="","",IFERROR(VLOOKUP(M$3&amp;$A10,Model1_Rio!$1:$1048576,M$4,0),"-"))</f>
        <v>5.53961133956909</v>
      </c>
      <c r="N10" s="294">
        <f>IF($A10="","",IFERROR(VLOOKUP(N$3&amp;$A10,Model1_Rio!$1:$1048576,N$4,0)*100,"-"))</f>
        <v>0</v>
      </c>
      <c r="O10" s="295">
        <f>IF($A10="","",IFERROR(VLOOKUP(O$3&amp;$A10,Model1_Rio!$1:$1048576,O$4,0),"-"))</f>
        <v>0</v>
      </c>
      <c r="P10" s="293">
        <f>IF($A10="","",IFERROR(VLOOKUP(P$3&amp;$A10,Model1_Rio!$1:$1048576,P$4,0),"-"))</f>
        <v>5.75113773345947</v>
      </c>
      <c r="Q10" s="294">
        <f>IF($A10="","",IFERROR(VLOOKUP(Q$3&amp;$A10,Model1_Rio!$1:$1048576,Q$4,0)*100,"-"))</f>
        <v>0</v>
      </c>
      <c r="R10" s="295">
        <f>IF($A10="","",IFERROR(VLOOKUP(R$3&amp;$A10,Model1_Rio!$1:$1048576,R$4,0),"-"))</f>
        <v>0</v>
      </c>
      <c r="S10" s="293">
        <f>IF($A10="","",IFERROR(VLOOKUP(S$3&amp;$A10,Model1_Rio!$1:$1048576,S$4,0),"-"))</f>
        <v>5.6284551620483398</v>
      </c>
      <c r="T10" s="294">
        <f>IF($A10="","",IFERROR(VLOOKUP(T$3&amp;$A10,Model1_Rio!$1:$1048576,T$4,0)*100,"-"))</f>
        <v>0</v>
      </c>
      <c r="U10" s="295">
        <f>IF($A10="","",IFERROR(VLOOKUP(U$3&amp;$A10,Model1_Rio!$1:$1048576,U$4,0),"-"))</f>
        <v>0</v>
      </c>
      <c r="V10" s="293">
        <f>IF($A10="","",IFERROR(VLOOKUP(V$3&amp;$A10,Model1_Rio!$1:$1048576,V$4,0),"-"))</f>
        <v>5.6395788192748997</v>
      </c>
      <c r="W10" s="294">
        <f>IF($A10="","",IFERROR(VLOOKUP(W$3&amp;$A10,Model1_Rio!$1:$1048576,W$4,0)*100,"-"))</f>
        <v>0</v>
      </c>
      <c r="X10" s="295">
        <f>IF($A10="","",IFERROR(VLOOKUP(X$3&amp;$A10,Model1_Rio!$1:$1048576,X$4,0),"-"))</f>
        <v>0</v>
      </c>
      <c r="Y10" s="293">
        <f>IF($A10="","",IFERROR(VLOOKUP(Y$3&amp;$A10,Model1_Rio!$1:$1048576,Y$4,0),"-"))</f>
        <v>5.6514530181884801</v>
      </c>
      <c r="Z10" s="294">
        <f>IF($A10="","",IFERROR(VLOOKUP(Z$3&amp;$A10,Model1_Rio!$1:$1048576,Z$4,0)*100,"-"))</f>
        <v>0</v>
      </c>
      <c r="AA10" s="295">
        <f>IF($A10="","",IFERROR(VLOOKUP(AA$3&amp;$A10,Model1_Rio!$1:$1048576,AA$4,0),"-"))</f>
        <v>0</v>
      </c>
      <c r="AB10" s="293">
        <f>IF($A10="","",IFERROR(VLOOKUP(AB$3&amp;$A10,Model1_Rio!$1:$1048576,AB$4,0),"-"))</f>
        <v>5.6777009963989302</v>
      </c>
      <c r="AC10" s="294">
        <f>IF($A10="","",IFERROR(VLOOKUP(AC$3&amp;$A10,Model1_Rio!$1:$1048576,AC$4,0)*100,"-"))</f>
        <v>0</v>
      </c>
      <c r="AD10" s="295">
        <f>IF($A10="","",IFERROR(VLOOKUP(AD$3&amp;$A10,Model1_Rio!$1:$1048576,AD$4,0),"-"))</f>
        <v>0</v>
      </c>
      <c r="AE10" s="293">
        <f>IF($A10="","",IFERROR(VLOOKUP(AE$3&amp;$A10,Model1_Rio!$1:$1048576,AE$4,0),"-"))</f>
        <v>5.5341391563415501</v>
      </c>
      <c r="AF10" s="294">
        <f>IF($A10="","",IFERROR(VLOOKUP(AF$3&amp;$A10,Model1_Rio!$1:$1048576,AF$4,0)*100,"-"))</f>
        <v>0</v>
      </c>
      <c r="AG10" s="295">
        <f>IF($A10="","",IFERROR(VLOOKUP(AG$3&amp;$A10,Model1_Rio!$1:$1048576,AG$4,0),"-"))</f>
        <v>0</v>
      </c>
      <c r="AH10" s="293">
        <f>IF($A10="","",IFERROR(VLOOKUP(AH$3&amp;$A10,Model1_Rio!$1:$1048576,AH$4,0),"-"))</f>
        <v>6.0492978096008301</v>
      </c>
      <c r="AI10" s="294">
        <f>IF($A10="","",IFERROR(VLOOKUP(AI$3&amp;$A10,Model1_Rio!$1:$1048576,AI$4,0)*100,"-"))</f>
        <v>0</v>
      </c>
      <c r="AJ10" s="295">
        <f>IF($A10="","",IFERROR(VLOOKUP(AJ$3&amp;$A10,Model1_Rio!$1:$1048576,AJ$4,0),"-"))</f>
        <v>0</v>
      </c>
      <c r="AK10" s="293">
        <f>IF($A10="","",IFERROR(VLOOKUP(AK$3&amp;$A10,Model1_Rio!$1:$1048576,AK$4,0),"-"))</f>
        <v>5.91164350509644</v>
      </c>
      <c r="AL10" s="294">
        <f>IF($A10="","",IFERROR(VLOOKUP(AL$3&amp;$A10,Model1_Rio!$1:$1048576,AL$4,0)*100,"-"))</f>
        <v>0</v>
      </c>
      <c r="AM10" s="295">
        <f>IF($A10="","",IFERROR(VLOOKUP(AM$3&amp;$A10,Model1_Rio!$1:$1048576,AM$4,0),"-"))</f>
        <v>0</v>
      </c>
      <c r="AN10" s="293">
        <f>IF($A10="","",IFERROR(VLOOKUP(AN$3&amp;$A10,Model1_Rio!$1:$1048576,AN$4,0),"-"))</f>
        <v>5.9251403808593803</v>
      </c>
      <c r="AO10" s="294">
        <f>IF($A10="","",IFERROR(VLOOKUP(AO$3&amp;$A10,Model1_Rio!$1:$1048576,AO$4,0)*100,"-"))</f>
        <v>0</v>
      </c>
      <c r="AP10" s="295">
        <f>IF($A10="","",IFERROR(VLOOKUP(AP$3&amp;$A10,Model1_Rio!$1:$1048576,AP$4,0),"-"))</f>
        <v>0</v>
      </c>
      <c r="AQ10" s="293">
        <f>IF($A10="","",IFERROR(VLOOKUP(AQ$3&amp;$A10,Model1_Rio!$1:$1048576,AQ$4,0),"-"))</f>
        <v>5.76711082458496</v>
      </c>
      <c r="AR10" s="294">
        <f>IF($A10="","",IFERROR(VLOOKUP(AR$3&amp;$A10,Model1_Rio!$1:$1048576,AR$4,0)*100,"-"))</f>
        <v>0</v>
      </c>
      <c r="AS10" s="295">
        <f>IF($A10="","",IFERROR(VLOOKUP(AS$3&amp;$A10,Model1_Rio!$1:$1048576,AS$4,0),"-"))</f>
        <v>0</v>
      </c>
      <c r="AT10" s="293">
        <f>IF($A10="","",IFERROR(VLOOKUP(AT$3&amp;$A10,Model1_Rio!$1:$1048576,AT$4,0),"-"))</f>
        <v>5.7319931983947798</v>
      </c>
      <c r="AU10" s="294">
        <f>IF($A10="","",IFERROR(VLOOKUP(AU$3&amp;$A10,Model1_Rio!$1:$1048576,AU$4,0)*100,"-"))</f>
        <v>0</v>
      </c>
      <c r="AV10" s="295">
        <f>IF($A10="","",IFERROR(VLOOKUP(AV$3&amp;$A10,Model1_Rio!$1:$1048576,AV$4,0),"-"))</f>
        <v>0</v>
      </c>
      <c r="AW10" s="293">
        <f>IF($A10="","",IFERROR(VLOOKUP(AW$3&amp;$A10,Model1_Rio!$1:$1048576,AW$4,0),"-"))</f>
        <v>5.72943067550659</v>
      </c>
      <c r="AX10" s="294">
        <f>IF($A10="","",IFERROR(VLOOKUP(AX$3&amp;$A10,Model1_Rio!$1:$1048576,AX$4,0)*100,"-"))</f>
        <v>0</v>
      </c>
      <c r="AY10" s="295">
        <f>IF($A10="","",IFERROR(VLOOKUP(AY$3&amp;$A10,Model1_Rio!$1:$1048576,AY$4,0),"-"))</f>
        <v>0</v>
      </c>
      <c r="AZ10" s="293">
        <f>IF($A10="","",IFERROR(VLOOKUP(AZ$3&amp;$A10,Model1_Rio!$1:$1048576,AZ$4,0),"-"))</f>
        <v>5.6848812103271502</v>
      </c>
      <c r="BA10" s="294">
        <f>IF($A10="","",IFERROR(VLOOKUP(BA$3&amp;$A10,Model1_Rio!$1:$1048576,BA$4,0)*100,"-"))</f>
        <v>0</v>
      </c>
      <c r="BB10" s="295">
        <f>IF($A10="","",IFERROR(VLOOKUP(BB$3&amp;$A10,Model1_Rio!$1:$1048576,BB$4,0),"-"))</f>
        <v>0</v>
      </c>
      <c r="BC10" s="293">
        <f>IF($A10="","",IFERROR(VLOOKUP(BC$3&amp;$A10,Model1_Rio!$1:$1048576,BC$4,0),"-"))</f>
        <v>5.5302467346191397</v>
      </c>
      <c r="BD10" s="294">
        <f>IF($A10="","",IFERROR(VLOOKUP(BD$3&amp;$A10,Model1_Rio!$1:$1048576,BD$4,0)*100,"-"))</f>
        <v>0</v>
      </c>
      <c r="BE10" s="295">
        <f>IF($A10="","",IFERROR(VLOOKUP(BE$3&amp;$A10,Model1_Rio!$1:$1048576,BE$4,0),"-"))</f>
        <v>0</v>
      </c>
      <c r="BF10" s="293">
        <f>IF($A10="","",IFERROR(VLOOKUP(BF$3&amp;$A10,Model1_Rio!$1:$1048576,BF$4,0),"-"))</f>
        <v>5.5042457580566397</v>
      </c>
      <c r="BG10" s="294">
        <f>IF($A10="","",IFERROR(VLOOKUP(BG$3&amp;$A10,Model1_Rio!$1:$1048576,BG$4,0)*100,"-"))</f>
        <v>0</v>
      </c>
      <c r="BH10" s="295">
        <f>IF($A10="","",IFERROR(VLOOKUP(BH$3&amp;$A10,Model1_Rio!$1:$1048576,BH$4,0),"-"))</f>
        <v>0</v>
      </c>
      <c r="BI10" s="293">
        <f>IF($A10="","",IFERROR(VLOOKUP(BI$3&amp;$A10,Model1_Rio!$1:$1048576,BI$4,0),"-"))</f>
        <v>5.6660337448120099</v>
      </c>
      <c r="BJ10" s="294">
        <f>IF($A10="","",IFERROR(VLOOKUP(BJ$3&amp;$A10,Model1_Rio!$1:$1048576,BJ$4,0)*100,"-"))</f>
        <v>0</v>
      </c>
      <c r="BK10" s="295">
        <f>IF($A10="","",IFERROR(VLOOKUP(BK$3&amp;$A10,Model1_Rio!$1:$1048576,BK$4,0),"-"))</f>
        <v>0</v>
      </c>
      <c r="BL10" s="293">
        <f>IF($A10="","",IFERROR(VLOOKUP(BL$3&amp;$A10,Model1_Rio!$1:$1048576,BL$4,0),"-"))</f>
        <v>5.8004474639892596</v>
      </c>
      <c r="BM10" s="294">
        <f>IF($A10="","",IFERROR(VLOOKUP(BM$3&amp;$A10,Model1_Rio!$1:$1048576,BM$4,0)*100,"-"))</f>
        <v>0</v>
      </c>
      <c r="BN10" s="295">
        <f>IF($A10="","",IFERROR(VLOOKUP(BN$3&amp;$A10,Model1_Rio!$1:$1048576,BN$4,0),"-"))</f>
        <v>0</v>
      </c>
      <c r="BO10" s="293">
        <f>IF($A10="","",IFERROR(VLOOKUP(BO$3&amp;$A10,Model1_Rio!$1:$1048576,BO$4,0),"-"))</f>
        <v>5.7908301353454599</v>
      </c>
      <c r="BP10" s="294">
        <f>IF($A10="","",IFERROR(VLOOKUP(BP$3&amp;$A10,Model1_Rio!$1:$1048576,BP$4,0)*100,"-"))</f>
        <v>0</v>
      </c>
      <c r="BQ10" s="295">
        <f>IF($A10="","",IFERROR(VLOOKUP(BQ$3&amp;$A10,Model1_Rio!$1:$1048576,BQ$4,0),"-"))</f>
        <v>0</v>
      </c>
      <c r="BR10" s="293">
        <f>IF($A10="","",IFERROR(VLOOKUP(BR$3&amp;$A10,Model1_Rio!$1:$1048576,BR$4,0),"-"))</f>
        <v>5.6090230941772496</v>
      </c>
      <c r="BS10" s="294">
        <f>IF($A10="","",IFERROR(VLOOKUP(BS$3&amp;$A10,Model1_Rio!$1:$1048576,BS$4,0)*100,"-"))</f>
        <v>0</v>
      </c>
      <c r="BT10" s="295">
        <f>IF($A10="","",IFERROR(VLOOKUP(BT$3&amp;$A10,Model1_Rio!$1:$1048576,BT$4,0),"-"))</f>
        <v>0</v>
      </c>
    </row>
    <row r="11" spans="1:72" ht="15.75" x14ac:dyDescent="0.25">
      <c r="B11" s="478" t="s">
        <v>727</v>
      </c>
      <c r="C11" s="478"/>
      <c r="D11" s="296">
        <f>+D12+2*40*D13</f>
        <v>1.3460248708724962E-2</v>
      </c>
      <c r="E11" s="298">
        <f>+EXP(D11)-1</f>
        <v>1.3551245678617097E-2</v>
      </c>
      <c r="F11" s="297">
        <f>-D12/(2*D13)</f>
        <v>51.89295149490615</v>
      </c>
      <c r="G11" s="296">
        <f>+G12+2*40*G13</f>
        <v>1.19312149472535E-2</v>
      </c>
      <c r="H11" s="298">
        <f>+EXP(G11)-1</f>
        <v>1.2002675814501096E-2</v>
      </c>
      <c r="I11" s="297">
        <f>-G12/(2*G13)</f>
        <v>54.400715143482245</v>
      </c>
      <c r="J11" s="296">
        <f>+J12+2*40*J13</f>
        <v>1.2010030914098038E-2</v>
      </c>
      <c r="K11" s="298">
        <f>+EXP(J11)-1</f>
        <v>1.2082440927185578E-2</v>
      </c>
      <c r="L11" s="297">
        <f>-J12/(2*J13)</f>
        <v>52.893162362452578</v>
      </c>
      <c r="M11" s="296">
        <f>+M12+2*40*M13</f>
        <v>1.206074235960846E-2</v>
      </c>
      <c r="N11" s="298">
        <f>+EXP(M11)-1</f>
        <v>1.2133766392123935E-2</v>
      </c>
      <c r="O11" s="297">
        <f>-M12/(2*M13)</f>
        <v>52.516552469316515</v>
      </c>
      <c r="P11" s="296">
        <f>+P12+2*40*P13</f>
        <v>1.0583181399852058E-2</v>
      </c>
      <c r="Q11" s="298">
        <f>+EXP(P11)-1</f>
        <v>1.0639381347228971E-2</v>
      </c>
      <c r="R11" s="297">
        <f>-P12/(2*P13)</f>
        <v>55.437106739085543</v>
      </c>
      <c r="S11" s="296">
        <f>+S12+2*40*S13</f>
        <v>1.1830580420792096E-2</v>
      </c>
      <c r="T11" s="298">
        <f>+EXP(S11)-1</f>
        <v>1.1900838528702273E-2</v>
      </c>
      <c r="U11" s="297">
        <f>-S12/(2*S13)</f>
        <v>55.21718118634638</v>
      </c>
      <c r="V11" s="296">
        <f>+V12+2*40*V13</f>
        <v>1.1348721571266616E-2</v>
      </c>
      <c r="W11" s="298">
        <f>+EXP(V11)-1</f>
        <v>1.1413362611539357E-2</v>
      </c>
      <c r="X11" s="297">
        <f>-V12/(2*V13)</f>
        <v>52.85274609831864</v>
      </c>
      <c r="Y11" s="296">
        <f>+Y12+2*40*Y13</f>
        <v>1.1798926629126121E-2</v>
      </c>
      <c r="Z11" s="298">
        <f>+EXP(Y11)-1</f>
        <v>1.1868808537310871E-2</v>
      </c>
      <c r="AA11" s="297">
        <f>-Y12/(2*Y13)</f>
        <v>54.063910638835864</v>
      </c>
      <c r="AB11" s="296">
        <f>+AB12+2*40*AB13</f>
        <v>1.2657018844038283E-2</v>
      </c>
      <c r="AC11" s="298">
        <f>+EXP(AB11)-1</f>
        <v>1.2737457921765838E-2</v>
      </c>
      <c r="AD11" s="297">
        <f>-AB12/(2*AB13)</f>
        <v>54.302311874377288</v>
      </c>
      <c r="AE11" s="296">
        <f>+AE12+2*40*AE13</f>
        <v>1.2783373706042715E-2</v>
      </c>
      <c r="AF11" s="298">
        <f>+EXP(AE11)-1</f>
        <v>1.2865430308304449E-2</v>
      </c>
      <c r="AG11" s="297">
        <f>-AE12/(2*AE13)</f>
        <v>56.874855103187656</v>
      </c>
      <c r="AH11" s="296">
        <f>+AH12+2*40*AH13</f>
        <v>8.4386793896556386E-3</v>
      </c>
      <c r="AI11" s="298">
        <f>+EXP(AH11)-1</f>
        <v>8.474385411129326E-3</v>
      </c>
      <c r="AJ11" s="297">
        <f>-AH12/(2*AH13)</f>
        <v>58.712023701442895</v>
      </c>
      <c r="AK11" s="296">
        <f>+AK12+2*40*AK13</f>
        <v>1.0761574376374435E-2</v>
      </c>
      <c r="AL11" s="298">
        <f>+EXP(AK11)-1</f>
        <v>1.0819688396935812E-2</v>
      </c>
      <c r="AM11" s="297">
        <f>-AK12/(2*AK13)</f>
        <v>58.182682207239019</v>
      </c>
      <c r="AN11" s="296">
        <f>+AN12+2*40*AN13</f>
        <v>1.1182744521647765E-2</v>
      </c>
      <c r="AO11" s="298">
        <f>+EXP(AN11)-1</f>
        <v>1.1245505136297629E-2</v>
      </c>
      <c r="AP11" s="297">
        <f>-AN12/(2*AN13)</f>
        <v>57.831025866846566</v>
      </c>
      <c r="AQ11" s="296">
        <f>+AQ12+2*40*AQ13</f>
        <v>1.2451543007045998E-2</v>
      </c>
      <c r="AR11" s="298">
        <f>+EXP(AQ11)-1</f>
        <v>1.252938622253108E-2</v>
      </c>
      <c r="AS11" s="297">
        <f>-AQ12/(2*AQ13)</f>
        <v>58.453217578684566</v>
      </c>
      <c r="AT11" s="296">
        <f>+AT12+2*40*AT13</f>
        <v>1.2397782877087621E-2</v>
      </c>
      <c r="AU11" s="298">
        <f>+EXP(AT11)-1</f>
        <v>1.2474953974296765E-2</v>
      </c>
      <c r="AV11" s="297">
        <f>-AT12/(2*AT13)</f>
        <v>56.512427873739426</v>
      </c>
      <c r="AW11" s="296">
        <f>+AW12+2*40*AW13</f>
        <v>1.261734170839194E-2</v>
      </c>
      <c r="AX11" s="298">
        <f>+EXP(AW11)-1</f>
        <v>1.2697276197426888E-2</v>
      </c>
      <c r="AY11" s="297">
        <f>-AW12/(2*AW13)</f>
        <v>55.608237236489344</v>
      </c>
      <c r="AZ11" s="296">
        <f>+AZ12+2*40*AZ13</f>
        <v>1.3161466922611061E-2</v>
      </c>
      <c r="BA11" s="298">
        <f>+EXP(AZ11)-1</f>
        <v>1.3248460262751394E-2</v>
      </c>
      <c r="BB11" s="297">
        <f>-AZ12/(2*AZ13)</f>
        <v>55.853758458355237</v>
      </c>
      <c r="BC11" s="296">
        <f>+BC12+2*40*BC13</f>
        <v>1.3374787289649276E-2</v>
      </c>
      <c r="BD11" s="298">
        <f>+EXP(BC11)-1</f>
        <v>1.3464629852063981E-2</v>
      </c>
      <c r="BE11" s="297">
        <f>-BC12/(2*BC13)</f>
        <v>54.144185972358002</v>
      </c>
      <c r="BF11" s="296">
        <f>+BF12+2*40*BF13</f>
        <v>1.2346695177257103E-2</v>
      </c>
      <c r="BG11" s="298">
        <f>+EXP(BF11)-1</f>
        <v>1.2423230278995723E-2</v>
      </c>
      <c r="BH11" s="297">
        <f>-BF12/(2*BF13)</f>
        <v>52.763728427264375</v>
      </c>
      <c r="BI11" s="296">
        <f t="shared" ref="BI11" si="3">+BI12+2*40*BI13</f>
        <v>1.1398371774703236E-2</v>
      </c>
      <c r="BJ11" s="298">
        <f t="shared" ref="BJ11" si="4">+EXP(BI11)-1</f>
        <v>1.1463580737411272E-2</v>
      </c>
      <c r="BK11" s="297">
        <f t="shared" ref="BK11" si="5">-BI12/(2*BI13)</f>
        <v>54.356816147814442</v>
      </c>
      <c r="BL11" s="296">
        <f t="shared" ref="BL11" si="6">+BL12+2*40*BL13</f>
        <v>1.1025046464055759E-2</v>
      </c>
      <c r="BM11" s="298">
        <f t="shared" ref="BM11" si="7">+EXP(BL11)-1</f>
        <v>1.108604625789722E-2</v>
      </c>
      <c r="BN11" s="297">
        <f t="shared" ref="BN11" si="8">-BL12/(2*BL13)</f>
        <v>56.269676433255775</v>
      </c>
      <c r="BO11" s="296">
        <f t="shared" ref="BO11" si="9">+BO12+2*40*BO13</f>
        <v>1.2229831889271719E-2</v>
      </c>
      <c r="BP11" s="298">
        <f t="shared" ref="BP11" si="10">+EXP(BO11)-1</f>
        <v>1.2304922084549474E-2</v>
      </c>
      <c r="BQ11" s="297">
        <f t="shared" ref="BQ11" si="11">-BO12/(2*BO13)</f>
        <v>57.007444822734968</v>
      </c>
      <c r="BR11" s="296">
        <f t="shared" ref="BR11" si="12">+BR12+2*40*BR13</f>
        <v>1.3221945613622617E-2</v>
      </c>
      <c r="BS11" s="298">
        <f t="shared" ref="BS11" si="13">+EXP(BR11)-1</f>
        <v>1.3309742056400342E-2</v>
      </c>
      <c r="BT11" s="297">
        <f t="shared" ref="BT11" si="14">-BR12/(2*BR13)</f>
        <v>54.87723232530692</v>
      </c>
    </row>
    <row r="12" spans="1:72" ht="15.75" x14ac:dyDescent="0.25">
      <c r="A12" s="351" t="s">
        <v>716</v>
      </c>
      <c r="B12" s="299"/>
      <c r="C12" s="300" t="s">
        <v>727</v>
      </c>
      <c r="D12" s="293">
        <f>IF($A12="","",IFERROR(VLOOKUP(D$3&amp;$A12,Model1_Rio!$1:$1048576,D$4,0),"-"))</f>
        <v>5.8731596916914E-2</v>
      </c>
      <c r="E12" s="294">
        <f>IF($A12="","",IFERROR(VLOOKUP(E$3&amp;$A12,Model1_Rio!$1:$1048576,E$4,0)*100,"-"))</f>
        <v>0</v>
      </c>
      <c r="F12" s="295">
        <f>IF($A12="","",IFERROR(VLOOKUP(F$3&amp;$A12,Model1_Rio!$1:$1048576,F$4,0),"-"))</f>
        <v>39.950069427490199</v>
      </c>
      <c r="G12" s="293">
        <f>IF($A12="","",IFERROR(VLOOKUP(G$3&amp;$A12,Model1_Rio!$1:$1048576,G$4,0),"-"))</f>
        <v>4.50718328356743E-2</v>
      </c>
      <c r="H12" s="294">
        <f>IF($A12="","",IFERROR(VLOOKUP(H$3&amp;$A12,Model1_Rio!$1:$1048576,H$4,0)*100,"-"))</f>
        <v>1.56075686363718E-23</v>
      </c>
      <c r="I12" s="295">
        <f>IF($A12="","",IFERROR(VLOOKUP(I$3&amp;$A12,Model1_Rio!$1:$1048576,I$4,0),"-"))</f>
        <v>40.040409088134801</v>
      </c>
      <c r="J12" s="293">
        <f>IF($A12="","",IFERROR(VLOOKUP(J$3&amp;$A12,Model1_Rio!$1:$1048576,J$4,0),"-"))</f>
        <v>4.9270186573266997E-2</v>
      </c>
      <c r="K12" s="294">
        <f>IF($A12="","",IFERROR(VLOOKUP(K$3&amp;$A12,Model1_Rio!$1:$1048576,K$4,0)*100,"-"))</f>
        <v>1.6589456751623502E-33</v>
      </c>
      <c r="L12" s="295">
        <f>IF($A12="","",IFERROR(VLOOKUP(L$3&amp;$A12,Model1_Rio!$1:$1048576,L$4,0),"-"))</f>
        <v>40.024738311767599</v>
      </c>
      <c r="M12" s="293">
        <f>IF($A12="","",IFERROR(VLOOKUP(M$3&amp;$A12,Model1_Rio!$1:$1048576,M$4,0),"-"))</f>
        <v>5.0604078918695498E-2</v>
      </c>
      <c r="N12" s="294">
        <f>IF($A12="","",IFERROR(VLOOKUP(N$3&amp;$A12,Model1_Rio!$1:$1048576,N$4,0)*100,"-"))</f>
        <v>1.29867008757664E-32</v>
      </c>
      <c r="O12" s="295">
        <f>IF($A12="","",IFERROR(VLOOKUP(O$3&amp;$A12,Model1_Rio!$1:$1048576,O$4,0),"-"))</f>
        <v>40.226913452148402</v>
      </c>
      <c r="P12" s="293">
        <f>IF($A12="","",IFERROR(VLOOKUP(P$3&amp;$A12,Model1_Rio!$1:$1048576,P$4,0),"-"))</f>
        <v>3.8005888462066699E-2</v>
      </c>
      <c r="Q12" s="294">
        <f>IF($A12="","",IFERROR(VLOOKUP(Q$3&amp;$A12,Model1_Rio!$1:$1048576,Q$4,0)*100,"-"))</f>
        <v>8.4565521252244506E-8</v>
      </c>
      <c r="R12" s="295">
        <f>IF($A12="","",IFERROR(VLOOKUP(R$3&amp;$A12,Model1_Rio!$1:$1048576,R$4,0),"-"))</f>
        <v>40.289386749267599</v>
      </c>
      <c r="S12" s="293">
        <f>IF($A12="","",IFERROR(VLOOKUP(S$3&amp;$A12,Model1_Rio!$1:$1048576,S$4,0),"-"))</f>
        <v>4.2928535491228097E-2</v>
      </c>
      <c r="T12" s="294">
        <f>IF($A12="","",IFERROR(VLOOKUP(T$3&amp;$A12,Model1_Rio!$1:$1048576,T$4,0)*100,"-"))</f>
        <v>2.67386940801333E-19</v>
      </c>
      <c r="U12" s="295">
        <f>IF($A12="","",IFERROR(VLOOKUP(U$3&amp;$A12,Model1_Rio!$1:$1048576,U$4,0),"-"))</f>
        <v>40.056179046630902</v>
      </c>
      <c r="V12" s="293">
        <f>IF($A12="","",IFERROR(VLOOKUP(V$3&amp;$A12,Model1_Rio!$1:$1048576,V$4,0),"-"))</f>
        <v>4.66679334640503E-2</v>
      </c>
      <c r="W12" s="294">
        <f>IF($A12="","",IFERROR(VLOOKUP(W$3&amp;$A12,Model1_Rio!$1:$1048576,W$4,0)*100,"-"))</f>
        <v>2.0284769870558E-27</v>
      </c>
      <c r="X12" s="295">
        <f>IF($A12="","",IFERROR(VLOOKUP(X$3&amp;$A12,Model1_Rio!$1:$1048576,X$4,0),"-"))</f>
        <v>40.133655548095703</v>
      </c>
      <c r="Y12" s="293">
        <f>IF($A12="","",IFERROR(VLOOKUP(Y$3&amp;$A12,Model1_Rio!$1:$1048576,Y$4,0),"-"))</f>
        <v>4.5356951653957402E-2</v>
      </c>
      <c r="Z12" s="294">
        <f>IF($A12="","",IFERROR(VLOOKUP(Z$3&amp;$A12,Model1_Rio!$1:$1048576,Z$4,0)*100,"-"))</f>
        <v>5.5340201405073899E-28</v>
      </c>
      <c r="AA12" s="295">
        <f>IF($A12="","",IFERROR(VLOOKUP(AA$3&amp;$A12,Model1_Rio!$1:$1048576,AA$4,0),"-"))</f>
        <v>40.297512054443402</v>
      </c>
      <c r="AB12" s="293">
        <f>IF($A12="","",IFERROR(VLOOKUP(AB$3&amp;$A12,Model1_Rio!$1:$1048576,AB$4,0),"-"))</f>
        <v>4.8055544495582601E-2</v>
      </c>
      <c r="AC12" s="294">
        <f>IF($A12="","",IFERROR(VLOOKUP(AC$3&amp;$A12,Model1_Rio!$1:$1048576,AC$4,0)*100,"-"))</f>
        <v>5.9264146925775396E-34</v>
      </c>
      <c r="AD12" s="295">
        <f>IF($A12="","",IFERROR(VLOOKUP(AD$3&amp;$A12,Model1_Rio!$1:$1048576,AD$4,0),"-"))</f>
        <v>40.1136283874512</v>
      </c>
      <c r="AE12" s="293">
        <f>IF($A12="","",IFERROR(VLOOKUP(AE$3&amp;$A12,Model1_Rio!$1:$1048576,AE$4,0),"-"))</f>
        <v>4.3084964156150797E-2</v>
      </c>
      <c r="AF12" s="294">
        <f>IF($A12="","",IFERROR(VLOOKUP(AF$3&amp;$A12,Model1_Rio!$1:$1048576,AF$4,0)*100,"-"))</f>
        <v>8.7954925169763705E-16</v>
      </c>
      <c r="AG12" s="295">
        <f>IF($A12="","",IFERROR(VLOOKUP(AG$3&amp;$A12,Model1_Rio!$1:$1048576,AG$4,0),"-"))</f>
        <v>40.337898254394503</v>
      </c>
      <c r="AH12" s="293">
        <f>IF($A12="","",IFERROR(VLOOKUP(AH$3&amp;$A12,Model1_Rio!$1:$1048576,AH$4,0),"-"))</f>
        <v>2.64777317643166E-2</v>
      </c>
      <c r="AI12" s="294">
        <f>IF($A12="","",IFERROR(VLOOKUP(AI$3&amp;$A12,Model1_Rio!$1:$1048576,AI$4,0)*100,"-"))</f>
        <v>4.3861215090146306E-3</v>
      </c>
      <c r="AJ12" s="295">
        <f>IF($A12="","",IFERROR(VLOOKUP(AJ$3&amp;$A12,Model1_Rio!$1:$1048576,AJ$4,0),"-"))</f>
        <v>40.545127868652301</v>
      </c>
      <c r="AK12" s="293">
        <f>IF($A12="","",IFERROR(VLOOKUP(AK$3&amp;$A12,Model1_Rio!$1:$1048576,AK$4,0),"-"))</f>
        <v>3.4435912966728197E-2</v>
      </c>
      <c r="AL12" s="294">
        <f>IF($A12="","",IFERROR(VLOOKUP(AL$3&amp;$A12,Model1_Rio!$1:$1048576,AL$4,0)*100,"-"))</f>
        <v>5.6033136464073194E-9</v>
      </c>
      <c r="AM12" s="295">
        <f>IF($A12="","",IFERROR(VLOOKUP(AM$3&amp;$A12,Model1_Rio!$1:$1048576,AM$4,0),"-"))</f>
        <v>40.829402923583999</v>
      </c>
      <c r="AN12" s="293">
        <f>IF($A12="","",IFERROR(VLOOKUP(AN$3&amp;$A12,Model1_Rio!$1:$1048576,AN$4,0),"-"))</f>
        <v>3.6268781870603603E-2</v>
      </c>
      <c r="AO12" s="294">
        <f>IF($A12="","",IFERROR(VLOOKUP(AO$3&amp;$A12,Model1_Rio!$1:$1048576,AO$4,0)*100,"-"))</f>
        <v>2.23593094145161E-20</v>
      </c>
      <c r="AP12" s="295">
        <f>IF($A12="","",IFERROR(VLOOKUP(AP$3&amp;$A12,Model1_Rio!$1:$1048576,AP$4,0),"-"))</f>
        <v>40.842906951904297</v>
      </c>
      <c r="AQ12" s="293">
        <f>IF($A12="","",IFERROR(VLOOKUP(AQ$3&amp;$A12,Model1_Rio!$1:$1048576,AQ$4,0),"-"))</f>
        <v>3.9442051202058799E-2</v>
      </c>
      <c r="AR12" s="294">
        <f>IF($A12="","",IFERROR(VLOOKUP(AR$3&amp;$A12,Model1_Rio!$1:$1048576,AR$4,0)*100,"-"))</f>
        <v>5.1030105407872999E-23</v>
      </c>
      <c r="AS12" s="295">
        <f>IF($A12="","",IFERROR(VLOOKUP(AS$3&amp;$A12,Model1_Rio!$1:$1048576,AS$4,0),"-"))</f>
        <v>41.141845703125</v>
      </c>
      <c r="AT12" s="293">
        <f>IF($A12="","",IFERROR(VLOOKUP(AT$3&amp;$A12,Model1_Rio!$1:$1048576,AT$4,0),"-"))</f>
        <v>4.2430393397808103E-2</v>
      </c>
      <c r="AU12" s="294">
        <f>IF($A12="","",IFERROR(VLOOKUP(AU$3&amp;$A12,Model1_Rio!$1:$1048576,AU$4,0)*100,"-"))</f>
        <v>3.8817129313870498E-28</v>
      </c>
      <c r="AV12" s="295">
        <f>IF($A12="","",IFERROR(VLOOKUP(AV$3&amp;$A12,Model1_Rio!$1:$1048576,AV$4,0),"-"))</f>
        <v>41.209300994872997</v>
      </c>
      <c r="AW12" s="293">
        <f>IF($A12="","",IFERROR(VLOOKUP(AW$3&amp;$A12,Model1_Rio!$1:$1048576,AW$4,0),"-"))</f>
        <v>4.49524261057377E-2</v>
      </c>
      <c r="AX12" s="294">
        <f>IF($A12="","",IFERROR(VLOOKUP(AX$3&amp;$A12,Model1_Rio!$1:$1048576,AX$4,0)*100,"-"))</f>
        <v>3.4912299768856999E-29</v>
      </c>
      <c r="AY12" s="295">
        <f>IF($A12="","",IFERROR(VLOOKUP(AY$3&amp;$A12,Model1_Rio!$1:$1048576,AY$4,0),"-"))</f>
        <v>40.821640014648402</v>
      </c>
      <c r="AZ12" s="293">
        <f>IF($A12="","",IFERROR(VLOOKUP(AZ$3&amp;$A12,Model1_Rio!$1:$1048576,AZ$4,0),"-"))</f>
        <v>4.6368651092052501E-2</v>
      </c>
      <c r="BA12" s="294">
        <f>IF($A12="","",IFERROR(VLOOKUP(BA$3&amp;$A12,Model1_Rio!$1:$1048576,BA$4,0)*100,"-"))</f>
        <v>1.6445284683529301E-26</v>
      </c>
      <c r="BB12" s="295">
        <f>IF($A12="","",IFERROR(VLOOKUP(BB$3&amp;$A12,Model1_Rio!$1:$1048576,BB$4,0),"-"))</f>
        <v>41.249885559082003</v>
      </c>
      <c r="BC12" s="293">
        <f>IF($A12="","",IFERROR(VLOOKUP(BC$3&amp;$A12,Model1_Rio!$1:$1048576,BC$4,0),"-"))</f>
        <v>5.1198914647102398E-2</v>
      </c>
      <c r="BD12" s="294">
        <f>IF($A12="","",IFERROR(VLOOKUP(BD$3&amp;$A12,Model1_Rio!$1:$1048576,BD$4,0)*100,"-"))</f>
        <v>8.9239393374313209E-28</v>
      </c>
      <c r="BE12" s="295">
        <f>IF($A12="","",IFERROR(VLOOKUP(BE$3&amp;$A12,Model1_Rio!$1:$1048576,BE$4,0),"-"))</f>
        <v>41.428848266601598</v>
      </c>
      <c r="BF12" s="293">
        <f>IF($A12="","",IFERROR(VLOOKUP(BF$3&amp;$A12,Model1_Rio!$1:$1048576,BF$4,0),"-"))</f>
        <v>5.1039762794971501E-2</v>
      </c>
      <c r="BG12" s="294">
        <f>IF($A12="","",IFERROR(VLOOKUP(BG$3&amp;$A12,Model1_Rio!$1:$1048576,BG$4,0)*100,"-"))</f>
        <v>0</v>
      </c>
      <c r="BH12" s="295">
        <f>IF($A12="","",IFERROR(VLOOKUP(BH$3&amp;$A12,Model1_Rio!$1:$1048576,BH$4,0),"-"))</f>
        <v>40.060562133789098</v>
      </c>
      <c r="BI12" s="293">
        <f>IF($A12="","",IFERROR(VLOOKUP(BI$3&amp;$A12,Model1_Rio!$1:$1048576,BI$4,0),"-"))</f>
        <v>4.3155752122402198E-2</v>
      </c>
      <c r="BJ12" s="294">
        <f>IF($A12="","",IFERROR(VLOOKUP(BJ$3&amp;$A12,Model1_Rio!$1:$1048576,BJ$4,0)*100,"-"))</f>
        <v>0</v>
      </c>
      <c r="BK12" s="295">
        <f>IF($A12="","",IFERROR(VLOOKUP(BK$3&amp;$A12,Model1_Rio!$1:$1048576,BK$4,0),"-"))</f>
        <v>40.193901062011697</v>
      </c>
      <c r="BL12" s="293">
        <f>IF($A12="","",IFERROR(VLOOKUP(BL$3&amp;$A12,Model1_Rio!$1:$1048576,BL$4,0),"-"))</f>
        <v>3.8130801171064398E-2</v>
      </c>
      <c r="BM12" s="294">
        <f>IF($A12="","",IFERROR(VLOOKUP(BM$3&amp;$A12,Model1_Rio!$1:$1048576,BM$4,0)*100,"-"))</f>
        <v>0</v>
      </c>
      <c r="BN12" s="295">
        <f>IF($A12="","",IFERROR(VLOOKUP(BN$3&amp;$A12,Model1_Rio!$1:$1048576,BN$4,0),"-"))</f>
        <v>40.457229614257798</v>
      </c>
      <c r="BO12" s="293">
        <f>IF($A12="","",IFERROR(VLOOKUP(BO$3&amp;$A12,Model1_Rio!$1:$1048576,BO$4,0),"-"))</f>
        <v>4.0993310511112199E-2</v>
      </c>
      <c r="BP12" s="294">
        <f>IF($A12="","",IFERROR(VLOOKUP(BP$3&amp;$A12,Model1_Rio!$1:$1048576,BP$4,0)*100,"-"))</f>
        <v>0</v>
      </c>
      <c r="BQ12" s="295">
        <f>IF($A12="","",IFERROR(VLOOKUP(BQ$3&amp;$A12,Model1_Rio!$1:$1048576,BQ$4,0),"-"))</f>
        <v>41.003814697265597</v>
      </c>
      <c r="BR12" s="293">
        <f>IF($A12="","",IFERROR(VLOOKUP(BR$3&amp;$A12,Model1_Rio!$1:$1048576,BR$4,0),"-"))</f>
        <v>4.8771422356367097E-2</v>
      </c>
      <c r="BS12" s="294">
        <f>IF($A12="","",IFERROR(VLOOKUP(BS$3&amp;$A12,Model1_Rio!$1:$1048576,BS$4,0)*100,"-"))</f>
        <v>0</v>
      </c>
      <c r="BT12" s="295">
        <f>IF($A12="","",IFERROR(VLOOKUP(BT$3&amp;$A12,Model1_Rio!$1:$1048576,BT$4,0),"-"))</f>
        <v>41.339153289794901</v>
      </c>
    </row>
    <row r="13" spans="1:72" ht="15.75" x14ac:dyDescent="0.25">
      <c r="A13" s="351" t="s">
        <v>717</v>
      </c>
      <c r="B13" s="299"/>
      <c r="C13" s="300" t="s">
        <v>728</v>
      </c>
      <c r="D13" s="293">
        <f>IF($A13="","",IFERROR(VLOOKUP(D$3&amp;$A13,Model1_Rio!$1:$1048576,D$4,0),"-"))</f>
        <v>-5.6589185260236296E-4</v>
      </c>
      <c r="E13" s="294">
        <f>IF($A13="","",IFERROR(VLOOKUP(E$3&amp;$A13,Model1_Rio!$1:$1048576,E$4,0)*100,"-"))</f>
        <v>1.1608948990641699E-27</v>
      </c>
      <c r="F13" s="294">
        <f>IF($A13="","",IFERROR(VLOOKUP(F$3&amp;$A13,Model1_Rio!$1:$1048576,F$4,0),"-"))</f>
        <v>1770.47827148438</v>
      </c>
      <c r="G13" s="293">
        <f>IF($A13="","",IFERROR(VLOOKUP(G$3&amp;$A13,Model1_Rio!$1:$1048576,G$4,0),"-"))</f>
        <v>-4.1425772360525998E-4</v>
      </c>
      <c r="H13" s="294">
        <f>IF($A13="","",IFERROR(VLOOKUP(H$3&amp;$A13,Model1_Rio!$1:$1048576,H$4,0)*100,"-"))</f>
        <v>3.5166264753574399E-13</v>
      </c>
      <c r="I13" s="294">
        <f>IF($A13="","",IFERROR(VLOOKUP(I$3&amp;$A13,Model1_Rio!$1:$1048576,I$4,0),"-"))</f>
        <v>1777.21789550781</v>
      </c>
      <c r="J13" s="293">
        <f>IF($A13="","",IFERROR(VLOOKUP(J$3&amp;$A13,Model1_Rio!$1:$1048576,J$4,0),"-"))</f>
        <v>-4.6575194573961198E-4</v>
      </c>
      <c r="K13" s="294">
        <f>IF($A13="","",IFERROR(VLOOKUP(K$3&amp;$A13,Model1_Rio!$1:$1048576,K$4,0)*100,"-"))</f>
        <v>4.1965739132235801E-20</v>
      </c>
      <c r="L13" s="294">
        <f>IF($A13="","",IFERROR(VLOOKUP(L$3&amp;$A13,Model1_Rio!$1:$1048576,L$4,0),"-"))</f>
        <v>1775.93334960938</v>
      </c>
      <c r="M13" s="293">
        <f>IF($A13="","",IFERROR(VLOOKUP(M$3&amp;$A13,Model1_Rio!$1:$1048576,M$4,0),"-"))</f>
        <v>-4.8179170698858798E-4</v>
      </c>
      <c r="N13" s="294">
        <f>IF($A13="","",IFERROR(VLOOKUP(N$3&amp;$A13,Model1_Rio!$1:$1048576,N$4,0)*100,"-"))</f>
        <v>2.05397089665814E-20</v>
      </c>
      <c r="O13" s="294">
        <f>IF($A13="","",IFERROR(VLOOKUP(O$3&amp;$A13,Model1_Rio!$1:$1048576,O$4,0),"-"))</f>
        <v>1793.15393066406</v>
      </c>
      <c r="P13" s="293">
        <f>IF($A13="","",IFERROR(VLOOKUP(P$3&amp;$A13,Model1_Rio!$1:$1048576,P$4,0),"-"))</f>
        <v>-3.4278383827768299E-4</v>
      </c>
      <c r="Q13" s="294">
        <f>IF($A13="","",IFERROR(VLOOKUP(Q$3&amp;$A13,Model1_Rio!$1:$1048576,Q$4,0)*100,"-"))</f>
        <v>6.0374004533514402E-4</v>
      </c>
      <c r="R13" s="294">
        <f>IF($A13="","",IFERROR(VLOOKUP(R$3&amp;$A13,Model1_Rio!$1:$1048576,R$4,0),"-"))</f>
        <v>1798.42993164063</v>
      </c>
      <c r="S13" s="293">
        <f>IF($A13="","",IFERROR(VLOOKUP(S$3&amp;$A13,Model1_Rio!$1:$1048576,S$4,0),"-"))</f>
        <v>-3.8872443838045001E-4</v>
      </c>
      <c r="T13" s="294">
        <f>IF($A13="","",IFERROR(VLOOKUP(T$3&amp;$A13,Model1_Rio!$1:$1048576,T$4,0)*100,"-"))</f>
        <v>1.3996236895158501E-10</v>
      </c>
      <c r="U13" s="294">
        <f>IF($A13="","",IFERROR(VLOOKUP(U$3&amp;$A13,Model1_Rio!$1:$1048576,U$4,0),"-"))</f>
        <v>1779.11633300781</v>
      </c>
      <c r="V13" s="293">
        <f>IF($A13="","",IFERROR(VLOOKUP(V$3&amp;$A13,Model1_Rio!$1:$1048576,V$4,0),"-"))</f>
        <v>-4.4149014865979601E-4</v>
      </c>
      <c r="W13" s="294">
        <f>IF($A13="","",IFERROR(VLOOKUP(W$3&amp;$A13,Model1_Rio!$1:$1048576,W$4,0)*100,"-"))</f>
        <v>1.8911052795024099E-16</v>
      </c>
      <c r="X13" s="294">
        <f>IF($A13="","",IFERROR(VLOOKUP(X$3&amp;$A13,Model1_Rio!$1:$1048576,X$4,0),"-"))</f>
        <v>1784.22888183594</v>
      </c>
      <c r="Y13" s="293">
        <f>IF($A13="","",IFERROR(VLOOKUP(Y$3&amp;$A13,Model1_Rio!$1:$1048576,Y$4,0),"-"))</f>
        <v>-4.1947531281039103E-4</v>
      </c>
      <c r="Z13" s="294">
        <f>IF($A13="","",IFERROR(VLOOKUP(Z$3&amp;$A13,Model1_Rio!$1:$1048576,Z$4,0)*100,"-"))</f>
        <v>1.6689794710838199E-16</v>
      </c>
      <c r="AA13" s="294">
        <f>IF($A13="","",IFERROR(VLOOKUP(AA$3&amp;$A13,Model1_Rio!$1:$1048576,AA$4,0),"-"))</f>
        <v>1790.77661132813</v>
      </c>
      <c r="AB13" s="293">
        <f>IF($A13="","",IFERROR(VLOOKUP(AB$3&amp;$A13,Model1_Rio!$1:$1048576,AB$4,0),"-"))</f>
        <v>-4.4248157064430399E-4</v>
      </c>
      <c r="AC13" s="294">
        <f>IF($A13="","",IFERROR(VLOOKUP(AC$3&amp;$A13,Model1_Rio!$1:$1048576,AC$4,0)*100,"-"))</f>
        <v>5.8136766697961899E-20</v>
      </c>
      <c r="AD13" s="294">
        <f>IF($A13="","",IFERROR(VLOOKUP(AD$3&amp;$A13,Model1_Rio!$1:$1048576,AD$4,0),"-"))</f>
        <v>1773.70251464844</v>
      </c>
      <c r="AE13" s="293">
        <f>IF($A13="","",IFERROR(VLOOKUP(AE$3&amp;$A13,Model1_Rio!$1:$1048576,AE$4,0),"-"))</f>
        <v>-3.7876988062635102E-4</v>
      </c>
      <c r="AF13" s="294">
        <f>IF($A13="","",IFERROR(VLOOKUP(AF$3&amp;$A13,Model1_Rio!$1:$1048576,AF$4,0)*100,"-"))</f>
        <v>1.8318845051990003E-8</v>
      </c>
      <c r="AG13" s="294">
        <f>IF($A13="","",IFERROR(VLOOKUP(AG$3&amp;$A13,Model1_Rio!$1:$1048576,AG$4,0),"-"))</f>
        <v>1793.36315917969</v>
      </c>
      <c r="AH13" s="293">
        <f>IF($A13="","",IFERROR(VLOOKUP(AH$3&amp;$A13,Model1_Rio!$1:$1048576,AH$4,0),"-"))</f>
        <v>-2.25488154683262E-4</v>
      </c>
      <c r="AI13" s="294">
        <f>IF($A13="","",IFERROR(VLOOKUP(AI$3&amp;$A13,Model1_Rio!$1:$1048576,AI$4,0)*100,"-"))</f>
        <v>0.36127974744886199</v>
      </c>
      <c r="AJ13" s="294">
        <f>IF($A13="","",IFERROR(VLOOKUP(AJ$3&amp;$A13,Model1_Rio!$1:$1048576,AJ$4,0),"-"))</f>
        <v>1809.29577636719</v>
      </c>
      <c r="AK13" s="293">
        <f>IF($A13="","",IFERROR(VLOOKUP(AK$3&amp;$A13,Model1_Rio!$1:$1048576,AK$4,0),"-"))</f>
        <v>-2.9592923237942203E-4</v>
      </c>
      <c r="AL13" s="294">
        <f>IF($A13="","",IFERROR(VLOOKUP(AL$3&amp;$A13,Model1_Rio!$1:$1048576,AL$4,0)*100,"-"))</f>
        <v>1.81397547294182E-4</v>
      </c>
      <c r="AM13" s="294">
        <f>IF($A13="","",IFERROR(VLOOKUP(AM$3&amp;$A13,Model1_Rio!$1:$1048576,AM$4,0),"-"))</f>
        <v>1838.13049316406</v>
      </c>
      <c r="AN13" s="293">
        <f>IF($A13="","",IFERROR(VLOOKUP(AN$3&amp;$A13,Model1_Rio!$1:$1048576,AN$4,0),"-"))</f>
        <v>-3.1357546686194799E-4</v>
      </c>
      <c r="AO13" s="294">
        <f>IF($A13="","",IFERROR(VLOOKUP(AO$3&amp;$A13,Model1_Rio!$1:$1048576,AO$4,0)*100,"-"))</f>
        <v>1.8616653357783598E-10</v>
      </c>
      <c r="AP13" s="294">
        <f>IF($A13="","",IFERROR(VLOOKUP(AP$3&amp;$A13,Model1_Rio!$1:$1048576,AP$4,0),"-"))</f>
        <v>1836.47619628906</v>
      </c>
      <c r="AQ13" s="293">
        <f>IF($A13="","",IFERROR(VLOOKUP(AQ$3&amp;$A13,Model1_Rio!$1:$1048576,AQ$4,0),"-"))</f>
        <v>-3.3738135243765999E-4</v>
      </c>
      <c r="AR13" s="294">
        <f>IF($A13="","",IFERROR(VLOOKUP(AR$3&amp;$A13,Model1_Rio!$1:$1048576,AR$4,0)*100,"-"))</f>
        <v>1.50914396539366E-11</v>
      </c>
      <c r="AS13" s="294">
        <f>IF($A13="","",IFERROR(VLOOKUP(AS$3&amp;$A13,Model1_Rio!$1:$1048576,AS$4,0),"-"))</f>
        <v>1862.74633789063</v>
      </c>
      <c r="AT13" s="293">
        <f>IF($A13="","",IFERROR(VLOOKUP(AT$3&amp;$A13,Model1_Rio!$1:$1048576,AT$4,0),"-"))</f>
        <v>-3.7540763150900602E-4</v>
      </c>
      <c r="AU13" s="294">
        <f>IF($A13="","",IFERROR(VLOOKUP(AU$3&amp;$A13,Model1_Rio!$1:$1048576,AU$4,0)*100,"-"))</f>
        <v>2.8277725105496899E-15</v>
      </c>
      <c r="AV13" s="294">
        <f>IF($A13="","",IFERROR(VLOOKUP(AV$3&amp;$A13,Model1_Rio!$1:$1048576,AV$4,0),"-"))</f>
        <v>1867.6376953125</v>
      </c>
      <c r="AW13" s="293">
        <f>IF($A13="","",IFERROR(VLOOKUP(AW$3&amp;$A13,Model1_Rio!$1:$1048576,AW$4,0),"-"))</f>
        <v>-4.04188554966822E-4</v>
      </c>
      <c r="AX13" s="294">
        <f>IF($A13="","",IFERROR(VLOOKUP(AX$3&amp;$A13,Model1_Rio!$1:$1048576,AX$4,0)*100,"-"))</f>
        <v>3.8115423835259403E-16</v>
      </c>
      <c r="AY13" s="294">
        <f>IF($A13="","",IFERROR(VLOOKUP(AY$3&amp;$A13,Model1_Rio!$1:$1048576,AY$4,0),"-"))</f>
        <v>1835.4375</v>
      </c>
      <c r="AZ13" s="293">
        <f>IF($A13="","",IFERROR(VLOOKUP(AZ$3&amp;$A13,Model1_Rio!$1:$1048576,AZ$4,0),"-"))</f>
        <v>-4.15089802118018E-4</v>
      </c>
      <c r="BA13" s="294">
        <f>IF($A13="","",IFERROR(VLOOKUP(BA$3&amp;$A13,Model1_Rio!$1:$1048576,BA$4,0)*100,"-"))</f>
        <v>3.8546712497922106E-15</v>
      </c>
      <c r="BB13" s="294">
        <f>IF($A13="","",IFERROR(VLOOKUP(BB$3&amp;$A13,Model1_Rio!$1:$1048576,BB$4,0),"-"))</f>
        <v>1863.40173339844</v>
      </c>
      <c r="BC13" s="293">
        <f>IF($A13="","",IFERROR(VLOOKUP(BC$3&amp;$A13,Model1_Rio!$1:$1048576,BC$4,0),"-"))</f>
        <v>-4.7280159196816401E-4</v>
      </c>
      <c r="BD13" s="294">
        <f>IF($A13="","",IFERROR(VLOOKUP(BD$3&amp;$A13,Model1_Rio!$1:$1048576,BD$4,0)*100,"-"))</f>
        <v>3.61131054665678E-17</v>
      </c>
      <c r="BE13" s="294">
        <f>IF($A13="","",IFERROR(VLOOKUP(BE$3&amp;$A13,Model1_Rio!$1:$1048576,BE$4,0),"-"))</f>
        <v>1877.76123046875</v>
      </c>
      <c r="BF13" s="293">
        <f>IF($A13="","",IFERROR(VLOOKUP(BF$3&amp;$A13,Model1_Rio!$1:$1048576,BF$4,0),"-"))</f>
        <v>-4.8366334522143001E-4</v>
      </c>
      <c r="BG13" s="294">
        <f>IF($A13="","",IFERROR(VLOOKUP(BG$3&amp;$A13,Model1_Rio!$1:$1048576,BG$4,0)*100,"-"))</f>
        <v>0</v>
      </c>
      <c r="BH13" s="294">
        <f>IF($A13="","",IFERROR(VLOOKUP(BH$3&amp;$A13,Model1_Rio!$1:$1048576,BH$4,0),"-"))</f>
        <v>1779.19677734375</v>
      </c>
      <c r="BI13" s="293">
        <f>IF($A13="","",IFERROR(VLOOKUP(BI$3&amp;$A13,Model1_Rio!$1:$1048576,BI$4,0),"-"))</f>
        <v>-3.9696725434623702E-4</v>
      </c>
      <c r="BJ13" s="294">
        <f>IF($A13="","",IFERROR(VLOOKUP(BJ$3&amp;$A13,Model1_Rio!$1:$1048576,BJ$4,0)*100,"-"))</f>
        <v>0</v>
      </c>
      <c r="BK13" s="294">
        <f>IF($A13="","",IFERROR(VLOOKUP(BK$3&amp;$A13,Model1_Rio!$1:$1048576,BK$4,0),"-"))</f>
        <v>1788.10925292969</v>
      </c>
      <c r="BL13" s="293">
        <f>IF($A13="","",IFERROR(VLOOKUP(BL$3&amp;$A13,Model1_Rio!$1:$1048576,BL$4,0),"-"))</f>
        <v>-3.3882193383760799E-4</v>
      </c>
      <c r="BM13" s="294">
        <f>IF($A13="","",IFERROR(VLOOKUP(BM$3&amp;$A13,Model1_Rio!$1:$1048576,BM$4,0)*100,"-"))</f>
        <v>3.9287649677557798E-25</v>
      </c>
      <c r="BN13" s="294">
        <f>IF($A13="","",IFERROR(VLOOKUP(BN$3&amp;$A13,Model1_Rio!$1:$1048576,BN$4,0),"-"))</f>
        <v>1803.68627929688</v>
      </c>
      <c r="BO13" s="293">
        <f>IF($A13="","",IFERROR(VLOOKUP(BO$3&amp;$A13,Model1_Rio!$1:$1048576,BO$4,0),"-"))</f>
        <v>-3.5954348277300602E-4</v>
      </c>
      <c r="BP13" s="294">
        <f>IF($A13="","",IFERROR(VLOOKUP(BP$3&amp;$A13,Model1_Rio!$1:$1048576,BP$4,0)*100,"-"))</f>
        <v>0</v>
      </c>
      <c r="BQ13" s="294">
        <f>IF($A13="","",IFERROR(VLOOKUP(BQ$3&amp;$A13,Model1_Rio!$1:$1048576,BQ$4,0),"-"))</f>
        <v>1850.56665039063</v>
      </c>
      <c r="BR13" s="293">
        <f>IF($A13="","",IFERROR(VLOOKUP(BR$3&amp;$A13,Model1_Rio!$1:$1048576,BR$4,0),"-"))</f>
        <v>-4.4436845928430601E-4</v>
      </c>
      <c r="BS13" s="294">
        <f>IF($A13="","",IFERROR(VLOOKUP(BS$3&amp;$A13,Model1_Rio!$1:$1048576,BS$4,0)*100,"-"))</f>
        <v>7.2211599462878296E-33</v>
      </c>
      <c r="BT13" s="294">
        <f>IF($A13="","",IFERROR(VLOOKUP(BT$3&amp;$A13,Model1_Rio!$1:$1048576,BT$4,0),"-"))</f>
        <v>1870.564453125</v>
      </c>
    </row>
    <row r="14" spans="1:72" ht="15.75" x14ac:dyDescent="0.25">
      <c r="B14" s="478" t="s">
        <v>729</v>
      </c>
      <c r="C14" s="478"/>
      <c r="D14" s="296" t="str">
        <f>IF($A14="","",IFERROR(VLOOKUP(D$3&amp;$A14,Model1_Rio!$1:$1048576,D$4,0),"-"))</f>
        <v/>
      </c>
      <c r="E14" s="298" t="str">
        <f>IF($A14="","",IFERROR(VLOOKUP(E$3&amp;$A14,Model1_Rio!$1:$1048576,E$4,0)*100,"-"))</f>
        <v/>
      </c>
      <c r="F14" s="297" t="str">
        <f>IF($A14="","",IFERROR(VLOOKUP(F$3&amp;$A14,Model1_Rio!$1:$1048576,F$4,0),"-"))</f>
        <v/>
      </c>
      <c r="G14" s="296" t="str">
        <f>IF($A14="","",IFERROR(VLOOKUP(G$3&amp;$A14,Model1_Rio!$1:$1048576,G$4,0),"-"))</f>
        <v/>
      </c>
      <c r="H14" s="298" t="str">
        <f>IF($A14="","",IFERROR(VLOOKUP(H$3&amp;$A14,Model1_Rio!$1:$1048576,H$4,0)*100,"-"))</f>
        <v/>
      </c>
      <c r="I14" s="297" t="str">
        <f>IF($A14="","",IFERROR(VLOOKUP(I$3&amp;$A14,Model1_Rio!$1:$1048576,I$4,0),"-"))</f>
        <v/>
      </c>
      <c r="J14" s="296" t="str">
        <f>IF($A14="","",IFERROR(VLOOKUP(J$3&amp;$A14,Model1_Rio!$1:$1048576,J$4,0),"-"))</f>
        <v/>
      </c>
      <c r="K14" s="298" t="str">
        <f>IF($A14="","",IFERROR(VLOOKUP(K$3&amp;$A14,Model1_Rio!$1:$1048576,K$4,0)*100,"-"))</f>
        <v/>
      </c>
      <c r="L14" s="297" t="str">
        <f>IF($A14="","",IFERROR(VLOOKUP(L$3&amp;$A14,Model1_Rio!$1:$1048576,L$4,0),"-"))</f>
        <v/>
      </c>
      <c r="M14" s="296" t="str">
        <f>IF($A14="","",IFERROR(VLOOKUP(M$3&amp;$A14,Model1_Rio!$1:$1048576,M$4,0),"-"))</f>
        <v/>
      </c>
      <c r="N14" s="298" t="str">
        <f>IF($A14="","",IFERROR(VLOOKUP(N$3&amp;$A14,Model1_Rio!$1:$1048576,N$4,0)*100,"-"))</f>
        <v/>
      </c>
      <c r="O14" s="297" t="str">
        <f>IF($A14="","",IFERROR(VLOOKUP(O$3&amp;$A14,Model1_Rio!$1:$1048576,O$4,0),"-"))</f>
        <v/>
      </c>
      <c r="P14" s="296" t="str">
        <f>IF($A14="","",IFERROR(VLOOKUP(P$3&amp;$A14,Model1_Rio!$1:$1048576,P$4,0),"-"))</f>
        <v/>
      </c>
      <c r="Q14" s="298" t="str">
        <f>IF($A14="","",IFERROR(VLOOKUP(Q$3&amp;$A14,Model1_Rio!$1:$1048576,Q$4,0)*100,"-"))</f>
        <v/>
      </c>
      <c r="R14" s="297" t="str">
        <f>IF($A14="","",IFERROR(VLOOKUP(R$3&amp;$A14,Model1_Rio!$1:$1048576,R$4,0),"-"))</f>
        <v/>
      </c>
      <c r="S14" s="296" t="str">
        <f>IF($A14="","",IFERROR(VLOOKUP(S$3&amp;$A14,Model1_Rio!$1:$1048576,S$4,0),"-"))</f>
        <v/>
      </c>
      <c r="T14" s="298" t="str">
        <f>IF($A14="","",IFERROR(VLOOKUP(T$3&amp;$A14,Model1_Rio!$1:$1048576,T$4,0)*100,"-"))</f>
        <v/>
      </c>
      <c r="U14" s="297" t="str">
        <f>IF($A14="","",IFERROR(VLOOKUP(U$3&amp;$A14,Model1_Rio!$1:$1048576,U$4,0),"-"))</f>
        <v/>
      </c>
      <c r="V14" s="296" t="str">
        <f>IF($A14="","",IFERROR(VLOOKUP(V$3&amp;$A14,Model1_Rio!$1:$1048576,V$4,0),"-"))</f>
        <v/>
      </c>
      <c r="W14" s="298" t="str">
        <f>IF($A14="","",IFERROR(VLOOKUP(W$3&amp;$A14,Model1_Rio!$1:$1048576,W$4,0)*100,"-"))</f>
        <v/>
      </c>
      <c r="X14" s="297" t="str">
        <f>IF($A14="","",IFERROR(VLOOKUP(X$3&amp;$A14,Model1_Rio!$1:$1048576,X$4,0),"-"))</f>
        <v/>
      </c>
      <c r="Y14" s="296" t="str">
        <f>IF($A14="","",IFERROR(VLOOKUP(Y$3&amp;$A14,Model1_Rio!$1:$1048576,Y$4,0),"-"))</f>
        <v/>
      </c>
      <c r="Z14" s="298" t="str">
        <f>IF($A14="","",IFERROR(VLOOKUP(Z$3&amp;$A14,Model1_Rio!$1:$1048576,Z$4,0)*100,"-"))</f>
        <v/>
      </c>
      <c r="AA14" s="297" t="str">
        <f>IF($A14="","",IFERROR(VLOOKUP(AA$3&amp;$A14,Model1_Rio!$1:$1048576,AA$4,0),"-"))</f>
        <v/>
      </c>
      <c r="AB14" s="296" t="str">
        <f>IF($A14="","",IFERROR(VLOOKUP(AB$3&amp;$A14,Model1_Rio!$1:$1048576,AB$4,0),"-"))</f>
        <v/>
      </c>
      <c r="AC14" s="298" t="str">
        <f>IF($A14="","",IFERROR(VLOOKUP(AC$3&amp;$A14,Model1_Rio!$1:$1048576,AC$4,0)*100,"-"))</f>
        <v/>
      </c>
      <c r="AD14" s="297" t="str">
        <f>IF($A14="","",IFERROR(VLOOKUP(AD$3&amp;$A14,Model1_Rio!$1:$1048576,AD$4,0),"-"))</f>
        <v/>
      </c>
      <c r="AE14" s="296" t="str">
        <f>IF($A14="","",IFERROR(VLOOKUP(AE$3&amp;$A14,Model1_Rio!$1:$1048576,AE$4,0),"-"))</f>
        <v/>
      </c>
      <c r="AF14" s="298" t="str">
        <f>IF($A14="","",IFERROR(VLOOKUP(AF$3&amp;$A14,Model1_Rio!$1:$1048576,AF$4,0)*100,"-"))</f>
        <v/>
      </c>
      <c r="AG14" s="297" t="str">
        <f>IF($A14="","",IFERROR(VLOOKUP(AG$3&amp;$A14,Model1_Rio!$1:$1048576,AG$4,0),"-"))</f>
        <v/>
      </c>
      <c r="AH14" s="296" t="str">
        <f>IF($A14="","",IFERROR(VLOOKUP(AH$3&amp;$A14,Model1_Rio!$1:$1048576,AH$4,0),"-"))</f>
        <v/>
      </c>
      <c r="AI14" s="298" t="str">
        <f>IF($A14="","",IFERROR(VLOOKUP(AI$3&amp;$A14,Model1_Rio!$1:$1048576,AI$4,0)*100,"-"))</f>
        <v/>
      </c>
      <c r="AJ14" s="297" t="str">
        <f>IF($A14="","",IFERROR(VLOOKUP(AJ$3&amp;$A14,Model1_Rio!$1:$1048576,AJ$4,0),"-"))</f>
        <v/>
      </c>
      <c r="AK14" s="296" t="str">
        <f>IF($A14="","",IFERROR(VLOOKUP(AK$3&amp;$A14,Model1_Rio!$1:$1048576,AK$4,0),"-"))</f>
        <v/>
      </c>
      <c r="AL14" s="298" t="str">
        <f>IF($A14="","",IFERROR(VLOOKUP(AL$3&amp;$A14,Model1_Rio!$1:$1048576,AL$4,0)*100,"-"))</f>
        <v/>
      </c>
      <c r="AM14" s="297" t="str">
        <f>IF($A14="","",IFERROR(VLOOKUP(AM$3&amp;$A14,Model1_Rio!$1:$1048576,AM$4,0),"-"))</f>
        <v/>
      </c>
      <c r="AN14" s="296" t="str">
        <f>IF($A14="","",IFERROR(VLOOKUP(AN$3&amp;$A14,Model1_Rio!$1:$1048576,AN$4,0),"-"))</f>
        <v/>
      </c>
      <c r="AO14" s="298" t="str">
        <f>IF($A14="","",IFERROR(VLOOKUP(AO$3&amp;$A14,Model1_Rio!$1:$1048576,AO$4,0)*100,"-"))</f>
        <v/>
      </c>
      <c r="AP14" s="297" t="str">
        <f>IF($A14="","",IFERROR(VLOOKUP(AP$3&amp;$A14,Model1_Rio!$1:$1048576,AP$4,0),"-"))</f>
        <v/>
      </c>
      <c r="AQ14" s="296" t="str">
        <f>IF($A14="","",IFERROR(VLOOKUP(AQ$3&amp;$A14,Model1_Rio!$1:$1048576,AQ$4,0),"-"))</f>
        <v/>
      </c>
      <c r="AR14" s="298" t="str">
        <f>IF($A14="","",IFERROR(VLOOKUP(AR$3&amp;$A14,Model1_Rio!$1:$1048576,AR$4,0)*100,"-"))</f>
        <v/>
      </c>
      <c r="AS14" s="297" t="str">
        <f>IF($A14="","",IFERROR(VLOOKUP(AS$3&amp;$A14,Model1_Rio!$1:$1048576,AS$4,0),"-"))</f>
        <v/>
      </c>
      <c r="AT14" s="296" t="str">
        <f>IF($A14="","",IFERROR(VLOOKUP(AT$3&amp;$A14,Model1_Rio!$1:$1048576,AT$4,0),"-"))</f>
        <v/>
      </c>
      <c r="AU14" s="298" t="str">
        <f>IF($A14="","",IFERROR(VLOOKUP(AU$3&amp;$A14,Model1_Rio!$1:$1048576,AU$4,0)*100,"-"))</f>
        <v/>
      </c>
      <c r="AV14" s="297" t="str">
        <f>IF($A14="","",IFERROR(VLOOKUP(AV$3&amp;$A14,Model1_Rio!$1:$1048576,AV$4,0),"-"))</f>
        <v/>
      </c>
      <c r="AW14" s="296" t="str">
        <f>IF($A14="","",IFERROR(VLOOKUP(AW$3&amp;$A14,Model1_Rio!$1:$1048576,AW$4,0),"-"))</f>
        <v/>
      </c>
      <c r="AX14" s="298" t="str">
        <f>IF($A14="","",IFERROR(VLOOKUP(AX$3&amp;$A14,Model1_Rio!$1:$1048576,AX$4,0)*100,"-"))</f>
        <v/>
      </c>
      <c r="AY14" s="297" t="str">
        <f>IF($A14="","",IFERROR(VLOOKUP(AY$3&amp;$A14,Model1_Rio!$1:$1048576,AY$4,0),"-"))</f>
        <v/>
      </c>
      <c r="AZ14" s="296" t="str">
        <f>IF($A14="","",IFERROR(VLOOKUP(AZ$3&amp;$A14,Model1_Rio!$1:$1048576,AZ$4,0),"-"))</f>
        <v/>
      </c>
      <c r="BA14" s="298" t="str">
        <f>IF($A14="","",IFERROR(VLOOKUP(BA$3&amp;$A14,Model1_Rio!$1:$1048576,BA$4,0)*100,"-"))</f>
        <v/>
      </c>
      <c r="BB14" s="297" t="str">
        <f>IF($A14="","",IFERROR(VLOOKUP(BB$3&amp;$A14,Model1_Rio!$1:$1048576,BB$4,0),"-"))</f>
        <v/>
      </c>
      <c r="BC14" s="296" t="str">
        <f>IF($A14="","",IFERROR(VLOOKUP(BC$3&amp;$A14,Model1_Rio!$1:$1048576,BC$4,0),"-"))</f>
        <v/>
      </c>
      <c r="BD14" s="298" t="str">
        <f>IF($A14="","",IFERROR(VLOOKUP(BD$3&amp;$A14,Model1_Rio!$1:$1048576,BD$4,0)*100,"-"))</f>
        <v/>
      </c>
      <c r="BE14" s="297" t="str">
        <f>IF($A14="","",IFERROR(VLOOKUP(BE$3&amp;$A14,Model1_Rio!$1:$1048576,BE$4,0),"-"))</f>
        <v/>
      </c>
      <c r="BF14" s="296" t="str">
        <f>IF($A14="","",IFERROR(VLOOKUP(BF$3&amp;$A14,Model1_Rio!$1:$1048576,BF$4,0),"-"))</f>
        <v/>
      </c>
      <c r="BG14" s="298" t="str">
        <f>IF($A14="","",IFERROR(VLOOKUP(BG$3&amp;$A14,Model1_Rio!$1:$1048576,BG$4,0)*100,"-"))</f>
        <v/>
      </c>
      <c r="BH14" s="297" t="str">
        <f>IF($A14="","",IFERROR(VLOOKUP(BH$3&amp;$A14,Model1_Rio!$1:$1048576,BH$4,0),"-"))</f>
        <v/>
      </c>
      <c r="BI14" s="296" t="str">
        <f>IF($A14="","",IFERROR(VLOOKUP(BI$3&amp;$A14,Model1_Rio!$1:$1048576,BI$4,0),"-"))</f>
        <v/>
      </c>
      <c r="BJ14" s="298" t="str">
        <f>IF($A14="","",IFERROR(VLOOKUP(BJ$3&amp;$A14,Model1_Rio!$1:$1048576,BJ$4,0)*100,"-"))</f>
        <v/>
      </c>
      <c r="BK14" s="297" t="str">
        <f>IF($A14="","",IFERROR(VLOOKUP(BK$3&amp;$A14,Model1_Rio!$1:$1048576,BK$4,0),"-"))</f>
        <v/>
      </c>
      <c r="BL14" s="296" t="str">
        <f>IF($A14="","",IFERROR(VLOOKUP(BL$3&amp;$A14,Model1_Rio!$1:$1048576,BL$4,0),"-"))</f>
        <v/>
      </c>
      <c r="BM14" s="298" t="str">
        <f>IF($A14="","",IFERROR(VLOOKUP(BM$3&amp;$A14,Model1_Rio!$1:$1048576,BM$4,0)*100,"-"))</f>
        <v/>
      </c>
      <c r="BN14" s="297" t="str">
        <f>IF($A14="","",IFERROR(VLOOKUP(BN$3&amp;$A14,Model1_Rio!$1:$1048576,BN$4,0),"-"))</f>
        <v/>
      </c>
      <c r="BO14" s="296" t="str">
        <f>IF($A14="","",IFERROR(VLOOKUP(BO$3&amp;$A14,Model1_Rio!$1:$1048576,BO$4,0),"-"))</f>
        <v/>
      </c>
      <c r="BP14" s="298" t="str">
        <f>IF($A14="","",IFERROR(VLOOKUP(BP$3&amp;$A14,Model1_Rio!$1:$1048576,BP$4,0)*100,"-"))</f>
        <v/>
      </c>
      <c r="BQ14" s="297" t="str">
        <f>IF($A14="","",IFERROR(VLOOKUP(BQ$3&amp;$A14,Model1_Rio!$1:$1048576,BQ$4,0),"-"))</f>
        <v/>
      </c>
      <c r="BR14" s="296" t="str">
        <f>IF($A14="","",IFERROR(VLOOKUP(BR$3&amp;$A14,Model1_Rio!$1:$1048576,BR$4,0),"-"))</f>
        <v/>
      </c>
      <c r="BS14" s="298" t="str">
        <f>IF($A14="","",IFERROR(VLOOKUP(BS$3&amp;$A14,Model1_Rio!$1:$1048576,BS$4,0)*100,"-"))</f>
        <v/>
      </c>
      <c r="BT14" s="297" t="str">
        <f>IF($A14="","",IFERROR(VLOOKUP(BT$3&amp;$A14,Model1_Rio!$1:$1048576,BT$4,0),"-"))</f>
        <v/>
      </c>
    </row>
    <row r="15" spans="1:72" ht="15.75" x14ac:dyDescent="0.25">
      <c r="A15" s="351" t="s">
        <v>715</v>
      </c>
      <c r="B15" s="299"/>
      <c r="C15" s="300" t="s">
        <v>730</v>
      </c>
      <c r="D15" s="324">
        <f>IF($A15="","",IFERROR(VLOOKUP(D$3&amp;$A15,Model1_Rio!$1:$1048576,D$4,0),"-"))</f>
        <v>0.38384839892387401</v>
      </c>
      <c r="E15" s="323">
        <f>IF($A15="","",IFERROR(VLOOKUP(E$3&amp;$A15,Model1_Rio!$1:$1048576,E$4,0)*100,"-"))</f>
        <v>0</v>
      </c>
      <c r="F15" s="295">
        <f>IF($A15="","",IFERROR(VLOOKUP(F$3&amp;$A15,Model1_Rio!$1:$1048576,F$4,0),"-"))</f>
        <v>0.54848158359527599</v>
      </c>
      <c r="G15" s="324">
        <f>IF($A15="","",IFERROR(VLOOKUP(G$3&amp;$A15,Model1_Rio!$1:$1048576,G$4,0),"-"))</f>
        <v>0.35495889186859098</v>
      </c>
      <c r="H15" s="323">
        <f>IF($A15="","",IFERROR(VLOOKUP(H$3&amp;$A15,Model1_Rio!$1:$1048576,H$4,0)*100,"-"))</f>
        <v>0</v>
      </c>
      <c r="I15" s="295">
        <f>IF($A15="","",IFERROR(VLOOKUP(I$3&amp;$A15,Model1_Rio!$1:$1048576,I$4,0),"-"))</f>
        <v>0.53885310888290405</v>
      </c>
      <c r="J15" s="324">
        <f>IF($A15="","",IFERROR(VLOOKUP(J$3&amp;$A15,Model1_Rio!$1:$1048576,J$4,0),"-"))</f>
        <v>0.34655329585075401</v>
      </c>
      <c r="K15" s="323">
        <f>IF($A15="","",IFERROR(VLOOKUP(K$3&amp;$A15,Model1_Rio!$1:$1048576,K$4,0)*100,"-"))</f>
        <v>0</v>
      </c>
      <c r="L15" s="295">
        <f>IF($A15="","",IFERROR(VLOOKUP(L$3&amp;$A15,Model1_Rio!$1:$1048576,L$4,0),"-"))</f>
        <v>0.54569458961486805</v>
      </c>
      <c r="M15" s="324">
        <f>IF($A15="","",IFERROR(VLOOKUP(M$3&amp;$A15,Model1_Rio!$1:$1048576,M$4,0),"-"))</f>
        <v>0.35559853911399802</v>
      </c>
      <c r="N15" s="323">
        <f>IF($A15="","",IFERROR(VLOOKUP(N$3&amp;$A15,Model1_Rio!$1:$1048576,N$4,0)*100,"-"))</f>
        <v>0</v>
      </c>
      <c r="O15" s="295">
        <f>IF($A15="","",IFERROR(VLOOKUP(O$3&amp;$A15,Model1_Rio!$1:$1048576,O$4,0),"-"))</f>
        <v>0.546991646289825</v>
      </c>
      <c r="P15" s="324">
        <f>IF($A15="","",IFERROR(VLOOKUP(P$3&amp;$A15,Model1_Rio!$1:$1048576,P$4,0),"-"))</f>
        <v>0.35066336393356301</v>
      </c>
      <c r="Q15" s="323">
        <f>IF($A15="","",IFERROR(VLOOKUP(Q$3&amp;$A15,Model1_Rio!$1:$1048576,Q$4,0)*100,"-"))</f>
        <v>0</v>
      </c>
      <c r="R15" s="295">
        <f>IF($A15="","",IFERROR(VLOOKUP(R$3&amp;$A15,Model1_Rio!$1:$1048576,R$4,0),"-"))</f>
        <v>0.54888945817947399</v>
      </c>
      <c r="S15" s="324">
        <f>IF($A15="","",IFERROR(VLOOKUP(S$3&amp;$A15,Model1_Rio!$1:$1048576,S$4,0),"-"))</f>
        <v>0.40042737126350397</v>
      </c>
      <c r="T15" s="323">
        <f>IF($A15="","",IFERROR(VLOOKUP(T$3&amp;$A15,Model1_Rio!$1:$1048576,T$4,0)*100,"-"))</f>
        <v>0</v>
      </c>
      <c r="U15" s="295">
        <f>IF($A15="","",IFERROR(VLOOKUP(U$3&amp;$A15,Model1_Rio!$1:$1048576,U$4,0),"-"))</f>
        <v>0.54099595546722401</v>
      </c>
      <c r="V15" s="324">
        <f>IF($A15="","",IFERROR(VLOOKUP(V$3&amp;$A15,Model1_Rio!$1:$1048576,V$4,0),"-"))</f>
        <v>0.38180446624755898</v>
      </c>
      <c r="W15" s="323">
        <f>IF($A15="","",IFERROR(VLOOKUP(W$3&amp;$A15,Model1_Rio!$1:$1048576,W$4,0)*100,"-"))</f>
        <v>0</v>
      </c>
      <c r="X15" s="295">
        <f>IF($A15="","",IFERROR(VLOOKUP(X$3&amp;$A15,Model1_Rio!$1:$1048576,X$4,0),"-"))</f>
        <v>0.53631699085235596</v>
      </c>
      <c r="Y15" s="324">
        <f>IF($A15="","",IFERROR(VLOOKUP(Y$3&amp;$A15,Model1_Rio!$1:$1048576,Y$4,0),"-"))</f>
        <v>0.39088341593742398</v>
      </c>
      <c r="Z15" s="323">
        <f>IF($A15="","",IFERROR(VLOOKUP(Z$3&amp;$A15,Model1_Rio!$1:$1048576,Z$4,0)*100,"-"))</f>
        <v>0</v>
      </c>
      <c r="AA15" s="295">
        <f>IF($A15="","",IFERROR(VLOOKUP(AA$3&amp;$A15,Model1_Rio!$1:$1048576,AA$4,0),"-"))</f>
        <v>0.53892123699188199</v>
      </c>
      <c r="AB15" s="324">
        <f>IF($A15="","",IFERROR(VLOOKUP(AB$3&amp;$A15,Model1_Rio!$1:$1048576,AB$4,0),"-"))</f>
        <v>0.37244001030921903</v>
      </c>
      <c r="AC15" s="323">
        <f>IF($A15="","",IFERROR(VLOOKUP(AC$3&amp;$A15,Model1_Rio!$1:$1048576,AC$4,0)*100,"-"))</f>
        <v>0</v>
      </c>
      <c r="AD15" s="295">
        <f>IF($A15="","",IFERROR(VLOOKUP(AD$3&amp;$A15,Model1_Rio!$1:$1048576,AD$4,0),"-"))</f>
        <v>0.54322808980941795</v>
      </c>
      <c r="AE15" s="324">
        <f>IF($A15="","",IFERROR(VLOOKUP(AE$3&amp;$A15,Model1_Rio!$1:$1048576,AE$4,0),"-"))</f>
        <v>0.34790849685668901</v>
      </c>
      <c r="AF15" s="323">
        <f>IF($A15="","",IFERROR(VLOOKUP(AF$3&amp;$A15,Model1_Rio!$1:$1048576,AF$4,0)*100,"-"))</f>
        <v>0</v>
      </c>
      <c r="AG15" s="295">
        <f>IF($A15="","",IFERROR(VLOOKUP(AG$3&amp;$A15,Model1_Rio!$1:$1048576,AG$4,0),"-"))</f>
        <v>0.54225456714630105</v>
      </c>
      <c r="AH15" s="324">
        <f>IF($A15="","",IFERROR(VLOOKUP(AH$3&amp;$A15,Model1_Rio!$1:$1048576,AH$4,0),"-"))</f>
        <v>0.23912812769413</v>
      </c>
      <c r="AI15" s="323">
        <f>IF($A15="","",IFERROR(VLOOKUP(AI$3&amp;$A15,Model1_Rio!$1:$1048576,AI$4,0)*100,"-"))</f>
        <v>3.2107197455980499E-15</v>
      </c>
      <c r="AJ15" s="295">
        <f>IF($A15="","",IFERROR(VLOOKUP(AJ$3&amp;$A15,Model1_Rio!$1:$1048576,AJ$4,0),"-"))</f>
        <v>0.54196262359619096</v>
      </c>
      <c r="AK15" s="324">
        <f>IF($A15="","",IFERROR(VLOOKUP(AK$3&amp;$A15,Model1_Rio!$1:$1048576,AK$4,0),"-"))</f>
        <v>0.292390197515488</v>
      </c>
      <c r="AL15" s="323">
        <f>IF($A15="","",IFERROR(VLOOKUP(AL$3&amp;$A15,Model1_Rio!$1:$1048576,AL$4,0)*100,"-"))</f>
        <v>3.1026509235646103E-30</v>
      </c>
      <c r="AM15" s="295">
        <f>IF($A15="","",IFERROR(VLOOKUP(AM$3&amp;$A15,Model1_Rio!$1:$1048576,AM$4,0),"-"))</f>
        <v>0.538749098777771</v>
      </c>
      <c r="AN15" s="324">
        <f>IF($A15="","",IFERROR(VLOOKUP(AN$3&amp;$A15,Model1_Rio!$1:$1048576,AN$4,0),"-"))</f>
        <v>0.35978582501411399</v>
      </c>
      <c r="AO15" s="323">
        <f>IF($A15="","",IFERROR(VLOOKUP(AO$3&amp;$A15,Model1_Rio!$1:$1048576,AO$4,0)*100,"-"))</f>
        <v>0</v>
      </c>
      <c r="AP15" s="295">
        <f>IF($A15="","",IFERROR(VLOOKUP(AP$3&amp;$A15,Model1_Rio!$1:$1048576,AP$4,0),"-"))</f>
        <v>0.53788876533508301</v>
      </c>
      <c r="AQ15" s="324">
        <f>IF($A15="","",IFERROR(VLOOKUP(AQ$3&amp;$A15,Model1_Rio!$1:$1048576,AQ$4,0),"-"))</f>
        <v>0.38167336583137501</v>
      </c>
      <c r="AR15" s="323">
        <f>IF($A15="","",IFERROR(VLOOKUP(AR$3&amp;$A15,Model1_Rio!$1:$1048576,AR$4,0)*100,"-"))</f>
        <v>0</v>
      </c>
      <c r="AS15" s="295">
        <f>IF($A15="","",IFERROR(VLOOKUP(AS$3&amp;$A15,Model1_Rio!$1:$1048576,AS$4,0),"-"))</f>
        <v>0.54052561521530196</v>
      </c>
      <c r="AT15" s="324">
        <f>IF($A15="","",IFERROR(VLOOKUP(AT$3&amp;$A15,Model1_Rio!$1:$1048576,AT$4,0),"-"))</f>
        <v>0.36814212799072299</v>
      </c>
      <c r="AU15" s="323">
        <f>IF($A15="","",IFERROR(VLOOKUP(AU$3&amp;$A15,Model1_Rio!$1:$1048576,AU$4,0)*100,"-"))</f>
        <v>0</v>
      </c>
      <c r="AV15" s="295">
        <f>IF($A15="","",IFERROR(VLOOKUP(AV$3&amp;$A15,Model1_Rio!$1:$1048576,AV$4,0),"-"))</f>
        <v>0.54373180866241499</v>
      </c>
      <c r="AW15" s="324">
        <f>IF($A15="","",IFERROR(VLOOKUP(AW$3&amp;$A15,Model1_Rio!$1:$1048576,AW$4,0),"-"))</f>
        <v>0.362981498241425</v>
      </c>
      <c r="AX15" s="323">
        <f>IF($A15="","",IFERROR(VLOOKUP(AX$3&amp;$A15,Model1_Rio!$1:$1048576,AX$4,0)*100,"-"))</f>
        <v>0</v>
      </c>
      <c r="AY15" s="295">
        <f>IF($A15="","",IFERROR(VLOOKUP(AY$3&amp;$A15,Model1_Rio!$1:$1048576,AY$4,0),"-"))</f>
        <v>0.54526132345199596</v>
      </c>
      <c r="AZ15" s="324">
        <f>IF($A15="","",IFERROR(VLOOKUP(AZ$3&amp;$A15,Model1_Rio!$1:$1048576,AZ$4,0),"-"))</f>
        <v>0.36482587456703203</v>
      </c>
      <c r="BA15" s="323">
        <f>IF($A15="","",IFERROR(VLOOKUP(BA$3&amp;$A15,Model1_Rio!$1:$1048576,BA$4,0)*100,"-"))</f>
        <v>0</v>
      </c>
      <c r="BB15" s="295">
        <f>IF($A15="","",IFERROR(VLOOKUP(BB$3&amp;$A15,Model1_Rio!$1:$1048576,BB$4,0),"-"))</f>
        <v>0.54869794845581099</v>
      </c>
      <c r="BC15" s="324">
        <f>IF($A15="","",IFERROR(VLOOKUP(BC$3&amp;$A15,Model1_Rio!$1:$1048576,BC$4,0),"-"))</f>
        <v>0.37929412722587602</v>
      </c>
      <c r="BD15" s="323">
        <f>IF($A15="","",IFERROR(VLOOKUP(BD$3&amp;$A15,Model1_Rio!$1:$1048576,BD$4,0)*100,"-"))</f>
        <v>0</v>
      </c>
      <c r="BE15" s="295">
        <f>IF($A15="","",IFERROR(VLOOKUP(BE$3&amp;$A15,Model1_Rio!$1:$1048576,BE$4,0),"-"))</f>
        <v>0.54896998405456499</v>
      </c>
      <c r="BF15" s="324">
        <f>IF($A15="","",IFERROR(VLOOKUP(BF$3&amp;$A15,Model1_Rio!$1:$1048576,BF$4,0),"-"))</f>
        <v>0.36034223437309298</v>
      </c>
      <c r="BG15" s="323">
        <f>IF($A15="","",IFERROR(VLOOKUP(BG$3&amp;$A15,Model1_Rio!$1:$1048576,BG$4,0)*100,"-"))</f>
        <v>0</v>
      </c>
      <c r="BH15" s="295">
        <f>IF($A15="","",IFERROR(VLOOKUP(BH$3&amp;$A15,Model1_Rio!$1:$1048576,BH$4,0),"-"))</f>
        <v>0.54498100280761697</v>
      </c>
      <c r="BI15" s="324">
        <f>IF($A15="","",IFERROR(VLOOKUP(BI$3&amp;$A15,Model1_Rio!$1:$1048576,BI$4,0),"-"))</f>
        <v>0.38029983639717102</v>
      </c>
      <c r="BJ15" s="323">
        <f>IF($A15="","",IFERROR(VLOOKUP(BJ$3&amp;$A15,Model1_Rio!$1:$1048576,BJ$4,0)*100,"-"))</f>
        <v>0</v>
      </c>
      <c r="BK15" s="295">
        <f>IF($A15="","",IFERROR(VLOOKUP(BK$3&amp;$A15,Model1_Rio!$1:$1048576,BK$4,0),"-"))</f>
        <v>0.54124808311462402</v>
      </c>
      <c r="BL15" s="324">
        <f>IF($A15="","",IFERROR(VLOOKUP(BL$3&amp;$A15,Model1_Rio!$1:$1048576,BL$4,0),"-"))</f>
        <v>0.31280741095542902</v>
      </c>
      <c r="BM15" s="323">
        <f>IF($A15="","",IFERROR(VLOOKUP(BM$3&amp;$A15,Model1_Rio!$1:$1048576,BM$4,0)*100,"-"))</f>
        <v>0</v>
      </c>
      <c r="BN15" s="295">
        <f>IF($A15="","",IFERROR(VLOOKUP(BN$3&amp;$A15,Model1_Rio!$1:$1048576,BN$4,0),"-"))</f>
        <v>0.54154443740844704</v>
      </c>
      <c r="BO15" s="324">
        <f>IF($A15="","",IFERROR(VLOOKUP(BO$3&amp;$A15,Model1_Rio!$1:$1048576,BO$4,0),"-"))</f>
        <v>0.36847379803657498</v>
      </c>
      <c r="BP15" s="323">
        <f>IF($A15="","",IFERROR(VLOOKUP(BP$3&amp;$A15,Model1_Rio!$1:$1048576,BP$4,0)*100,"-"))</f>
        <v>0</v>
      </c>
      <c r="BQ15" s="295">
        <f>IF($A15="","",IFERROR(VLOOKUP(BQ$3&amp;$A15,Model1_Rio!$1:$1048576,BQ$4,0),"-"))</f>
        <v>0.54186230897903398</v>
      </c>
      <c r="BR15" s="324">
        <f>IF($A15="","",IFERROR(VLOOKUP(BR$3&amp;$A15,Model1_Rio!$1:$1048576,BR$4,0),"-"))</f>
        <v>0.37205475568771401</v>
      </c>
      <c r="BS15" s="323">
        <f>IF($A15="","",IFERROR(VLOOKUP(BS$3&amp;$A15,Model1_Rio!$1:$1048576,BS$4,0)*100,"-"))</f>
        <v>0</v>
      </c>
      <c r="BT15" s="295">
        <f>IF($A15="","",IFERROR(VLOOKUP(BT$3&amp;$A15,Model1_Rio!$1:$1048576,BT$4,0),"-"))</f>
        <v>0.548833608627319</v>
      </c>
    </row>
    <row r="16" spans="1:72" ht="15.75" x14ac:dyDescent="0.25">
      <c r="B16" s="478" t="s">
        <v>731</v>
      </c>
      <c r="C16" s="478"/>
      <c r="D16" s="296" t="str">
        <f>IF($A16="","",IFERROR(VLOOKUP(D$3&amp;$A16,[1]Model1_33!$1:$1048576,D$4,0),"-"))</f>
        <v/>
      </c>
      <c r="E16" s="301" t="str">
        <f>IF($A16="","",IFERROR(VLOOKUP(E$3&amp;$A16,[1]Model1_33!$1:$1048576,E$4,0)*100,"-"))</f>
        <v/>
      </c>
      <c r="F16" s="297" t="str">
        <f>IF($A16="","",IFERROR(VLOOKUP(F$3&amp;$A16,Model1_Rio!$1:$1048576,F$4,0),"-"))</f>
        <v/>
      </c>
      <c r="G16" s="296" t="str">
        <f>IF($A16="","",IFERROR(VLOOKUP(G$3&amp;$A16,[1]Model1_33!$1:$1048576,G$4,0),"-"))</f>
        <v/>
      </c>
      <c r="H16" s="301" t="str">
        <f>IF($A16="","",IFERROR(VLOOKUP(H$3&amp;$A16,[1]Model1_33!$1:$1048576,H$4,0)*100,"-"))</f>
        <v/>
      </c>
      <c r="I16" s="297" t="str">
        <f>IF($A16="","",IFERROR(VLOOKUP(I$3&amp;$A16,Model1_Rio!$1:$1048576,I$4,0),"-"))</f>
        <v/>
      </c>
      <c r="J16" s="296" t="str">
        <f>IF($A16="","",IFERROR(VLOOKUP(J$3&amp;$A16,[1]Model1_33!$1:$1048576,J$4,0),"-"))</f>
        <v/>
      </c>
      <c r="K16" s="301" t="str">
        <f>IF($A16="","",IFERROR(VLOOKUP(K$3&amp;$A16,[1]Model1_33!$1:$1048576,K$4,0)*100,"-"))</f>
        <v/>
      </c>
      <c r="L16" s="297" t="str">
        <f>IF($A16="","",IFERROR(VLOOKUP(L$3&amp;$A16,Model1_Rio!$1:$1048576,L$4,0),"-"))</f>
        <v/>
      </c>
      <c r="M16" s="296" t="str">
        <f>IF($A16="","",IFERROR(VLOOKUP(M$3&amp;$A16,[1]Model1_33!$1:$1048576,M$4,0),"-"))</f>
        <v/>
      </c>
      <c r="N16" s="301" t="str">
        <f>IF($A16="","",IFERROR(VLOOKUP(N$3&amp;$A16,[1]Model1_33!$1:$1048576,N$4,0)*100,"-"))</f>
        <v/>
      </c>
      <c r="O16" s="297" t="str">
        <f>IF($A16="","",IFERROR(VLOOKUP(O$3&amp;$A16,Model1_Rio!$1:$1048576,O$4,0),"-"))</f>
        <v/>
      </c>
      <c r="P16" s="296" t="str">
        <f>IF($A16="","",IFERROR(VLOOKUP(P$3&amp;$A16,[1]Model1_33!$1:$1048576,P$4,0),"-"))</f>
        <v/>
      </c>
      <c r="Q16" s="301" t="str">
        <f>IF($A16="","",IFERROR(VLOOKUP(Q$3&amp;$A16,[1]Model1_33!$1:$1048576,Q$4,0)*100,"-"))</f>
        <v/>
      </c>
      <c r="R16" s="297" t="str">
        <f>IF($A16="","",IFERROR(VLOOKUP(R$3&amp;$A16,Model1_Rio!$1:$1048576,R$4,0),"-"))</f>
        <v/>
      </c>
      <c r="S16" s="296" t="str">
        <f>IF($A16="","",IFERROR(VLOOKUP(S$3&amp;$A16,[1]Model1_33!$1:$1048576,S$4,0),"-"))</f>
        <v/>
      </c>
      <c r="T16" s="301" t="str">
        <f>IF($A16="","",IFERROR(VLOOKUP(T$3&amp;$A16,[1]Model1_33!$1:$1048576,T$4,0)*100,"-"))</f>
        <v/>
      </c>
      <c r="U16" s="297" t="str">
        <f>IF($A16="","",IFERROR(VLOOKUP(U$3&amp;$A16,Model1_Rio!$1:$1048576,U$4,0),"-"))</f>
        <v/>
      </c>
      <c r="V16" s="296" t="str">
        <f>IF($A16="","",IFERROR(VLOOKUP(V$3&amp;$A16,[1]Model1_33!$1:$1048576,V$4,0),"-"))</f>
        <v/>
      </c>
      <c r="W16" s="301" t="str">
        <f>IF($A16="","",IFERROR(VLOOKUP(W$3&amp;$A16,[1]Model1_33!$1:$1048576,W$4,0)*100,"-"))</f>
        <v/>
      </c>
      <c r="X16" s="297" t="str">
        <f>IF($A16="","",IFERROR(VLOOKUP(X$3&amp;$A16,Model1_Rio!$1:$1048576,X$4,0),"-"))</f>
        <v/>
      </c>
      <c r="Y16" s="296" t="str">
        <f>IF($A16="","",IFERROR(VLOOKUP(Y$3&amp;$A16,[1]Model1_33!$1:$1048576,Y$4,0),"-"))</f>
        <v/>
      </c>
      <c r="Z16" s="301" t="str">
        <f>IF($A16="","",IFERROR(VLOOKUP(Z$3&amp;$A16,[1]Model1_33!$1:$1048576,Z$4,0)*100,"-"))</f>
        <v/>
      </c>
      <c r="AA16" s="297" t="str">
        <f>IF($A16="","",IFERROR(VLOOKUP(AA$3&amp;$A16,Model1_Rio!$1:$1048576,AA$4,0),"-"))</f>
        <v/>
      </c>
      <c r="AB16" s="296" t="str">
        <f>IF($A16="","",IFERROR(VLOOKUP(AB$3&amp;$A16,[1]Model1_33!$1:$1048576,AB$4,0),"-"))</f>
        <v/>
      </c>
      <c r="AC16" s="301" t="str">
        <f>IF($A16="","",IFERROR(VLOOKUP(AC$3&amp;$A16,[1]Model1_33!$1:$1048576,AC$4,0)*100,"-"))</f>
        <v/>
      </c>
      <c r="AD16" s="297" t="str">
        <f>IF($A16="","",IFERROR(VLOOKUP(AD$3&amp;$A16,Model1_Rio!$1:$1048576,AD$4,0),"-"))</f>
        <v/>
      </c>
      <c r="AE16" s="296" t="str">
        <f>IF($A16="","",IFERROR(VLOOKUP(AE$3&amp;$A16,[1]Model1_33!$1:$1048576,AE$4,0),"-"))</f>
        <v/>
      </c>
      <c r="AF16" s="301" t="str">
        <f>IF($A16="","",IFERROR(VLOOKUP(AF$3&amp;$A16,[1]Model1_33!$1:$1048576,AF$4,0)*100,"-"))</f>
        <v/>
      </c>
      <c r="AG16" s="297" t="str">
        <f>IF($A16="","",IFERROR(VLOOKUP(AG$3&amp;$A16,Model1_Rio!$1:$1048576,AG$4,0),"-"))</f>
        <v/>
      </c>
      <c r="AH16" s="296" t="str">
        <f>IF($A16="","",IFERROR(VLOOKUP(AH$3&amp;$A16,[1]Model1_33!$1:$1048576,AH$4,0),"-"))</f>
        <v/>
      </c>
      <c r="AI16" s="301" t="str">
        <f>IF($A16="","",IFERROR(VLOOKUP(AI$3&amp;$A16,[1]Model1_33!$1:$1048576,AI$4,0)*100,"-"))</f>
        <v/>
      </c>
      <c r="AJ16" s="297" t="str">
        <f>IF($A16="","",IFERROR(VLOOKUP(AJ$3&amp;$A16,Model1_Rio!$1:$1048576,AJ$4,0),"-"))</f>
        <v/>
      </c>
      <c r="AK16" s="296" t="str">
        <f>IF($A16="","",IFERROR(VLOOKUP(AK$3&amp;$A16,[1]Model1_33!$1:$1048576,AK$4,0),"-"))</f>
        <v/>
      </c>
      <c r="AL16" s="301" t="str">
        <f>IF($A16="","",IFERROR(VLOOKUP(AL$3&amp;$A16,[1]Model1_33!$1:$1048576,AL$4,0)*100,"-"))</f>
        <v/>
      </c>
      <c r="AM16" s="297" t="str">
        <f>IF($A16="","",IFERROR(VLOOKUP(AM$3&amp;$A16,Model1_Rio!$1:$1048576,AM$4,0),"-"))</f>
        <v/>
      </c>
      <c r="AN16" s="296" t="str">
        <f>IF($A16="","",IFERROR(VLOOKUP(AN$3&amp;$A16,[1]Model1_33!$1:$1048576,AN$4,0),"-"))</f>
        <v/>
      </c>
      <c r="AO16" s="301" t="str">
        <f>IF($A16="","",IFERROR(VLOOKUP(AO$3&amp;$A16,[1]Model1_33!$1:$1048576,AO$4,0)*100,"-"))</f>
        <v/>
      </c>
      <c r="AP16" s="297" t="str">
        <f>IF($A16="","",IFERROR(VLOOKUP(AP$3&amp;$A16,Model1_Rio!$1:$1048576,AP$4,0),"-"))</f>
        <v/>
      </c>
      <c r="AQ16" s="296" t="str">
        <f>IF($A16="","",IFERROR(VLOOKUP(AQ$3&amp;$A16,[1]Model1_33!$1:$1048576,AQ$4,0),"-"))</f>
        <v/>
      </c>
      <c r="AR16" s="301" t="str">
        <f>IF($A16="","",IFERROR(VLOOKUP(AR$3&amp;$A16,[1]Model1_33!$1:$1048576,AR$4,0)*100,"-"))</f>
        <v/>
      </c>
      <c r="AS16" s="297" t="str">
        <f>IF($A16="","",IFERROR(VLOOKUP(AS$3&amp;$A16,Model1_Rio!$1:$1048576,AS$4,0),"-"))</f>
        <v/>
      </c>
      <c r="AT16" s="296" t="str">
        <f>IF($A16="","",IFERROR(VLOOKUP(AT$3&amp;$A16,[1]Model1_33!$1:$1048576,AT$4,0),"-"))</f>
        <v/>
      </c>
      <c r="AU16" s="301" t="str">
        <f>IF($A16="","",IFERROR(VLOOKUP(AU$3&amp;$A16,[1]Model1_33!$1:$1048576,AU$4,0)*100,"-"))</f>
        <v/>
      </c>
      <c r="AV16" s="297" t="str">
        <f>IF($A16="","",IFERROR(VLOOKUP(AV$3&amp;$A16,Model1_Rio!$1:$1048576,AV$4,0),"-"))</f>
        <v/>
      </c>
      <c r="AW16" s="296" t="str">
        <f>IF($A16="","",IFERROR(VLOOKUP(AW$3&amp;$A16,[1]Model1_33!$1:$1048576,AW$4,0),"-"))</f>
        <v/>
      </c>
      <c r="AX16" s="301" t="str">
        <f>IF($A16="","",IFERROR(VLOOKUP(AX$3&amp;$A16,[1]Model1_33!$1:$1048576,AX$4,0)*100,"-"))</f>
        <v/>
      </c>
      <c r="AY16" s="297" t="str">
        <f>IF($A16="","",IFERROR(VLOOKUP(AY$3&amp;$A16,Model1_Rio!$1:$1048576,AY$4,0),"-"))</f>
        <v/>
      </c>
      <c r="AZ16" s="296" t="str">
        <f>IF($A16="","",IFERROR(VLOOKUP(AZ$3&amp;$A16,[1]Model1_33!$1:$1048576,AZ$4,0),"-"))</f>
        <v/>
      </c>
      <c r="BA16" s="301" t="str">
        <f>IF($A16="","",IFERROR(VLOOKUP(BA$3&amp;$A16,[1]Model1_33!$1:$1048576,BA$4,0)*100,"-"))</f>
        <v/>
      </c>
      <c r="BB16" s="297" t="str">
        <f>IF($A16="","",IFERROR(VLOOKUP(BB$3&amp;$A16,Model1_Rio!$1:$1048576,BB$4,0),"-"))</f>
        <v/>
      </c>
      <c r="BC16" s="296" t="str">
        <f>IF($A16="","",IFERROR(VLOOKUP(BC$3&amp;$A16,[1]Model1_33!$1:$1048576,BC$4,0),"-"))</f>
        <v/>
      </c>
      <c r="BD16" s="355" t="str">
        <f>IF($A16="","",IFERROR(VLOOKUP(BD$3&amp;$A16,[1]Model1_33!$1:$1048576,BD$4,0)*100,"-"))</f>
        <v/>
      </c>
      <c r="BE16" s="297" t="str">
        <f>IF($A16="","",IFERROR(VLOOKUP(BE$3&amp;$A16,Model1_Rio!$1:$1048576,BE$4,0),"-"))</f>
        <v/>
      </c>
      <c r="BF16" s="296" t="str">
        <f>IF($A16="","",IFERROR(VLOOKUP(BF$3&amp;$A16,[1]Model1_33!$1:$1048576,BF$4,0),"-"))</f>
        <v/>
      </c>
      <c r="BG16" s="325" t="str">
        <f>IF($A16="","",IFERROR(VLOOKUP(BG$3&amp;$A16,[1]Model1_33!$1:$1048576,BG$4,0)*100,"-"))</f>
        <v/>
      </c>
      <c r="BH16" s="297" t="str">
        <f>IF($A16="","",IFERROR(VLOOKUP(BH$3&amp;$A16,Model1_Rio!$1:$1048576,BH$4,0),"-"))</f>
        <v/>
      </c>
      <c r="BI16" s="296" t="str">
        <f>IF($A16="","",IFERROR(VLOOKUP(BI$3&amp;$A16,[1]Model1_33!$1:$1048576,BI$4,0),"-"))</f>
        <v/>
      </c>
      <c r="BJ16" s="325" t="str">
        <f>IF($A16="","",IFERROR(VLOOKUP(BJ$3&amp;$A16,[1]Model1_33!$1:$1048576,BJ$4,0)*100,"-"))</f>
        <v/>
      </c>
      <c r="BK16" s="297" t="str">
        <f>IF($A16="","",IFERROR(VLOOKUP(BK$3&amp;$A16,Model1_Rio!$1:$1048576,BK$4,0),"-"))</f>
        <v/>
      </c>
      <c r="BL16" s="296" t="str">
        <f>IF($A16="","",IFERROR(VLOOKUP(BL$3&amp;$A16,[1]Model1_33!$1:$1048576,BL$4,0),"-"))</f>
        <v/>
      </c>
      <c r="BM16" s="325" t="str">
        <f>IF($A16="","",IFERROR(VLOOKUP(BM$3&amp;$A16,[1]Model1_33!$1:$1048576,BM$4,0)*100,"-"))</f>
        <v/>
      </c>
      <c r="BN16" s="297" t="str">
        <f>IF($A16="","",IFERROR(VLOOKUP(BN$3&amp;$A16,Model1_Rio!$1:$1048576,BN$4,0),"-"))</f>
        <v/>
      </c>
      <c r="BO16" s="296" t="str">
        <f>IF($A16="","",IFERROR(VLOOKUP(BO$3&amp;$A16,[1]Model1_33!$1:$1048576,BO$4,0),"-"))</f>
        <v/>
      </c>
      <c r="BP16" s="325" t="str">
        <f>IF($A16="","",IFERROR(VLOOKUP(BP$3&amp;$A16,[1]Model1_33!$1:$1048576,BP$4,0)*100,"-"))</f>
        <v/>
      </c>
      <c r="BQ16" s="297" t="str">
        <f>IF($A16="","",IFERROR(VLOOKUP(BQ$3&amp;$A16,Model1_Rio!$1:$1048576,BQ$4,0),"-"))</f>
        <v/>
      </c>
      <c r="BR16" s="296" t="str">
        <f>IF($A16="","",IFERROR(VLOOKUP(BR$3&amp;$A16,[1]Model1_33!$1:$1048576,BR$4,0),"-"))</f>
        <v/>
      </c>
      <c r="BS16" s="325" t="str">
        <f>IF($A16="","",IFERROR(VLOOKUP(BS$3&amp;$A16,[1]Model1_33!$1:$1048576,BS$4,0)*100,"-"))</f>
        <v/>
      </c>
      <c r="BT16" s="297" t="str">
        <f>IF($A16="","",IFERROR(VLOOKUP(BT$3&amp;$A16,Model1_Rio!$1:$1048576,BT$4,0),"-"))</f>
        <v/>
      </c>
    </row>
    <row r="17" spans="1:72" ht="25.5" x14ac:dyDescent="0.25">
      <c r="A17" s="353" t="s">
        <v>697</v>
      </c>
      <c r="B17" s="285"/>
      <c r="C17" s="302" t="s">
        <v>732</v>
      </c>
      <c r="D17" s="293">
        <f>IF($A17="","",IFERROR(VLOOKUP(D$3&amp;$A17,Model1_Rio!$1:$1048576,D$4,0),"-"))</f>
        <v>8.8539663702249492E-3</v>
      </c>
      <c r="E17" s="294">
        <f>IF($A17="","",IFERROR(VLOOKUP(E$3&amp;$A17,Model1_Rio!$1:$1048576,E$4,0)*100,"-"))</f>
        <v>87.268751859664889</v>
      </c>
      <c r="F17" s="295">
        <f>IF($A17="","",IFERROR(VLOOKUP(F$3&amp;$A17,Model1_Rio!$1:$1048576,F$4,0),"-"))</f>
        <v>2.7820243849419101E-4</v>
      </c>
      <c r="G17" s="293">
        <f>IF($A17="","",IFERROR(VLOOKUP(G$3&amp;$A17,Model1_Rio!$1:$1048576,G$4,0),"-"))</f>
        <v>-0.62201792001724199</v>
      </c>
      <c r="H17" s="294">
        <f>IF($A17="","",IFERROR(VLOOKUP(H$3&amp;$A17,Model1_Rio!$1:$1048576,H$4,0)*100,"-"))</f>
        <v>8.9393129344007401E-35</v>
      </c>
      <c r="I17" s="295">
        <f>IF($A17="","",IFERROR(VLOOKUP(I$3&amp;$A17,Model1_Rio!$1:$1048576,I$4,0),"-"))</f>
        <v>1.17634212074336E-4</v>
      </c>
      <c r="J17" s="293">
        <f>IF($A17="","",IFERROR(VLOOKUP(J$3&amp;$A17,Model1_Rio!$1:$1048576,J$4,0),"-"))</f>
        <v>0</v>
      </c>
      <c r="K17" s="294">
        <f>IF($A17="","",IFERROR(VLOOKUP(K$3&amp;$A17,Model1_Rio!$1:$1048576,K$4,0)*100,"-"))</f>
        <v>0</v>
      </c>
      <c r="L17" s="295">
        <f>IF($A17="","",IFERROR(VLOOKUP(L$3&amp;$A17,Model1_Rio!$1:$1048576,L$4,0),"-"))</f>
        <v>0</v>
      </c>
      <c r="M17" s="293">
        <f>IF($A17="","",IFERROR(VLOOKUP(M$3&amp;$A17,Model1_Rio!$1:$1048576,M$4,0),"-"))</f>
        <v>0</v>
      </c>
      <c r="N17" s="294">
        <f>IF($A17="","",IFERROR(VLOOKUP(N$3&amp;$A17,Model1_Rio!$1:$1048576,N$4,0)*100,"-"))</f>
        <v>0</v>
      </c>
      <c r="O17" s="295">
        <f>IF($A17="","",IFERROR(VLOOKUP(O$3&amp;$A17,Model1_Rio!$1:$1048576,O$4,0),"-"))</f>
        <v>0</v>
      </c>
      <c r="P17" s="293">
        <f>IF($A17="","",IFERROR(VLOOKUP(P$3&amp;$A17,Model1_Rio!$1:$1048576,P$4,0),"-"))</f>
        <v>0.42220944166183499</v>
      </c>
      <c r="Q17" s="294">
        <f>IF($A17="","",IFERROR(VLOOKUP(Q$3&amp;$A17,Model1_Rio!$1:$1048576,Q$4,0)*100,"-"))</f>
        <v>2.0102923492526498E-8</v>
      </c>
      <c r="R17" s="295">
        <f>IF($A17="","",IFERROR(VLOOKUP(R$3&amp;$A17,Model1_Rio!$1:$1048576,R$4,0),"-"))</f>
        <v>1.94727908819914E-4</v>
      </c>
      <c r="S17" s="293">
        <f>IF($A17="","",IFERROR(VLOOKUP(S$3&amp;$A17,Model1_Rio!$1:$1048576,S$4,0),"-"))</f>
        <v>0</v>
      </c>
      <c r="T17" s="294">
        <f>IF($A17="","",IFERROR(VLOOKUP(T$3&amp;$A17,Model1_Rio!$1:$1048576,T$4,0)*100,"-"))</f>
        <v>0</v>
      </c>
      <c r="U17" s="295">
        <f>IF($A17="","",IFERROR(VLOOKUP(U$3&amp;$A17,Model1_Rio!$1:$1048576,U$4,0),"-"))</f>
        <v>0</v>
      </c>
      <c r="V17" s="293">
        <f>IF($A17="","",IFERROR(VLOOKUP(V$3&amp;$A17,Model1_Rio!$1:$1048576,V$4,0),"-"))</f>
        <v>-0.102711729705334</v>
      </c>
      <c r="W17" s="294">
        <f>IF($A17="","",IFERROR(VLOOKUP(W$3&amp;$A17,Model1_Rio!$1:$1048576,W$4,0)*100,"-"))</f>
        <v>28.314468264579801</v>
      </c>
      <c r="X17" s="295">
        <f>IF($A17="","",IFERROR(VLOOKUP(X$3&amp;$A17,Model1_Rio!$1:$1048576,X$4,0),"-"))</f>
        <v>6.0751690762117505E-4</v>
      </c>
      <c r="Y17" s="293">
        <f>IF($A17="","",IFERROR(VLOOKUP(Y$3&amp;$A17,Model1_Rio!$1:$1048576,Y$4,0),"-"))</f>
        <v>-8.2318142056465093E-2</v>
      </c>
      <c r="Z17" s="294">
        <f>IF($A17="","",IFERROR(VLOOKUP(Z$3&amp;$A17,Model1_Rio!$1:$1048576,Z$4,0)*100,"-"))</f>
        <v>18.461754918098499</v>
      </c>
      <c r="AA17" s="295">
        <f>IF($A17="","",IFERROR(VLOOKUP(AA$3&amp;$A17,Model1_Rio!$1:$1048576,AA$4,0),"-"))</f>
        <v>2.1218326583038999E-4</v>
      </c>
      <c r="AB17" s="293">
        <f>IF($A17="","",IFERROR(VLOOKUP(AB$3&amp;$A17,Model1_Rio!$1:$1048576,AB$4,0),"-"))</f>
        <v>-0.61197566986083995</v>
      </c>
      <c r="AC17" s="294">
        <f>IF($A17="","",IFERROR(VLOOKUP(AC$3&amp;$A17,Model1_Rio!$1:$1048576,AC$4,0)*100,"-"))</f>
        <v>2.7244878316465998E-28</v>
      </c>
      <c r="AD17" s="295">
        <f>IF($A17="","",IFERROR(VLOOKUP(AD$3&amp;$A17,Model1_Rio!$1:$1048576,AD$4,0),"-"))</f>
        <v>1.93740124814212E-4</v>
      </c>
      <c r="AE17" s="293">
        <f>IF($A17="","",IFERROR(VLOOKUP(AE$3&amp;$A17,Model1_Rio!$1:$1048576,AE$4,0),"-"))</f>
        <v>1.9824145361781099E-2</v>
      </c>
      <c r="AF17" s="294">
        <f>IF($A17="","",IFERROR(VLOOKUP(AF$3&amp;$A17,Model1_Rio!$1:$1048576,AF$4,0)*100,"-"))</f>
        <v>79.361629486083999</v>
      </c>
      <c r="AG17" s="295">
        <f>IF($A17="","",IFERROR(VLOOKUP(AG$3&amp;$A17,Model1_Rio!$1:$1048576,AG$4,0),"-"))</f>
        <v>1.61179588758387E-4</v>
      </c>
      <c r="AH17" s="293">
        <f>IF($A17="","",IFERROR(VLOOKUP(AH$3&amp;$A17,Model1_Rio!$1:$1048576,AH$4,0),"-"))</f>
        <v>-0.77290290594100997</v>
      </c>
      <c r="AI17" s="294">
        <f>IF($A17="","",IFERROR(VLOOKUP(AI$3&amp;$A17,Model1_Rio!$1:$1048576,AI$4,0)*100,"-"))</f>
        <v>28.422290086746198</v>
      </c>
      <c r="AJ17" s="295">
        <f>IF($A17="","",IFERROR(VLOOKUP(AJ$3&amp;$A17,Model1_Rio!$1:$1048576,AJ$4,0),"-"))</f>
        <v>3.9015384390950198E-4</v>
      </c>
      <c r="AK17" s="293">
        <f>IF($A17="","",IFERROR(VLOOKUP(AK$3&amp;$A17,Model1_Rio!$1:$1048576,AK$4,0),"-"))</f>
        <v>-0.30910247564315801</v>
      </c>
      <c r="AL17" s="294">
        <f>IF($A17="","",IFERROR(VLOOKUP(AL$3&amp;$A17,Model1_Rio!$1:$1048576,AL$4,0)*100,"-"))</f>
        <v>0.59178946539759603</v>
      </c>
      <c r="AM17" s="295">
        <f>IF($A17="","",IFERROR(VLOOKUP(AM$3&amp;$A17,Model1_Rio!$1:$1048576,AM$4,0),"-"))</f>
        <v>4.8002772382460502E-4</v>
      </c>
      <c r="AN17" s="293">
        <f>IF($A17="","",IFERROR(VLOOKUP(AN$3&amp;$A17,Model1_Rio!$1:$1048576,AN$4,0),"-"))</f>
        <v>4.5023038983344997E-2</v>
      </c>
      <c r="AO17" s="294">
        <f>IF($A17="","",IFERROR(VLOOKUP(AO$3&amp;$A17,Model1_Rio!$1:$1048576,AO$4,0)*100,"-"))</f>
        <v>45.901131629943798</v>
      </c>
      <c r="AP17" s="295">
        <f>IF($A17="","",IFERROR(VLOOKUP(AP$3&amp;$A17,Model1_Rio!$1:$1048576,AP$4,0),"-"))</f>
        <v>9.0827932581305504E-5</v>
      </c>
      <c r="AQ17" s="293">
        <f>IF($A17="","",IFERROR(VLOOKUP(AQ$3&amp;$A17,Model1_Rio!$1:$1048576,AQ$4,0),"-"))</f>
        <v>-3.6234494298696497E-2</v>
      </c>
      <c r="AR17" s="294">
        <f>IF($A17="","",IFERROR(VLOOKUP(AR$3&amp;$A17,Model1_Rio!$1:$1048576,AR$4,0)*100,"-"))</f>
        <v>88.064056634902997</v>
      </c>
      <c r="AS17" s="295">
        <f>IF($A17="","",IFERROR(VLOOKUP(AS$3&amp;$A17,Model1_Rio!$1:$1048576,AS$4,0),"-"))</f>
        <v>4.67922218376771E-4</v>
      </c>
      <c r="AT17" s="293">
        <f>IF($A17="","",IFERROR(VLOOKUP(AT$3&amp;$A17,Model1_Rio!$1:$1048576,AT$4,0),"-"))</f>
        <v>-0.19580538570880901</v>
      </c>
      <c r="AU17" s="294">
        <f>IF($A17="","",IFERROR(VLOOKUP(AU$3&amp;$A17,Model1_Rio!$1:$1048576,AU$4,0)*100,"-"))</f>
        <v>2.67537485342473E-2</v>
      </c>
      <c r="AV17" s="295">
        <f>IF($A17="","",IFERROR(VLOOKUP(AV$3&amp;$A17,Model1_Rio!$1:$1048576,AV$4,0),"-"))</f>
        <v>1.2454226089175799E-4</v>
      </c>
      <c r="AW17" s="293">
        <f>IF($A17="","",IFERROR(VLOOKUP(AW$3&amp;$A17,Model1_Rio!$1:$1048576,AW$4,0),"-"))</f>
        <v>-0.26241037249565102</v>
      </c>
      <c r="AX17" s="294">
        <f>IF($A17="","",IFERROR(VLOOKUP(AX$3&amp;$A17,Model1_Rio!$1:$1048576,AX$4,0)*100,"-"))</f>
        <v>1.4613573565358701E-14</v>
      </c>
      <c r="AY17" s="295">
        <f>IF($A17="","",IFERROR(VLOOKUP(AY$3&amp;$A17,Model1_Rio!$1:$1048576,AY$4,0),"-"))</f>
        <v>1.2172213610028801E-4</v>
      </c>
      <c r="AZ17" s="293">
        <f>IF($A17="","",IFERROR(VLOOKUP(AZ$3&amp;$A17,Model1_Rio!$1:$1048576,AZ$4,0),"-"))</f>
        <v>0.20684231817722301</v>
      </c>
      <c r="BA17" s="294">
        <f>IF($A17="","",IFERROR(VLOOKUP(BA$3&amp;$A17,Model1_Rio!$1:$1048576,BA$4,0)*100,"-"))</f>
        <v>30.108100175857501</v>
      </c>
      <c r="BB17" s="295">
        <f>IF($A17="","",IFERROR(VLOOKUP(BB$3&amp;$A17,Model1_Rio!$1:$1048576,BB$4,0),"-"))</f>
        <v>3.8200552808120798E-4</v>
      </c>
      <c r="BC17" s="293">
        <f>IF($A17="","",IFERROR(VLOOKUP(BC$3&amp;$A17,Model1_Rio!$1:$1048576,BC$4,0),"-"))</f>
        <v>1.37426685541868E-2</v>
      </c>
      <c r="BD17" s="294">
        <f>IF($A17="","",IFERROR(VLOOKUP(BD$3&amp;$A17,Model1_Rio!$1:$1048576,BD$4,0)*100,"-"))</f>
        <v>70.794624090194702</v>
      </c>
      <c r="BE17" s="295">
        <f>IF($A17="","",IFERROR(VLOOKUP(BE$3&amp;$A17,Model1_Rio!$1:$1048576,BE$4,0),"-"))</f>
        <v>2.27007709327154E-4</v>
      </c>
      <c r="BF17" s="293">
        <f>IF($A17="","",IFERROR(VLOOKUP(BF$3&amp;$A17,Model1_Rio!$1:$1048576,BF$4,0),"-"))</f>
        <v>-0.220146164298058</v>
      </c>
      <c r="BG17" s="294">
        <f>IF($A17="","",IFERROR(VLOOKUP(BG$3&amp;$A17,Model1_Rio!$1:$1048576,BG$4,0)*100,"-"))</f>
        <v>4.6195019036531404</v>
      </c>
      <c r="BH17" s="295">
        <f>IF($A17="","",IFERROR(VLOOKUP(BH$3&amp;$A17,Model1_Rio!$1:$1048576,BH$4,0),"-"))</f>
        <v>9.8816424724645899E-5</v>
      </c>
      <c r="BI17" s="293">
        <f>IF($A17="","",IFERROR(VLOOKUP(BI$3&amp;$A17,Model1_Rio!$1:$1048576,BI$4,0),"-"))</f>
        <v>2.6615386828780199E-2</v>
      </c>
      <c r="BJ17" s="294">
        <f>IF($A17="","",IFERROR(VLOOKUP(BJ$3&amp;$A17,Model1_Rio!$1:$1048576,BJ$4,0)*100,"-"))</f>
        <v>77.449005842208891</v>
      </c>
      <c r="BK17" s="295">
        <f>IF($A17="","",IFERROR(VLOOKUP(BK$3&amp;$A17,Model1_Rio!$1:$1048576,BK$4,0),"-"))</f>
        <v>2.5496989837847699E-4</v>
      </c>
      <c r="BL17" s="293">
        <f>IF($A17="","",IFERROR(VLOOKUP(BL$3&amp;$A17,Model1_Rio!$1:$1048576,BL$4,0),"-"))</f>
        <v>-0.45458787679672202</v>
      </c>
      <c r="BM17" s="294">
        <f>IF($A17="","",IFERROR(VLOOKUP(BM$3&amp;$A17,Model1_Rio!$1:$1048576,BM$4,0)*100,"-"))</f>
        <v>5.6788623332977304</v>
      </c>
      <c r="BN17" s="295">
        <f>IF($A17="","",IFERROR(VLOOKUP(BN$3&amp;$A17,Model1_Rio!$1:$1048576,BN$4,0),"-"))</f>
        <v>3.0666362727060898E-4</v>
      </c>
      <c r="BO17" s="293">
        <f>IF($A17="","",IFERROR(VLOOKUP(BO$3&amp;$A17,Model1_Rio!$1:$1048576,BO$4,0),"-"))</f>
        <v>-0.11012939363718</v>
      </c>
      <c r="BP17" s="294">
        <f>IF($A17="","",IFERROR(VLOOKUP(BP$3&amp;$A17,Model1_Rio!$1:$1048576,BP$4,0)*100,"-"))</f>
        <v>43.696141242981</v>
      </c>
      <c r="BQ17" s="295">
        <f>IF($A17="","",IFERROR(VLOOKUP(BQ$3&amp;$A17,Model1_Rio!$1:$1048576,BQ$4,0),"-"))</f>
        <v>2.01382019440643E-4</v>
      </c>
      <c r="BR17" s="293">
        <f>IF($A17="","",IFERROR(VLOOKUP(BR$3&amp;$A17,Model1_Rio!$1:$1048576,BR$4,0),"-"))</f>
        <v>0.14068362116813701</v>
      </c>
      <c r="BS17" s="294">
        <f>IF($A17="","",IFERROR(VLOOKUP(BS$3&amp;$A17,Model1_Rio!$1:$1048576,BS$4,0)*100,"-"))</f>
        <v>33.254185318946803</v>
      </c>
      <c r="BT17" s="295">
        <f>IF($A17="","",IFERROR(VLOOKUP(BT$3&amp;$A17,Model1_Rio!$1:$1048576,BT$4,0),"-"))</f>
        <v>3.0469105695374299E-4</v>
      </c>
    </row>
    <row r="18" spans="1:72" ht="25.5" x14ac:dyDescent="0.25">
      <c r="A18" s="353" t="s">
        <v>706</v>
      </c>
      <c r="B18" s="285"/>
      <c r="C18" s="303" t="s">
        <v>733</v>
      </c>
      <c r="D18" s="293">
        <f>IF($A18="","",IFERROR(VLOOKUP(D$3&amp;$A18,Model1_Rio!$1:$1048576,D$4,0),"-"))</f>
        <v>-0.100906267762184</v>
      </c>
      <c r="E18" s="294">
        <f>IF($A18="","",IFERROR(VLOOKUP(E$3&amp;$A18,Model1_Rio!$1:$1048576,E$4,0)*100,"-"))</f>
        <v>37.562796473503099</v>
      </c>
      <c r="F18" s="295">
        <f>IF($A18="","",IFERROR(VLOOKUP(F$3&amp;$A18,Model1_Rio!$1:$1048576,F$4,0),"-"))</f>
        <v>4.6675358898937702E-3</v>
      </c>
      <c r="G18" s="293">
        <f>IF($A18="","",IFERROR(VLOOKUP(G$3&amp;$A18,Model1_Rio!$1:$1048576,G$4,0),"-"))</f>
        <v>-0.225283414125443</v>
      </c>
      <c r="H18" s="294">
        <f>IF($A18="","",IFERROR(VLOOKUP(H$3&amp;$A18,Model1_Rio!$1:$1048576,H$4,0)*100,"-"))</f>
        <v>2.6135953143238999</v>
      </c>
      <c r="I18" s="295">
        <f>IF($A18="","",IFERROR(VLOOKUP(I$3&amp;$A18,Model1_Rio!$1:$1048576,I$4,0),"-"))</f>
        <v>5.5529256351292099E-3</v>
      </c>
      <c r="J18" s="293">
        <f>IF($A18="","",IFERROR(VLOOKUP(J$3&amp;$A18,Model1_Rio!$1:$1048576,J$4,0),"-"))</f>
        <v>8.1582300364971203E-2</v>
      </c>
      <c r="K18" s="294">
        <f>IF($A18="","",IFERROR(VLOOKUP(K$3&amp;$A18,Model1_Rio!$1:$1048576,K$4,0)*100,"-"))</f>
        <v>52.5126695632935</v>
      </c>
      <c r="L18" s="295">
        <f>IF($A18="","",IFERROR(VLOOKUP(L$3&amp;$A18,Model1_Rio!$1:$1048576,L$4,0),"-"))</f>
        <v>4.8567461781203703E-3</v>
      </c>
      <c r="M18" s="293">
        <f>IF($A18="","",IFERROR(VLOOKUP(M$3&amp;$A18,Model1_Rio!$1:$1048576,M$4,0),"-"))</f>
        <v>-6.0709840618073897E-3</v>
      </c>
      <c r="N18" s="294">
        <f>IF($A18="","",IFERROR(VLOOKUP(N$3&amp;$A18,Model1_Rio!$1:$1048576,N$4,0)*100,"-"))</f>
        <v>95.312476158142104</v>
      </c>
      <c r="O18" s="295">
        <f>IF($A18="","",IFERROR(VLOOKUP(O$3&amp;$A18,Model1_Rio!$1:$1048576,O$4,0),"-"))</f>
        <v>6.0564572922885401E-3</v>
      </c>
      <c r="P18" s="293">
        <f>IF($A18="","",IFERROR(VLOOKUP(P$3&amp;$A18,Model1_Rio!$1:$1048576,P$4,0),"-"))</f>
        <v>-9.6655394881963695E-3</v>
      </c>
      <c r="Q18" s="294">
        <f>IF($A18="","",IFERROR(VLOOKUP(Q$3&amp;$A18,Model1_Rio!$1:$1048576,Q$4,0)*100,"-"))</f>
        <v>91.504561901092501</v>
      </c>
      <c r="R18" s="295">
        <f>IF($A18="","",IFERROR(VLOOKUP(R$3&amp;$A18,Model1_Rio!$1:$1048576,R$4,0),"-"))</f>
        <v>5.0722393207252E-3</v>
      </c>
      <c r="S18" s="293">
        <f>IF($A18="","",IFERROR(VLOOKUP(S$3&amp;$A18,Model1_Rio!$1:$1048576,S$4,0),"-"))</f>
        <v>-6.3498817384242998E-2</v>
      </c>
      <c r="T18" s="294">
        <f>IF($A18="","",IFERROR(VLOOKUP(T$3&amp;$A18,Model1_Rio!$1:$1048576,T$4,0)*100,"-"))</f>
        <v>62.970578670501695</v>
      </c>
      <c r="U18" s="295">
        <f>IF($A18="","",IFERROR(VLOOKUP(U$3&amp;$A18,Model1_Rio!$1:$1048576,U$4,0),"-"))</f>
        <v>5.6113130412995798E-3</v>
      </c>
      <c r="V18" s="293">
        <f>IF($A18="","",IFERROR(VLOOKUP(V$3&amp;$A18,Model1_Rio!$1:$1048576,V$4,0),"-"))</f>
        <v>0.107298873364925</v>
      </c>
      <c r="W18" s="294">
        <f>IF($A18="","",IFERROR(VLOOKUP(W$3&amp;$A18,Model1_Rio!$1:$1048576,W$4,0)*100,"-"))</f>
        <v>34.927624464034999</v>
      </c>
      <c r="X18" s="295">
        <f>IF($A18="","",IFERROR(VLOOKUP(X$3&amp;$A18,Model1_Rio!$1:$1048576,X$4,0),"-"))</f>
        <v>4.7915549948811496E-3</v>
      </c>
      <c r="Y18" s="293">
        <f>IF($A18="","",IFERROR(VLOOKUP(Y$3&amp;$A18,Model1_Rio!$1:$1048576,Y$4,0),"-"))</f>
        <v>-2.1830830723047302E-2</v>
      </c>
      <c r="Z18" s="294">
        <f>IF($A18="","",IFERROR(VLOOKUP(Z$3&amp;$A18,Model1_Rio!$1:$1048576,Z$4,0)*100,"-"))</f>
        <v>82.279235124587998</v>
      </c>
      <c r="AA18" s="295">
        <f>IF($A18="","",IFERROR(VLOOKUP(AA$3&amp;$A18,Model1_Rio!$1:$1048576,AA$4,0),"-"))</f>
        <v>5.1690349355340004E-3</v>
      </c>
      <c r="AB18" s="293">
        <f>IF($A18="","",IFERROR(VLOOKUP(AB$3&amp;$A18,Model1_Rio!$1:$1048576,AB$4,0),"-"))</f>
        <v>-9.6985027194023098E-3</v>
      </c>
      <c r="AC18" s="294">
        <f>IF($A18="","",IFERROR(VLOOKUP(AC$3&amp;$A18,Model1_Rio!$1:$1048576,AC$4,0)*100,"-"))</f>
        <v>89.651119709014907</v>
      </c>
      <c r="AD18" s="295">
        <f>IF($A18="","",IFERROR(VLOOKUP(AD$3&amp;$A18,Model1_Rio!$1:$1048576,AD$4,0),"-"))</f>
        <v>7.0007550530135597E-3</v>
      </c>
      <c r="AE18" s="293">
        <f>IF($A18="","",IFERROR(VLOOKUP(AE$3&amp;$A18,Model1_Rio!$1:$1048576,AE$4,0),"-"))</f>
        <v>-0.264210104942322</v>
      </c>
      <c r="AF18" s="294">
        <f>IF($A18="","",IFERROR(VLOOKUP(AF$3&amp;$A18,Model1_Rio!$1:$1048576,AF$4,0)*100,"-"))</f>
        <v>9.8216123878955806</v>
      </c>
      <c r="AG18" s="295">
        <f>IF($A18="","",IFERROR(VLOOKUP(AG$3&amp;$A18,Model1_Rio!$1:$1048576,AG$4,0),"-"))</f>
        <v>5.3338035941123997E-3</v>
      </c>
      <c r="AH18" s="293">
        <f>IF($A18="","",IFERROR(VLOOKUP(AH$3&amp;$A18,Model1_Rio!$1:$1048576,AH$4,0),"-"))</f>
        <v>-0.284772098064423</v>
      </c>
      <c r="AI18" s="294">
        <f>IF($A18="","",IFERROR(VLOOKUP(AI$3&amp;$A18,Model1_Rio!$1:$1048576,AI$4,0)*100,"-"))</f>
        <v>24.015955626964601</v>
      </c>
      <c r="AJ18" s="295">
        <f>IF($A18="","",IFERROR(VLOOKUP(AJ$3&amp;$A18,Model1_Rio!$1:$1048576,AJ$4,0),"-"))</f>
        <v>3.8661377038806699E-3</v>
      </c>
      <c r="AK18" s="293">
        <f>IF($A18="","",IFERROR(VLOOKUP(AK$3&amp;$A18,Model1_Rio!$1:$1048576,AK$4,0),"-"))</f>
        <v>-0.30242961645126298</v>
      </c>
      <c r="AL18" s="294">
        <f>IF($A18="","",IFERROR(VLOOKUP(AL$3&amp;$A18,Model1_Rio!$1:$1048576,AL$4,0)*100,"-"))</f>
        <v>17.524822056293498</v>
      </c>
      <c r="AM18" s="295">
        <f>IF($A18="","",IFERROR(VLOOKUP(AM$3&amp;$A18,Model1_Rio!$1:$1048576,AM$4,0),"-"))</f>
        <v>4.0964493528008496E-3</v>
      </c>
      <c r="AN18" s="293">
        <f>IF($A18="","",IFERROR(VLOOKUP(AN$3&amp;$A18,Model1_Rio!$1:$1048576,AN$4,0),"-"))</f>
        <v>-7.2652794420719105E-2</v>
      </c>
      <c r="AO18" s="294">
        <f>IF($A18="","",IFERROR(VLOOKUP(AO$3&amp;$A18,Model1_Rio!$1:$1048576,AO$4,0)*100,"-"))</f>
        <v>49.155202507972703</v>
      </c>
      <c r="AP18" s="295">
        <f>IF($A18="","",IFERROR(VLOOKUP(AP$3&amp;$A18,Model1_Rio!$1:$1048576,AP$4,0),"-"))</f>
        <v>4.5531168580055202E-3</v>
      </c>
      <c r="AQ18" s="293">
        <f>IF($A18="","",IFERROR(VLOOKUP(AQ$3&amp;$A18,Model1_Rio!$1:$1048576,AQ$4,0),"-"))</f>
        <v>-4.9665920436382301E-2</v>
      </c>
      <c r="AR18" s="294">
        <f>IF($A18="","",IFERROR(VLOOKUP(AR$3&amp;$A18,Model1_Rio!$1:$1048576,AR$4,0)*100,"-"))</f>
        <v>55.690205097198501</v>
      </c>
      <c r="AS18" s="295">
        <f>IF($A18="","",IFERROR(VLOOKUP(AS$3&amp;$A18,Model1_Rio!$1:$1048576,AS$4,0),"-"))</f>
        <v>4.4082305394113099E-3</v>
      </c>
      <c r="AT18" s="293">
        <f>IF($A18="","",IFERROR(VLOOKUP(AT$3&amp;$A18,Model1_Rio!$1:$1048576,AT$4,0),"-"))</f>
        <v>-3.35081592202187E-2</v>
      </c>
      <c r="AU18" s="294">
        <f>IF($A18="","",IFERROR(VLOOKUP(AU$3&amp;$A18,Model1_Rio!$1:$1048576,AU$4,0)*100,"-"))</f>
        <v>70.593023300170898</v>
      </c>
      <c r="AV18" s="295">
        <f>IF($A18="","",IFERROR(VLOOKUP(AV$3&amp;$A18,Model1_Rio!$1:$1048576,AV$4,0),"-"))</f>
        <v>4.9018054269254199E-3</v>
      </c>
      <c r="AW18" s="293">
        <f>IF($A18="","",IFERROR(VLOOKUP(AW$3&amp;$A18,Model1_Rio!$1:$1048576,AW$4,0),"-"))</f>
        <v>-0.118093580007553</v>
      </c>
      <c r="AX18" s="294">
        <f>IF($A18="","",IFERROR(VLOOKUP(AX$3&amp;$A18,Model1_Rio!$1:$1048576,AX$4,0)*100,"-"))</f>
        <v>27.501434087753303</v>
      </c>
      <c r="AY18" s="295">
        <f>IF($A18="","",IFERROR(VLOOKUP(AY$3&amp;$A18,Model1_Rio!$1:$1048576,AY$4,0),"-"))</f>
        <v>3.7552211433649102E-3</v>
      </c>
      <c r="AZ18" s="293">
        <f>IF($A18="","",IFERROR(VLOOKUP(AZ$3&amp;$A18,Model1_Rio!$1:$1048576,AZ$4,0),"-"))</f>
        <v>-0.109495244920254</v>
      </c>
      <c r="BA18" s="294">
        <f>IF($A18="","",IFERROR(VLOOKUP(BA$3&amp;$A18,Model1_Rio!$1:$1048576,BA$4,0)*100,"-"))</f>
        <v>37.1690720319748</v>
      </c>
      <c r="BB18" s="295">
        <f>IF($A18="","",IFERROR(VLOOKUP(BB$3&amp;$A18,Model1_Rio!$1:$1048576,BB$4,0),"-"))</f>
        <v>3.8769769016653299E-3</v>
      </c>
      <c r="BC18" s="293">
        <f>IF($A18="","",IFERROR(VLOOKUP(BC$3&amp;$A18,Model1_Rio!$1:$1048576,BC$4,0),"-"))</f>
        <v>0.23457370698451999</v>
      </c>
      <c r="BD18" s="294">
        <f>IF($A18="","",IFERROR(VLOOKUP(BD$3&amp;$A18,Model1_Rio!$1:$1048576,BD$4,0)*100,"-"))</f>
        <v>3.9845634251832998</v>
      </c>
      <c r="BE18" s="295">
        <f>IF($A18="","",IFERROR(VLOOKUP(BE$3&amp;$A18,Model1_Rio!$1:$1048576,BE$4,0),"-"))</f>
        <v>3.3905347809195501E-3</v>
      </c>
      <c r="BF18" s="293">
        <f>IF($A18="","",IFERROR(VLOOKUP(BF$3&amp;$A18,Model1_Rio!$1:$1048576,BF$4,0),"-"))</f>
        <v>-6.1262588948011398E-2</v>
      </c>
      <c r="BG18" s="294">
        <f>IF($A18="","",IFERROR(VLOOKUP(BG$3&amp;$A18,Model1_Rio!$1:$1048576,BG$4,0)*100,"-"))</f>
        <v>27.018117904663104</v>
      </c>
      <c r="BH18" s="295">
        <f>IF($A18="","",IFERROR(VLOOKUP(BH$3&amp;$A18,Model1_Rio!$1:$1048576,BH$4,0),"-"))</f>
        <v>5.2848155610263304E-3</v>
      </c>
      <c r="BI18" s="293">
        <f>IF($A18="","",IFERROR(VLOOKUP(BI$3&amp;$A18,Model1_Rio!$1:$1048576,BI$4,0),"-"))</f>
        <v>3.5540326498448801E-3</v>
      </c>
      <c r="BJ18" s="294">
        <f>IF($A18="","",IFERROR(VLOOKUP(BJ$3&amp;$A18,Model1_Rio!$1:$1048576,BJ$4,0)*100,"-"))</f>
        <v>94.944280385971098</v>
      </c>
      <c r="BK18" s="295">
        <f>IF($A18="","",IFERROR(VLOOKUP(BK$3&amp;$A18,Model1_Rio!$1:$1048576,BK$4,0),"-"))</f>
        <v>5.1598236896097703E-3</v>
      </c>
      <c r="BL18" s="293">
        <f>IF($A18="","",IFERROR(VLOOKUP(BL$3&amp;$A18,Model1_Rio!$1:$1048576,BL$4,0),"-"))</f>
        <v>-0.17480938136577601</v>
      </c>
      <c r="BM18" s="294">
        <f>IF($A18="","",IFERROR(VLOOKUP(BM$3&amp;$A18,Model1_Rio!$1:$1048576,BM$4,0)*100,"-"))</f>
        <v>3.8408786058425903</v>
      </c>
      <c r="BN18" s="295">
        <f>IF($A18="","",IFERROR(VLOOKUP(BN$3&amp;$A18,Model1_Rio!$1:$1048576,BN$4,0),"-"))</f>
        <v>5.0713107921183101E-3</v>
      </c>
      <c r="BO18" s="293">
        <f>IF($A18="","",IFERROR(VLOOKUP(BO$3&amp;$A18,Model1_Rio!$1:$1048576,BO$4,0),"-"))</f>
        <v>-7.6740078628063202E-2</v>
      </c>
      <c r="BP18" s="294">
        <f>IF($A18="","",IFERROR(VLOOKUP(BP$3&amp;$A18,Model1_Rio!$1:$1048576,BP$4,0)*100,"-"))</f>
        <v>9.5140479505062103</v>
      </c>
      <c r="BQ18" s="295">
        <f>IF($A18="","",IFERROR(VLOOKUP(BQ$3&amp;$A18,Model1_Rio!$1:$1048576,BQ$4,0),"-"))</f>
        <v>4.4031054712832E-3</v>
      </c>
      <c r="BR18" s="293">
        <f>IF($A18="","",IFERROR(VLOOKUP(BR$3&amp;$A18,Model1_Rio!$1:$1048576,BR$4,0),"-"))</f>
        <v>5.2593067288398701E-2</v>
      </c>
      <c r="BS18" s="294">
        <f>IF($A18="","",IFERROR(VLOOKUP(BS$3&amp;$A18,Model1_Rio!$1:$1048576,BS$4,0)*100,"-"))</f>
        <v>54.902696609497106</v>
      </c>
      <c r="BT18" s="295">
        <f>IF($A18="","",IFERROR(VLOOKUP(BT$3&amp;$A18,Model1_Rio!$1:$1048576,BT$4,0),"-"))</f>
        <v>3.6343347746878901E-3</v>
      </c>
    </row>
    <row r="19" spans="1:72" ht="25.5" x14ac:dyDescent="0.25">
      <c r="A19" s="353" t="s">
        <v>708</v>
      </c>
      <c r="B19" s="285"/>
      <c r="C19" s="303" t="s">
        <v>734</v>
      </c>
      <c r="D19" s="293">
        <f>IF($A19="","",IFERROR(VLOOKUP(D$3&amp;$A19,Model1_Rio!$1:$1048576,D$4,0),"-"))</f>
        <v>-8.9940935373306302E-2</v>
      </c>
      <c r="E19" s="294">
        <f>IF($A19="","",IFERROR(VLOOKUP(E$3&amp;$A19,Model1_Rio!$1:$1048576,E$4,0)*100,"-"))</f>
        <v>33.5669815540314</v>
      </c>
      <c r="F19" s="295">
        <f>IF($A19="","",IFERROR(VLOOKUP(F$3&amp;$A19,Model1_Rio!$1:$1048576,F$4,0),"-"))</f>
        <v>8.0078272148966807E-3</v>
      </c>
      <c r="G19" s="293">
        <f>IF($A19="","",IFERROR(VLOOKUP(G$3&amp;$A19,Model1_Rio!$1:$1048576,G$4,0),"-"))</f>
        <v>-0.21950663626194</v>
      </c>
      <c r="H19" s="294">
        <f>IF($A19="","",IFERROR(VLOOKUP(H$3&amp;$A19,Model1_Rio!$1:$1048576,H$4,0)*100,"-"))</f>
        <v>8.8696815073490107</v>
      </c>
      <c r="I19" s="295">
        <f>IF($A19="","",IFERROR(VLOOKUP(I$3&amp;$A19,Model1_Rio!$1:$1048576,I$4,0),"-"))</f>
        <v>7.8619476407766307E-3</v>
      </c>
      <c r="J19" s="293">
        <f>IF($A19="","",IFERROR(VLOOKUP(J$3&amp;$A19,Model1_Rio!$1:$1048576,J$4,0),"-"))</f>
        <v>2.0958807319402702E-2</v>
      </c>
      <c r="K19" s="294">
        <f>IF($A19="","",IFERROR(VLOOKUP(K$3&amp;$A19,Model1_Rio!$1:$1048576,K$4,0)*100,"-"))</f>
        <v>81.016319990158109</v>
      </c>
      <c r="L19" s="295">
        <f>IF($A19="","",IFERROR(VLOOKUP(L$3&amp;$A19,Model1_Rio!$1:$1048576,L$4,0),"-"))</f>
        <v>8.3715217188000696E-3</v>
      </c>
      <c r="M19" s="293">
        <f>IF($A19="","",IFERROR(VLOOKUP(M$3&amp;$A19,Model1_Rio!$1:$1048576,M$4,0),"-"))</f>
        <v>-0.10890392959117901</v>
      </c>
      <c r="N19" s="294">
        <f>IF($A19="","",IFERROR(VLOOKUP(N$3&amp;$A19,Model1_Rio!$1:$1048576,N$4,0)*100,"-"))</f>
        <v>39.403191208839402</v>
      </c>
      <c r="O19" s="295">
        <f>IF($A19="","",IFERROR(VLOOKUP(O$3&amp;$A19,Model1_Rio!$1:$1048576,O$4,0),"-"))</f>
        <v>6.8689868785440896E-3</v>
      </c>
      <c r="P19" s="293">
        <f>IF($A19="","",IFERROR(VLOOKUP(P$3&amp;$A19,Model1_Rio!$1:$1048576,P$4,0),"-"))</f>
        <v>-0.165360912680626</v>
      </c>
      <c r="Q19" s="294">
        <f>IF($A19="","",IFERROR(VLOOKUP(Q$3&amp;$A19,Model1_Rio!$1:$1048576,Q$4,0)*100,"-"))</f>
        <v>8.9284040033817309</v>
      </c>
      <c r="R19" s="295">
        <f>IF($A19="","",IFERROR(VLOOKUP(R$3&amp;$A19,Model1_Rio!$1:$1048576,R$4,0),"-"))</f>
        <v>7.7564287930726996E-3</v>
      </c>
      <c r="S19" s="293">
        <f>IF($A19="","",IFERROR(VLOOKUP(S$3&amp;$A19,Model1_Rio!$1:$1048576,S$4,0),"-"))</f>
        <v>-3.2157637178897899E-2</v>
      </c>
      <c r="T19" s="294">
        <f>IF($A19="","",IFERROR(VLOOKUP(T$3&amp;$A19,Model1_Rio!$1:$1048576,T$4,0)*100,"-"))</f>
        <v>71.245092153549209</v>
      </c>
      <c r="U19" s="295">
        <f>IF($A19="","",IFERROR(VLOOKUP(U$3&amp;$A19,Model1_Rio!$1:$1048576,U$4,0),"-"))</f>
        <v>8.9342156425118394E-3</v>
      </c>
      <c r="V19" s="293">
        <f>IF($A19="","",IFERROR(VLOOKUP(V$3&amp;$A19,Model1_Rio!$1:$1048576,V$4,0),"-"))</f>
        <v>2.0785970613360401E-2</v>
      </c>
      <c r="W19" s="294">
        <f>IF($A19="","",IFERROR(VLOOKUP(W$3&amp;$A19,Model1_Rio!$1:$1048576,W$4,0)*100,"-"))</f>
        <v>82.322049140930204</v>
      </c>
      <c r="X19" s="295">
        <f>IF($A19="","",IFERROR(VLOOKUP(X$3&amp;$A19,Model1_Rio!$1:$1048576,X$4,0),"-"))</f>
        <v>7.6892441138625102E-3</v>
      </c>
      <c r="Y19" s="293">
        <f>IF($A19="","",IFERROR(VLOOKUP(Y$3&amp;$A19,Model1_Rio!$1:$1048576,Y$4,0),"-"))</f>
        <v>-0.11762253195047399</v>
      </c>
      <c r="Z19" s="294">
        <f>IF($A19="","",IFERROR(VLOOKUP(Z$3&amp;$A19,Model1_Rio!$1:$1048576,Z$4,0)*100,"-"))</f>
        <v>21.610780060291301</v>
      </c>
      <c r="AA19" s="295">
        <f>IF($A19="","",IFERROR(VLOOKUP(AA$3&amp;$A19,Model1_Rio!$1:$1048576,AA$4,0),"-"))</f>
        <v>7.7639734372496596E-3</v>
      </c>
      <c r="AB19" s="293">
        <f>IF($A19="","",IFERROR(VLOOKUP(AB$3&amp;$A19,Model1_Rio!$1:$1048576,AB$4,0),"-"))</f>
        <v>-0.15336088836193101</v>
      </c>
      <c r="AC19" s="294">
        <f>IF($A19="","",IFERROR(VLOOKUP(AC$3&amp;$A19,Model1_Rio!$1:$1048576,AC$4,0)*100,"-"))</f>
        <v>7.0283047854900405</v>
      </c>
      <c r="AD19" s="295">
        <f>IF($A19="","",IFERROR(VLOOKUP(AD$3&amp;$A19,Model1_Rio!$1:$1048576,AD$4,0),"-"))</f>
        <v>7.0059895515441903E-3</v>
      </c>
      <c r="AE19" s="293">
        <f>IF($A19="","",IFERROR(VLOOKUP(AE$3&amp;$A19,Model1_Rio!$1:$1048576,AE$4,0),"-"))</f>
        <v>3.88850318267941E-3</v>
      </c>
      <c r="AF19" s="294">
        <f>IF($A19="","",IFERROR(VLOOKUP(AF$3&amp;$A19,Model1_Rio!$1:$1048576,AF$4,0)*100,"-"))</f>
        <v>97.30961322784421</v>
      </c>
      <c r="AG19" s="295">
        <f>IF($A19="","",IFERROR(VLOOKUP(AG$3&amp;$A19,Model1_Rio!$1:$1048576,AG$4,0),"-"))</f>
        <v>7.4299229308962796E-3</v>
      </c>
      <c r="AH19" s="293">
        <f>IF($A19="","",IFERROR(VLOOKUP(AH$3&amp;$A19,Model1_Rio!$1:$1048576,AH$4,0),"-"))</f>
        <v>-0.31633290648460399</v>
      </c>
      <c r="AI19" s="294">
        <f>IF($A19="","",IFERROR(VLOOKUP(AI$3&amp;$A19,Model1_Rio!$1:$1048576,AI$4,0)*100,"-"))</f>
        <v>4.8755437135696393</v>
      </c>
      <c r="AJ19" s="295">
        <f>IF($A19="","",IFERROR(VLOOKUP(AJ$3&amp;$A19,Model1_Rio!$1:$1048576,AJ$4,0),"-"))</f>
        <v>6.63065863773227E-3</v>
      </c>
      <c r="AK19" s="293">
        <f>IF($A19="","",IFERROR(VLOOKUP(AK$3&amp;$A19,Model1_Rio!$1:$1048576,AK$4,0),"-"))</f>
        <v>-9.3100316822528797E-2</v>
      </c>
      <c r="AL19" s="294">
        <f>IF($A19="","",IFERROR(VLOOKUP(AL$3&amp;$A19,Model1_Rio!$1:$1048576,AL$4,0)*100,"-"))</f>
        <v>39.040774106979399</v>
      </c>
      <c r="AM19" s="295">
        <f>IF($A19="","",IFERROR(VLOOKUP(AM$3&amp;$A19,Model1_Rio!$1:$1048576,AM$4,0),"-"))</f>
        <v>6.3936202786862902E-3</v>
      </c>
      <c r="AN19" s="293">
        <f>IF($A19="","",IFERROR(VLOOKUP(AN$3&amp;$A19,Model1_Rio!$1:$1048576,AN$4,0),"-"))</f>
        <v>-6.8570971488952595E-2</v>
      </c>
      <c r="AO19" s="294">
        <f>IF($A19="","",IFERROR(VLOOKUP(AO$3&amp;$A19,Model1_Rio!$1:$1048576,AO$4,0)*100,"-"))</f>
        <v>43.305808305740399</v>
      </c>
      <c r="AP19" s="295">
        <f>IF($A19="","",IFERROR(VLOOKUP(AP$3&amp;$A19,Model1_Rio!$1:$1048576,AP$4,0),"-"))</f>
        <v>4.6520913019776301E-3</v>
      </c>
      <c r="AQ19" s="293">
        <f>IF($A19="","",IFERROR(VLOOKUP(AQ$3&amp;$A19,Model1_Rio!$1:$1048576,AQ$4,0),"-"))</f>
        <v>-0.14700269699096699</v>
      </c>
      <c r="AR19" s="294">
        <f>IF($A19="","",IFERROR(VLOOKUP(AR$3&amp;$A19,Model1_Rio!$1:$1048576,AR$4,0)*100,"-"))</f>
        <v>20.0260877609253</v>
      </c>
      <c r="AS19" s="295">
        <f>IF($A19="","",IFERROR(VLOOKUP(AS$3&amp;$A19,Model1_Rio!$1:$1048576,AS$4,0),"-"))</f>
        <v>6.4900573343038602E-3</v>
      </c>
      <c r="AT19" s="293">
        <f>IF($A19="","",IFERROR(VLOOKUP(AT$3&amp;$A19,Model1_Rio!$1:$1048576,AT$4,0),"-"))</f>
        <v>-0.190010875463486</v>
      </c>
      <c r="AU19" s="294">
        <f>IF($A19="","",IFERROR(VLOOKUP(AU$3&amp;$A19,Model1_Rio!$1:$1048576,AU$4,0)*100,"-"))</f>
        <v>6.8775534629821804</v>
      </c>
      <c r="AV19" s="295">
        <f>IF($A19="","",IFERROR(VLOOKUP(AV$3&amp;$A19,Model1_Rio!$1:$1048576,AV$4,0),"-"))</f>
        <v>5.0807599909603596E-3</v>
      </c>
      <c r="AW19" s="293">
        <f>IF($A19="","",IFERROR(VLOOKUP(AW$3&amp;$A19,Model1_Rio!$1:$1048576,AW$4,0),"-"))</f>
        <v>-0.22274418175220501</v>
      </c>
      <c r="AX19" s="294">
        <f>IF($A19="","",IFERROR(VLOOKUP(AX$3&amp;$A19,Model1_Rio!$1:$1048576,AX$4,0)*100,"-"))</f>
        <v>10.0151881575584</v>
      </c>
      <c r="AY19" s="295">
        <f>IF($A19="","",IFERROR(VLOOKUP(AY$3&amp;$A19,Model1_Rio!$1:$1048576,AY$4,0),"-"))</f>
        <v>4.8259389586746701E-3</v>
      </c>
      <c r="AZ19" s="293">
        <f>IF($A19="","",IFERROR(VLOOKUP(AZ$3&amp;$A19,Model1_Rio!$1:$1048576,AZ$4,0),"-"))</f>
        <v>-0.18841437995433799</v>
      </c>
      <c r="BA19" s="294">
        <f>IF($A19="","",IFERROR(VLOOKUP(BA$3&amp;$A19,Model1_Rio!$1:$1048576,BA$4,0)*100,"-"))</f>
        <v>5.1570363342762002</v>
      </c>
      <c r="BB19" s="295">
        <f>IF($A19="","",IFERROR(VLOOKUP(BB$3&amp;$A19,Model1_Rio!$1:$1048576,BB$4,0),"-"))</f>
        <v>4.9199708737433E-3</v>
      </c>
      <c r="BC19" s="293">
        <f>IF($A19="","",IFERROR(VLOOKUP(BC$3&amp;$A19,Model1_Rio!$1:$1048576,BC$4,0),"-"))</f>
        <v>-0.13754534721374501</v>
      </c>
      <c r="BD19" s="294">
        <f>IF($A19="","",IFERROR(VLOOKUP(BD$3&amp;$A19,Model1_Rio!$1:$1048576,BD$4,0)*100,"-"))</f>
        <v>19.509634375572197</v>
      </c>
      <c r="BE19" s="295">
        <f>IF($A19="","",IFERROR(VLOOKUP(BE$3&amp;$A19,Model1_Rio!$1:$1048576,BE$4,0),"-"))</f>
        <v>3.9497246034443396E-3</v>
      </c>
      <c r="BF19" s="293">
        <f>IF($A19="","",IFERROR(VLOOKUP(BF$3&amp;$A19,Model1_Rio!$1:$1048576,BF$4,0),"-"))</f>
        <v>-0.10053625702858</v>
      </c>
      <c r="BG19" s="294">
        <f>IF($A19="","",IFERROR(VLOOKUP(BG$3&amp;$A19,Model1_Rio!$1:$1048576,BG$4,0)*100,"-"))</f>
        <v>6.7762598395347595</v>
      </c>
      <c r="BH19" s="295">
        <f>IF($A19="","",IFERROR(VLOOKUP(BH$3&amp;$A19,Model1_Rio!$1:$1048576,BH$4,0),"-"))</f>
        <v>7.77780823409557E-3</v>
      </c>
      <c r="BI19" s="293">
        <f>IF($A19="","",IFERROR(VLOOKUP(BI$3&amp;$A19,Model1_Rio!$1:$1048576,BI$4,0),"-"))</f>
        <v>-6.7735664546489702E-2</v>
      </c>
      <c r="BJ19" s="294">
        <f>IF($A19="","",IFERROR(VLOOKUP(BJ$3&amp;$A19,Model1_Rio!$1:$1048576,BJ$4,0)*100,"-"))</f>
        <v>15.1565030217171</v>
      </c>
      <c r="BK19" s="295">
        <f>IF($A19="","",IFERROR(VLOOKUP(BK$3&amp;$A19,Model1_Rio!$1:$1048576,BK$4,0),"-"))</f>
        <v>8.0348895862698607E-3</v>
      </c>
      <c r="BL19" s="293">
        <f>IF($A19="","",IFERROR(VLOOKUP(BL$3&amp;$A19,Model1_Rio!$1:$1048576,BL$4,0),"-"))</f>
        <v>-0.14389087259769401</v>
      </c>
      <c r="BM19" s="294">
        <f>IF($A19="","",IFERROR(VLOOKUP(BM$3&amp;$A19,Model1_Rio!$1:$1048576,BM$4,0)*100,"-"))</f>
        <v>1.9750043749809301</v>
      </c>
      <c r="BN19" s="295">
        <f>IF($A19="","",IFERROR(VLOOKUP(BN$3&amp;$A19,Model1_Rio!$1:$1048576,BN$4,0),"-"))</f>
        <v>6.8639735691249397E-3</v>
      </c>
      <c r="BO19" s="293">
        <f>IF($A19="","",IFERROR(VLOOKUP(BO$3&amp;$A19,Model1_Rio!$1:$1048576,BO$4,0),"-"))</f>
        <v>-0.168494433164597</v>
      </c>
      <c r="BP19" s="294">
        <f>IF($A19="","",IFERROR(VLOOKUP(BP$3&amp;$A19,Model1_Rio!$1:$1048576,BP$4,0)*100,"-"))</f>
        <v>0.225138966925442</v>
      </c>
      <c r="BQ19" s="295">
        <f>IF($A19="","",IFERROR(VLOOKUP(BQ$3&amp;$A19,Model1_Rio!$1:$1048576,BQ$4,0),"-"))</f>
        <v>5.26277022436261E-3</v>
      </c>
      <c r="BR19" s="293">
        <f>IF($A19="","",IFERROR(VLOOKUP(BR$3&amp;$A19,Model1_Rio!$1:$1048576,BR$4,0),"-"))</f>
        <v>-0.16295517981052399</v>
      </c>
      <c r="BS19" s="294">
        <f>IF($A19="","",IFERROR(VLOOKUP(BS$3&amp;$A19,Model1_Rio!$1:$1048576,BS$4,0)*100,"-"))</f>
        <v>2.2490797564387299</v>
      </c>
      <c r="BT19" s="295">
        <f>IF($A19="","",IFERROR(VLOOKUP(BT$3&amp;$A19,Model1_Rio!$1:$1048576,BT$4,0),"-"))</f>
        <v>4.43600211292505E-3</v>
      </c>
    </row>
    <row r="20" spans="1:72" ht="25.5" x14ac:dyDescent="0.25">
      <c r="A20" s="353" t="s">
        <v>709</v>
      </c>
      <c r="B20" s="285"/>
      <c r="C20" s="303" t="s">
        <v>735</v>
      </c>
      <c r="D20" s="293">
        <f>IF($A20="","",IFERROR(VLOOKUP(D$3&amp;$A20,Model1_Rio!$1:$1048576,D$4,0),"-"))</f>
        <v>-9.7619099542498606E-3</v>
      </c>
      <c r="E20" s="294">
        <f>IF($A20="","",IFERROR(VLOOKUP(E$3&amp;$A20,Model1_Rio!$1:$1048576,E$4,0)*100,"-"))</f>
        <v>90.989869832992596</v>
      </c>
      <c r="F20" s="295">
        <f>IF($A20="","",IFERROR(VLOOKUP(F$3&amp;$A20,Model1_Rio!$1:$1048576,F$4,0),"-"))</f>
        <v>1.6033872961998E-2</v>
      </c>
      <c r="G20" s="293">
        <f>IF($A20="","",IFERROR(VLOOKUP(G$3&amp;$A20,Model1_Rio!$1:$1048576,G$4,0),"-"))</f>
        <v>-0.24970954656600999</v>
      </c>
      <c r="H20" s="294">
        <f>IF($A20="","",IFERROR(VLOOKUP(H$3&amp;$A20,Model1_Rio!$1:$1048576,H$4,0)*100,"-"))</f>
        <v>7.7308266190812006E-2</v>
      </c>
      <c r="I20" s="295">
        <f>IF($A20="","",IFERROR(VLOOKUP(I$3&amp;$A20,Model1_Rio!$1:$1048576,I$4,0),"-"))</f>
        <v>1.5050617977976801E-2</v>
      </c>
      <c r="J20" s="293">
        <f>IF($A20="","",IFERROR(VLOOKUP(J$3&amp;$A20,Model1_Rio!$1:$1048576,J$4,0),"-"))</f>
        <v>-0.11224661767482801</v>
      </c>
      <c r="K20" s="294">
        <f>IF($A20="","",IFERROR(VLOOKUP(K$3&amp;$A20,Model1_Rio!$1:$1048576,K$4,0)*100,"-"))</f>
        <v>15.7760500907898</v>
      </c>
      <c r="L20" s="295">
        <f>IF($A20="","",IFERROR(VLOOKUP(L$3&amp;$A20,Model1_Rio!$1:$1048576,L$4,0),"-"))</f>
        <v>1.6300242394208901E-2</v>
      </c>
      <c r="M20" s="293">
        <f>IF($A20="","",IFERROR(VLOOKUP(M$3&amp;$A20,Model1_Rio!$1:$1048576,M$4,0),"-"))</f>
        <v>-0.100687995553017</v>
      </c>
      <c r="N20" s="294">
        <f>IF($A20="","",IFERROR(VLOOKUP(N$3&amp;$A20,Model1_Rio!$1:$1048576,N$4,0)*100,"-"))</f>
        <v>23.593235015869098</v>
      </c>
      <c r="O20" s="295">
        <f>IF($A20="","",IFERROR(VLOOKUP(O$3&amp;$A20,Model1_Rio!$1:$1048576,O$4,0),"-"))</f>
        <v>1.7782121896743799E-2</v>
      </c>
      <c r="P20" s="293">
        <f>IF($A20="","",IFERROR(VLOOKUP(P$3&amp;$A20,Model1_Rio!$1:$1048576,P$4,0),"-"))</f>
        <v>-3.19092944264412E-2</v>
      </c>
      <c r="Q20" s="294">
        <f>IF($A20="","",IFERROR(VLOOKUP(Q$3&amp;$A20,Model1_Rio!$1:$1048576,Q$4,0)*100,"-"))</f>
        <v>68.816620111465497</v>
      </c>
      <c r="R20" s="295">
        <f>IF($A20="","",IFERROR(VLOOKUP(R$3&amp;$A20,Model1_Rio!$1:$1048576,R$4,0),"-"))</f>
        <v>1.8309054896235501E-2</v>
      </c>
      <c r="S20" s="293">
        <f>IF($A20="","",IFERROR(VLOOKUP(S$3&amp;$A20,Model1_Rio!$1:$1048576,S$4,0),"-"))</f>
        <v>4.8162572085857398E-2</v>
      </c>
      <c r="T20" s="294">
        <f>IF($A20="","",IFERROR(VLOOKUP(T$3&amp;$A20,Model1_Rio!$1:$1048576,T$4,0)*100,"-"))</f>
        <v>49.532616138458302</v>
      </c>
      <c r="U20" s="295">
        <f>IF($A20="","",IFERROR(VLOOKUP(U$3&amp;$A20,Model1_Rio!$1:$1048576,U$4,0),"-"))</f>
        <v>1.69101264327765E-2</v>
      </c>
      <c r="V20" s="293">
        <f>IF($A20="","",IFERROR(VLOOKUP(V$3&amp;$A20,Model1_Rio!$1:$1048576,V$4,0),"-"))</f>
        <v>-8.9070402085781097E-2</v>
      </c>
      <c r="W20" s="294">
        <f>IF($A20="","",IFERROR(VLOOKUP(W$3&amp;$A20,Model1_Rio!$1:$1048576,W$4,0)*100,"-"))</f>
        <v>32.025727629661596</v>
      </c>
      <c r="X20" s="295">
        <f>IF($A20="","",IFERROR(VLOOKUP(X$3&amp;$A20,Model1_Rio!$1:$1048576,X$4,0),"-"))</f>
        <v>1.3556087389588399E-2</v>
      </c>
      <c r="Y20" s="293">
        <f>IF($A20="","",IFERROR(VLOOKUP(Y$3&amp;$A20,Model1_Rio!$1:$1048576,Y$4,0),"-"))</f>
        <v>-6.5614869818091401E-3</v>
      </c>
      <c r="Z20" s="294">
        <f>IF($A20="","",IFERROR(VLOOKUP(Z$3&amp;$A20,Model1_Rio!$1:$1048576,Z$4,0)*100,"-"))</f>
        <v>94.093215465545697</v>
      </c>
      <c r="AA20" s="295">
        <f>IF($A20="","",IFERROR(VLOOKUP(AA$3&amp;$A20,Model1_Rio!$1:$1048576,AA$4,0),"-"))</f>
        <v>1.2811429798603099E-2</v>
      </c>
      <c r="AB20" s="293">
        <f>IF($A20="","",IFERROR(VLOOKUP(AB$3&amp;$A20,Model1_Rio!$1:$1048576,AB$4,0),"-"))</f>
        <v>-0.196366682648659</v>
      </c>
      <c r="AC20" s="294">
        <f>IF($A20="","",IFERROR(VLOOKUP(AC$3&amp;$A20,Model1_Rio!$1:$1048576,AC$4,0)*100,"-"))</f>
        <v>0.77729104086756695</v>
      </c>
      <c r="AD20" s="295">
        <f>IF($A20="","",IFERROR(VLOOKUP(AD$3&amp;$A20,Model1_Rio!$1:$1048576,AD$4,0),"-"))</f>
        <v>1.1632827110588599E-2</v>
      </c>
      <c r="AE20" s="293">
        <f>IF($A20="","",IFERROR(VLOOKUP(AE$3&amp;$A20,Model1_Rio!$1:$1048576,AE$4,0),"-"))</f>
        <v>5.5220711976289701E-2</v>
      </c>
      <c r="AF20" s="294">
        <f>IF($A20="","",IFERROR(VLOOKUP(AF$3&amp;$A20,Model1_Rio!$1:$1048576,AF$4,0)*100,"-"))</f>
        <v>64.871448278427096</v>
      </c>
      <c r="AG20" s="295">
        <f>IF($A20="","",IFERROR(VLOOKUP(AG$3&amp;$A20,Model1_Rio!$1:$1048576,AG$4,0),"-"))</f>
        <v>9.1773532330989803E-3</v>
      </c>
      <c r="AH20" s="293">
        <f>IF($A20="","",IFERROR(VLOOKUP(AH$3&amp;$A20,Model1_Rio!$1:$1048576,AH$4,0),"-"))</f>
        <v>-0.12783496081829099</v>
      </c>
      <c r="AI20" s="294">
        <f>IF($A20="","",IFERROR(VLOOKUP(AI$3&amp;$A20,Model1_Rio!$1:$1048576,AI$4,0)*100,"-"))</f>
        <v>36.168217658996596</v>
      </c>
      <c r="AJ20" s="295">
        <f>IF($A20="","",IFERROR(VLOOKUP(AJ$3&amp;$A20,Model1_Rio!$1:$1048576,AJ$4,0),"-"))</f>
        <v>1.0320847854018199E-2</v>
      </c>
      <c r="AK20" s="293">
        <f>IF($A20="","",IFERROR(VLOOKUP(AK$3&amp;$A20,Model1_Rio!$1:$1048576,AK$4,0),"-"))</f>
        <v>-3.5315953195095097E-2</v>
      </c>
      <c r="AL20" s="294">
        <f>IF($A20="","",IFERROR(VLOOKUP(AL$3&amp;$A20,Model1_Rio!$1:$1048576,AL$4,0)*100,"-"))</f>
        <v>73.420602083206205</v>
      </c>
      <c r="AM20" s="295">
        <f>IF($A20="","",IFERROR(VLOOKUP(AM$3&amp;$A20,Model1_Rio!$1:$1048576,AM$4,0),"-"))</f>
        <v>9.1424174606800097E-3</v>
      </c>
      <c r="AN20" s="293">
        <f>IF($A20="","",IFERROR(VLOOKUP(AN$3&amp;$A20,Model1_Rio!$1:$1048576,AN$4,0),"-"))</f>
        <v>-3.8681544363498702E-2</v>
      </c>
      <c r="AO20" s="294">
        <f>IF($A20="","",IFERROR(VLOOKUP(AO$3&amp;$A20,Model1_Rio!$1:$1048576,AO$4,0)*100,"-"))</f>
        <v>65.772008895873995</v>
      </c>
      <c r="AP20" s="295">
        <f>IF($A20="","",IFERROR(VLOOKUP(AP$3&amp;$A20,Model1_Rio!$1:$1048576,AP$4,0),"-"))</f>
        <v>7.5627914629876596E-3</v>
      </c>
      <c r="AQ20" s="293">
        <f>IF($A20="","",IFERROR(VLOOKUP(AQ$3&amp;$A20,Model1_Rio!$1:$1048576,AQ$4,0),"-"))</f>
        <v>-3.4880857914686203E-2</v>
      </c>
      <c r="AR20" s="294">
        <f>IF($A20="","",IFERROR(VLOOKUP(AR$3&amp;$A20,Model1_Rio!$1:$1048576,AR$4,0)*100,"-"))</f>
        <v>71.419763565063505</v>
      </c>
      <c r="AS20" s="295">
        <f>IF($A20="","",IFERROR(VLOOKUP(AS$3&amp;$A20,Model1_Rio!$1:$1048576,AS$4,0),"-"))</f>
        <v>8.4359012544155104E-3</v>
      </c>
      <c r="AT20" s="293">
        <f>IF($A20="","",IFERROR(VLOOKUP(AT$3&amp;$A20,Model1_Rio!$1:$1048576,AT$4,0),"-"))</f>
        <v>-0.100608706474304</v>
      </c>
      <c r="AU20" s="294">
        <f>IF($A20="","",IFERROR(VLOOKUP(AU$3&amp;$A20,Model1_Rio!$1:$1048576,AU$4,0)*100,"-"))</f>
        <v>37.823122739791899</v>
      </c>
      <c r="AV20" s="295">
        <f>IF($A20="","",IFERROR(VLOOKUP(AV$3&amp;$A20,Model1_Rio!$1:$1048576,AV$4,0),"-"))</f>
        <v>8.7848659604787792E-3</v>
      </c>
      <c r="AW20" s="293">
        <f>IF($A20="","",IFERROR(VLOOKUP(AW$3&amp;$A20,Model1_Rio!$1:$1048576,AW$4,0),"-"))</f>
        <v>-0.17120620608329801</v>
      </c>
      <c r="AX20" s="294">
        <f>IF($A20="","",IFERROR(VLOOKUP(AX$3&amp;$A20,Model1_Rio!$1:$1048576,AX$4,0)*100,"-"))</f>
        <v>1.6088444739580199</v>
      </c>
      <c r="AY20" s="295">
        <f>IF($A20="","",IFERROR(VLOOKUP(AY$3&amp;$A20,Model1_Rio!$1:$1048576,AY$4,0),"-"))</f>
        <v>8.3226924762129801E-3</v>
      </c>
      <c r="AZ20" s="293">
        <f>IF($A20="","",IFERROR(VLOOKUP(AZ$3&amp;$A20,Model1_Rio!$1:$1048576,AZ$4,0),"-"))</f>
        <v>-2.6052307803183798E-3</v>
      </c>
      <c r="BA20" s="294">
        <f>IF($A20="","",IFERROR(VLOOKUP(BA$3&amp;$A20,Model1_Rio!$1:$1048576,BA$4,0)*100,"-"))</f>
        <v>97.690701484680204</v>
      </c>
      <c r="BB20" s="295">
        <f>IF($A20="","",IFERROR(VLOOKUP(BB$3&amp;$A20,Model1_Rio!$1:$1048576,BB$4,0),"-"))</f>
        <v>8.3300545811653103E-3</v>
      </c>
      <c r="BC20" s="293">
        <f>IF($A20="","",IFERROR(VLOOKUP(BC$3&amp;$A20,Model1_Rio!$1:$1048576,BC$4,0),"-"))</f>
        <v>-8.5505768656730693E-2</v>
      </c>
      <c r="BD20" s="294">
        <f>IF($A20="","",IFERROR(VLOOKUP(BD$3&amp;$A20,Model1_Rio!$1:$1048576,BD$4,0)*100,"-"))</f>
        <v>25.454163551330598</v>
      </c>
      <c r="BE20" s="295">
        <f>IF($A20="","",IFERROR(VLOOKUP(BE$3&amp;$A20,Model1_Rio!$1:$1048576,BE$4,0),"-"))</f>
        <v>9.0089039877057093E-3</v>
      </c>
      <c r="BF20" s="293">
        <f>IF($A20="","",IFERROR(VLOOKUP(BF$3&amp;$A20,Model1_Rio!$1:$1048576,BF$4,0),"-"))</f>
        <v>-0.119831867516041</v>
      </c>
      <c r="BG20" s="294">
        <f>IF($A20="","",IFERROR(VLOOKUP(BG$3&amp;$A20,Model1_Rio!$1:$1048576,BG$4,0)*100,"-"))</f>
        <v>0.32975641079246998</v>
      </c>
      <c r="BH20" s="295">
        <f>IF($A20="","",IFERROR(VLOOKUP(BH$3&amp;$A20,Model1_Rio!$1:$1048576,BH$4,0),"-"))</f>
        <v>1.62877384573221E-2</v>
      </c>
      <c r="BI20" s="293">
        <f>IF($A20="","",IFERROR(VLOOKUP(BI$3&amp;$A20,Model1_Rio!$1:$1048576,BI$4,0),"-"))</f>
        <v>-1.9870785996317902E-2</v>
      </c>
      <c r="BJ20" s="294">
        <f>IF($A20="","",IFERROR(VLOOKUP(BJ$3&amp;$A20,Model1_Rio!$1:$1048576,BJ$4,0)*100,"-"))</f>
        <v>62.663531303405797</v>
      </c>
      <c r="BK20" s="295">
        <f>IF($A20="","",IFERROR(VLOOKUP(BK$3&amp;$A20,Model1_Rio!$1:$1048576,BK$4,0),"-"))</f>
        <v>1.5382793731987501E-2</v>
      </c>
      <c r="BL20" s="293">
        <f>IF($A20="","",IFERROR(VLOOKUP(BL$3&amp;$A20,Model1_Rio!$1:$1048576,BL$4,0),"-"))</f>
        <v>-8.4081627428531605E-2</v>
      </c>
      <c r="BM20" s="294">
        <f>IF($A20="","",IFERROR(VLOOKUP(BM$3&amp;$A20,Model1_Rio!$1:$1048576,BM$4,0)*100,"-"))</f>
        <v>12.1098265051842</v>
      </c>
      <c r="BN20" s="295">
        <f>IF($A20="","",IFERROR(VLOOKUP(BN$3&amp;$A20,Model1_Rio!$1:$1048576,BN$4,0),"-"))</f>
        <v>1.0067210532724901E-2</v>
      </c>
      <c r="BO20" s="293">
        <f>IF($A20="","",IFERROR(VLOOKUP(BO$3&amp;$A20,Model1_Rio!$1:$1048576,BO$4,0),"-"))</f>
        <v>-9.6933871507644695E-2</v>
      </c>
      <c r="BP20" s="294">
        <f>IF($A20="","",IFERROR(VLOOKUP(BP$3&amp;$A20,Model1_Rio!$1:$1048576,BP$4,0)*100,"-"))</f>
        <v>3.3420205116271999</v>
      </c>
      <c r="BQ20" s="295">
        <f>IF($A20="","",IFERROR(VLOOKUP(BQ$3&amp;$A20,Model1_Rio!$1:$1048576,BQ$4,0),"-"))</f>
        <v>8.2775373011827504E-3</v>
      </c>
      <c r="BR20" s="293">
        <f>IF($A20="","",IFERROR(VLOOKUP(BR$3&amp;$A20,Model1_Rio!$1:$1048576,BR$4,0),"-"))</f>
        <v>-4.7176148742437397E-2</v>
      </c>
      <c r="BS20" s="294">
        <f>IF($A20="","",IFERROR(VLOOKUP(BS$3&amp;$A20,Model1_Rio!$1:$1048576,BS$4,0)*100,"-"))</f>
        <v>41.855484247207606</v>
      </c>
      <c r="BT20" s="295">
        <f>IF($A20="","",IFERROR(VLOOKUP(BT$3&amp;$A20,Model1_Rio!$1:$1048576,BT$4,0),"-"))</f>
        <v>8.66867136210203E-3</v>
      </c>
    </row>
    <row r="21" spans="1:72" ht="25.5" x14ac:dyDescent="0.25">
      <c r="A21" s="353" t="s">
        <v>710</v>
      </c>
      <c r="B21" s="285"/>
      <c r="C21" s="303" t="s">
        <v>736</v>
      </c>
      <c r="D21" s="293">
        <f>IF($A21="","",IFERROR(VLOOKUP(D$3&amp;$A21,Model1_Rio!$1:$1048576,D$4,0),"-"))</f>
        <v>3.0662259086966501E-2</v>
      </c>
      <c r="E21" s="294">
        <f>IF($A21="","",IFERROR(VLOOKUP(E$3&amp;$A21,Model1_Rio!$1:$1048576,E$4,0)*100,"-"))</f>
        <v>62.277418375015301</v>
      </c>
      <c r="F21" s="295">
        <f>IF($A21="","",IFERROR(VLOOKUP(F$3&amp;$A21,Model1_Rio!$1:$1048576,F$4,0),"-"))</f>
        <v>5.6307908147573499E-2</v>
      </c>
      <c r="G21" s="293">
        <f>IF($A21="","",IFERROR(VLOOKUP(G$3&amp;$A21,Model1_Rio!$1:$1048576,G$4,0),"-"))</f>
        <v>-0.108234509825706</v>
      </c>
      <c r="H21" s="294">
        <f>IF($A21="","",IFERROR(VLOOKUP(H$3&amp;$A21,Model1_Rio!$1:$1048576,H$4,0)*100,"-"))</f>
        <v>8.2191325724124891</v>
      </c>
      <c r="I21" s="295">
        <f>IF($A21="","",IFERROR(VLOOKUP(I$3&amp;$A21,Model1_Rio!$1:$1048576,I$4,0),"-"))</f>
        <v>5.4476249963045099E-2</v>
      </c>
      <c r="J21" s="293">
        <f>IF($A21="","",IFERROR(VLOOKUP(J$3&amp;$A21,Model1_Rio!$1:$1048576,J$4,0),"-"))</f>
        <v>1.35812740772963E-2</v>
      </c>
      <c r="K21" s="294">
        <f>IF($A21="","",IFERROR(VLOOKUP(K$3&amp;$A21,Model1_Rio!$1:$1048576,K$4,0)*100,"-"))</f>
        <v>82.647055387496906</v>
      </c>
      <c r="L21" s="295">
        <f>IF($A21="","",IFERROR(VLOOKUP(L$3&amp;$A21,Model1_Rio!$1:$1048576,L$4,0),"-"))</f>
        <v>5.4622333496808999E-2</v>
      </c>
      <c r="M21" s="293">
        <f>IF($A21="","",IFERROR(VLOOKUP(M$3&amp;$A21,Model1_Rio!$1:$1048576,M$4,0),"-"))</f>
        <v>-1.7003061249852201E-2</v>
      </c>
      <c r="N21" s="294">
        <f>IF($A21="","",IFERROR(VLOOKUP(N$3&amp;$A21,Model1_Rio!$1:$1048576,N$4,0)*100,"-"))</f>
        <v>81.381630897522001</v>
      </c>
      <c r="O21" s="295">
        <f>IF($A21="","",IFERROR(VLOOKUP(O$3&amp;$A21,Model1_Rio!$1:$1048576,O$4,0),"-"))</f>
        <v>5.4988905787467998E-2</v>
      </c>
      <c r="P21" s="293">
        <f>IF($A21="","",IFERROR(VLOOKUP(P$3&amp;$A21,Model1_Rio!$1:$1048576,P$4,0),"-"))</f>
        <v>9.5524355769157396E-2</v>
      </c>
      <c r="Q21" s="294">
        <f>IF($A21="","",IFERROR(VLOOKUP(Q$3&amp;$A21,Model1_Rio!$1:$1048576,Q$4,0)*100,"-"))</f>
        <v>16.601131856441501</v>
      </c>
      <c r="R21" s="295">
        <f>IF($A21="","",IFERROR(VLOOKUP(R$3&amp;$A21,Model1_Rio!$1:$1048576,R$4,0),"-"))</f>
        <v>5.5466476827859899E-2</v>
      </c>
      <c r="S21" s="293">
        <f>IF($A21="","",IFERROR(VLOOKUP(S$3&amp;$A21,Model1_Rio!$1:$1048576,S$4,0),"-"))</f>
        <v>-1.31067456677556E-2</v>
      </c>
      <c r="T21" s="294">
        <f>IF($A21="","",IFERROR(VLOOKUP(T$3&amp;$A21,Model1_Rio!$1:$1048576,T$4,0)*100,"-"))</f>
        <v>84.794843196868896</v>
      </c>
      <c r="U21" s="295">
        <f>IF($A21="","",IFERROR(VLOOKUP(U$3&amp;$A21,Model1_Rio!$1:$1048576,U$4,0),"-"))</f>
        <v>5.4546806961298003E-2</v>
      </c>
      <c r="V21" s="293">
        <f>IF($A21="","",IFERROR(VLOOKUP(V$3&amp;$A21,Model1_Rio!$1:$1048576,V$4,0),"-"))</f>
        <v>1.7786534503102299E-2</v>
      </c>
      <c r="W21" s="294">
        <f>IF($A21="","",IFERROR(VLOOKUP(W$3&amp;$A21,Model1_Rio!$1:$1048576,W$4,0)*100,"-"))</f>
        <v>79.632139205932589</v>
      </c>
      <c r="X21" s="295">
        <f>IF($A21="","",IFERROR(VLOOKUP(X$3&amp;$A21,Model1_Rio!$1:$1048576,X$4,0),"-"))</f>
        <v>5.5963318794965702E-2</v>
      </c>
      <c r="Y21" s="293">
        <f>IF($A21="","",IFERROR(VLOOKUP(Y$3&amp;$A21,Model1_Rio!$1:$1048576,Y$4,0),"-"))</f>
        <v>7.46953040361404E-2</v>
      </c>
      <c r="Z21" s="294">
        <f>IF($A21="","",IFERROR(VLOOKUP(Z$3&amp;$A21,Model1_Rio!$1:$1048576,Z$4,0)*100,"-"))</f>
        <v>26.391741633415201</v>
      </c>
      <c r="AA21" s="295">
        <f>IF($A21="","",IFERROR(VLOOKUP(AA$3&amp;$A21,Model1_Rio!$1:$1048576,AA$4,0),"-"))</f>
        <v>5.3048372268676799E-2</v>
      </c>
      <c r="AB21" s="293">
        <f>IF($A21="","",IFERROR(VLOOKUP(AB$3&amp;$A21,Model1_Rio!$1:$1048576,AB$4,0),"-"))</f>
        <v>-4.40180972218513E-2</v>
      </c>
      <c r="AC21" s="294">
        <f>IF($A21="","",IFERROR(VLOOKUP(AC$3&amp;$A21,Model1_Rio!$1:$1048576,AC$4,0)*100,"-"))</f>
        <v>45.835149288177504</v>
      </c>
      <c r="AD21" s="295">
        <f>IF($A21="","",IFERROR(VLOOKUP(AD$3&amp;$A21,Model1_Rio!$1:$1048576,AD$4,0),"-"))</f>
        <v>4.6417113393545199E-2</v>
      </c>
      <c r="AE21" s="293">
        <f>IF($A21="","",IFERROR(VLOOKUP(AE$3&amp;$A21,Model1_Rio!$1:$1048576,AE$4,0),"-"))</f>
        <v>3.0626768246293099E-2</v>
      </c>
      <c r="AF21" s="294">
        <f>IF($A21="","",IFERROR(VLOOKUP(AF$3&amp;$A21,Model1_Rio!$1:$1048576,AF$4,0)*100,"-"))</f>
        <v>71.218222379684406</v>
      </c>
      <c r="AG21" s="295">
        <f>IF($A21="","",IFERROR(VLOOKUP(AG$3&amp;$A21,Model1_Rio!$1:$1048576,AG$4,0),"-"))</f>
        <v>4.9270395189523697E-2</v>
      </c>
      <c r="AH21" s="293">
        <f>IF($A21="","",IFERROR(VLOOKUP(AH$3&amp;$A21,Model1_Rio!$1:$1048576,AH$4,0),"-"))</f>
        <v>-7.6679252088069902E-2</v>
      </c>
      <c r="AI21" s="294">
        <f>IF($A21="","",IFERROR(VLOOKUP(AI$3&amp;$A21,Model1_Rio!$1:$1048576,AI$4,0)*100,"-"))</f>
        <v>52.580583095550502</v>
      </c>
      <c r="AJ21" s="295">
        <f>IF($A21="","",IFERROR(VLOOKUP(AJ$3&amp;$A21,Model1_Rio!$1:$1048576,AJ$4,0),"-"))</f>
        <v>4.8301644623279599E-2</v>
      </c>
      <c r="AK21" s="293">
        <f>IF($A21="","",IFERROR(VLOOKUP(AK$3&amp;$A21,Model1_Rio!$1:$1048576,AK$4,0),"-"))</f>
        <v>-6.6054962575435597E-2</v>
      </c>
      <c r="AL21" s="294">
        <f>IF($A21="","",IFERROR(VLOOKUP(AL$3&amp;$A21,Model1_Rio!$1:$1048576,AL$4,0)*100,"-"))</f>
        <v>42.566275596618702</v>
      </c>
      <c r="AM21" s="295">
        <f>IF($A21="","",IFERROR(VLOOKUP(AM$3&amp;$A21,Model1_Rio!$1:$1048576,AM$4,0),"-"))</f>
        <v>4.6420067548751803E-2</v>
      </c>
      <c r="AN21" s="293">
        <f>IF($A21="","",IFERROR(VLOOKUP(AN$3&amp;$A21,Model1_Rio!$1:$1048576,AN$4,0),"-"))</f>
        <v>-5.5566694587469101E-2</v>
      </c>
      <c r="AO21" s="294">
        <f>IF($A21="","",IFERROR(VLOOKUP(AO$3&amp;$A21,Model1_Rio!$1:$1048576,AO$4,0)*100,"-"))</f>
        <v>40.460026264190702</v>
      </c>
      <c r="AP21" s="295">
        <f>IF($A21="","",IFERROR(VLOOKUP(AP$3&amp;$A21,Model1_Rio!$1:$1048576,AP$4,0),"-"))</f>
        <v>4.5956436544656802E-2</v>
      </c>
      <c r="AQ21" s="293">
        <f>IF($A21="","",IFERROR(VLOOKUP(AQ$3&amp;$A21,Model1_Rio!$1:$1048576,AQ$4,0),"-"))</f>
        <v>-5.9369234368205097E-3</v>
      </c>
      <c r="AR21" s="294">
        <f>IF($A21="","",IFERROR(VLOOKUP(AR$3&amp;$A21,Model1_Rio!$1:$1048576,AR$4,0)*100,"-"))</f>
        <v>93.102002143859892</v>
      </c>
      <c r="AS21" s="295">
        <f>IF($A21="","",IFERROR(VLOOKUP(AS$3&amp;$A21,Model1_Rio!$1:$1048576,AS$4,0),"-"))</f>
        <v>4.25763130187988E-2</v>
      </c>
      <c r="AT21" s="293">
        <f>IF($A21="","",IFERROR(VLOOKUP(AT$3&amp;$A21,Model1_Rio!$1:$1048576,AT$4,0),"-"))</f>
        <v>-4.3041110038757303E-2</v>
      </c>
      <c r="AU21" s="294">
        <f>IF($A21="","",IFERROR(VLOOKUP(AU$3&amp;$A21,Model1_Rio!$1:$1048576,AU$4,0)*100,"-"))</f>
        <v>46.737912297248805</v>
      </c>
      <c r="AV21" s="295">
        <f>IF($A21="","",IFERROR(VLOOKUP(AV$3&amp;$A21,Model1_Rio!$1:$1048576,AV$4,0),"-"))</f>
        <v>4.4215898960828802E-2</v>
      </c>
      <c r="AW21" s="293">
        <f>IF($A21="","",IFERROR(VLOOKUP(AW$3&amp;$A21,Model1_Rio!$1:$1048576,AW$4,0),"-"))</f>
        <v>-5.9806641191244098E-2</v>
      </c>
      <c r="AX21" s="294">
        <f>IF($A21="","",IFERROR(VLOOKUP(AX$3&amp;$A21,Model1_Rio!$1:$1048576,AX$4,0)*100,"-"))</f>
        <v>18.977040052413898</v>
      </c>
      <c r="AY21" s="295">
        <f>IF($A21="","",IFERROR(VLOOKUP(AY$3&amp;$A21,Model1_Rio!$1:$1048576,AY$4,0),"-"))</f>
        <v>3.8036130368709599E-2</v>
      </c>
      <c r="AZ21" s="293">
        <f>IF($A21="","",IFERROR(VLOOKUP(AZ$3&amp;$A21,Model1_Rio!$1:$1048576,AZ$4,0),"-"))</f>
        <v>-4.7151792794465998E-2</v>
      </c>
      <c r="BA21" s="294">
        <f>IF($A21="","",IFERROR(VLOOKUP(BA$3&amp;$A21,Model1_Rio!$1:$1048576,BA$4,0)*100,"-"))</f>
        <v>29.853543639183002</v>
      </c>
      <c r="BB21" s="295">
        <f>IF($A21="","",IFERROR(VLOOKUP(BB$3&amp;$A21,Model1_Rio!$1:$1048576,BB$4,0),"-"))</f>
        <v>3.6734294146299397E-2</v>
      </c>
      <c r="BC21" s="293">
        <f>IF($A21="","",IFERROR(VLOOKUP(BC$3&amp;$A21,Model1_Rio!$1:$1048576,BC$4,0),"-"))</f>
        <v>-9.5251388847827894E-3</v>
      </c>
      <c r="BD21" s="294">
        <f>IF($A21="","",IFERROR(VLOOKUP(BD$3&amp;$A21,Model1_Rio!$1:$1048576,BD$4,0)*100,"-"))</f>
        <v>86.1866295337677</v>
      </c>
      <c r="BE21" s="295">
        <f>IF($A21="","",IFERROR(VLOOKUP(BE$3&amp;$A21,Model1_Rio!$1:$1048576,BE$4,0),"-"))</f>
        <v>3.74865345656872E-2</v>
      </c>
      <c r="BF21" s="293">
        <f>IF($A21="","",IFERROR(VLOOKUP(BF$3&amp;$A21,Model1_Rio!$1:$1048576,BF$4,0),"-"))</f>
        <v>-2.2580424323677999E-2</v>
      </c>
      <c r="BG21" s="294">
        <f>IF($A21="","",IFERROR(VLOOKUP(BG$3&amp;$A21,Model1_Rio!$1:$1048576,BG$4,0)*100,"-"))</f>
        <v>48.836880922317498</v>
      </c>
      <c r="BH21" s="295">
        <f>IF($A21="","",IFERROR(VLOOKUP(BH$3&amp;$A21,Model1_Rio!$1:$1048576,BH$4,0),"-"))</f>
        <v>5.5095389485359199E-2</v>
      </c>
      <c r="BI21" s="293">
        <f>IF($A21="","",IFERROR(VLOOKUP(BI$3&amp;$A21,Model1_Rio!$1:$1048576,BI$4,0),"-"))</f>
        <v>4.6644933521747603E-2</v>
      </c>
      <c r="BJ21" s="294">
        <f>IF($A21="","",IFERROR(VLOOKUP(BJ$3&amp;$A21,Model1_Rio!$1:$1048576,BJ$4,0)*100,"-"))</f>
        <v>17.4676209688187</v>
      </c>
      <c r="BK21" s="295">
        <f>IF($A21="","",IFERROR(VLOOKUP(BK$3&amp;$A21,Model1_Rio!$1:$1048576,BK$4,0),"-"))</f>
        <v>5.4757978767156601E-2</v>
      </c>
      <c r="BL21" s="293">
        <f>IF($A21="","",IFERROR(VLOOKUP(BL$3&amp;$A21,Model1_Rio!$1:$1048576,BL$4,0),"-"))</f>
        <v>-4.5069761574268299E-2</v>
      </c>
      <c r="BM21" s="294">
        <f>IF($A21="","",IFERROR(VLOOKUP(BM$3&amp;$A21,Model1_Rio!$1:$1048576,BM$4,0)*100,"-"))</f>
        <v>29.581999778747598</v>
      </c>
      <c r="BN21" s="295">
        <f>IF($A21="","",IFERROR(VLOOKUP(BN$3&amp;$A21,Model1_Rio!$1:$1048576,BN$4,0),"-"))</f>
        <v>4.7601047903299297E-2</v>
      </c>
      <c r="BO21" s="293">
        <f>IF($A21="","",IFERROR(VLOOKUP(BO$3&amp;$A21,Model1_Rio!$1:$1048576,BO$4,0),"-"))</f>
        <v>-4.9543824046850198E-2</v>
      </c>
      <c r="BP21" s="294">
        <f>IF($A21="","",IFERROR(VLOOKUP(BP$3&amp;$A21,Model1_Rio!$1:$1048576,BP$4,0)*100,"-"))</f>
        <v>6.9613307714462298</v>
      </c>
      <c r="BQ21" s="295">
        <f>IF($A21="","",IFERROR(VLOOKUP(BQ$3&amp;$A21,Model1_Rio!$1:$1048576,BQ$4,0),"-"))</f>
        <v>4.2683031409978901E-2</v>
      </c>
      <c r="BR21" s="293">
        <f>IF($A21="","",IFERROR(VLOOKUP(BR$3&amp;$A21,Model1_Rio!$1:$1048576,BR$4,0),"-"))</f>
        <v>-2.80867107212543E-2</v>
      </c>
      <c r="BS21" s="294">
        <f>IF($A21="","",IFERROR(VLOOKUP(BS$3&amp;$A21,Model1_Rio!$1:$1048576,BS$4,0)*100,"-"))</f>
        <v>43.007493019103997</v>
      </c>
      <c r="BT21" s="295">
        <f>IF($A21="","",IFERROR(VLOOKUP(BT$3&amp;$A21,Model1_Rio!$1:$1048576,BT$4,0),"-"))</f>
        <v>3.7109520286321598E-2</v>
      </c>
    </row>
    <row r="22" spans="1:72" ht="25.5" x14ac:dyDescent="0.25">
      <c r="A22" s="353" t="s">
        <v>711</v>
      </c>
      <c r="B22" s="285"/>
      <c r="C22" s="303" t="s">
        <v>737</v>
      </c>
      <c r="D22" s="293">
        <f>IF($A22="","",IFERROR(VLOOKUP(D$3&amp;$A22,Model1_Rio!$1:$1048576,D$4,0),"-"))</f>
        <v>0.15476623177528401</v>
      </c>
      <c r="E22" s="294">
        <f>IF($A22="","",IFERROR(VLOOKUP(E$3&amp;$A22,Model1_Rio!$1:$1048576,E$4,0)*100,"-"))</f>
        <v>1.8086820840835598</v>
      </c>
      <c r="F22" s="295">
        <f>IF($A22="","",IFERROR(VLOOKUP(F$3&amp;$A22,Model1_Rio!$1:$1048576,F$4,0),"-"))</f>
        <v>3.1624037772417103E-2</v>
      </c>
      <c r="G22" s="293">
        <f>IF($A22="","",IFERROR(VLOOKUP(G$3&amp;$A22,Model1_Rio!$1:$1048576,G$4,0),"-"))</f>
        <v>-0.118315011262894</v>
      </c>
      <c r="H22" s="294">
        <f>IF($A22="","",IFERROR(VLOOKUP(H$3&amp;$A22,Model1_Rio!$1:$1048576,H$4,0)*100,"-"))</f>
        <v>6.6292859613895398</v>
      </c>
      <c r="I22" s="295">
        <f>IF($A22="","",IFERROR(VLOOKUP(I$3&amp;$A22,Model1_Rio!$1:$1048576,I$4,0),"-"))</f>
        <v>2.9119845479726798E-2</v>
      </c>
      <c r="J22" s="293">
        <f>IF($A22="","",IFERROR(VLOOKUP(J$3&amp;$A22,Model1_Rio!$1:$1048576,J$4,0),"-"))</f>
        <v>6.4282260835170704E-2</v>
      </c>
      <c r="K22" s="294">
        <f>IF($A22="","",IFERROR(VLOOKUP(K$3&amp;$A22,Model1_Rio!$1:$1048576,K$4,0)*100,"-"))</f>
        <v>29.870221018791199</v>
      </c>
      <c r="L22" s="295">
        <f>IF($A22="","",IFERROR(VLOOKUP(L$3&amp;$A22,Model1_Rio!$1:$1048576,L$4,0),"-"))</f>
        <v>3.4284487366676303E-2</v>
      </c>
      <c r="M22" s="293">
        <f>IF($A22="","",IFERROR(VLOOKUP(M$3&amp;$A22,Model1_Rio!$1:$1048576,M$4,0),"-"))</f>
        <v>-4.4787690043449402E-2</v>
      </c>
      <c r="N22" s="294">
        <f>IF($A22="","",IFERROR(VLOOKUP(N$3&amp;$A22,Model1_Rio!$1:$1048576,N$4,0)*100,"-"))</f>
        <v>54.647105932235696</v>
      </c>
      <c r="O22" s="295">
        <f>IF($A22="","",IFERROR(VLOOKUP(O$3&amp;$A22,Model1_Rio!$1:$1048576,O$4,0),"-"))</f>
        <v>3.1514022499322898E-2</v>
      </c>
      <c r="P22" s="293">
        <f>IF($A22="","",IFERROR(VLOOKUP(P$3&amp;$A22,Model1_Rio!$1:$1048576,P$4,0),"-"))</f>
        <v>3.6813113838434199E-2</v>
      </c>
      <c r="Q22" s="294">
        <f>IF($A22="","",IFERROR(VLOOKUP(Q$3&amp;$A22,Model1_Rio!$1:$1048576,Q$4,0)*100,"-"))</f>
        <v>63.477808237075791</v>
      </c>
      <c r="R22" s="295">
        <f>IF($A22="","",IFERROR(VLOOKUP(R$3&amp;$A22,Model1_Rio!$1:$1048576,R$4,0),"-"))</f>
        <v>2.9730761423707001E-2</v>
      </c>
      <c r="S22" s="293">
        <f>IF($A22="","",IFERROR(VLOOKUP(S$3&amp;$A22,Model1_Rio!$1:$1048576,S$4,0),"-"))</f>
        <v>9.1584928333759294E-2</v>
      </c>
      <c r="T22" s="294">
        <f>IF($A22="","",IFERROR(VLOOKUP(T$3&amp;$A22,Model1_Rio!$1:$1048576,T$4,0)*100,"-"))</f>
        <v>19.070659577846499</v>
      </c>
      <c r="U22" s="295">
        <f>IF($A22="","",IFERROR(VLOOKUP(U$3&amp;$A22,Model1_Rio!$1:$1048576,U$4,0),"-"))</f>
        <v>3.1661134213209201E-2</v>
      </c>
      <c r="V22" s="293">
        <f>IF($A22="","",IFERROR(VLOOKUP(V$3&amp;$A22,Model1_Rio!$1:$1048576,V$4,0),"-"))</f>
        <v>7.6229996979236603E-2</v>
      </c>
      <c r="W22" s="294">
        <f>IF($A22="","",IFERROR(VLOOKUP(W$3&amp;$A22,Model1_Rio!$1:$1048576,W$4,0)*100,"-"))</f>
        <v>32.566681504249601</v>
      </c>
      <c r="X22" s="295">
        <f>IF($A22="","",IFERROR(VLOOKUP(X$3&amp;$A22,Model1_Rio!$1:$1048576,X$4,0),"-"))</f>
        <v>2.9669899493455901E-2</v>
      </c>
      <c r="Y22" s="293">
        <f>IF($A22="","",IFERROR(VLOOKUP(Y$3&amp;$A22,Model1_Rio!$1:$1048576,Y$4,0),"-"))</f>
        <v>8.59034508466721E-2</v>
      </c>
      <c r="Z22" s="294">
        <f>IF($A22="","",IFERROR(VLOOKUP(Z$3&amp;$A22,Model1_Rio!$1:$1048576,Z$4,0)*100,"-"))</f>
        <v>24.233767390251202</v>
      </c>
      <c r="AA22" s="295">
        <f>IF($A22="","",IFERROR(VLOOKUP(AA$3&amp;$A22,Model1_Rio!$1:$1048576,AA$4,0),"-"))</f>
        <v>2.9771355912089299E-2</v>
      </c>
      <c r="AB22" s="293">
        <f>IF($A22="","",IFERROR(VLOOKUP(AB$3&amp;$A22,Model1_Rio!$1:$1048576,AB$4,0),"-"))</f>
        <v>8.4633994847536104E-3</v>
      </c>
      <c r="AC22" s="294">
        <f>IF($A22="","",IFERROR(VLOOKUP(AC$3&amp;$A22,Model1_Rio!$1:$1048576,AC$4,0)*100,"-"))</f>
        <v>89.7006511688232</v>
      </c>
      <c r="AD22" s="295">
        <f>IF($A22="","",IFERROR(VLOOKUP(AD$3&amp;$A22,Model1_Rio!$1:$1048576,AD$4,0),"-"))</f>
        <v>2.59685553610325E-2</v>
      </c>
      <c r="AE22" s="293">
        <f>IF($A22="","",IFERROR(VLOOKUP(AE$3&amp;$A22,Model1_Rio!$1:$1048576,AE$4,0),"-"))</f>
        <v>0.12905099987983701</v>
      </c>
      <c r="AF22" s="294">
        <f>IF($A22="","",IFERROR(VLOOKUP(AF$3&amp;$A22,Model1_Rio!$1:$1048576,AF$4,0)*100,"-"))</f>
        <v>13.606369495391801</v>
      </c>
      <c r="AG22" s="295">
        <f>IF($A22="","",IFERROR(VLOOKUP(AG$3&amp;$A22,Model1_Rio!$1:$1048576,AG$4,0),"-"))</f>
        <v>2.7702633291482901E-2</v>
      </c>
      <c r="AH22" s="293">
        <f>IF($A22="","",IFERROR(VLOOKUP(AH$3&amp;$A22,Model1_Rio!$1:$1048576,AH$4,0),"-"))</f>
        <v>1.20338471606374E-2</v>
      </c>
      <c r="AI22" s="294">
        <f>IF($A22="","",IFERROR(VLOOKUP(AI$3&amp;$A22,Model1_Rio!$1:$1048576,AI$4,0)*100,"-"))</f>
        <v>92.471909523010297</v>
      </c>
      <c r="AJ22" s="295">
        <f>IF($A22="","",IFERROR(VLOOKUP(AJ$3&amp;$A22,Model1_Rio!$1:$1048576,AJ$4,0),"-"))</f>
        <v>2.54818424582481E-2</v>
      </c>
      <c r="AK22" s="293">
        <f>IF($A22="","",IFERROR(VLOOKUP(AK$3&amp;$A22,Model1_Rio!$1:$1048576,AK$4,0),"-"))</f>
        <v>-6.4916476607322707E-2</v>
      </c>
      <c r="AL22" s="294">
        <f>IF($A22="","",IFERROR(VLOOKUP(AL$3&amp;$A22,Model1_Rio!$1:$1048576,AL$4,0)*100,"-"))</f>
        <v>49.581918120384202</v>
      </c>
      <c r="AM22" s="295">
        <f>IF($A22="","",IFERROR(VLOOKUP(AM$3&amp;$A22,Model1_Rio!$1:$1048576,AM$4,0),"-"))</f>
        <v>2.3615611717104901E-2</v>
      </c>
      <c r="AN22" s="293">
        <f>IF($A22="","",IFERROR(VLOOKUP(AN$3&amp;$A22,Model1_Rio!$1:$1048576,AN$4,0),"-"))</f>
        <v>-4.2365767061710399E-2</v>
      </c>
      <c r="AO22" s="294">
        <f>IF($A22="","",IFERROR(VLOOKUP(AO$3&amp;$A22,Model1_Rio!$1:$1048576,AO$4,0)*100,"-"))</f>
        <v>55.432528257369995</v>
      </c>
      <c r="AP22" s="295">
        <f>IF($A22="","",IFERROR(VLOOKUP(AP$3&amp;$A22,Model1_Rio!$1:$1048576,AP$4,0),"-"))</f>
        <v>2.1495781838893901E-2</v>
      </c>
      <c r="AQ22" s="293">
        <f>IF($A22="","",IFERROR(VLOOKUP(AQ$3&amp;$A22,Model1_Rio!$1:$1048576,AQ$4,0),"-"))</f>
        <v>5.3190555423498202E-2</v>
      </c>
      <c r="AR22" s="294">
        <f>IF($A22="","",IFERROR(VLOOKUP(AR$3&amp;$A22,Model1_Rio!$1:$1048576,AR$4,0)*100,"-"))</f>
        <v>45.756715536117596</v>
      </c>
      <c r="AS22" s="295">
        <f>IF($A22="","",IFERROR(VLOOKUP(AS$3&amp;$A22,Model1_Rio!$1:$1048576,AS$4,0),"-"))</f>
        <v>2.0695775747299201E-2</v>
      </c>
      <c r="AT22" s="293">
        <f>IF($A22="","",IFERROR(VLOOKUP(AT$3&amp;$A22,Model1_Rio!$1:$1048576,AT$4,0),"-"))</f>
        <v>5.52693568170071E-2</v>
      </c>
      <c r="AU22" s="294">
        <f>IF($A22="","",IFERROR(VLOOKUP(AU$3&amp;$A22,Model1_Rio!$1:$1048576,AU$4,0)*100,"-"))</f>
        <v>39.5784914493561</v>
      </c>
      <c r="AV22" s="295">
        <f>IF($A22="","",IFERROR(VLOOKUP(AV$3&amp;$A22,Model1_Rio!$1:$1048576,AV$4,0),"-"))</f>
        <v>2.0692912861704799E-2</v>
      </c>
      <c r="AW22" s="293">
        <f>IF($A22="","",IFERROR(VLOOKUP(AW$3&amp;$A22,Model1_Rio!$1:$1048576,AW$4,0),"-"))</f>
        <v>-1.40966195613146E-3</v>
      </c>
      <c r="AX22" s="294">
        <f>IF($A22="","",IFERROR(VLOOKUP(AX$3&amp;$A22,Model1_Rio!$1:$1048576,AX$4,0)*100,"-"))</f>
        <v>98.284280300140409</v>
      </c>
      <c r="AY22" s="295">
        <f>IF($A22="","",IFERROR(VLOOKUP(AY$3&amp;$A22,Model1_Rio!$1:$1048576,AY$4,0),"-"))</f>
        <v>1.4514754526317101E-2</v>
      </c>
      <c r="AZ22" s="293">
        <f>IF($A22="","",IFERROR(VLOOKUP(AZ$3&amp;$A22,Model1_Rio!$1:$1048576,AZ$4,0),"-"))</f>
        <v>5.2647907286882401E-2</v>
      </c>
      <c r="BA22" s="294">
        <f>IF($A22="","",IFERROR(VLOOKUP(BA$3&amp;$A22,Model1_Rio!$1:$1048576,BA$4,0)*100,"-"))</f>
        <v>38.416093587875402</v>
      </c>
      <c r="BB22" s="295">
        <f>IF($A22="","",IFERROR(VLOOKUP(BB$3&amp;$A22,Model1_Rio!$1:$1048576,BB$4,0),"-"))</f>
        <v>1.6425983980298001E-2</v>
      </c>
      <c r="BC22" s="293">
        <f>IF($A22="","",IFERROR(VLOOKUP(BC$3&amp;$A22,Model1_Rio!$1:$1048576,BC$4,0),"-"))</f>
        <v>0.105369113385677</v>
      </c>
      <c r="BD22" s="294">
        <f>IF($A22="","",IFERROR(VLOOKUP(BD$3&amp;$A22,Model1_Rio!$1:$1048576,BD$4,0)*100,"-"))</f>
        <v>6.9459624588489506</v>
      </c>
      <c r="BE22" s="295">
        <f>IF($A22="","",IFERROR(VLOOKUP(BE$3&amp;$A22,Model1_Rio!$1:$1048576,BE$4,0),"-"))</f>
        <v>1.7641171813011201E-2</v>
      </c>
      <c r="BF22" s="293">
        <f>IF($A22="","",IFERROR(VLOOKUP(BF$3&amp;$A22,Model1_Rio!$1:$1048576,BF$4,0),"-"))</f>
        <v>1.18449525907636E-2</v>
      </c>
      <c r="BG22" s="294">
        <f>IF($A22="","",IFERROR(VLOOKUP(BG$3&amp;$A22,Model1_Rio!$1:$1048576,BG$4,0)*100,"-"))</f>
        <v>72.232401371002197</v>
      </c>
      <c r="BH22" s="295">
        <f>IF($A22="","",IFERROR(VLOOKUP(BH$3&amp;$A22,Model1_Rio!$1:$1048576,BH$4,0),"-"))</f>
        <v>3.1627822667360299E-2</v>
      </c>
      <c r="BI22" s="293">
        <f>IF($A22="","",IFERROR(VLOOKUP(BI$3&amp;$A22,Model1_Rio!$1:$1048576,BI$4,0),"-"))</f>
        <v>7.5956322252750397E-2</v>
      </c>
      <c r="BJ22" s="294">
        <f>IF($A22="","",IFERROR(VLOOKUP(BJ$3&amp;$A22,Model1_Rio!$1:$1048576,BJ$4,0)*100,"-"))</f>
        <v>4.3140292167663601</v>
      </c>
      <c r="BK22" s="295">
        <f>IF($A22="","",IFERROR(VLOOKUP(BK$3&amp;$A22,Model1_Rio!$1:$1048576,BK$4,0),"-"))</f>
        <v>3.0206674709916101E-2</v>
      </c>
      <c r="BL22" s="293">
        <f>IF($A22="","",IFERROR(VLOOKUP(BL$3&amp;$A22,Model1_Rio!$1:$1048576,BL$4,0),"-"))</f>
        <v>1.59485675394535E-2</v>
      </c>
      <c r="BM22" s="294">
        <f>IF($A22="","",IFERROR(VLOOKUP(BM$3&amp;$A22,Model1_Rio!$1:$1048576,BM$4,0)*100,"-"))</f>
        <v>73.199588060379</v>
      </c>
      <c r="BN22" s="295">
        <f>IF($A22="","",IFERROR(VLOOKUP(BN$3&amp;$A22,Model1_Rio!$1:$1048576,BN$4,0),"-"))</f>
        <v>2.5688394904136699E-2</v>
      </c>
      <c r="BO22" s="293">
        <f>IF($A22="","",IFERROR(VLOOKUP(BO$3&amp;$A22,Model1_Rio!$1:$1048576,BO$4,0),"-"))</f>
        <v>5.6708166375756298E-3</v>
      </c>
      <c r="BP22" s="294">
        <f>IF($A22="","",IFERROR(VLOOKUP(BP$3&amp;$A22,Model1_Rio!$1:$1048576,BP$4,0)*100,"-"))</f>
        <v>85.485732555389404</v>
      </c>
      <c r="BQ22" s="295">
        <f>IF($A22="","",IFERROR(VLOOKUP(BQ$3&amp;$A22,Model1_Rio!$1:$1048576,BQ$4,0),"-"))</f>
        <v>1.9338438287377399E-2</v>
      </c>
      <c r="BR22" s="293">
        <f>IF($A22="","",IFERROR(VLOOKUP(BR$3&amp;$A22,Model1_Rio!$1:$1048576,BR$4,0),"-"))</f>
        <v>7.8764542937278706E-2</v>
      </c>
      <c r="BS22" s="294">
        <f>IF($A22="","",IFERROR(VLOOKUP(BS$3&amp;$A22,Model1_Rio!$1:$1048576,BS$4,0)*100,"-"))</f>
        <v>5.9534661471843702</v>
      </c>
      <c r="BT22" s="295">
        <f>IF($A22="","",IFERROR(VLOOKUP(BT$3&amp;$A22,Model1_Rio!$1:$1048576,BT$4,0),"-"))</f>
        <v>1.70321315526962E-2</v>
      </c>
    </row>
    <row r="23" spans="1:72" ht="25.5" x14ac:dyDescent="0.25">
      <c r="A23" s="353" t="s">
        <v>712</v>
      </c>
      <c r="B23" s="285"/>
      <c r="C23" s="303" t="s">
        <v>738</v>
      </c>
      <c r="D23" s="293">
        <f>IF($A23="","",IFERROR(VLOOKUP(D$3&amp;$A23,Model1_Rio!$1:$1048576,D$4,0),"-"))</f>
        <v>0.23959779739379899</v>
      </c>
      <c r="E23" s="294">
        <f>IF($A23="","",IFERROR(VLOOKUP(E$3&amp;$A23,Model1_Rio!$1:$1048576,E$4,0)*100,"-"))</f>
        <v>7.2994030779227601E-2</v>
      </c>
      <c r="F23" s="295">
        <f>IF($A23="","",IFERROR(VLOOKUP(F$3&amp;$A23,Model1_Rio!$1:$1048576,F$4,0),"-"))</f>
        <v>2.1935962140560199E-2</v>
      </c>
      <c r="G23" s="293">
        <f>IF($A23="","",IFERROR(VLOOKUP(G$3&amp;$A23,Model1_Rio!$1:$1048576,G$4,0),"-"))</f>
        <v>-7.0248380303382901E-2</v>
      </c>
      <c r="H23" s="294">
        <f>IF($A23="","",IFERROR(VLOOKUP(H$3&amp;$A23,Model1_Rio!$1:$1048576,H$4,0)*100,"-"))</f>
        <v>28.2685548067093</v>
      </c>
      <c r="I23" s="295">
        <f>IF($A23="","",IFERROR(VLOOKUP(I$3&amp;$A23,Model1_Rio!$1:$1048576,I$4,0),"-"))</f>
        <v>2.32638511806726E-2</v>
      </c>
      <c r="J23" s="293">
        <f>IF($A23="","",IFERROR(VLOOKUP(J$3&amp;$A23,Model1_Rio!$1:$1048576,J$4,0),"-"))</f>
        <v>0.11079909652471499</v>
      </c>
      <c r="K23" s="294">
        <f>IF($A23="","",IFERROR(VLOOKUP(K$3&amp;$A23,Model1_Rio!$1:$1048576,K$4,0)*100,"-"))</f>
        <v>11.645038425922399</v>
      </c>
      <c r="L23" s="295">
        <f>IF($A23="","",IFERROR(VLOOKUP(L$3&amp;$A23,Model1_Rio!$1:$1048576,L$4,0),"-"))</f>
        <v>2.26783938705921E-2</v>
      </c>
      <c r="M23" s="293">
        <f>IF($A23="","",IFERROR(VLOOKUP(M$3&amp;$A23,Model1_Rio!$1:$1048576,M$4,0),"-"))</f>
        <v>2.2798540070653E-2</v>
      </c>
      <c r="N23" s="294">
        <f>IF($A23="","",IFERROR(VLOOKUP(N$3&amp;$A23,Model1_Rio!$1:$1048576,N$4,0)*100,"-"))</f>
        <v>77.859485149383502</v>
      </c>
      <c r="O23" s="295">
        <f>IF($A23="","",IFERROR(VLOOKUP(O$3&amp;$A23,Model1_Rio!$1:$1048576,O$4,0),"-"))</f>
        <v>2.46572345495224E-2</v>
      </c>
      <c r="P23" s="293">
        <f>IF($A23="","",IFERROR(VLOOKUP(P$3&amp;$A23,Model1_Rio!$1:$1048576,P$4,0),"-"))</f>
        <v>7.3832519352436093E-2</v>
      </c>
      <c r="Q23" s="294">
        <f>IF($A23="","",IFERROR(VLOOKUP(Q$3&amp;$A23,Model1_Rio!$1:$1048576,Q$4,0)*100,"-"))</f>
        <v>33.4403187036514</v>
      </c>
      <c r="R23" s="295">
        <f>IF($A23="","",IFERROR(VLOOKUP(R$3&amp;$A23,Model1_Rio!$1:$1048576,R$4,0),"-"))</f>
        <v>1.6604993492364901E-2</v>
      </c>
      <c r="S23" s="293">
        <f>IF($A23="","",IFERROR(VLOOKUP(S$3&amp;$A23,Model1_Rio!$1:$1048576,S$4,0),"-"))</f>
        <v>6.2711521983146695E-2</v>
      </c>
      <c r="T23" s="294">
        <f>IF($A23="","",IFERROR(VLOOKUP(T$3&amp;$A23,Model1_Rio!$1:$1048576,T$4,0)*100,"-"))</f>
        <v>44.920685887336695</v>
      </c>
      <c r="U23" s="295">
        <f>IF($A23="","",IFERROR(VLOOKUP(U$3&amp;$A23,Model1_Rio!$1:$1048576,U$4,0),"-"))</f>
        <v>2.02991254627705E-2</v>
      </c>
      <c r="V23" s="293">
        <f>IF($A23="","",IFERROR(VLOOKUP(V$3&amp;$A23,Model1_Rio!$1:$1048576,V$4,0),"-"))</f>
        <v>8.8808096945285797E-2</v>
      </c>
      <c r="W23" s="294">
        <f>IF($A23="","",IFERROR(VLOOKUP(W$3&amp;$A23,Model1_Rio!$1:$1048576,W$4,0)*100,"-"))</f>
        <v>26.984113454818697</v>
      </c>
      <c r="X23" s="295">
        <f>IF($A23="","",IFERROR(VLOOKUP(X$3&amp;$A23,Model1_Rio!$1:$1048576,X$4,0),"-"))</f>
        <v>2.08722688257694E-2</v>
      </c>
      <c r="Y23" s="293">
        <f>IF($A23="","",IFERROR(VLOOKUP(Y$3&amp;$A23,Model1_Rio!$1:$1048576,Y$4,0),"-"))</f>
        <v>0.13028590381145499</v>
      </c>
      <c r="Z23" s="294">
        <f>IF($A23="","",IFERROR(VLOOKUP(Z$3&amp;$A23,Model1_Rio!$1:$1048576,Z$4,0)*100,"-"))</f>
        <v>8.4113135933876002</v>
      </c>
      <c r="AA23" s="295">
        <f>IF($A23="","",IFERROR(VLOOKUP(AA$3&amp;$A23,Model1_Rio!$1:$1048576,AA$4,0),"-"))</f>
        <v>1.9142094999551801E-2</v>
      </c>
      <c r="AB23" s="293">
        <f>IF($A23="","",IFERROR(VLOOKUP(AB$3&amp;$A23,Model1_Rio!$1:$1048576,AB$4,0),"-"))</f>
        <v>1.25407231971622E-2</v>
      </c>
      <c r="AC23" s="294">
        <f>IF($A23="","",IFERROR(VLOOKUP(AC$3&amp;$A23,Model1_Rio!$1:$1048576,AC$4,0)*100,"-"))</f>
        <v>85.573834180831895</v>
      </c>
      <c r="AD23" s="295">
        <f>IF($A23="","",IFERROR(VLOOKUP(AD$3&amp;$A23,Model1_Rio!$1:$1048576,AD$4,0),"-"))</f>
        <v>1.9798159599304199E-2</v>
      </c>
      <c r="AE23" s="293">
        <f>IF($A23="","",IFERROR(VLOOKUP(AE$3&amp;$A23,Model1_Rio!$1:$1048576,AE$4,0),"-"))</f>
        <v>0.20457968115806599</v>
      </c>
      <c r="AF23" s="294">
        <f>IF($A23="","",IFERROR(VLOOKUP(AF$3&amp;$A23,Model1_Rio!$1:$1048576,AF$4,0)*100,"-"))</f>
        <v>2.6684183627366997</v>
      </c>
      <c r="AG23" s="295">
        <f>IF($A23="","",IFERROR(VLOOKUP(AG$3&amp;$A23,Model1_Rio!$1:$1048576,AG$4,0),"-"))</f>
        <v>1.7806379124522199E-2</v>
      </c>
      <c r="AH23" s="293">
        <f>IF($A23="","",IFERROR(VLOOKUP(AH$3&amp;$A23,Model1_Rio!$1:$1048576,AH$4,0),"-"))</f>
        <v>-4.96931336820126E-2</v>
      </c>
      <c r="AI23" s="294">
        <f>IF($A23="","",IFERROR(VLOOKUP(AI$3&amp;$A23,Model1_Rio!$1:$1048576,AI$4,0)*100,"-"))</f>
        <v>71.887463331222506</v>
      </c>
      <c r="AJ23" s="295">
        <f>IF($A23="","",IFERROR(VLOOKUP(AJ$3&amp;$A23,Model1_Rio!$1:$1048576,AJ$4,0),"-"))</f>
        <v>1.98008846491575E-2</v>
      </c>
      <c r="AK23" s="293">
        <f>IF($A23="","",IFERROR(VLOOKUP(AK$3&amp;$A23,Model1_Rio!$1:$1048576,AK$4,0),"-"))</f>
        <v>-5.62181547284126E-2</v>
      </c>
      <c r="AL23" s="294">
        <f>IF($A23="","",IFERROR(VLOOKUP(AL$3&amp;$A23,Model1_Rio!$1:$1048576,AL$4,0)*100,"-"))</f>
        <v>55.477136373519897</v>
      </c>
      <c r="AM23" s="295">
        <f>IF($A23="","",IFERROR(VLOOKUP(AM$3&amp;$A23,Model1_Rio!$1:$1048576,AM$4,0),"-"))</f>
        <v>1.7399441450834299E-2</v>
      </c>
      <c r="AN23" s="293">
        <f>IF($A23="","",IFERROR(VLOOKUP(AN$3&amp;$A23,Model1_Rio!$1:$1048576,AN$4,0),"-"))</f>
        <v>-0.122636944055557</v>
      </c>
      <c r="AO23" s="294">
        <f>IF($A23="","",IFERROR(VLOOKUP(AO$3&amp;$A23,Model1_Rio!$1:$1048576,AO$4,0)*100,"-"))</f>
        <v>11.781089007854501</v>
      </c>
      <c r="AP23" s="295">
        <f>IF($A23="","",IFERROR(VLOOKUP(AP$3&amp;$A23,Model1_Rio!$1:$1048576,AP$4,0),"-"))</f>
        <v>1.47786419838667E-2</v>
      </c>
      <c r="AQ23" s="293">
        <f>IF($A23="","",IFERROR(VLOOKUP(AQ$3&amp;$A23,Model1_Rio!$1:$1048576,AQ$4,0),"-"))</f>
        <v>8.7872743606567397E-2</v>
      </c>
      <c r="AR23" s="294">
        <f>IF($A23="","",IFERROR(VLOOKUP(AR$3&amp;$A23,Model1_Rio!$1:$1048576,AR$4,0)*100,"-"))</f>
        <v>30.345392227172901</v>
      </c>
      <c r="AS23" s="295">
        <f>IF($A23="","",IFERROR(VLOOKUP(AS$3&amp;$A23,Model1_Rio!$1:$1048576,AS$4,0),"-"))</f>
        <v>1.35058918967843E-2</v>
      </c>
      <c r="AT23" s="293">
        <f>IF($A23="","",IFERROR(VLOOKUP(AT$3&amp;$A23,Model1_Rio!$1:$1048576,AT$4,0),"-"))</f>
        <v>2.45731119066477E-2</v>
      </c>
      <c r="AU23" s="294">
        <f>IF($A23="","",IFERROR(VLOOKUP(AU$3&amp;$A23,Model1_Rio!$1:$1048576,AU$4,0)*100,"-"))</f>
        <v>72.361290454864502</v>
      </c>
      <c r="AV23" s="295">
        <f>IF($A23="","",IFERROR(VLOOKUP(AV$3&amp;$A23,Model1_Rio!$1:$1048576,AV$4,0),"-"))</f>
        <v>1.3704684562981099E-2</v>
      </c>
      <c r="AW23" s="293">
        <f>IF($A23="","",IFERROR(VLOOKUP(AW$3&amp;$A23,Model1_Rio!$1:$1048576,AW$4,0),"-"))</f>
        <v>-1.5421475283801601E-2</v>
      </c>
      <c r="AX23" s="294">
        <f>IF($A23="","",IFERROR(VLOOKUP(AX$3&amp;$A23,Model1_Rio!$1:$1048576,AX$4,0)*100,"-"))</f>
        <v>79.669672250747709</v>
      </c>
      <c r="AY23" s="295">
        <f>IF($A23="","",IFERROR(VLOOKUP(AY$3&amp;$A23,Model1_Rio!$1:$1048576,AY$4,0),"-"))</f>
        <v>1.4310633763670901E-2</v>
      </c>
      <c r="AZ23" s="293">
        <f>IF($A23="","",IFERROR(VLOOKUP(AZ$3&amp;$A23,Model1_Rio!$1:$1048576,AZ$4,0),"-"))</f>
        <v>-9.6304424107074696E-2</v>
      </c>
      <c r="BA23" s="294">
        <f>IF($A23="","",IFERROR(VLOOKUP(BA$3&amp;$A23,Model1_Rio!$1:$1048576,BA$4,0)*100,"-"))</f>
        <v>14.1340166330338</v>
      </c>
      <c r="BB23" s="295">
        <f>IF($A23="","",IFERROR(VLOOKUP(BB$3&amp;$A23,Model1_Rio!$1:$1048576,BB$4,0),"-"))</f>
        <v>1.4823743142187601E-2</v>
      </c>
      <c r="BC23" s="293">
        <f>IF($A23="","",IFERROR(VLOOKUP(BC$3&amp;$A23,Model1_Rio!$1:$1048576,BC$4,0),"-"))</f>
        <v>6.3228867948055295E-2</v>
      </c>
      <c r="BD23" s="294">
        <f>IF($A23="","",IFERROR(VLOOKUP(BD$3&amp;$A23,Model1_Rio!$1:$1048576,BD$4,0)*100,"-"))</f>
        <v>26.520937681198099</v>
      </c>
      <c r="BE23" s="295">
        <f>IF($A23="","",IFERROR(VLOOKUP(BE$3&amp;$A23,Model1_Rio!$1:$1048576,BE$4,0),"-"))</f>
        <v>1.53532512485981E-2</v>
      </c>
      <c r="BF23" s="293">
        <f>IF($A23="","",IFERROR(VLOOKUP(BF$3&amp;$A23,Model1_Rio!$1:$1048576,BF$4,0),"-"))</f>
        <v>7.1817368268966703E-2</v>
      </c>
      <c r="BG23" s="294">
        <f>IF($A23="","",IFERROR(VLOOKUP(BG$3&amp;$A23,Model1_Rio!$1:$1048576,BG$4,0)*100,"-"))</f>
        <v>4.7849413007497805</v>
      </c>
      <c r="BH23" s="295">
        <f>IF($A23="","",IFERROR(VLOOKUP(BH$3&amp;$A23,Model1_Rio!$1:$1048576,BH$4,0),"-"))</f>
        <v>2.31353491544724E-2</v>
      </c>
      <c r="BI23" s="293">
        <f>IF($A23="","",IFERROR(VLOOKUP(BI$3&amp;$A23,Model1_Rio!$1:$1048576,BI$4,0),"-"))</f>
        <v>9.3425512313842801E-2</v>
      </c>
      <c r="BJ23" s="294">
        <f>IF($A23="","",IFERROR(VLOOKUP(BJ$3&amp;$A23,Model1_Rio!$1:$1048576,BJ$4,0)*100,"-"))</f>
        <v>1.9446503371000301</v>
      </c>
      <c r="BK23" s="295">
        <f>IF($A23="","",IFERROR(VLOOKUP(BK$3&amp;$A23,Model1_Rio!$1:$1048576,BK$4,0),"-"))</f>
        <v>1.92398522049189E-2</v>
      </c>
      <c r="BL23" s="293">
        <f>IF($A23="","",IFERROR(VLOOKUP(BL$3&amp;$A23,Model1_Rio!$1:$1048576,BL$4,0),"-"))</f>
        <v>1.9236328080296499E-2</v>
      </c>
      <c r="BM23" s="294">
        <f>IF($A23="","",IFERROR(VLOOKUP(BM$3&amp;$A23,Model1_Rio!$1:$1048576,BM$4,0)*100,"-"))</f>
        <v>70.141637325286894</v>
      </c>
      <c r="BN23" s="295">
        <f>IF($A23="","",IFERROR(VLOOKUP(BN$3&amp;$A23,Model1_Rio!$1:$1048576,BN$4,0),"-"))</f>
        <v>1.8700413405895198E-2</v>
      </c>
      <c r="BO23" s="293">
        <f>IF($A23="","",IFERROR(VLOOKUP(BO$3&amp;$A23,Model1_Rio!$1:$1048576,BO$4,0),"-"))</f>
        <v>-1.62268504500389E-2</v>
      </c>
      <c r="BP23" s="294">
        <f>IF($A23="","",IFERROR(VLOOKUP(BP$3&amp;$A23,Model1_Rio!$1:$1048576,BP$4,0)*100,"-"))</f>
        <v>63.850784301757798</v>
      </c>
      <c r="BQ23" s="295">
        <f>IF($A23="","",IFERROR(VLOOKUP(BQ$3&amp;$A23,Model1_Rio!$1:$1048576,BQ$4,0),"-"))</f>
        <v>1.40743143856525E-2</v>
      </c>
      <c r="BR23" s="293">
        <f>IF($A23="","",IFERROR(VLOOKUP(BR$3&amp;$A23,Model1_Rio!$1:$1048576,BR$4,0),"-"))</f>
        <v>-1.5504509210586499E-2</v>
      </c>
      <c r="BS23" s="294">
        <f>IF($A23="","",IFERROR(VLOOKUP(BS$3&amp;$A23,Model1_Rio!$1:$1048576,BS$4,0)*100,"-"))</f>
        <v>72.194433212280302</v>
      </c>
      <c r="BT23" s="295">
        <f>IF($A23="","",IFERROR(VLOOKUP(BT$3&amp;$A23,Model1_Rio!$1:$1048576,BT$4,0),"-"))</f>
        <v>1.5087867155671101E-2</v>
      </c>
    </row>
    <row r="24" spans="1:72" ht="25.5" x14ac:dyDescent="0.25">
      <c r="A24" s="353" t="s">
        <v>713</v>
      </c>
      <c r="B24" s="285"/>
      <c r="C24" s="303" t="s">
        <v>197</v>
      </c>
      <c r="D24" s="293">
        <f>IF($A24="","",IFERROR(VLOOKUP(D$3&amp;$A24,Model1_Rio!$1:$1048576,D$4,0),"-"))</f>
        <v>0.102922722697258</v>
      </c>
      <c r="E24" s="294">
        <f>IF($A24="","",IFERROR(VLOOKUP(E$3&amp;$A24,Model1_Rio!$1:$1048576,E$4,0)*100,"-"))</f>
        <v>13.2784128189087</v>
      </c>
      <c r="F24" s="295">
        <f>IF($A24="","",IFERROR(VLOOKUP(F$3&amp;$A24,Model1_Rio!$1:$1048576,F$4,0),"-"))</f>
        <v>2.9084686189889901E-2</v>
      </c>
      <c r="G24" s="293">
        <f>IF($A24="","",IFERROR(VLOOKUP(G$3&amp;$A24,Model1_Rio!$1:$1048576,G$4,0),"-"))</f>
        <v>-4.4657610356807702E-2</v>
      </c>
      <c r="H24" s="294">
        <f>IF($A24="","",IFERROR(VLOOKUP(H$3&amp;$A24,Model1_Rio!$1:$1048576,H$4,0)*100,"-"))</f>
        <v>53.0678391456604</v>
      </c>
      <c r="I24" s="295">
        <f>IF($A24="","",IFERROR(VLOOKUP(I$3&amp;$A24,Model1_Rio!$1:$1048576,I$4,0),"-"))</f>
        <v>2.86479163914919E-2</v>
      </c>
      <c r="J24" s="293">
        <f>IF($A24="","",IFERROR(VLOOKUP(J$3&amp;$A24,Model1_Rio!$1:$1048576,J$4,0),"-"))</f>
        <v>0.185980468988419</v>
      </c>
      <c r="K24" s="294">
        <f>IF($A24="","",IFERROR(VLOOKUP(K$3&amp;$A24,Model1_Rio!$1:$1048576,K$4,0)*100,"-"))</f>
        <v>0.53439466282725301</v>
      </c>
      <c r="L24" s="295">
        <f>IF($A24="","",IFERROR(VLOOKUP(L$3&amp;$A24,Model1_Rio!$1:$1048576,L$4,0),"-"))</f>
        <v>2.5063995271921199E-2</v>
      </c>
      <c r="M24" s="293">
        <f>IF($A24="","",IFERROR(VLOOKUP(M$3&amp;$A24,Model1_Rio!$1:$1048576,M$4,0),"-"))</f>
        <v>8.4672749042511E-2</v>
      </c>
      <c r="N24" s="294">
        <f>IF($A24="","",IFERROR(VLOOKUP(N$3&amp;$A24,Model1_Rio!$1:$1048576,N$4,0)*100,"-"))</f>
        <v>28.006708621978799</v>
      </c>
      <c r="O24" s="295">
        <f>IF($A24="","",IFERROR(VLOOKUP(O$3&amp;$A24,Model1_Rio!$1:$1048576,O$4,0),"-"))</f>
        <v>2.5241006165742898E-2</v>
      </c>
      <c r="P24" s="293">
        <f>IF($A24="","",IFERROR(VLOOKUP(P$3&amp;$A24,Model1_Rio!$1:$1048576,P$4,0),"-"))</f>
        <v>0.16855941712856301</v>
      </c>
      <c r="Q24" s="294">
        <f>IF($A24="","",IFERROR(VLOOKUP(Q$3&amp;$A24,Model1_Rio!$1:$1048576,Q$4,0)*100,"-"))</f>
        <v>3.2324440777301802</v>
      </c>
      <c r="R24" s="295">
        <f>IF($A24="","",IFERROR(VLOOKUP(R$3&amp;$A24,Model1_Rio!$1:$1048576,R$4,0),"-"))</f>
        <v>2.6056613773107501E-2</v>
      </c>
      <c r="S24" s="293">
        <f>IF($A24="","",IFERROR(VLOOKUP(S$3&amp;$A24,Model1_Rio!$1:$1048576,S$4,0),"-"))</f>
        <v>0.138341128826141</v>
      </c>
      <c r="T24" s="294">
        <f>IF($A24="","",IFERROR(VLOOKUP(T$3&amp;$A24,Model1_Rio!$1:$1048576,T$4,0)*100,"-"))</f>
        <v>6.6643275320529893</v>
      </c>
      <c r="U24" s="295">
        <f>IF($A24="","",IFERROR(VLOOKUP(U$3&amp;$A24,Model1_Rio!$1:$1048576,U$4,0),"-"))</f>
        <v>2.7721202000975598E-2</v>
      </c>
      <c r="V24" s="293">
        <f>IF($A24="","",IFERROR(VLOOKUP(V$3&amp;$A24,Model1_Rio!$1:$1048576,V$4,0),"-"))</f>
        <v>0.113255821168423</v>
      </c>
      <c r="W24" s="294">
        <f>IF($A24="","",IFERROR(VLOOKUP(W$3&amp;$A24,Model1_Rio!$1:$1048576,W$4,0)*100,"-"))</f>
        <v>13.030868768692001</v>
      </c>
      <c r="X24" s="295">
        <f>IF($A24="","",IFERROR(VLOOKUP(X$3&amp;$A24,Model1_Rio!$1:$1048576,X$4,0),"-"))</f>
        <v>2.5198187679052401E-2</v>
      </c>
      <c r="Y24" s="293">
        <f>IF($A24="","",IFERROR(VLOOKUP(Y$3&amp;$A24,Model1_Rio!$1:$1048576,Y$4,0),"-"))</f>
        <v>0.24208524823188801</v>
      </c>
      <c r="Z24" s="294">
        <f>IF($A24="","",IFERROR(VLOOKUP(Z$3&amp;$A24,Model1_Rio!$1:$1048576,Z$4,0)*100,"-"))</f>
        <v>0.110797886736691</v>
      </c>
      <c r="AA24" s="295">
        <f>IF($A24="","",IFERROR(VLOOKUP(AA$3&amp;$A24,Model1_Rio!$1:$1048576,AA$4,0),"-"))</f>
        <v>2.56322510540485E-2</v>
      </c>
      <c r="AB24" s="293">
        <f>IF($A24="","",IFERROR(VLOOKUP(AB$3&amp;$A24,Model1_Rio!$1:$1048576,AB$4,0),"-"))</f>
        <v>1.47241940721869E-2</v>
      </c>
      <c r="AC24" s="294">
        <f>IF($A24="","",IFERROR(VLOOKUP(AC$3&amp;$A24,Model1_Rio!$1:$1048576,AC$4,0)*100,"-"))</f>
        <v>82.04107880592349</v>
      </c>
      <c r="AD24" s="295">
        <f>IF($A24="","",IFERROR(VLOOKUP(AD$3&amp;$A24,Model1_Rio!$1:$1048576,AD$4,0),"-"))</f>
        <v>2.3674823343753801E-2</v>
      </c>
      <c r="AE24" s="293">
        <f>IF($A24="","",IFERROR(VLOOKUP(AE$3&amp;$A24,Model1_Rio!$1:$1048576,AE$4,0),"-"))</f>
        <v>0.21664540469646501</v>
      </c>
      <c r="AF24" s="294">
        <f>IF($A24="","",IFERROR(VLOOKUP(AF$3&amp;$A24,Model1_Rio!$1:$1048576,AF$4,0)*100,"-"))</f>
        <v>1.51335746049881</v>
      </c>
      <c r="AG24" s="295">
        <f>IF($A24="","",IFERROR(VLOOKUP(AG$3&amp;$A24,Model1_Rio!$1:$1048576,AG$4,0),"-"))</f>
        <v>2.5577368214726399E-2</v>
      </c>
      <c r="AH24" s="293">
        <f>IF($A24="","",IFERROR(VLOOKUP(AH$3&amp;$A24,Model1_Rio!$1:$1048576,AH$4,0),"-"))</f>
        <v>-6.5546661615371704E-2</v>
      </c>
      <c r="AI24" s="294">
        <f>IF($A24="","",IFERROR(VLOOKUP(AI$3&amp;$A24,Model1_Rio!$1:$1048576,AI$4,0)*100,"-"))</f>
        <v>60.799980163574197</v>
      </c>
      <c r="AJ24" s="295">
        <f>IF($A24="","",IFERROR(VLOOKUP(AJ$3&amp;$A24,Model1_Rio!$1:$1048576,AJ$4,0),"-"))</f>
        <v>2.3086318746209099E-2</v>
      </c>
      <c r="AK24" s="293">
        <f>IF($A24="","",IFERROR(VLOOKUP(AK$3&amp;$A24,Model1_Rio!$1:$1048576,AK$4,0),"-"))</f>
        <v>8.2030445337295504E-2</v>
      </c>
      <c r="AL24" s="294">
        <f>IF($A24="","",IFERROR(VLOOKUP(AL$3&amp;$A24,Model1_Rio!$1:$1048576,AL$4,0)*100,"-"))</f>
        <v>38.350623846054098</v>
      </c>
      <c r="AM24" s="295">
        <f>IF($A24="","",IFERROR(VLOOKUP(AM$3&amp;$A24,Model1_Rio!$1:$1048576,AM$4,0),"-"))</f>
        <v>2.1413862705230699E-2</v>
      </c>
      <c r="AN24" s="293">
        <f>IF($A24="","",IFERROR(VLOOKUP(AN$3&amp;$A24,Model1_Rio!$1:$1048576,AN$4,0),"-"))</f>
        <v>8.2359664142131805E-2</v>
      </c>
      <c r="AO24" s="294">
        <f>IF($A24="","",IFERROR(VLOOKUP(AO$3&amp;$A24,Model1_Rio!$1:$1048576,AO$4,0)*100,"-"))</f>
        <v>30.215790867805499</v>
      </c>
      <c r="AP24" s="295">
        <f>IF($A24="","",IFERROR(VLOOKUP(AP$3&amp;$A24,Model1_Rio!$1:$1048576,AP$4,0),"-"))</f>
        <v>1.9460903480649001E-2</v>
      </c>
      <c r="AQ24" s="293">
        <f>IF($A24="","",IFERROR(VLOOKUP(AQ$3&amp;$A24,Model1_Rio!$1:$1048576,AQ$4,0),"-"))</f>
        <v>0.138184204697609</v>
      </c>
      <c r="AR24" s="294">
        <f>IF($A24="","",IFERROR(VLOOKUP(AR$3&amp;$A24,Model1_Rio!$1:$1048576,AR$4,0)*100,"-"))</f>
        <v>6.2433641403913498</v>
      </c>
      <c r="AS24" s="295">
        <f>IF($A24="","",IFERROR(VLOOKUP(AS$3&amp;$A24,Model1_Rio!$1:$1048576,AS$4,0),"-"))</f>
        <v>1.9966905936598799E-2</v>
      </c>
      <c r="AT24" s="293">
        <f>IF($A24="","",IFERROR(VLOOKUP(AT$3&amp;$A24,Model1_Rio!$1:$1048576,AT$4,0),"-"))</f>
        <v>0.131077066063881</v>
      </c>
      <c r="AU24" s="294">
        <f>IF($A24="","",IFERROR(VLOOKUP(AU$3&amp;$A24,Model1_Rio!$1:$1048576,AU$4,0)*100,"-"))</f>
        <v>7.2257243096828505</v>
      </c>
      <c r="AV24" s="295">
        <f>IF($A24="","",IFERROR(VLOOKUP(AV$3&amp;$A24,Model1_Rio!$1:$1048576,AV$4,0),"-"))</f>
        <v>1.5406681224703799E-2</v>
      </c>
      <c r="AW24" s="293">
        <f>IF($A24="","",IFERROR(VLOOKUP(AW$3&amp;$A24,Model1_Rio!$1:$1048576,AW$4,0),"-"))</f>
        <v>2.7803240343928299E-2</v>
      </c>
      <c r="AX24" s="294">
        <f>IF($A24="","",IFERROR(VLOOKUP(AX$3&amp;$A24,Model1_Rio!$1:$1048576,AX$4,0)*100,"-"))</f>
        <v>62.960970401763902</v>
      </c>
      <c r="AY24" s="295">
        <f>IF($A24="","",IFERROR(VLOOKUP(AY$3&amp;$A24,Model1_Rio!$1:$1048576,AY$4,0),"-"))</f>
        <v>1.4773898757994199E-2</v>
      </c>
      <c r="AZ24" s="293">
        <f>IF($A24="","",IFERROR(VLOOKUP(AZ$3&amp;$A24,Model1_Rio!$1:$1048576,AZ$4,0),"-"))</f>
        <v>7.4768282473087297E-2</v>
      </c>
      <c r="BA24" s="294">
        <f>IF($A24="","",IFERROR(VLOOKUP(BA$3&amp;$A24,Model1_Rio!$1:$1048576,BA$4,0)*100,"-"))</f>
        <v>26.200726628303499</v>
      </c>
      <c r="BB24" s="295">
        <f>IF($A24="","",IFERROR(VLOOKUP(BB$3&amp;$A24,Model1_Rio!$1:$1048576,BB$4,0),"-"))</f>
        <v>1.5723440796136901E-2</v>
      </c>
      <c r="BC24" s="293">
        <f>IF($A24="","",IFERROR(VLOOKUP(BC$3&amp;$A24,Model1_Rio!$1:$1048576,BC$4,0),"-"))</f>
        <v>5.0550416111946099E-2</v>
      </c>
      <c r="BD24" s="294">
        <f>IF($A24="","",IFERROR(VLOOKUP(BD$3&amp;$A24,Model1_Rio!$1:$1048576,BD$4,0)*100,"-"))</f>
        <v>43.704175949096701</v>
      </c>
      <c r="BE24" s="295">
        <f>IF($A24="","",IFERROR(VLOOKUP(BE$3&amp;$A24,Model1_Rio!$1:$1048576,BE$4,0),"-"))</f>
        <v>1.72736346721649E-2</v>
      </c>
      <c r="BF24" s="293">
        <f>IF($A24="","",IFERROR(VLOOKUP(BF$3&amp;$A24,Model1_Rio!$1:$1048576,BF$4,0),"-"))</f>
        <v>7.6748117804527297E-2</v>
      </c>
      <c r="BG24" s="294">
        <f>IF($A24="","",IFERROR(VLOOKUP(BG$3&amp;$A24,Model1_Rio!$1:$1048576,BG$4,0)*100,"-"))</f>
        <v>3.3063050359487498</v>
      </c>
      <c r="BH24" s="295">
        <f>IF($A24="","",IFERROR(VLOOKUP(BH$3&amp;$A24,Model1_Rio!$1:$1048576,BH$4,0),"-"))</f>
        <v>2.7012359350919699E-2</v>
      </c>
      <c r="BI24" s="293">
        <f>IF($A24="","",IFERROR(VLOOKUP(BI$3&amp;$A24,Model1_Rio!$1:$1048576,BI$4,0),"-"))</f>
        <v>0.16815204918384599</v>
      </c>
      <c r="BJ24" s="294">
        <f>IF($A24="","",IFERROR(VLOOKUP(BJ$3&amp;$A24,Model1_Rio!$1:$1048576,BJ$4,0)*100,"-"))</f>
        <v>1.1040694516850601E-3</v>
      </c>
      <c r="BK24" s="295">
        <f>IF($A24="","",IFERROR(VLOOKUP(BK$3&amp;$A24,Model1_Rio!$1:$1048576,BK$4,0),"-"))</f>
        <v>2.6148222386836999E-2</v>
      </c>
      <c r="BL24" s="293">
        <f>IF($A24="","",IFERROR(VLOOKUP(BL$3&amp;$A24,Model1_Rio!$1:$1048576,BL$4,0),"-"))</f>
        <v>5.36608174443245E-2</v>
      </c>
      <c r="BM24" s="294">
        <f>IF($A24="","",IFERROR(VLOOKUP(BM$3&amp;$A24,Model1_Rio!$1:$1048576,BM$4,0)*100,"-"))</f>
        <v>25.267222523689298</v>
      </c>
      <c r="BN24" s="295">
        <f>IF($A24="","",IFERROR(VLOOKUP(BN$3&amp;$A24,Model1_Rio!$1:$1048576,BN$4,0),"-"))</f>
        <v>2.3434242233633999E-2</v>
      </c>
      <c r="BO24" s="293">
        <f>IF($A24="","",IFERROR(VLOOKUP(BO$3&amp;$A24,Model1_Rio!$1:$1048576,BO$4,0),"-"))</f>
        <v>8.8934719562530504E-2</v>
      </c>
      <c r="BP24" s="294">
        <f>IF($A24="","",IFERROR(VLOOKUP(BP$3&amp;$A24,Model1_Rio!$1:$1048576,BP$4,0)*100,"-"))</f>
        <v>0.78194355592131592</v>
      </c>
      <c r="BQ24" s="295">
        <f>IF($A24="","",IFERROR(VLOOKUP(BQ$3&amp;$A24,Model1_Rio!$1:$1048576,BQ$4,0),"-"))</f>
        <v>1.7396120354533199E-2</v>
      </c>
      <c r="BR24" s="293">
        <f>IF($A24="","",IFERROR(VLOOKUP(BR$3&amp;$A24,Model1_Rio!$1:$1048576,BR$4,0),"-"))</f>
        <v>6.0662619769573198E-2</v>
      </c>
      <c r="BS24" s="294">
        <f>IF($A24="","",IFERROR(VLOOKUP(BS$3&amp;$A24,Model1_Rio!$1:$1048576,BS$4,0)*100,"-"))</f>
        <v>19.231101870536797</v>
      </c>
      <c r="BT24" s="295">
        <f>IF($A24="","",IFERROR(VLOOKUP(BT$3&amp;$A24,Model1_Rio!$1:$1048576,BT$4,0),"-"))</f>
        <v>1.6496693715453099E-2</v>
      </c>
    </row>
    <row r="25" spans="1:72" ht="25.5" x14ac:dyDescent="0.25">
      <c r="A25" s="353" t="s">
        <v>714</v>
      </c>
      <c r="B25" s="285"/>
      <c r="C25" s="303" t="s">
        <v>739</v>
      </c>
      <c r="D25" s="293">
        <f>IF($A25="","",IFERROR(VLOOKUP(D$3&amp;$A25,Model1_Rio!$1:$1048576,D$4,0),"-"))</f>
        <v>0.24879963696002999</v>
      </c>
      <c r="E25" s="294">
        <f>IF($A25="","",IFERROR(VLOOKUP(E$3&amp;$A25,Model1_Rio!$1:$1048576,E$4,0)*100,"-"))</f>
        <v>1.5506568161072199E-3</v>
      </c>
      <c r="F25" s="295">
        <f>IF($A25="","",IFERROR(VLOOKUP(F$3&amp;$A25,Model1_Rio!$1:$1048576,F$4,0),"-"))</f>
        <v>0.10521195828914599</v>
      </c>
      <c r="G25" s="293">
        <f>IF($A25="","",IFERROR(VLOOKUP(G$3&amp;$A25,Model1_Rio!$1:$1048576,G$4,0),"-"))</f>
        <v>-2.1161702461540699E-3</v>
      </c>
      <c r="H25" s="294">
        <f>IF($A25="","",IFERROR(VLOOKUP(H$3&amp;$A25,Model1_Rio!$1:$1048576,H$4,0)*100,"-"))</f>
        <v>96.728384494781508</v>
      </c>
      <c r="I25" s="295">
        <f>IF($A25="","",IFERROR(VLOOKUP(I$3&amp;$A25,Model1_Rio!$1:$1048576,I$4,0),"-"))</f>
        <v>0.113540768623352</v>
      </c>
      <c r="J25" s="293">
        <f>IF($A25="","",IFERROR(VLOOKUP(J$3&amp;$A25,Model1_Rio!$1:$1048576,J$4,0),"-"))</f>
        <v>0.16401219367980999</v>
      </c>
      <c r="K25" s="294">
        <f>IF($A25="","",IFERROR(VLOOKUP(K$3&amp;$A25,Model1_Rio!$1:$1048576,K$4,0)*100,"-"))</f>
        <v>0.32136286608874803</v>
      </c>
      <c r="L25" s="295">
        <f>IF($A25="","",IFERROR(VLOOKUP(L$3&amp;$A25,Model1_Rio!$1:$1048576,L$4,0),"-"))</f>
        <v>0.11959784477949099</v>
      </c>
      <c r="M25" s="293">
        <f>IF($A25="","",IFERROR(VLOOKUP(M$3&amp;$A25,Model1_Rio!$1:$1048576,M$4,0),"-"))</f>
        <v>0.122354313731194</v>
      </c>
      <c r="N25" s="294">
        <f>IF($A25="","",IFERROR(VLOOKUP(N$3&amp;$A25,Model1_Rio!$1:$1048576,N$4,0)*100,"-"))</f>
        <v>7.60423615574837</v>
      </c>
      <c r="O25" s="295">
        <f>IF($A25="","",IFERROR(VLOOKUP(O$3&amp;$A25,Model1_Rio!$1:$1048576,O$4,0),"-"))</f>
        <v>0.120358154177666</v>
      </c>
      <c r="P25" s="293">
        <f>IF($A25="","",IFERROR(VLOOKUP(P$3&amp;$A25,Model1_Rio!$1:$1048576,P$4,0),"-"))</f>
        <v>0.20209936797618899</v>
      </c>
      <c r="Q25" s="294">
        <f>IF($A25="","",IFERROR(VLOOKUP(Q$3&amp;$A25,Model1_Rio!$1:$1048576,Q$4,0)*100,"-"))</f>
        <v>0.20747892558574699</v>
      </c>
      <c r="R25" s="295">
        <f>IF($A25="","",IFERROR(VLOOKUP(R$3&amp;$A25,Model1_Rio!$1:$1048576,R$4,0),"-"))</f>
        <v>0.11369024962186799</v>
      </c>
      <c r="S25" s="293">
        <f>IF($A25="","",IFERROR(VLOOKUP(S$3&amp;$A25,Model1_Rio!$1:$1048576,S$4,0),"-"))</f>
        <v>0.174235314130783</v>
      </c>
      <c r="T25" s="294">
        <f>IF($A25="","",IFERROR(VLOOKUP(T$3&amp;$A25,Model1_Rio!$1:$1048576,T$4,0)*100,"-"))</f>
        <v>0.504531059414148</v>
      </c>
      <c r="U25" s="295">
        <f>IF($A25="","",IFERROR(VLOOKUP(U$3&amp;$A25,Model1_Rio!$1:$1048576,U$4,0),"-"))</f>
        <v>0.110463969409466</v>
      </c>
      <c r="V25" s="293">
        <f>IF($A25="","",IFERROR(VLOOKUP(V$3&amp;$A25,Model1_Rio!$1:$1048576,V$4,0),"-"))</f>
        <v>0.14816385507583599</v>
      </c>
      <c r="W25" s="294">
        <f>IF($A25="","",IFERROR(VLOOKUP(W$3&amp;$A25,Model1_Rio!$1:$1048576,W$4,0)*100,"-"))</f>
        <v>2.35664583742619</v>
      </c>
      <c r="X25" s="295">
        <f>IF($A25="","",IFERROR(VLOOKUP(X$3&amp;$A25,Model1_Rio!$1:$1048576,X$4,0),"-"))</f>
        <v>0.111663118004799</v>
      </c>
      <c r="Y25" s="293">
        <f>IF($A25="","",IFERROR(VLOOKUP(Y$3&amp;$A25,Model1_Rio!$1:$1048576,Y$4,0),"-"))</f>
        <v>0.18250982463359799</v>
      </c>
      <c r="Z25" s="294">
        <f>IF($A25="","",IFERROR(VLOOKUP(Z$3&amp;$A25,Model1_Rio!$1:$1048576,Z$4,0)*100,"-"))</f>
        <v>0.43331007473170802</v>
      </c>
      <c r="AA25" s="295">
        <f>IF($A25="","",IFERROR(VLOOKUP(AA$3&amp;$A25,Model1_Rio!$1:$1048576,AA$4,0),"-"))</f>
        <v>0.11164488643407799</v>
      </c>
      <c r="AB25" s="293">
        <f>IF($A25="","",IFERROR(VLOOKUP(AB$3&amp;$A25,Model1_Rio!$1:$1048576,AB$4,0),"-"))</f>
        <v>6.9926343858241993E-2</v>
      </c>
      <c r="AC25" s="294">
        <f>IF($A25="","",IFERROR(VLOOKUP(AC$3&amp;$A25,Model1_Rio!$1:$1048576,AC$4,0)*100,"-"))</f>
        <v>20.839601755142201</v>
      </c>
      <c r="AD25" s="295">
        <f>IF($A25="","",IFERROR(VLOOKUP(AD$3&amp;$A25,Model1_Rio!$1:$1048576,AD$4,0),"-"))</f>
        <v>0.11053695529699301</v>
      </c>
      <c r="AE25" s="293">
        <f>IF($A25="","",IFERROR(VLOOKUP(AE$3&amp;$A25,Model1_Rio!$1:$1048576,AE$4,0),"-"))</f>
        <v>0.25173738598823497</v>
      </c>
      <c r="AF25" s="294">
        <f>IF($A25="","",IFERROR(VLOOKUP(AF$3&amp;$A25,Model1_Rio!$1:$1048576,AF$4,0)*100,"-"))</f>
        <v>0.11427104473114001</v>
      </c>
      <c r="AG25" s="295">
        <f>IF($A25="","",IFERROR(VLOOKUP(AG$3&amp;$A25,Model1_Rio!$1:$1048576,AG$4,0),"-"))</f>
        <v>0.11295928806066501</v>
      </c>
      <c r="AH25" s="293">
        <f>IF($A25="","",IFERROR(VLOOKUP(AH$3&amp;$A25,Model1_Rio!$1:$1048576,AH$4,0),"-"))</f>
        <v>6.0329604893922799E-2</v>
      </c>
      <c r="AI25" s="294">
        <f>IF($A25="","",IFERROR(VLOOKUP(AI$3&amp;$A25,Model1_Rio!$1:$1048576,AI$4,0)*100,"-"))</f>
        <v>60.301542282104506</v>
      </c>
      <c r="AJ25" s="295">
        <f>IF($A25="","",IFERROR(VLOOKUP(AJ$3&amp;$A25,Model1_Rio!$1:$1048576,AJ$4,0),"-"))</f>
        <v>0.112469330430031</v>
      </c>
      <c r="AK25" s="293">
        <f>IF($A25="","",IFERROR(VLOOKUP(AK$3&amp;$A25,Model1_Rio!$1:$1048576,AK$4,0),"-"))</f>
        <v>0.11617685854435</v>
      </c>
      <c r="AL25" s="294">
        <f>IF($A25="","",IFERROR(VLOOKUP(AL$3&amp;$A25,Model1_Rio!$1:$1048576,AL$4,0)*100,"-"))</f>
        <v>12.3779386281967</v>
      </c>
      <c r="AM25" s="295">
        <f>IF($A25="","",IFERROR(VLOOKUP(AM$3&amp;$A25,Model1_Rio!$1:$1048576,AM$4,0),"-"))</f>
        <v>0.10784482955932601</v>
      </c>
      <c r="AN25" s="293">
        <f>IF($A25="","",IFERROR(VLOOKUP(AN$3&amp;$A25,Model1_Rio!$1:$1048576,AN$4,0),"-"))</f>
        <v>7.8801065683364896E-2</v>
      </c>
      <c r="AO25" s="294">
        <f>IF($A25="","",IFERROR(VLOOKUP(AO$3&amp;$A25,Model1_Rio!$1:$1048576,AO$4,0)*100,"-"))</f>
        <v>20.551294088363601</v>
      </c>
      <c r="AP25" s="295">
        <f>IF($A25="","",IFERROR(VLOOKUP(AP$3&amp;$A25,Model1_Rio!$1:$1048576,AP$4,0),"-"))</f>
        <v>0.119649104773998</v>
      </c>
      <c r="AQ25" s="293">
        <f>IF($A25="","",IFERROR(VLOOKUP(AQ$3&amp;$A25,Model1_Rio!$1:$1048576,AQ$4,0),"-"))</f>
        <v>0.11915326863527299</v>
      </c>
      <c r="AR25" s="294">
        <f>IF($A25="","",IFERROR(VLOOKUP(AR$3&amp;$A25,Model1_Rio!$1:$1048576,AR$4,0)*100,"-"))</f>
        <v>5.1222916692495302</v>
      </c>
      <c r="AS25" s="295">
        <f>IF($A25="","",IFERROR(VLOOKUP(AS$3&amp;$A25,Model1_Rio!$1:$1048576,AS$4,0),"-"))</f>
        <v>0.116705104708672</v>
      </c>
      <c r="AT25" s="293">
        <f>IF($A25="","",IFERROR(VLOOKUP(AT$3&amp;$A25,Model1_Rio!$1:$1048576,AT$4,0),"-"))</f>
        <v>0.113626912236214</v>
      </c>
      <c r="AU25" s="294">
        <f>IF($A25="","",IFERROR(VLOOKUP(AU$3&amp;$A25,Model1_Rio!$1:$1048576,AU$4,0)*100,"-"))</f>
        <v>4.0132991969585401</v>
      </c>
      <c r="AV25" s="295">
        <f>IF($A25="","",IFERROR(VLOOKUP(AV$3&amp;$A25,Model1_Rio!$1:$1048576,AV$4,0),"-"))</f>
        <v>0.10937619209289599</v>
      </c>
      <c r="AW25" s="293">
        <f>IF($A25="","",IFERROR(VLOOKUP(AW$3&amp;$A25,Model1_Rio!$1:$1048576,AW$4,0),"-"))</f>
        <v>8.4575355052947998E-2</v>
      </c>
      <c r="AX25" s="294">
        <f>IF($A25="","",IFERROR(VLOOKUP(AX$3&amp;$A25,Model1_Rio!$1:$1048576,AX$4,0)*100,"-"))</f>
        <v>1.7309887334704399</v>
      </c>
      <c r="AY25" s="295">
        <f>IF($A25="","",IFERROR(VLOOKUP(AY$3&amp;$A25,Model1_Rio!$1:$1048576,AY$4,0),"-"))</f>
        <v>0.102818325161934</v>
      </c>
      <c r="AZ25" s="293">
        <f>IF($A25="","",IFERROR(VLOOKUP(AZ$3&amp;$A25,Model1_Rio!$1:$1048576,AZ$4,0),"-"))</f>
        <v>6.3811488449573503E-2</v>
      </c>
      <c r="BA25" s="294">
        <f>IF($A25="","",IFERROR(VLOOKUP(BA$3&amp;$A25,Model1_Rio!$1:$1048576,BA$4,0)*100,"-"))</f>
        <v>8.7518237531185203</v>
      </c>
      <c r="BB25" s="295">
        <f>IF($A25="","",IFERROR(VLOOKUP(BB$3&amp;$A25,Model1_Rio!$1:$1048576,BB$4,0),"-"))</f>
        <v>0.101451814174652</v>
      </c>
      <c r="BC25" s="293">
        <f>IF($A25="","",IFERROR(VLOOKUP(BC$3&amp;$A25,Model1_Rio!$1:$1048576,BC$4,0),"-"))</f>
        <v>0.13639046251773801</v>
      </c>
      <c r="BD25" s="294">
        <f>IF($A25="","",IFERROR(VLOOKUP(BD$3&amp;$A25,Model1_Rio!$1:$1048576,BD$4,0)*100,"-"))</f>
        <v>4.2294026934541797E-2</v>
      </c>
      <c r="BE25" s="295">
        <f>IF($A25="","",IFERROR(VLOOKUP(BE$3&amp;$A25,Model1_Rio!$1:$1048576,BE$4,0),"-"))</f>
        <v>0.104068823158741</v>
      </c>
      <c r="BF25" s="293">
        <f>IF($A25="","",IFERROR(VLOOKUP(BF$3&amp;$A25,Model1_Rio!$1:$1048576,BF$4,0),"-"))</f>
        <v>0.13031721115112299</v>
      </c>
      <c r="BG25" s="294">
        <f>IF($A25="","",IFERROR(VLOOKUP(BG$3&amp;$A25,Model1_Rio!$1:$1048576,BG$4,0)*100,"-"))</f>
        <v>1.01243813332985E-3</v>
      </c>
      <c r="BH25" s="295">
        <f>IF($A25="","",IFERROR(VLOOKUP(BH$3&amp;$A25,Model1_Rio!$1:$1048576,BH$4,0),"-"))</f>
        <v>0.114684112370014</v>
      </c>
      <c r="BI25" s="293">
        <f>IF($A25="","",IFERROR(VLOOKUP(BI$3&amp;$A25,Model1_Rio!$1:$1048576,BI$4,0),"-"))</f>
        <v>0.17976401746272999</v>
      </c>
      <c r="BJ25" s="294">
        <f>IF($A25="","",IFERROR(VLOOKUP(BJ$3&amp;$A25,Model1_Rio!$1:$1048576,BJ$4,0)*100,"-"))</f>
        <v>2.76828089340597E-6</v>
      </c>
      <c r="BK25" s="295">
        <f>IF($A25="","",IFERROR(VLOOKUP(BK$3&amp;$A25,Model1_Rio!$1:$1048576,BK$4,0),"-"))</f>
        <v>0.11186165362596499</v>
      </c>
      <c r="BL25" s="293">
        <f>IF($A25="","",IFERROR(VLOOKUP(BL$3&amp;$A25,Model1_Rio!$1:$1048576,BL$4,0),"-"))</f>
        <v>0.11820787936449099</v>
      </c>
      <c r="BM25" s="294">
        <f>IF($A25="","",IFERROR(VLOOKUP(BM$3&amp;$A25,Model1_Rio!$1:$1048576,BM$4,0)*100,"-"))</f>
        <v>0.331269553862512</v>
      </c>
      <c r="BN25" s="295">
        <f>IF($A25="","",IFERROR(VLOOKUP(BN$3&amp;$A25,Model1_Rio!$1:$1048576,BN$4,0),"-"))</f>
        <v>0.110949113965034</v>
      </c>
      <c r="BO25" s="293">
        <f>IF($A25="","",IFERROR(VLOOKUP(BO$3&amp;$A25,Model1_Rio!$1:$1048576,BO$4,0),"-"))</f>
        <v>9.0411476790904999E-2</v>
      </c>
      <c r="BP25" s="294">
        <f>IF($A25="","",IFERROR(VLOOKUP(BP$3&amp;$A25,Model1_Rio!$1:$1048576,BP$4,0)*100,"-"))</f>
        <v>1.5767574950586997E-2</v>
      </c>
      <c r="BQ25" s="295">
        <f>IF($A25="","",IFERROR(VLOOKUP(BQ$3&amp;$A25,Model1_Rio!$1:$1048576,BQ$4,0),"-"))</f>
        <v>0.112112857401371</v>
      </c>
      <c r="BR25" s="293">
        <f>IF($A25="","",IFERROR(VLOOKUP(BR$3&amp;$A25,Model1_Rio!$1:$1048576,BR$4,0),"-"))</f>
        <v>0.100168742239475</v>
      </c>
      <c r="BS25" s="294">
        <f>IF($A25="","",IFERROR(VLOOKUP(BS$3&amp;$A25,Model1_Rio!$1:$1048576,BS$4,0)*100,"-"))</f>
        <v>1.9000894099008299E-2</v>
      </c>
      <c r="BT25" s="295">
        <f>IF($A25="","",IFERROR(VLOOKUP(BT$3&amp;$A25,Model1_Rio!$1:$1048576,BT$4,0),"-"))</f>
        <v>0.102757208049297</v>
      </c>
    </row>
    <row r="26" spans="1:72" ht="25.5" x14ac:dyDescent="0.25">
      <c r="A26" s="353" t="s">
        <v>698</v>
      </c>
      <c r="B26" s="285"/>
      <c r="C26" s="303" t="s">
        <v>740</v>
      </c>
      <c r="D26" s="293">
        <f>IF($A26="","",IFERROR(VLOOKUP(D$3&amp;$A26,Model1_Rio!$1:$1048576,D$4,0),"-"))</f>
        <v>0.28407785296440102</v>
      </c>
      <c r="E26" s="294">
        <f>IF($A26="","",IFERROR(VLOOKUP(E$3&amp;$A26,Model1_Rio!$1:$1048576,E$4,0)*100,"-"))</f>
        <v>1.36516737256898E-3</v>
      </c>
      <c r="F26" s="295">
        <f>IF($A26="","",IFERROR(VLOOKUP(F$3&amp;$A26,Model1_Rio!$1:$1048576,F$4,0),"-"))</f>
        <v>2.7490943670272799E-2</v>
      </c>
      <c r="G26" s="293">
        <f>IF($A26="","",IFERROR(VLOOKUP(G$3&amp;$A26,Model1_Rio!$1:$1048576,G$4,0),"-"))</f>
        <v>5.6862227618694298E-2</v>
      </c>
      <c r="H26" s="294">
        <f>IF($A26="","",IFERROR(VLOOKUP(H$3&amp;$A26,Model1_Rio!$1:$1048576,H$4,0)*100,"-"))</f>
        <v>36.175748705864002</v>
      </c>
      <c r="I26" s="295">
        <f>IF($A26="","",IFERROR(VLOOKUP(I$3&amp;$A26,Model1_Rio!$1:$1048576,I$4,0),"-"))</f>
        <v>2.4902503937482799E-2</v>
      </c>
      <c r="J26" s="293">
        <f>IF($A26="","",IFERROR(VLOOKUP(J$3&amp;$A26,Model1_Rio!$1:$1048576,J$4,0),"-"))</f>
        <v>0.230580538511276</v>
      </c>
      <c r="K26" s="294">
        <f>IF($A26="","",IFERROR(VLOOKUP(K$3&amp;$A26,Model1_Rio!$1:$1048576,K$4,0)*100,"-"))</f>
        <v>9.23347193747759E-2</v>
      </c>
      <c r="L26" s="295">
        <f>IF($A26="","",IFERROR(VLOOKUP(L$3&amp;$A26,Model1_Rio!$1:$1048576,L$4,0),"-"))</f>
        <v>2.19882167875767E-2</v>
      </c>
      <c r="M26" s="293">
        <f>IF($A26="","",IFERROR(VLOOKUP(M$3&amp;$A26,Model1_Rio!$1:$1048576,M$4,0),"-"))</f>
        <v>0.1813855022192</v>
      </c>
      <c r="N26" s="294">
        <f>IF($A26="","",IFERROR(VLOOKUP(N$3&amp;$A26,Model1_Rio!$1:$1048576,N$4,0)*100,"-"))</f>
        <v>2.2214574739336999</v>
      </c>
      <c r="O26" s="295">
        <f>IF($A26="","",IFERROR(VLOOKUP(O$3&amp;$A26,Model1_Rio!$1:$1048576,O$4,0),"-"))</f>
        <v>2.2196251899004E-2</v>
      </c>
      <c r="P26" s="293">
        <f>IF($A26="","",IFERROR(VLOOKUP(P$3&amp;$A26,Model1_Rio!$1:$1048576,P$4,0),"-"))</f>
        <v>0.23946829140186299</v>
      </c>
      <c r="Q26" s="294">
        <f>IF($A26="","",IFERROR(VLOOKUP(Q$3&amp;$A26,Model1_Rio!$1:$1048576,Q$4,0)*100,"-"))</f>
        <v>0.43091266416013196</v>
      </c>
      <c r="R26" s="295">
        <f>IF($A26="","",IFERROR(VLOOKUP(R$3&amp;$A26,Model1_Rio!$1:$1048576,R$4,0),"-"))</f>
        <v>2.2609855979681001E-2</v>
      </c>
      <c r="S26" s="293">
        <f>IF($A26="","",IFERROR(VLOOKUP(S$3&amp;$A26,Model1_Rio!$1:$1048576,S$4,0),"-"))</f>
        <v>0.15542441606521601</v>
      </c>
      <c r="T26" s="294">
        <f>IF($A26="","",IFERROR(VLOOKUP(T$3&amp;$A26,Model1_Rio!$1:$1048576,T$4,0)*100,"-"))</f>
        <v>4.6533796936273601</v>
      </c>
      <c r="U26" s="295">
        <f>IF($A26="","",IFERROR(VLOOKUP(U$3&amp;$A26,Model1_Rio!$1:$1048576,U$4,0),"-"))</f>
        <v>2.34215147793293E-2</v>
      </c>
      <c r="V26" s="293">
        <f>IF($A26="","",IFERROR(VLOOKUP(V$3&amp;$A26,Model1_Rio!$1:$1048576,V$4,0),"-"))</f>
        <v>0.101411901414394</v>
      </c>
      <c r="W26" s="294">
        <f>IF($A26="","",IFERROR(VLOOKUP(W$3&amp;$A26,Model1_Rio!$1:$1048576,W$4,0)*100,"-"))</f>
        <v>21.480853855609901</v>
      </c>
      <c r="X26" s="295">
        <f>IF($A26="","",IFERROR(VLOOKUP(X$3&amp;$A26,Model1_Rio!$1:$1048576,X$4,0),"-"))</f>
        <v>2.3581344634294499E-2</v>
      </c>
      <c r="Y26" s="293">
        <f>IF($A26="","",IFERROR(VLOOKUP(Y$3&amp;$A26,Model1_Rio!$1:$1048576,Y$4,0),"-"))</f>
        <v>0.21611630916595501</v>
      </c>
      <c r="Z26" s="294">
        <f>IF($A26="","",IFERROR(VLOOKUP(Z$3&amp;$A26,Model1_Rio!$1:$1048576,Z$4,0)*100,"-"))</f>
        <v>0.81195514649152811</v>
      </c>
      <c r="AA26" s="295">
        <f>IF($A26="","",IFERROR(VLOOKUP(AA$3&amp;$A26,Model1_Rio!$1:$1048576,AA$4,0),"-"))</f>
        <v>2.29759234935045E-2</v>
      </c>
      <c r="AB26" s="293">
        <f>IF($A26="","",IFERROR(VLOOKUP(AB$3&amp;$A26,Model1_Rio!$1:$1048576,AB$4,0),"-"))</f>
        <v>9.7476899623870905E-2</v>
      </c>
      <c r="AC26" s="294">
        <f>IF($A26="","",IFERROR(VLOOKUP(AC$3&amp;$A26,Model1_Rio!$1:$1048576,AC$4,0)*100,"-"))</f>
        <v>17.831391096115102</v>
      </c>
      <c r="AD26" s="295">
        <f>IF($A26="","",IFERROR(VLOOKUP(AD$3&amp;$A26,Model1_Rio!$1:$1048576,AD$4,0),"-"))</f>
        <v>2.19926293939352E-2</v>
      </c>
      <c r="AE26" s="293">
        <f>IF($A26="","",IFERROR(VLOOKUP(AE$3&amp;$A26,Model1_Rio!$1:$1048576,AE$4,0),"-"))</f>
        <v>0.24707752466201799</v>
      </c>
      <c r="AF26" s="294">
        <f>IF($A26="","",IFERROR(VLOOKUP(AF$3&amp;$A26,Model1_Rio!$1:$1048576,AF$4,0)*100,"-"))</f>
        <v>1.0713538154959699</v>
      </c>
      <c r="AG26" s="295">
        <f>IF($A26="","",IFERROR(VLOOKUP(AG$3&amp;$A26,Model1_Rio!$1:$1048576,AG$4,0),"-"))</f>
        <v>1.8057180568575901E-2</v>
      </c>
      <c r="AH26" s="293">
        <f>IF($A26="","",IFERROR(VLOOKUP(AH$3&amp;$A26,Model1_Rio!$1:$1048576,AH$4,0),"-"))</f>
        <v>4.8576924949884401E-2</v>
      </c>
      <c r="AI26" s="294">
        <f>IF($A26="","",IFERROR(VLOOKUP(AI$3&amp;$A26,Model1_Rio!$1:$1048576,AI$4,0)*100,"-"))</f>
        <v>71.236085891723604</v>
      </c>
      <c r="AJ26" s="295">
        <f>IF($A26="","",IFERROR(VLOOKUP(AJ$3&amp;$A26,Model1_Rio!$1:$1048576,AJ$4,0),"-"))</f>
        <v>1.9108925014734299E-2</v>
      </c>
      <c r="AK26" s="293">
        <f>IF($A26="","",IFERROR(VLOOKUP(AK$3&amp;$A26,Model1_Rio!$1:$1048576,AK$4,0),"-"))</f>
        <v>2.8197506442666099E-2</v>
      </c>
      <c r="AL26" s="294">
        <f>IF($A26="","",IFERROR(VLOOKUP(AL$3&amp;$A26,Model1_Rio!$1:$1048576,AL$4,0)*100,"-"))</f>
        <v>75.507467985153198</v>
      </c>
      <c r="AM26" s="295">
        <f>IF($A26="","",IFERROR(VLOOKUP(AM$3&amp;$A26,Model1_Rio!$1:$1048576,AM$4,0),"-"))</f>
        <v>2.0474445074796701E-2</v>
      </c>
      <c r="AN26" s="293">
        <f>IF($A26="","",IFERROR(VLOOKUP(AN$3&amp;$A26,Model1_Rio!$1:$1048576,AN$4,0),"-"))</f>
        <v>6.5472923219203893E-2</v>
      </c>
      <c r="AO26" s="294">
        <f>IF($A26="","",IFERROR(VLOOKUP(AO$3&amp;$A26,Model1_Rio!$1:$1048576,AO$4,0)*100,"-"))</f>
        <v>43.994301557540901</v>
      </c>
      <c r="AP26" s="295">
        <f>IF($A26="","",IFERROR(VLOOKUP(AP$3&amp;$A26,Model1_Rio!$1:$1048576,AP$4,0),"-"))</f>
        <v>1.7195541411638302E-2</v>
      </c>
      <c r="AQ26" s="293">
        <f>IF($A26="","",IFERROR(VLOOKUP(AQ$3&amp;$A26,Model1_Rio!$1:$1048576,AQ$4,0),"-"))</f>
        <v>9.0942636132240295E-2</v>
      </c>
      <c r="AR26" s="294">
        <f>IF($A26="","",IFERROR(VLOOKUP(AR$3&amp;$A26,Model1_Rio!$1:$1048576,AR$4,0)*100,"-"))</f>
        <v>26.231735944747903</v>
      </c>
      <c r="AS26" s="295">
        <f>IF($A26="","",IFERROR(VLOOKUP(AS$3&amp;$A26,Model1_Rio!$1:$1048576,AS$4,0),"-"))</f>
        <v>1.7138117924332601E-2</v>
      </c>
      <c r="AT26" s="293">
        <f>IF($A26="","",IFERROR(VLOOKUP(AT$3&amp;$A26,Model1_Rio!$1:$1048576,AT$4,0),"-"))</f>
        <v>3.5599309951066999E-2</v>
      </c>
      <c r="AU26" s="294">
        <f>IF($A26="","",IFERROR(VLOOKUP(AU$3&amp;$A26,Model1_Rio!$1:$1048576,AU$4,0)*100,"-"))</f>
        <v>61.436104774475098</v>
      </c>
      <c r="AV26" s="295">
        <f>IF($A26="","",IFERROR(VLOOKUP(AV$3&amp;$A26,Model1_Rio!$1:$1048576,AV$4,0),"-"))</f>
        <v>1.7144734039902701E-2</v>
      </c>
      <c r="AW26" s="293">
        <f>IF($A26="","",IFERROR(VLOOKUP(AW$3&amp;$A26,Model1_Rio!$1:$1048576,AW$4,0),"-"))</f>
        <v>4.7259673476219198E-2</v>
      </c>
      <c r="AX26" s="294">
        <f>IF($A26="","",IFERROR(VLOOKUP(AX$3&amp;$A26,Model1_Rio!$1:$1048576,AX$4,0)*100,"-"))</f>
        <v>49.600455164909398</v>
      </c>
      <c r="AY26" s="295">
        <f>IF($A26="","",IFERROR(VLOOKUP(AY$3&amp;$A26,Model1_Rio!$1:$1048576,AY$4,0),"-"))</f>
        <v>1.3171412982046601E-2</v>
      </c>
      <c r="AZ26" s="293">
        <f>IF($A26="","",IFERROR(VLOOKUP(AZ$3&amp;$A26,Model1_Rio!$1:$1048576,AZ$4,0),"-"))</f>
        <v>6.8370461463928195E-2</v>
      </c>
      <c r="BA26" s="294">
        <f>IF($A26="","",IFERROR(VLOOKUP(BA$3&amp;$A26,Model1_Rio!$1:$1048576,BA$4,0)*100,"-"))</f>
        <v>20.125094056129498</v>
      </c>
      <c r="BB26" s="295">
        <f>IF($A26="","",IFERROR(VLOOKUP(BB$3&amp;$A26,Model1_Rio!$1:$1048576,BB$4,0),"-"))</f>
        <v>1.3570942915976001E-2</v>
      </c>
      <c r="BC26" s="293">
        <f>IF($A26="","",IFERROR(VLOOKUP(BC$3&amp;$A26,Model1_Rio!$1:$1048576,BC$4,0),"-"))</f>
        <v>0.136848479509354</v>
      </c>
      <c r="BD26" s="294">
        <f>IF($A26="","",IFERROR(VLOOKUP(BD$3&amp;$A26,Model1_Rio!$1:$1048576,BD$4,0)*100,"-"))</f>
        <v>2.46479418128729</v>
      </c>
      <c r="BE26" s="295">
        <f>IF($A26="","",IFERROR(VLOOKUP(BE$3&amp;$A26,Model1_Rio!$1:$1048576,BE$4,0),"-"))</f>
        <v>1.3745158910751299E-2</v>
      </c>
      <c r="BF26" s="293">
        <f>IF($A26="","",IFERROR(VLOOKUP(BF$3&amp;$A26,Model1_Rio!$1:$1048576,BF$4,0),"-"))</f>
        <v>0.184865802526474</v>
      </c>
      <c r="BG26" s="294">
        <f>IF($A26="","",IFERROR(VLOOKUP(BG$3&amp;$A26,Model1_Rio!$1:$1048576,BG$4,0)*100,"-"))</f>
        <v>1.02552256464605E-5</v>
      </c>
      <c r="BH26" s="295">
        <f>IF($A26="","",IFERROR(VLOOKUP(BH$3&amp;$A26,Model1_Rio!$1:$1048576,BH$4,0),"-"))</f>
        <v>2.41431165486574E-2</v>
      </c>
      <c r="BI26" s="293">
        <f>IF($A26="","",IFERROR(VLOOKUP(BI$3&amp;$A26,Model1_Rio!$1:$1048576,BI$4,0),"-"))</f>
        <v>0.17987519502639801</v>
      </c>
      <c r="BJ26" s="294">
        <f>IF($A26="","",IFERROR(VLOOKUP(BJ$3&amp;$A26,Model1_Rio!$1:$1048576,BJ$4,0)*100,"-"))</f>
        <v>1.0603747796267299E-3</v>
      </c>
      <c r="BK26" s="295">
        <f>IF($A26="","",IFERROR(VLOOKUP(BK$3&amp;$A26,Model1_Rio!$1:$1048576,BK$4,0),"-"))</f>
        <v>2.3149475455284101E-2</v>
      </c>
      <c r="BL26" s="293">
        <f>IF($A26="","",IFERROR(VLOOKUP(BL$3&amp;$A26,Model1_Rio!$1:$1048576,BL$4,0),"-"))</f>
        <v>0.10355425626039499</v>
      </c>
      <c r="BM26" s="294">
        <f>IF($A26="","",IFERROR(VLOOKUP(BM$3&amp;$A26,Model1_Rio!$1:$1048576,BM$4,0)*100,"-"))</f>
        <v>3.2554168254136999</v>
      </c>
      <c r="BN26" s="295">
        <f>IF($A26="","",IFERROR(VLOOKUP(BN$3&amp;$A26,Model1_Rio!$1:$1048576,BN$4,0),"-"))</f>
        <v>1.9908452406525601E-2</v>
      </c>
      <c r="BO26" s="293">
        <f>IF($A26="","",IFERROR(VLOOKUP(BO$3&amp;$A26,Model1_Rio!$1:$1048576,BO$4,0),"-"))</f>
        <v>5.1753707230091102E-2</v>
      </c>
      <c r="BP26" s="294">
        <f>IF($A26="","",IFERROR(VLOOKUP(BP$3&amp;$A26,Model1_Rio!$1:$1048576,BP$4,0)*100,"-"))</f>
        <v>14.944344758987398</v>
      </c>
      <c r="BQ26" s="295">
        <f>IF($A26="","",IFERROR(VLOOKUP(BQ$3&amp;$A26,Model1_Rio!$1:$1048576,BQ$4,0),"-"))</f>
        <v>1.6155831515789001E-2</v>
      </c>
      <c r="BR26" s="293">
        <f>IF($A26="","",IFERROR(VLOOKUP(BR$3&amp;$A26,Model1_Rio!$1:$1048576,BR$4,0),"-"))</f>
        <v>0.10223024338483799</v>
      </c>
      <c r="BS26" s="294">
        <f>IF($A26="","",IFERROR(VLOOKUP(BS$3&amp;$A26,Model1_Rio!$1:$1048576,BS$4,0)*100,"-"))</f>
        <v>1.1678835377097101</v>
      </c>
      <c r="BT26" s="295">
        <f>IF($A26="","",IFERROR(VLOOKUP(BT$3&amp;$A26,Model1_Rio!$1:$1048576,BT$4,0),"-"))</f>
        <v>1.36578436940908E-2</v>
      </c>
    </row>
    <row r="27" spans="1:72" ht="25.5" x14ac:dyDescent="0.25">
      <c r="A27" s="353" t="s">
        <v>699</v>
      </c>
      <c r="B27" s="285"/>
      <c r="C27" s="303" t="s">
        <v>199</v>
      </c>
      <c r="D27" s="293">
        <f>IF($A27="","",IFERROR(VLOOKUP(D$3&amp;$A27,Model1_Rio!$1:$1048576,D$4,0),"-"))</f>
        <v>0.34185397624969499</v>
      </c>
      <c r="E27" s="294">
        <f>IF($A27="","",IFERROR(VLOOKUP(E$3&amp;$A27,Model1_Rio!$1:$1048576,E$4,0)*100,"-"))</f>
        <v>7.3291636226713295E-5</v>
      </c>
      <c r="F27" s="295">
        <f>IF($A27="","",IFERROR(VLOOKUP(F$3&amp;$A27,Model1_Rio!$1:$1048576,F$4,0),"-"))</f>
        <v>3.2175067812204403E-2</v>
      </c>
      <c r="G27" s="293">
        <f>IF($A27="","",IFERROR(VLOOKUP(G$3&amp;$A27,Model1_Rio!$1:$1048576,G$4,0),"-"))</f>
        <v>0.158218383789063</v>
      </c>
      <c r="H27" s="294">
        <f>IF($A27="","",IFERROR(VLOOKUP(H$3&amp;$A27,Model1_Rio!$1:$1048576,H$4,0)*100,"-"))</f>
        <v>1.2651527300477001</v>
      </c>
      <c r="I27" s="295">
        <f>IF($A27="","",IFERROR(VLOOKUP(I$3&amp;$A27,Model1_Rio!$1:$1048576,I$4,0),"-"))</f>
        <v>2.9576735571026799E-2</v>
      </c>
      <c r="J27" s="293">
        <f>IF($A27="","",IFERROR(VLOOKUP(J$3&amp;$A27,Model1_Rio!$1:$1048576,J$4,0),"-"))</f>
        <v>0.29819184541702298</v>
      </c>
      <c r="K27" s="294">
        <f>IF($A27="","",IFERROR(VLOOKUP(K$3&amp;$A27,Model1_Rio!$1:$1048576,K$4,0)*100,"-"))</f>
        <v>1.56511541717919E-3</v>
      </c>
      <c r="L27" s="295">
        <f>IF($A27="","",IFERROR(VLOOKUP(L$3&amp;$A27,Model1_Rio!$1:$1048576,L$4,0),"-"))</f>
        <v>2.58723627775908E-2</v>
      </c>
      <c r="M27" s="293">
        <f>IF($A27="","",IFERROR(VLOOKUP(M$3&amp;$A27,Model1_Rio!$1:$1048576,M$4,0),"-"))</f>
        <v>0.20977975428104401</v>
      </c>
      <c r="N27" s="294">
        <f>IF($A27="","",IFERROR(VLOOKUP(N$3&amp;$A27,Model1_Rio!$1:$1048576,N$4,0)*100,"-"))</f>
        <v>0.84291957318782806</v>
      </c>
      <c r="O27" s="295">
        <f>IF($A27="","",IFERROR(VLOOKUP(O$3&amp;$A27,Model1_Rio!$1:$1048576,O$4,0),"-"))</f>
        <v>2.8103532269597099E-2</v>
      </c>
      <c r="P27" s="293">
        <f>IF($A27="","",IFERROR(VLOOKUP(P$3&amp;$A27,Model1_Rio!$1:$1048576,P$4,0),"-"))</f>
        <v>0.25289481878280601</v>
      </c>
      <c r="Q27" s="294">
        <f>IF($A27="","",IFERROR(VLOOKUP(Q$3&amp;$A27,Model1_Rio!$1:$1048576,Q$4,0)*100,"-"))</f>
        <v>0.108685519080609</v>
      </c>
      <c r="R27" s="295">
        <f>IF($A27="","",IFERROR(VLOOKUP(R$3&amp;$A27,Model1_Rio!$1:$1048576,R$4,0),"-"))</f>
        <v>2.6533516123890901E-2</v>
      </c>
      <c r="S27" s="293">
        <f>IF($A27="","",IFERROR(VLOOKUP(S$3&amp;$A27,Model1_Rio!$1:$1048576,S$4,0),"-"))</f>
        <v>0.29940009117126498</v>
      </c>
      <c r="T27" s="294">
        <f>IF($A27="","",IFERROR(VLOOKUP(T$3&amp;$A27,Model1_Rio!$1:$1048576,T$4,0)*100,"-"))</f>
        <v>1.4784066479478501E-3</v>
      </c>
      <c r="U27" s="295">
        <f>IF($A27="","",IFERROR(VLOOKUP(U$3&amp;$A27,Model1_Rio!$1:$1048576,U$4,0),"-"))</f>
        <v>2.92516704648733E-2</v>
      </c>
      <c r="V27" s="293">
        <f>IF($A27="","",IFERROR(VLOOKUP(V$3&amp;$A27,Model1_Rio!$1:$1048576,V$4,0),"-"))</f>
        <v>0.21806420385837599</v>
      </c>
      <c r="W27" s="294">
        <f>IF($A27="","",IFERROR(VLOOKUP(W$3&amp;$A27,Model1_Rio!$1:$1048576,W$4,0)*100,"-"))</f>
        <v>0.39533404633402797</v>
      </c>
      <c r="X27" s="295">
        <f>IF($A27="","",IFERROR(VLOOKUP(X$3&amp;$A27,Model1_Rio!$1:$1048576,X$4,0),"-"))</f>
        <v>2.89528705179691E-2</v>
      </c>
      <c r="Y27" s="293">
        <f>IF($A27="","",IFERROR(VLOOKUP(Y$3&amp;$A27,Model1_Rio!$1:$1048576,Y$4,0),"-"))</f>
        <v>0.228422075510025</v>
      </c>
      <c r="Z27" s="294">
        <f>IF($A27="","",IFERROR(VLOOKUP(Z$3&amp;$A27,Model1_Rio!$1:$1048576,Z$4,0)*100,"-"))</f>
        <v>0.13588337460532798</v>
      </c>
      <c r="AA27" s="295">
        <f>IF($A27="","",IFERROR(VLOOKUP(AA$3&amp;$A27,Model1_Rio!$1:$1048576,AA$4,0),"-"))</f>
        <v>2.4961948394775401E-2</v>
      </c>
      <c r="AB27" s="293">
        <f>IF($A27="","",IFERROR(VLOOKUP(AB$3&amp;$A27,Model1_Rio!$1:$1048576,AB$4,0),"-"))</f>
        <v>0.182787701487541</v>
      </c>
      <c r="AC27" s="294">
        <f>IF($A27="","",IFERROR(VLOOKUP(AC$3&amp;$A27,Model1_Rio!$1:$1048576,AC$4,0)*100,"-"))</f>
        <v>0.57269097305834304</v>
      </c>
      <c r="AD27" s="295">
        <f>IF($A27="","",IFERROR(VLOOKUP(AD$3&amp;$A27,Model1_Rio!$1:$1048576,AD$4,0),"-"))</f>
        <v>2.9840413480997099E-2</v>
      </c>
      <c r="AE27" s="293">
        <f>IF($A27="","",IFERROR(VLOOKUP(AE$3&amp;$A27,Model1_Rio!$1:$1048576,AE$4,0),"-"))</f>
        <v>0.29727825522422802</v>
      </c>
      <c r="AF27" s="294">
        <f>IF($A27="","",IFERROR(VLOOKUP(AF$3&amp;$A27,Model1_Rio!$1:$1048576,AF$4,0)*100,"-"))</f>
        <v>8.9636951452121097E-2</v>
      </c>
      <c r="AG27" s="295">
        <f>IF($A27="","",IFERROR(VLOOKUP(AG$3&amp;$A27,Model1_Rio!$1:$1048576,AG$4,0),"-"))</f>
        <v>2.84750442951918E-2</v>
      </c>
      <c r="AH27" s="293">
        <f>IF($A27="","",IFERROR(VLOOKUP(AH$3&amp;$A27,Model1_Rio!$1:$1048576,AH$4,0),"-"))</f>
        <v>7.4555799365043599E-2</v>
      </c>
      <c r="AI27" s="294">
        <f>IF($A27="","",IFERROR(VLOOKUP(AI$3&amp;$A27,Model1_Rio!$1:$1048576,AI$4,0)*100,"-"))</f>
        <v>58.034634590148904</v>
      </c>
      <c r="AJ27" s="295">
        <f>IF($A27="","",IFERROR(VLOOKUP(AJ$3&amp;$A27,Model1_Rio!$1:$1048576,AJ$4,0),"-"))</f>
        <v>2.5984240695834201E-2</v>
      </c>
      <c r="AK27" s="293">
        <f>IF($A27="","",IFERROR(VLOOKUP(AK$3&amp;$A27,Model1_Rio!$1:$1048576,AK$4,0),"-"))</f>
        <v>0.12872894108295399</v>
      </c>
      <c r="AL27" s="294">
        <f>IF($A27="","",IFERROR(VLOOKUP(AL$3&amp;$A27,Model1_Rio!$1:$1048576,AL$4,0)*100,"-"))</f>
        <v>18.502607941627499</v>
      </c>
      <c r="AM27" s="295">
        <f>IF($A27="","",IFERROR(VLOOKUP(AM$3&amp;$A27,Model1_Rio!$1:$1048576,AM$4,0),"-"))</f>
        <v>2.4832570925354999E-2</v>
      </c>
      <c r="AN27" s="293">
        <f>IF($A27="","",IFERROR(VLOOKUP(AN$3&amp;$A27,Model1_Rio!$1:$1048576,AN$4,0),"-"))</f>
        <v>7.9236961901187897E-2</v>
      </c>
      <c r="AO27" s="294">
        <f>IF($A27="","",IFERROR(VLOOKUP(AO$3&amp;$A27,Model1_Rio!$1:$1048576,AO$4,0)*100,"-"))</f>
        <v>33.554232120513902</v>
      </c>
      <c r="AP27" s="295">
        <f>IF($A27="","",IFERROR(VLOOKUP(AP$3&amp;$A27,Model1_Rio!$1:$1048576,AP$4,0),"-"))</f>
        <v>2.6809500530362101E-2</v>
      </c>
      <c r="AQ27" s="293">
        <f>IF($A27="","",IFERROR(VLOOKUP(AQ$3&amp;$A27,Model1_Rio!$1:$1048576,AQ$4,0),"-"))</f>
        <v>0.119702823460102</v>
      </c>
      <c r="AR27" s="294">
        <f>IF($A27="","",IFERROR(VLOOKUP(AR$3&amp;$A27,Model1_Rio!$1:$1048576,AR$4,0)*100,"-"))</f>
        <v>10.0668385624886</v>
      </c>
      <c r="AS27" s="295">
        <f>IF($A27="","",IFERROR(VLOOKUP(AS$3&amp;$A27,Model1_Rio!$1:$1048576,AS$4,0),"-"))</f>
        <v>2.4101814255118401E-2</v>
      </c>
      <c r="AT27" s="293">
        <f>IF($A27="","",IFERROR(VLOOKUP(AT$3&amp;$A27,Model1_Rio!$1:$1048576,AT$4,0),"-"))</f>
        <v>0.21338407695293399</v>
      </c>
      <c r="AU27" s="294">
        <f>IF($A27="","",IFERROR(VLOOKUP(AU$3&amp;$A27,Model1_Rio!$1:$1048576,AU$4,0)*100,"-"))</f>
        <v>9.9471968133002492E-2</v>
      </c>
      <c r="AV27" s="295">
        <f>IF($A27="","",IFERROR(VLOOKUP(AV$3&amp;$A27,Model1_Rio!$1:$1048576,AV$4,0),"-"))</f>
        <v>2.4655269458889999E-2</v>
      </c>
      <c r="AW27" s="293">
        <f>IF($A27="","",IFERROR(VLOOKUP(AW$3&amp;$A27,Model1_Rio!$1:$1048576,AW$4,0),"-"))</f>
        <v>0.12308806926012</v>
      </c>
      <c r="AX27" s="294">
        <f>IF($A27="","",IFERROR(VLOOKUP(AX$3&amp;$A27,Model1_Rio!$1:$1048576,AX$4,0)*100,"-"))</f>
        <v>0.97493585199117694</v>
      </c>
      <c r="AY27" s="295">
        <f>IF($A27="","",IFERROR(VLOOKUP(AY$3&amp;$A27,Model1_Rio!$1:$1048576,AY$4,0),"-"))</f>
        <v>2.1768422797322301E-2</v>
      </c>
      <c r="AZ27" s="293">
        <f>IF($A27="","",IFERROR(VLOOKUP(AZ$3&amp;$A27,Model1_Rio!$1:$1048576,AZ$4,0),"-"))</f>
        <v>9.4868890941142994E-2</v>
      </c>
      <c r="BA27" s="294">
        <f>IF($A27="","",IFERROR(VLOOKUP(BA$3&amp;$A27,Model1_Rio!$1:$1048576,BA$4,0)*100,"-"))</f>
        <v>6.6623687744140598</v>
      </c>
      <c r="BB27" s="295">
        <f>IF($A27="","",IFERROR(VLOOKUP(BB$3&amp;$A27,Model1_Rio!$1:$1048576,BB$4,0),"-"))</f>
        <v>1.81036815047264E-2</v>
      </c>
      <c r="BC27" s="293">
        <f>IF($A27="","",IFERROR(VLOOKUP(BC$3&amp;$A27,Model1_Rio!$1:$1048576,BC$4,0),"-"))</f>
        <v>0.13826574385166199</v>
      </c>
      <c r="BD27" s="294">
        <f>IF($A27="","",IFERROR(VLOOKUP(BD$3&amp;$A27,Model1_Rio!$1:$1048576,BD$4,0)*100,"-"))</f>
        <v>1.6934622079134001</v>
      </c>
      <c r="BE27" s="295">
        <f>IF($A27="","",IFERROR(VLOOKUP(BE$3&amp;$A27,Model1_Rio!$1:$1048576,BE$4,0),"-"))</f>
        <v>1.7029203474521599E-2</v>
      </c>
      <c r="BF27" s="293">
        <f>IF($A27="","",IFERROR(VLOOKUP(BF$3&amp;$A27,Model1_Rio!$1:$1048576,BF$4,0),"-"))</f>
        <v>0.24936693906784099</v>
      </c>
      <c r="BG27" s="294">
        <f>IF($A27="","",IFERROR(VLOOKUP(BG$3&amp;$A27,Model1_Rio!$1:$1048576,BG$4,0)*100,"-"))</f>
        <v>1.9014282336138302E-10</v>
      </c>
      <c r="BH27" s="295">
        <f>IF($A27="","",IFERROR(VLOOKUP(BH$3&amp;$A27,Model1_Rio!$1:$1048576,BH$4,0),"-"))</f>
        <v>2.8930008411407498E-2</v>
      </c>
      <c r="BI27" s="293">
        <f>IF($A27="","",IFERROR(VLOOKUP(BI$3&amp;$A27,Model1_Rio!$1:$1048576,BI$4,0),"-"))</f>
        <v>0.25293901562690702</v>
      </c>
      <c r="BJ27" s="294">
        <f>IF($A27="","",IFERROR(VLOOKUP(BJ$3&amp;$A27,Model1_Rio!$1:$1048576,BJ$4,0)*100,"-"))</f>
        <v>7.0175245822645702E-10</v>
      </c>
      <c r="BK27" s="295">
        <f>IF($A27="","",IFERROR(VLOOKUP(BK$3&amp;$A27,Model1_Rio!$1:$1048576,BK$4,0),"-"))</f>
        <v>2.7429820969700799E-2</v>
      </c>
      <c r="BL27" s="293">
        <f>IF($A27="","",IFERROR(VLOOKUP(BL$3&amp;$A27,Model1_Rio!$1:$1048576,BL$4,0),"-"))</f>
        <v>0.16671717166900599</v>
      </c>
      <c r="BM27" s="294">
        <f>IF($A27="","",IFERROR(VLOOKUP(BM$3&amp;$A27,Model1_Rio!$1:$1048576,BM$4,0)*100,"-"))</f>
        <v>5.4357718909159303E-2</v>
      </c>
      <c r="BN27" s="295">
        <f>IF($A27="","",IFERROR(VLOOKUP(BN$3&amp;$A27,Model1_Rio!$1:$1048576,BN$4,0),"-"))</f>
        <v>2.7277525514364201E-2</v>
      </c>
      <c r="BO27" s="293">
        <f>IF($A27="","",IFERROR(VLOOKUP(BO$3&amp;$A27,Model1_Rio!$1:$1048576,BO$4,0),"-"))</f>
        <v>0.125426441431046</v>
      </c>
      <c r="BP27" s="294">
        <f>IF($A27="","",IFERROR(VLOOKUP(BP$3&amp;$A27,Model1_Rio!$1:$1048576,BP$4,0)*100,"-"))</f>
        <v>8.7218708358705009E-3</v>
      </c>
      <c r="BQ27" s="295">
        <f>IF($A27="","",IFERROR(VLOOKUP(BQ$3&amp;$A27,Model1_Rio!$1:$1048576,BQ$4,0),"-"))</f>
        <v>2.43256576359272E-2</v>
      </c>
      <c r="BR27" s="293">
        <f>IF($A27="","",IFERROR(VLOOKUP(BR$3&amp;$A27,Model1_Rio!$1:$1048576,BR$4,0),"-"))</f>
        <v>0.116527579724789</v>
      </c>
      <c r="BS27" s="294">
        <f>IF($A27="","",IFERROR(VLOOKUP(BS$3&amp;$A27,Model1_Rio!$1:$1048576,BS$4,0)*100,"-"))</f>
        <v>0.26001317892223602</v>
      </c>
      <c r="BT27" s="295">
        <f>IF($A27="","",IFERROR(VLOOKUP(BT$3&amp;$A27,Model1_Rio!$1:$1048576,BT$4,0),"-"))</f>
        <v>1.7567720264196399E-2</v>
      </c>
    </row>
    <row r="28" spans="1:72" ht="25.5" x14ac:dyDescent="0.25">
      <c r="A28" s="353" t="s">
        <v>700</v>
      </c>
      <c r="B28" s="285"/>
      <c r="C28" s="303" t="s">
        <v>741</v>
      </c>
      <c r="D28" s="293">
        <f>IF($A28="","",IFERROR(VLOOKUP(D$3&amp;$A28,Model1_Rio!$1:$1048576,D$4,0),"-"))</f>
        <v>0.52908998727798495</v>
      </c>
      <c r="E28" s="294">
        <f>IF($A28="","",IFERROR(VLOOKUP(E$3&amp;$A28,Model1_Rio!$1:$1048576,E$4,0)*100,"-"))</f>
        <v>3.8834110275447298E-19</v>
      </c>
      <c r="F28" s="295">
        <f>IF($A28="","",IFERROR(VLOOKUP(F$3&amp;$A28,Model1_Rio!$1:$1048576,F$4,0),"-"))</f>
        <v>0.32880541682243303</v>
      </c>
      <c r="G28" s="293">
        <f>IF($A28="","",IFERROR(VLOOKUP(G$3&amp;$A28,Model1_Rio!$1:$1048576,G$4,0),"-"))</f>
        <v>0.33699122071266202</v>
      </c>
      <c r="H28" s="294">
        <f>IF($A28="","",IFERROR(VLOOKUP(H$3&amp;$A28,Model1_Rio!$1:$1048576,H$4,0)*100,"-"))</f>
        <v>1.58513428077933E-9</v>
      </c>
      <c r="I28" s="295">
        <f>IF($A28="","",IFERROR(VLOOKUP(I$3&amp;$A28,Model1_Rio!$1:$1048576,I$4,0),"-"))</f>
        <v>0.32657951116561901</v>
      </c>
      <c r="J28" s="293">
        <f>IF($A28="","",IFERROR(VLOOKUP(J$3&amp;$A28,Model1_Rio!$1:$1048576,J$4,0),"-"))</f>
        <v>0.50268584489822399</v>
      </c>
      <c r="K28" s="294">
        <f>IF($A28="","",IFERROR(VLOOKUP(K$3&amp;$A28,Model1_Rio!$1:$1048576,K$4,0)*100,"-"))</f>
        <v>4.2989574867229602E-18</v>
      </c>
      <c r="L28" s="295">
        <f>IF($A28="","",IFERROR(VLOOKUP(L$3&amp;$A28,Model1_Rio!$1:$1048576,L$4,0),"-"))</f>
        <v>0.33316007256507901</v>
      </c>
      <c r="M28" s="293">
        <f>IF($A28="","",IFERROR(VLOOKUP(M$3&amp;$A28,Model1_Rio!$1:$1048576,M$4,0),"-"))</f>
        <v>0.42064690589904802</v>
      </c>
      <c r="N28" s="294">
        <f>IF($A28="","",IFERROR(VLOOKUP(N$3&amp;$A28,Model1_Rio!$1:$1048576,N$4,0)*100,"-"))</f>
        <v>5.8908949940317296E-8</v>
      </c>
      <c r="O28" s="295">
        <f>IF($A28="","",IFERROR(VLOOKUP(O$3&amp;$A28,Model1_Rio!$1:$1048576,O$4,0),"-"))</f>
        <v>0.33343979716300998</v>
      </c>
      <c r="P28" s="293">
        <f>IF($A28="","",IFERROR(VLOOKUP(P$3&amp;$A28,Model1_Rio!$1:$1048576,P$4,0),"-"))</f>
        <v>0.49085241556167603</v>
      </c>
      <c r="Q28" s="294">
        <f>IF($A28="","",IFERROR(VLOOKUP(Q$3&amp;$A28,Model1_Rio!$1:$1048576,Q$4,0)*100,"-"))</f>
        <v>3.14719563886297E-12</v>
      </c>
      <c r="R28" s="295">
        <f>IF($A28="","",IFERROR(VLOOKUP(R$3&amp;$A28,Model1_Rio!$1:$1048576,R$4,0),"-"))</f>
        <v>0.34035253524780301</v>
      </c>
      <c r="S28" s="293">
        <f>IF($A28="","",IFERROR(VLOOKUP(S$3&amp;$A28,Model1_Rio!$1:$1048576,S$4,0),"-"))</f>
        <v>0.48393234610557601</v>
      </c>
      <c r="T28" s="294">
        <f>IF($A28="","",IFERROR(VLOOKUP(T$3&amp;$A28,Model1_Rio!$1:$1048576,T$4,0)*100,"-"))</f>
        <v>1.5856023727006201E-13</v>
      </c>
      <c r="U28" s="295">
        <f>IF($A28="","",IFERROR(VLOOKUP(U$3&amp;$A28,Model1_Rio!$1:$1048576,U$4,0),"-"))</f>
        <v>0.34841984510421797</v>
      </c>
      <c r="V28" s="293">
        <f>IF($A28="","",IFERROR(VLOOKUP(V$3&amp;$A28,Model1_Rio!$1:$1048576,V$4,0),"-"))</f>
        <v>0.434912919998169</v>
      </c>
      <c r="W28" s="294">
        <f>IF($A28="","",IFERROR(VLOOKUP(W$3&amp;$A28,Model1_Rio!$1:$1048576,W$4,0)*100,"-"))</f>
        <v>1.09696349226418E-9</v>
      </c>
      <c r="X28" s="295">
        <f>IF($A28="","",IFERROR(VLOOKUP(X$3&amp;$A28,Model1_Rio!$1:$1048576,X$4,0),"-"))</f>
        <v>0.344694674015045</v>
      </c>
      <c r="Y28" s="293">
        <f>IF($A28="","",IFERROR(VLOOKUP(Y$3&amp;$A28,Model1_Rio!$1:$1048576,Y$4,0),"-"))</f>
        <v>0.440843045711517</v>
      </c>
      <c r="Z28" s="294">
        <f>IF($A28="","",IFERROR(VLOOKUP(Z$3&amp;$A28,Model1_Rio!$1:$1048576,Z$4,0)*100,"-"))</f>
        <v>1.3274344731056799E-10</v>
      </c>
      <c r="AA28" s="295">
        <f>IF($A28="","",IFERROR(VLOOKUP(AA$3&amp;$A28,Model1_Rio!$1:$1048576,AA$4,0),"-"))</f>
        <v>0.35055428743362399</v>
      </c>
      <c r="AB28" s="293">
        <f>IF($A28="","",IFERROR(VLOOKUP(AB$3&amp;$A28,Model1_Rio!$1:$1048576,AB$4,0),"-"))</f>
        <v>0.35961952805519098</v>
      </c>
      <c r="AC28" s="294">
        <f>IF($A28="","",IFERROR(VLOOKUP(AC$3&amp;$A28,Model1_Rio!$1:$1048576,AC$4,0)*100,"-"))</f>
        <v>1.24174802385024E-9</v>
      </c>
      <c r="AD28" s="295">
        <f>IF($A28="","",IFERROR(VLOOKUP(AD$3&amp;$A28,Model1_Rio!$1:$1048576,AD$4,0),"-"))</f>
        <v>0.35484269261360202</v>
      </c>
      <c r="AE28" s="293">
        <f>IF($A28="","",IFERROR(VLOOKUP(AE$3&amp;$A28,Model1_Rio!$1:$1048576,AE$4,0),"-"))</f>
        <v>0.45689895749092102</v>
      </c>
      <c r="AF28" s="294">
        <f>IF($A28="","",IFERROR(VLOOKUP(AF$3&amp;$A28,Model1_Rio!$1:$1048576,AF$4,0)*100,"-"))</f>
        <v>1.6368125743682101E-7</v>
      </c>
      <c r="AG28" s="295">
        <f>IF($A28="","",IFERROR(VLOOKUP(AG$3&amp;$A28,Model1_Rio!$1:$1048576,AG$4,0),"-"))</f>
        <v>0.36164703965187101</v>
      </c>
      <c r="AH28" s="293">
        <f>IF($A28="","",IFERROR(VLOOKUP(AH$3&amp;$A28,Model1_Rio!$1:$1048576,AH$4,0),"-"))</f>
        <v>0.22839111089706399</v>
      </c>
      <c r="AI28" s="294">
        <f>IF($A28="","",IFERROR(VLOOKUP(AI$3&amp;$A28,Model1_Rio!$1:$1048576,AI$4,0)*100,"-"))</f>
        <v>4.6120110899209994</v>
      </c>
      <c r="AJ28" s="295">
        <f>IF($A28="","",IFERROR(VLOOKUP(AJ$3&amp;$A28,Model1_Rio!$1:$1048576,AJ$4,0),"-"))</f>
        <v>0.35911071300506597</v>
      </c>
      <c r="AK28" s="293">
        <f>IF($A28="","",IFERROR(VLOOKUP(AK$3&amp;$A28,Model1_Rio!$1:$1048576,AK$4,0),"-"))</f>
        <v>0.278173238039017</v>
      </c>
      <c r="AL28" s="294">
        <f>IF($A28="","",IFERROR(VLOOKUP(AL$3&amp;$A28,Model1_Rio!$1:$1048576,AL$4,0)*100,"-"))</f>
        <v>1.91265862667933E-2</v>
      </c>
      <c r="AM28" s="295">
        <f>IF($A28="","",IFERROR(VLOOKUP(AM$3&amp;$A28,Model1_Rio!$1:$1048576,AM$4,0),"-"))</f>
        <v>0.36480739712715099</v>
      </c>
      <c r="AN28" s="293">
        <f>IF($A28="","",IFERROR(VLOOKUP(AN$3&amp;$A28,Model1_Rio!$1:$1048576,AN$4,0),"-"))</f>
        <v>0.30866688489913902</v>
      </c>
      <c r="AO28" s="294">
        <f>IF($A28="","",IFERROR(VLOOKUP(AO$3&amp;$A28,Model1_Rio!$1:$1048576,AO$4,0)*100,"-"))</f>
        <v>5.1485176300047897E-5</v>
      </c>
      <c r="AP28" s="295">
        <f>IF($A28="","",IFERROR(VLOOKUP(AP$3&amp;$A28,Model1_Rio!$1:$1048576,AP$4,0),"-"))</f>
        <v>0.36248263716697698</v>
      </c>
      <c r="AQ28" s="293">
        <f>IF($A28="","",IFERROR(VLOOKUP(AQ$3&amp;$A28,Model1_Rio!$1:$1048576,AQ$4,0),"-"))</f>
        <v>0.377285927534103</v>
      </c>
      <c r="AR28" s="294">
        <f>IF($A28="","",IFERROR(VLOOKUP(AR$3&amp;$A28,Model1_Rio!$1:$1048576,AR$4,0)*100,"-"))</f>
        <v>2.25383781082833E-8</v>
      </c>
      <c r="AS28" s="295">
        <f>IF($A28="","",IFERROR(VLOOKUP(AS$3&amp;$A28,Model1_Rio!$1:$1048576,AS$4,0),"-"))</f>
        <v>0.36507827043533297</v>
      </c>
      <c r="AT28" s="293">
        <f>IF($A28="","",IFERROR(VLOOKUP(AT$3&amp;$A28,Model1_Rio!$1:$1048576,AT$4,0),"-"))</f>
        <v>0.38012781739234902</v>
      </c>
      <c r="AU28" s="294">
        <f>IF($A28="","",IFERROR(VLOOKUP(AU$3&amp;$A28,Model1_Rio!$1:$1048576,AU$4,0)*100,"-"))</f>
        <v>2.9634458949268099E-10</v>
      </c>
      <c r="AV28" s="295">
        <f>IF($A28="","",IFERROR(VLOOKUP(AV$3&amp;$A28,Model1_Rio!$1:$1048576,AV$4,0),"-"))</f>
        <v>0.37137934565544101</v>
      </c>
      <c r="AW28" s="293">
        <f>IF($A28="","",IFERROR(VLOOKUP(AW$3&amp;$A28,Model1_Rio!$1:$1048576,AW$4,0),"-"))</f>
        <v>0.35931739211082497</v>
      </c>
      <c r="AX28" s="294">
        <f>IF($A28="","",IFERROR(VLOOKUP(AX$3&amp;$A28,Model1_Rio!$1:$1048576,AX$4,0)*100,"-"))</f>
        <v>1.3778977916564801E-26</v>
      </c>
      <c r="AY28" s="295">
        <f>IF($A28="","",IFERROR(VLOOKUP(AY$3&amp;$A28,Model1_Rio!$1:$1048576,AY$4,0),"-"))</f>
        <v>0.38553631305694602</v>
      </c>
      <c r="AZ28" s="293">
        <f>IF($A28="","",IFERROR(VLOOKUP(AZ$3&amp;$A28,Model1_Rio!$1:$1048576,AZ$4,0),"-"))</f>
        <v>0.36117634177207902</v>
      </c>
      <c r="BA28" s="294">
        <f>IF($A28="","",IFERROR(VLOOKUP(BA$3&amp;$A28,Model1_Rio!$1:$1048576,BA$4,0)*100,"-"))</f>
        <v>1.3928764161687E-22</v>
      </c>
      <c r="BB28" s="295">
        <f>IF($A28="","",IFERROR(VLOOKUP(BB$3&amp;$A28,Model1_Rio!$1:$1048576,BB$4,0),"-"))</f>
        <v>0.36821654438972501</v>
      </c>
      <c r="BC28" s="293">
        <f>IF($A28="","",IFERROR(VLOOKUP(BC$3&amp;$A28,Model1_Rio!$1:$1048576,BC$4,0),"-"))</f>
        <v>0.42337679862976102</v>
      </c>
      <c r="BD28" s="294">
        <f>IF($A28="","",IFERROR(VLOOKUP(BD$3&amp;$A28,Model1_Rio!$1:$1048576,BD$4,0)*100,"-"))</f>
        <v>3.9646230870183403E-28</v>
      </c>
      <c r="BE28" s="295">
        <f>IF($A28="","",IFERROR(VLOOKUP(BE$3&amp;$A28,Model1_Rio!$1:$1048576,BE$4,0),"-"))</f>
        <v>0.37115219235420199</v>
      </c>
      <c r="BF28" s="293">
        <f>IF($A28="","",IFERROR(VLOOKUP(BF$3&amp;$A28,Model1_Rio!$1:$1048576,BF$4,0),"-"))</f>
        <v>0.44480183720588701</v>
      </c>
      <c r="BG28" s="294">
        <f>IF($A28="","",IFERROR(VLOOKUP(BG$3&amp;$A28,Model1_Rio!$1:$1048576,BG$4,0)*100,"-"))</f>
        <v>0</v>
      </c>
      <c r="BH28" s="295">
        <f>IF($A28="","",IFERROR(VLOOKUP(BH$3&amp;$A28,Model1_Rio!$1:$1048576,BH$4,0),"-"))</f>
        <v>0.33048531413078303</v>
      </c>
      <c r="BI28" s="293">
        <f>IF($A28="","",IFERROR(VLOOKUP(BI$3&amp;$A28,Model1_Rio!$1:$1048576,BI$4,0),"-"))</f>
        <v>0.46636357903480502</v>
      </c>
      <c r="BJ28" s="294">
        <f>IF($A28="","",IFERROR(VLOOKUP(BJ$3&amp;$A28,Model1_Rio!$1:$1048576,BJ$4,0)*100,"-"))</f>
        <v>0</v>
      </c>
      <c r="BK28" s="295">
        <f>IF($A28="","",IFERROR(VLOOKUP(BK$3&amp;$A28,Model1_Rio!$1:$1048576,BK$4,0),"-"))</f>
        <v>0.346013844013214</v>
      </c>
      <c r="BL28" s="293">
        <f>IF($A28="","",IFERROR(VLOOKUP(BL$3&amp;$A28,Model1_Rio!$1:$1048576,BL$4,0),"-"))</f>
        <v>0.32360374927520802</v>
      </c>
      <c r="BM28" s="294">
        <f>IF($A28="","",IFERROR(VLOOKUP(BM$3&amp;$A28,Model1_Rio!$1:$1048576,BM$4,0)*100,"-"))</f>
        <v>2.3707692510973298E-14</v>
      </c>
      <c r="BN28" s="295">
        <f>IF($A28="","",IFERROR(VLOOKUP(BN$3&amp;$A28,Model1_Rio!$1:$1048576,BN$4,0),"-"))</f>
        <v>0.36010837554931602</v>
      </c>
      <c r="BO28" s="293">
        <f>IF($A28="","",IFERROR(VLOOKUP(BO$3&amp;$A28,Model1_Rio!$1:$1048576,BO$4,0),"-"))</f>
        <v>0.34887212514877303</v>
      </c>
      <c r="BP28" s="294">
        <f>IF($A28="","",IFERROR(VLOOKUP(BP$3&amp;$A28,Model1_Rio!$1:$1048576,BP$4,0)*100,"-"))</f>
        <v>0</v>
      </c>
      <c r="BQ28" s="295">
        <f>IF($A28="","",IFERROR(VLOOKUP(BQ$3&amp;$A28,Model1_Rio!$1:$1048576,BQ$4,0),"-"))</f>
        <v>0.37115418910980202</v>
      </c>
      <c r="BR28" s="293">
        <f>IF($A28="","",IFERROR(VLOOKUP(BR$3&amp;$A28,Model1_Rio!$1:$1048576,BR$4,0),"-"))</f>
        <v>0.39198654890060403</v>
      </c>
      <c r="BS28" s="294">
        <f>IF($A28="","",IFERROR(VLOOKUP(BS$3&amp;$A28,Model1_Rio!$1:$1048576,BS$4,0)*100,"-"))</f>
        <v>0</v>
      </c>
      <c r="BT28" s="295">
        <f>IF($A28="","",IFERROR(VLOOKUP(BT$3&amp;$A28,Model1_Rio!$1:$1048576,BT$4,0),"-"))</f>
        <v>0.36968088150024397</v>
      </c>
    </row>
    <row r="29" spans="1:72" ht="25.5" x14ac:dyDescent="0.25">
      <c r="A29" s="353" t="s">
        <v>701</v>
      </c>
      <c r="B29" s="285"/>
      <c r="C29" s="303" t="s">
        <v>742</v>
      </c>
      <c r="D29" s="293">
        <f>IF($A29="","",IFERROR(VLOOKUP(D$3&amp;$A29,Model1_Rio!$1:$1048576,D$4,0),"-"))</f>
        <v>0.777368605136871</v>
      </c>
      <c r="E29" s="294">
        <f>IF($A29="","",IFERROR(VLOOKUP(E$3&amp;$A29,Model1_Rio!$1:$1048576,E$4,0)*100,"-"))</f>
        <v>1.26439746071309E-21</v>
      </c>
      <c r="F29" s="295">
        <f>IF($A29="","",IFERROR(VLOOKUP(F$3&amp;$A29,Model1_Rio!$1:$1048576,F$4,0),"-"))</f>
        <v>2.00571566820145E-2</v>
      </c>
      <c r="G29" s="293">
        <f>IF($A29="","",IFERROR(VLOOKUP(G$3&amp;$A29,Model1_Rio!$1:$1048576,G$4,0),"-"))</f>
        <v>0.61786586046218905</v>
      </c>
      <c r="H29" s="294">
        <f>IF($A29="","",IFERROR(VLOOKUP(H$3&amp;$A29,Model1_Rio!$1:$1048576,H$4,0)*100,"-"))</f>
        <v>2.79895606090921E-16</v>
      </c>
      <c r="I29" s="295">
        <f>IF($A29="","",IFERROR(VLOOKUP(I$3&amp;$A29,Model1_Rio!$1:$1048576,I$4,0),"-"))</f>
        <v>1.98164526373148E-2</v>
      </c>
      <c r="J29" s="293">
        <f>IF($A29="","",IFERROR(VLOOKUP(J$3&amp;$A29,Model1_Rio!$1:$1048576,J$4,0),"-"))</f>
        <v>0.78968822956085205</v>
      </c>
      <c r="K29" s="294">
        <f>IF($A29="","",IFERROR(VLOOKUP(K$3&amp;$A29,Model1_Rio!$1:$1048576,K$4,0)*100,"-"))</f>
        <v>7.6973986351154103E-22</v>
      </c>
      <c r="L29" s="295">
        <f>IF($A29="","",IFERROR(VLOOKUP(L$3&amp;$A29,Model1_Rio!$1:$1048576,L$4,0),"-"))</f>
        <v>2.2964393720030798E-2</v>
      </c>
      <c r="M29" s="293">
        <f>IF($A29="","",IFERROR(VLOOKUP(M$3&amp;$A29,Model1_Rio!$1:$1048576,M$4,0),"-"))</f>
        <v>0.58436959981918302</v>
      </c>
      <c r="N29" s="294">
        <f>IF($A29="","",IFERROR(VLOOKUP(N$3&amp;$A29,Model1_Rio!$1:$1048576,N$4,0)*100,"-"))</f>
        <v>3.9377338195700799E-10</v>
      </c>
      <c r="O29" s="295">
        <f>IF($A29="","",IFERROR(VLOOKUP(O$3&amp;$A29,Model1_Rio!$1:$1048576,O$4,0),"-"))</f>
        <v>2.06517726182938E-2</v>
      </c>
      <c r="P29" s="293">
        <f>IF($A29="","",IFERROR(VLOOKUP(P$3&amp;$A29,Model1_Rio!$1:$1048576,P$4,0),"-"))</f>
        <v>0.62548810243606601</v>
      </c>
      <c r="Q29" s="294">
        <f>IF($A29="","",IFERROR(VLOOKUP(Q$3&amp;$A29,Model1_Rio!$1:$1048576,Q$4,0)*100,"-"))</f>
        <v>3.3178315780521602E-11</v>
      </c>
      <c r="R29" s="295">
        <f>IF($A29="","",IFERROR(VLOOKUP(R$3&amp;$A29,Model1_Rio!$1:$1048576,R$4,0),"-"))</f>
        <v>1.75111051648855E-2</v>
      </c>
      <c r="S29" s="293">
        <f>IF($A29="","",IFERROR(VLOOKUP(S$3&amp;$A29,Model1_Rio!$1:$1048576,S$4,0),"-"))</f>
        <v>0.563260078430176</v>
      </c>
      <c r="T29" s="294">
        <f>IF($A29="","",IFERROR(VLOOKUP(T$3&amp;$A29,Model1_Rio!$1:$1048576,T$4,0)*100,"-"))</f>
        <v>2.00002273314896E-11</v>
      </c>
      <c r="U29" s="295">
        <f>IF($A29="","",IFERROR(VLOOKUP(U$3&amp;$A29,Model1_Rio!$1:$1048576,U$4,0),"-"))</f>
        <v>1.97447594255209E-2</v>
      </c>
      <c r="V29" s="293">
        <f>IF($A29="","",IFERROR(VLOOKUP(V$3&amp;$A29,Model1_Rio!$1:$1048576,V$4,0),"-"))</f>
        <v>0.60135120153427102</v>
      </c>
      <c r="W29" s="294">
        <f>IF($A29="","",IFERROR(VLOOKUP(W$3&amp;$A29,Model1_Rio!$1:$1048576,W$4,0)*100,"-"))</f>
        <v>3.2652092835094803E-9</v>
      </c>
      <c r="X29" s="295">
        <f>IF($A29="","",IFERROR(VLOOKUP(X$3&amp;$A29,Model1_Rio!$1:$1048576,X$4,0),"-"))</f>
        <v>1.7873685806989701E-2</v>
      </c>
      <c r="Y29" s="293">
        <f>IF($A29="","",IFERROR(VLOOKUP(Y$3&amp;$A29,Model1_Rio!$1:$1048576,Y$4,0),"-"))</f>
        <v>0.61871117353439298</v>
      </c>
      <c r="Z29" s="294">
        <f>IF($A29="","",IFERROR(VLOOKUP(Z$3&amp;$A29,Model1_Rio!$1:$1048576,Z$4,0)*100,"-"))</f>
        <v>5.1758613671057398E-11</v>
      </c>
      <c r="AA29" s="295">
        <f>IF($A29="","",IFERROR(VLOOKUP(AA$3&amp;$A29,Model1_Rio!$1:$1048576,AA$4,0),"-"))</f>
        <v>1.7762988805770898E-2</v>
      </c>
      <c r="AB29" s="293">
        <f>IF($A29="","",IFERROR(VLOOKUP(AB$3&amp;$A29,Model1_Rio!$1:$1048576,AB$4,0),"-"))</f>
        <v>0.55623072385787997</v>
      </c>
      <c r="AC29" s="294">
        <f>IF($A29="","",IFERROR(VLOOKUP(AC$3&amp;$A29,Model1_Rio!$1:$1048576,AC$4,0)*100,"-"))</f>
        <v>5.6253682267914898E-10</v>
      </c>
      <c r="AD29" s="295">
        <f>IF($A29="","",IFERROR(VLOOKUP(AD$3&amp;$A29,Model1_Rio!$1:$1048576,AD$4,0),"-"))</f>
        <v>1.67022682726383E-2</v>
      </c>
      <c r="AE29" s="293">
        <f>IF($A29="","",IFERROR(VLOOKUP(AE$3&amp;$A29,Model1_Rio!$1:$1048576,AE$4,0),"-"))</f>
        <v>0.60596209764480602</v>
      </c>
      <c r="AF29" s="294">
        <f>IF($A29="","",IFERROR(VLOOKUP(AF$3&amp;$A29,Model1_Rio!$1:$1048576,AF$4,0)*100,"-"))</f>
        <v>8.4247471221487992E-7</v>
      </c>
      <c r="AG29" s="295">
        <f>IF($A29="","",IFERROR(VLOOKUP(AG$3&amp;$A29,Model1_Rio!$1:$1048576,AG$4,0),"-"))</f>
        <v>1.74328610301018E-2</v>
      </c>
      <c r="AH29" s="293">
        <f>IF($A29="","",IFERROR(VLOOKUP(AH$3&amp;$A29,Model1_Rio!$1:$1048576,AH$4,0),"-"))</f>
        <v>0.21729400753974901</v>
      </c>
      <c r="AI29" s="294">
        <f>IF($A29="","",IFERROR(VLOOKUP(AI$3&amp;$A29,Model1_Rio!$1:$1048576,AI$4,0)*100,"-"))</f>
        <v>14.1429483890533</v>
      </c>
      <c r="AJ29" s="295">
        <f>IF($A29="","",IFERROR(VLOOKUP(AJ$3&amp;$A29,Model1_Rio!$1:$1048576,AJ$4,0),"-"))</f>
        <v>1.68883465230465E-2</v>
      </c>
      <c r="AK29" s="293">
        <f>IF($A29="","",IFERROR(VLOOKUP(AK$3&amp;$A29,Model1_Rio!$1:$1048576,AK$4,0),"-"))</f>
        <v>0.37532356381416299</v>
      </c>
      <c r="AL29" s="294">
        <f>IF($A29="","",IFERROR(VLOOKUP(AL$3&amp;$A29,Model1_Rio!$1:$1048576,AL$4,0)*100,"-"))</f>
        <v>5.4952315986156498E-2</v>
      </c>
      <c r="AM29" s="295">
        <f>IF($A29="","",IFERROR(VLOOKUP(AM$3&amp;$A29,Model1_Rio!$1:$1048576,AM$4,0),"-"))</f>
        <v>1.7367085441947001E-2</v>
      </c>
      <c r="AN29" s="293">
        <f>IF($A29="","",IFERROR(VLOOKUP(AN$3&amp;$A29,Model1_Rio!$1:$1048576,AN$4,0),"-"))</f>
        <v>0.46657207608223</v>
      </c>
      <c r="AO29" s="294">
        <f>IF($A29="","",IFERROR(VLOOKUP(AO$3&amp;$A29,Model1_Rio!$1:$1048576,AO$4,0)*100,"-"))</f>
        <v>2.2871364802057299E-7</v>
      </c>
      <c r="AP29" s="295">
        <f>IF($A29="","",IFERROR(VLOOKUP(AP$3&amp;$A29,Model1_Rio!$1:$1048576,AP$4,0),"-"))</f>
        <v>1.6604773700237298E-2</v>
      </c>
      <c r="AQ29" s="293">
        <f>IF($A29="","",IFERROR(VLOOKUP(AQ$3&amp;$A29,Model1_Rio!$1:$1048576,AQ$4,0),"-"))</f>
        <v>0.50443148612976096</v>
      </c>
      <c r="AR29" s="294">
        <f>IF($A29="","",IFERROR(VLOOKUP(AR$3&amp;$A29,Model1_Rio!$1:$1048576,AR$4,0)*100,"-"))</f>
        <v>3.8680439407023899E-8</v>
      </c>
      <c r="AS29" s="295">
        <f>IF($A29="","",IFERROR(VLOOKUP(AS$3&amp;$A29,Model1_Rio!$1:$1048576,AS$4,0),"-"))</f>
        <v>1.6097953543066999E-2</v>
      </c>
      <c r="AT29" s="293">
        <f>IF($A29="","",IFERROR(VLOOKUP(AT$3&amp;$A29,Model1_Rio!$1:$1048576,AT$4,0),"-"))</f>
        <v>0.49707120656967202</v>
      </c>
      <c r="AU29" s="294">
        <f>IF($A29="","",IFERROR(VLOOKUP(AU$3&amp;$A29,Model1_Rio!$1:$1048576,AU$4,0)*100,"-"))</f>
        <v>4.6681266491210799E-9</v>
      </c>
      <c r="AV29" s="295">
        <f>IF($A29="","",IFERROR(VLOOKUP(AV$3&amp;$A29,Model1_Rio!$1:$1048576,AV$4,0),"-"))</f>
        <v>1.84006132185459E-2</v>
      </c>
      <c r="AW29" s="293">
        <f>IF($A29="","",IFERROR(VLOOKUP(AW$3&amp;$A29,Model1_Rio!$1:$1048576,AW$4,0),"-"))</f>
        <v>0.52847802639007602</v>
      </c>
      <c r="AX29" s="294">
        <f>IF($A29="","",IFERROR(VLOOKUP(AX$3&amp;$A29,Model1_Rio!$1:$1048576,AX$4,0)*100,"-"))</f>
        <v>3.7802342590853003E-15</v>
      </c>
      <c r="AY29" s="295">
        <f>IF($A29="","",IFERROR(VLOOKUP(AY$3&amp;$A29,Model1_Rio!$1:$1048576,AY$4,0),"-"))</f>
        <v>1.8371714279055599E-2</v>
      </c>
      <c r="AZ29" s="293">
        <f>IF($A29="","",IFERROR(VLOOKUP(AZ$3&amp;$A29,Model1_Rio!$1:$1048576,AZ$4,0),"-"))</f>
        <v>0.53636074066162098</v>
      </c>
      <c r="BA29" s="294">
        <f>IF($A29="","",IFERROR(VLOOKUP(BA$3&amp;$A29,Model1_Rio!$1:$1048576,BA$4,0)*100,"-"))</f>
        <v>2.3713874879551001E-17</v>
      </c>
      <c r="BB29" s="295">
        <f>IF($A29="","",IFERROR(VLOOKUP(BB$3&amp;$A29,Model1_Rio!$1:$1048576,BB$4,0),"-"))</f>
        <v>1.9002750515937802E-2</v>
      </c>
      <c r="BC29" s="293">
        <f>IF($A29="","",IFERROR(VLOOKUP(BC$3&amp;$A29,Model1_Rio!$1:$1048576,BC$4,0),"-"))</f>
        <v>0.53808897733688399</v>
      </c>
      <c r="BD29" s="294">
        <f>IF($A29="","",IFERROR(VLOOKUP(BD$3&amp;$A29,Model1_Rio!$1:$1048576,BD$4,0)*100,"-"))</f>
        <v>9.4430108177334699E-8</v>
      </c>
      <c r="BE29" s="295">
        <f>IF($A29="","",IFERROR(VLOOKUP(BE$3&amp;$A29,Model1_Rio!$1:$1048576,BE$4,0),"-"))</f>
        <v>1.73089746385813E-2</v>
      </c>
      <c r="BF29" s="293">
        <f>IF($A29="","",IFERROR(VLOOKUP(BF$3&amp;$A29,Model1_Rio!$1:$1048576,BF$4,0),"-"))</f>
        <v>0.69053971767425504</v>
      </c>
      <c r="BG29" s="294">
        <f>IF($A29="","",IFERROR(VLOOKUP(BG$3&amp;$A29,Model1_Rio!$1:$1048576,BG$4,0)*100,"-"))</f>
        <v>0</v>
      </c>
      <c r="BH29" s="295">
        <f>IF($A29="","",IFERROR(VLOOKUP(BH$3&amp;$A29,Model1_Rio!$1:$1048576,BH$4,0),"-"))</f>
        <v>2.08702720701694E-2</v>
      </c>
      <c r="BI29" s="293">
        <f>IF($A29="","",IFERROR(VLOOKUP(BI$3&amp;$A29,Model1_Rio!$1:$1048576,BI$4,0),"-"))</f>
        <v>0.60328072309493996</v>
      </c>
      <c r="BJ29" s="294">
        <f>IF($A29="","",IFERROR(VLOOKUP(BJ$3&amp;$A29,Model1_Rio!$1:$1048576,BJ$4,0)*100,"-"))</f>
        <v>0</v>
      </c>
      <c r="BK29" s="295">
        <f>IF($A29="","",IFERROR(VLOOKUP(BK$3&amp;$A29,Model1_Rio!$1:$1048576,BK$4,0),"-"))</f>
        <v>1.8222576007246999E-2</v>
      </c>
      <c r="BL29" s="293">
        <f>IF($A29="","",IFERROR(VLOOKUP(BL$3&amp;$A29,Model1_Rio!$1:$1048576,BL$4,0),"-"))</f>
        <v>0.43307694792747498</v>
      </c>
      <c r="BM29" s="294">
        <f>IF($A29="","",IFERROR(VLOOKUP(BM$3&amp;$A29,Model1_Rio!$1:$1048576,BM$4,0)*100,"-"))</f>
        <v>7.539142954946039E-13</v>
      </c>
      <c r="BN29" s="295">
        <f>IF($A29="","",IFERROR(VLOOKUP(BN$3&amp;$A29,Model1_Rio!$1:$1048576,BN$4,0),"-"))</f>
        <v>1.7097815871238702E-2</v>
      </c>
      <c r="BO29" s="293">
        <f>IF($A29="","",IFERROR(VLOOKUP(BO$3&amp;$A29,Model1_Rio!$1:$1048576,BO$4,0),"-"))</f>
        <v>0.49331068992614702</v>
      </c>
      <c r="BP29" s="294">
        <f>IF($A29="","",IFERROR(VLOOKUP(BP$3&amp;$A29,Model1_Rio!$1:$1048576,BP$4,0)*100,"-"))</f>
        <v>0</v>
      </c>
      <c r="BQ29" s="295">
        <f>IF($A29="","",IFERROR(VLOOKUP(BQ$3&amp;$A29,Model1_Rio!$1:$1048576,BQ$4,0),"-"))</f>
        <v>1.7370834946632399E-2</v>
      </c>
      <c r="BR29" s="293">
        <f>IF($A29="","",IFERROR(VLOOKUP(BR$3&amp;$A29,Model1_Rio!$1:$1048576,BR$4,0),"-"))</f>
        <v>0.53823065757751498</v>
      </c>
      <c r="BS29" s="294">
        <f>IF($A29="","",IFERROR(VLOOKUP(BS$3&amp;$A29,Model1_Rio!$1:$1048576,BS$4,0)*100,"-"))</f>
        <v>7.0163335018329695E-23</v>
      </c>
      <c r="BT29" s="295">
        <f>IF($A29="","",IFERROR(VLOOKUP(BT$3&amp;$A29,Model1_Rio!$1:$1048576,BT$4,0),"-"))</f>
        <v>1.81578788906336E-2</v>
      </c>
    </row>
    <row r="30" spans="1:72" ht="25.5" x14ac:dyDescent="0.25">
      <c r="A30" s="353" t="s">
        <v>702</v>
      </c>
      <c r="B30" s="285"/>
      <c r="C30" s="303" t="s">
        <v>743</v>
      </c>
      <c r="D30" s="293">
        <f>IF($A30="","",IFERROR(VLOOKUP(D$3&amp;$A30,Model1_Rio!$1:$1048576,D$4,0),"-"))</f>
        <v>0.95108503103256203</v>
      </c>
      <c r="E30" s="294">
        <f>IF($A30="","",IFERROR(VLOOKUP(E$3&amp;$A30,Model1_Rio!$1:$1048576,E$4,0)*100,"-"))</f>
        <v>8.8377812438889298E-29</v>
      </c>
      <c r="F30" s="295">
        <f>IF($A30="","",IFERROR(VLOOKUP(F$3&amp;$A30,Model1_Rio!$1:$1048576,F$4,0),"-"))</f>
        <v>2.9225589707493799E-2</v>
      </c>
      <c r="G30" s="293">
        <f>IF($A30="","",IFERROR(VLOOKUP(G$3&amp;$A30,Model1_Rio!$1:$1048576,G$4,0),"-"))</f>
        <v>0.69455605745315596</v>
      </c>
      <c r="H30" s="294">
        <f>IF($A30="","",IFERROR(VLOOKUP(H$3&amp;$A30,Model1_Rio!$1:$1048576,H$4,0)*100,"-"))</f>
        <v>3.2953708847279401E-20</v>
      </c>
      <c r="I30" s="295">
        <f>IF($A30="","",IFERROR(VLOOKUP(I$3&amp;$A30,Model1_Rio!$1:$1048576,I$4,0),"-"))</f>
        <v>3.1637717038393E-2</v>
      </c>
      <c r="J30" s="293">
        <f>IF($A30="","",IFERROR(VLOOKUP(J$3&amp;$A30,Model1_Rio!$1:$1048576,J$4,0),"-"))</f>
        <v>0.68491190671920799</v>
      </c>
      <c r="K30" s="294">
        <f>IF($A30="","",IFERROR(VLOOKUP(K$3&amp;$A30,Model1_Rio!$1:$1048576,K$4,0)*100,"-"))</f>
        <v>3.5337873694797996E-20</v>
      </c>
      <c r="L30" s="295">
        <f>IF($A30="","",IFERROR(VLOOKUP(L$3&amp;$A30,Model1_Rio!$1:$1048576,L$4,0),"-"))</f>
        <v>2.8479041531682001E-2</v>
      </c>
      <c r="M30" s="293">
        <f>IF($A30="","",IFERROR(VLOOKUP(M$3&amp;$A30,Model1_Rio!$1:$1048576,M$4,0),"-"))</f>
        <v>0.65286129713058505</v>
      </c>
      <c r="N30" s="294">
        <f>IF($A30="","",IFERROR(VLOOKUP(N$3&amp;$A30,Model1_Rio!$1:$1048576,N$4,0)*100,"-"))</f>
        <v>1.25208071449952E-11</v>
      </c>
      <c r="O30" s="295">
        <f>IF($A30="","",IFERROR(VLOOKUP(O$3&amp;$A30,Model1_Rio!$1:$1048576,O$4,0),"-"))</f>
        <v>2.9949575662612901E-2</v>
      </c>
      <c r="P30" s="293">
        <f>IF($A30="","",IFERROR(VLOOKUP(P$3&amp;$A30,Model1_Rio!$1:$1048576,P$4,0),"-"))</f>
        <v>0.75861805677413896</v>
      </c>
      <c r="Q30" s="294">
        <f>IF($A30="","",IFERROR(VLOOKUP(Q$3&amp;$A30,Model1_Rio!$1:$1048576,Q$4,0)*100,"-"))</f>
        <v>8.5989229705704995E-17</v>
      </c>
      <c r="R30" s="295">
        <f>IF($A30="","",IFERROR(VLOOKUP(R$3&amp;$A30,Model1_Rio!$1:$1048576,R$4,0),"-"))</f>
        <v>2.8125138953328101E-2</v>
      </c>
      <c r="S30" s="293">
        <f>IF($A30="","",IFERROR(VLOOKUP(S$3&amp;$A30,Model1_Rio!$1:$1048576,S$4,0),"-"))</f>
        <v>0.78711521625518799</v>
      </c>
      <c r="T30" s="294">
        <f>IF($A30="","",IFERROR(VLOOKUP(T$3&amp;$A30,Model1_Rio!$1:$1048576,T$4,0)*100,"-"))</f>
        <v>5.7005354619790093E-21</v>
      </c>
      <c r="U30" s="295">
        <f>IF($A30="","",IFERROR(VLOOKUP(U$3&amp;$A30,Model1_Rio!$1:$1048576,U$4,0),"-"))</f>
        <v>2.62056291103363E-2</v>
      </c>
      <c r="V30" s="293">
        <f>IF($A30="","",IFERROR(VLOOKUP(V$3&amp;$A30,Model1_Rio!$1:$1048576,V$4,0),"-"))</f>
        <v>0.72950899600982699</v>
      </c>
      <c r="W30" s="294">
        <f>IF($A30="","",IFERROR(VLOOKUP(W$3&amp;$A30,Model1_Rio!$1:$1048576,W$4,0)*100,"-"))</f>
        <v>4.3335844950106497E-17</v>
      </c>
      <c r="X30" s="295">
        <f>IF($A30="","",IFERROR(VLOOKUP(X$3&amp;$A30,Model1_Rio!$1:$1048576,X$4,0),"-"))</f>
        <v>2.3351060226559601E-2</v>
      </c>
      <c r="Y30" s="293">
        <f>IF($A30="","",IFERROR(VLOOKUP(Y$3&amp;$A30,Model1_Rio!$1:$1048576,Y$4,0),"-"))</f>
        <v>0.69731795787811302</v>
      </c>
      <c r="Z30" s="294">
        <f>IF($A30="","",IFERROR(VLOOKUP(Z$3&amp;$A30,Model1_Rio!$1:$1048576,Z$4,0)*100,"-"))</f>
        <v>3.9616349674181801E-15</v>
      </c>
      <c r="AA30" s="295">
        <f>IF($A30="","",IFERROR(VLOOKUP(AA$3&amp;$A30,Model1_Rio!$1:$1048576,AA$4,0),"-"))</f>
        <v>2.34504789113998E-2</v>
      </c>
      <c r="AB30" s="293">
        <f>IF($A30="","",IFERROR(VLOOKUP(AB$3&amp;$A30,Model1_Rio!$1:$1048576,AB$4,0),"-"))</f>
        <v>0.648540079593658</v>
      </c>
      <c r="AC30" s="294">
        <f>IF($A30="","",IFERROR(VLOOKUP(AC$3&amp;$A30,Model1_Rio!$1:$1048576,AC$4,0)*100,"-"))</f>
        <v>5.6706371691898296E-18</v>
      </c>
      <c r="AD30" s="295">
        <f>IF($A30="","",IFERROR(VLOOKUP(AD$3&amp;$A30,Model1_Rio!$1:$1048576,AD$4,0),"-"))</f>
        <v>2.3424504324793798E-2</v>
      </c>
      <c r="AE30" s="293">
        <f>IF($A30="","",IFERROR(VLOOKUP(AE$3&amp;$A30,Model1_Rio!$1:$1048576,AE$4,0),"-"))</f>
        <v>0.67185145616531405</v>
      </c>
      <c r="AF30" s="294">
        <f>IF($A30="","",IFERROR(VLOOKUP(AF$3&amp;$A30,Model1_Rio!$1:$1048576,AF$4,0)*100,"-"))</f>
        <v>8.6693185963326895E-8</v>
      </c>
      <c r="AG30" s="295">
        <f>IF($A30="","",IFERROR(VLOOKUP(AG$3&amp;$A30,Model1_Rio!$1:$1048576,AG$4,0),"-"))</f>
        <v>2.3225763812661199E-2</v>
      </c>
      <c r="AH30" s="293">
        <f>IF($A30="","",IFERROR(VLOOKUP(AH$3&amp;$A30,Model1_Rio!$1:$1048576,AH$4,0),"-"))</f>
        <v>0.33355402946472201</v>
      </c>
      <c r="AI30" s="294">
        <f>IF($A30="","",IFERROR(VLOOKUP(AI$3&amp;$A30,Model1_Rio!$1:$1048576,AI$4,0)*100,"-"))</f>
        <v>3.1904146075248696</v>
      </c>
      <c r="AJ30" s="295">
        <f>IF($A30="","",IFERROR(VLOOKUP(AJ$3&amp;$A30,Model1_Rio!$1:$1048576,AJ$4,0),"-"))</f>
        <v>2.2720146924257299E-2</v>
      </c>
      <c r="AK30" s="293">
        <f>IF($A30="","",IFERROR(VLOOKUP(AK$3&amp;$A30,Model1_Rio!$1:$1048576,AK$4,0),"-"))</f>
        <v>0.55319350957870495</v>
      </c>
      <c r="AL30" s="294">
        <f>IF($A30="","",IFERROR(VLOOKUP(AL$3&amp;$A30,Model1_Rio!$1:$1048576,AL$4,0)*100,"-"))</f>
        <v>1.9002543538704201E-6</v>
      </c>
      <c r="AM30" s="295">
        <f>IF($A30="","",IFERROR(VLOOKUP(AM$3&amp;$A30,Model1_Rio!$1:$1048576,AM$4,0),"-"))</f>
        <v>2.8827821835875501E-2</v>
      </c>
      <c r="AN30" s="293">
        <f>IF($A30="","",IFERROR(VLOOKUP(AN$3&amp;$A30,Model1_Rio!$1:$1048576,AN$4,0),"-"))</f>
        <v>0.58570474386215199</v>
      </c>
      <c r="AO30" s="294">
        <f>IF($A30="","",IFERROR(VLOOKUP(AO$3&amp;$A30,Model1_Rio!$1:$1048576,AO$4,0)*100,"-"))</f>
        <v>3.7125572662768599E-12</v>
      </c>
      <c r="AP30" s="295">
        <f>IF($A30="","",IFERROR(VLOOKUP(AP$3&amp;$A30,Model1_Rio!$1:$1048576,AP$4,0),"-"))</f>
        <v>2.6881219819188101E-2</v>
      </c>
      <c r="AQ30" s="293">
        <f>IF($A30="","",IFERROR(VLOOKUP(AQ$3&amp;$A30,Model1_Rio!$1:$1048576,AQ$4,0),"-"))</f>
        <v>0.61886709928512595</v>
      </c>
      <c r="AR30" s="294">
        <f>IF($A30="","",IFERROR(VLOOKUP(AR$3&amp;$A30,Model1_Rio!$1:$1048576,AR$4,0)*100,"-"))</f>
        <v>9.4386905721290584E-13</v>
      </c>
      <c r="AS30" s="295">
        <f>IF($A30="","",IFERROR(VLOOKUP(AS$3&amp;$A30,Model1_Rio!$1:$1048576,AS$4,0),"-"))</f>
        <v>2.8933046385645901E-2</v>
      </c>
      <c r="AT30" s="293">
        <f>IF($A30="","",IFERROR(VLOOKUP(AT$3&amp;$A30,Model1_Rio!$1:$1048576,AT$4,0),"-"))</f>
        <v>0.66329663991928101</v>
      </c>
      <c r="AU30" s="294">
        <f>IF($A30="","",IFERROR(VLOOKUP(AU$3&amp;$A30,Model1_Rio!$1:$1048576,AU$4,0)*100,"-"))</f>
        <v>1.1227519943553499E-16</v>
      </c>
      <c r="AV30" s="295">
        <f>IF($A30="","",IFERROR(VLOOKUP(AV$3&amp;$A30,Model1_Rio!$1:$1048576,AV$4,0),"-"))</f>
        <v>2.5349056348204599E-2</v>
      </c>
      <c r="AW30" s="293">
        <f>IF($A30="","",IFERROR(VLOOKUP(AW$3&amp;$A30,Model1_Rio!$1:$1048576,AW$4,0),"-"))</f>
        <v>0.75436472892761197</v>
      </c>
      <c r="AX30" s="294">
        <f>IF($A30="","",IFERROR(VLOOKUP(AX$3&amp;$A30,Model1_Rio!$1:$1048576,AX$4,0)*100,"-"))</f>
        <v>0</v>
      </c>
      <c r="AY30" s="295">
        <f>IF($A30="","",IFERROR(VLOOKUP(AY$3&amp;$A30,Model1_Rio!$1:$1048576,AY$4,0),"-"))</f>
        <v>3.1952109187841402E-2</v>
      </c>
      <c r="AZ30" s="293">
        <f>IF($A30="","",IFERROR(VLOOKUP(AZ$3&amp;$A30,Model1_Rio!$1:$1048576,AZ$4,0),"-"))</f>
        <v>0.70663839578628496</v>
      </c>
      <c r="BA30" s="294">
        <f>IF($A30="","",IFERROR(VLOOKUP(BA$3&amp;$A30,Model1_Rio!$1:$1048576,BA$4,0)*100,"-"))</f>
        <v>3.18290744771869E-29</v>
      </c>
      <c r="BB30" s="295">
        <f>IF($A30="","",IFERROR(VLOOKUP(BB$3&amp;$A30,Model1_Rio!$1:$1048576,BB$4,0),"-"))</f>
        <v>2.8739359229803099E-2</v>
      </c>
      <c r="BC30" s="293">
        <f>IF($A30="","",IFERROR(VLOOKUP(BC$3&amp;$A30,Model1_Rio!$1:$1048576,BC$4,0),"-"))</f>
        <v>0.64328706264495905</v>
      </c>
      <c r="BD30" s="294">
        <f>IF($A30="","",IFERROR(VLOOKUP(BD$3&amp;$A30,Model1_Rio!$1:$1048576,BD$4,0)*100,"-"))</f>
        <v>1.1324802135079901E-18</v>
      </c>
      <c r="BE30" s="295">
        <f>IF($A30="","",IFERROR(VLOOKUP(BE$3&amp;$A30,Model1_Rio!$1:$1048576,BE$4,0),"-"))</f>
        <v>1.8879584968090099E-2</v>
      </c>
      <c r="BF30" s="293">
        <f>IF($A30="","",IFERROR(VLOOKUP(BF$3&amp;$A30,Model1_Rio!$1:$1048576,BF$4,0),"-"))</f>
        <v>0.74520772695541404</v>
      </c>
      <c r="BG30" s="294">
        <f>IF($A30="","",IFERROR(VLOOKUP(BG$3&amp;$A30,Model1_Rio!$1:$1048576,BG$4,0)*100,"-"))</f>
        <v>0</v>
      </c>
      <c r="BH30" s="295">
        <f>IF($A30="","",IFERROR(VLOOKUP(BH$3&amp;$A30,Model1_Rio!$1:$1048576,BH$4,0),"-"))</f>
        <v>2.9829356819391299E-2</v>
      </c>
      <c r="BI30" s="293">
        <f>IF($A30="","",IFERROR(VLOOKUP(BI$3&amp;$A30,Model1_Rio!$1:$1048576,BI$4,0),"-"))</f>
        <v>0.74620878696441695</v>
      </c>
      <c r="BJ30" s="294">
        <f>IF($A30="","",IFERROR(VLOOKUP(BJ$3&amp;$A30,Model1_Rio!$1:$1048576,BJ$4,0)*100,"-"))</f>
        <v>0</v>
      </c>
      <c r="BK30" s="295">
        <f>IF($A30="","",IFERROR(VLOOKUP(BK$3&amp;$A30,Model1_Rio!$1:$1048576,BK$4,0),"-"))</f>
        <v>2.5269662961363799E-2</v>
      </c>
      <c r="BL30" s="293">
        <f>IF($A30="","",IFERROR(VLOOKUP(BL$3&amp;$A30,Model1_Rio!$1:$1048576,BL$4,0),"-"))</f>
        <v>0.54639732837677002</v>
      </c>
      <c r="BM30" s="294">
        <f>IF($A30="","",IFERROR(VLOOKUP(BM$3&amp;$A30,Model1_Rio!$1:$1048576,BM$4,0)*100,"-"))</f>
        <v>3.3285089749812296E-21</v>
      </c>
      <c r="BN30" s="295">
        <f>IF($A30="","",IFERROR(VLOOKUP(BN$3&amp;$A30,Model1_Rio!$1:$1048576,BN$4,0),"-"))</f>
        <v>2.4554541334509902E-2</v>
      </c>
      <c r="BO30" s="293">
        <f>IF($A30="","",IFERROR(VLOOKUP(BO$3&amp;$A30,Model1_Rio!$1:$1048576,BO$4,0),"-"))</f>
        <v>0.65299940109252896</v>
      </c>
      <c r="BP30" s="294">
        <f>IF($A30="","",IFERROR(VLOOKUP(BP$3&amp;$A30,Model1_Rio!$1:$1048576,BP$4,0)*100,"-"))</f>
        <v>0</v>
      </c>
      <c r="BQ30" s="295">
        <f>IF($A30="","",IFERROR(VLOOKUP(BQ$3&amp;$A30,Model1_Rio!$1:$1048576,BQ$4,0),"-"))</f>
        <v>2.82883141189814E-2</v>
      </c>
      <c r="BR30" s="293">
        <f>IF($A30="","",IFERROR(VLOOKUP(BR$3&amp;$A30,Model1_Rio!$1:$1048576,BR$4,0),"-"))</f>
        <v>0.68756473064422596</v>
      </c>
      <c r="BS30" s="294">
        <f>IF($A30="","",IFERROR(VLOOKUP(BS$3&amp;$A30,Model1_Rio!$1:$1048576,BS$4,0)*100,"-"))</f>
        <v>0</v>
      </c>
      <c r="BT30" s="295">
        <f>IF($A30="","",IFERROR(VLOOKUP(BT$3&amp;$A30,Model1_Rio!$1:$1048576,BT$4,0),"-"))</f>
        <v>2.38212030380964E-2</v>
      </c>
    </row>
    <row r="31" spans="1:72" ht="25.5" x14ac:dyDescent="0.25">
      <c r="A31" s="353" t="s">
        <v>703</v>
      </c>
      <c r="B31" s="285"/>
      <c r="C31" s="303" t="s">
        <v>744</v>
      </c>
      <c r="D31" s="293">
        <f>IF($A31="","",IFERROR(VLOOKUP(D$3&amp;$A31,Model1_Rio!$1:$1048576,D$4,0),"-"))</f>
        <v>0.892406105995178</v>
      </c>
      <c r="E31" s="294">
        <f>IF($A31="","",IFERROR(VLOOKUP(E$3&amp;$A31,Model1_Rio!$1:$1048576,E$4,0)*100,"-"))</f>
        <v>6.1499529244964499E-27</v>
      </c>
      <c r="F31" s="295">
        <f>IF($A31="","",IFERROR(VLOOKUP(F$3&amp;$A31,Model1_Rio!$1:$1048576,F$4,0),"-"))</f>
        <v>3.7281010299921001E-2</v>
      </c>
      <c r="G31" s="293">
        <f>IF($A31="","",IFERROR(VLOOKUP(G$3&amp;$A31,Model1_Rio!$1:$1048576,G$4,0),"-"))</f>
        <v>0.576718509197235</v>
      </c>
      <c r="H31" s="294">
        <f>IF($A31="","",IFERROR(VLOOKUP(H$3&amp;$A31,Model1_Rio!$1:$1048576,H$4,0)*100,"-"))</f>
        <v>1.0062797073750899E-14</v>
      </c>
      <c r="I31" s="295">
        <f>IF($A31="","",IFERROR(VLOOKUP(I$3&amp;$A31,Model1_Rio!$1:$1048576,I$4,0),"-"))</f>
        <v>3.3781707286834703E-2</v>
      </c>
      <c r="J31" s="293">
        <f>IF($A31="","",IFERROR(VLOOKUP(J$3&amp;$A31,Model1_Rio!$1:$1048576,J$4,0),"-"))</f>
        <v>0.80003565549850497</v>
      </c>
      <c r="K31" s="294">
        <f>IF($A31="","",IFERROR(VLOOKUP(K$3&amp;$A31,Model1_Rio!$1:$1048576,K$4,0)*100,"-"))</f>
        <v>1.4599952904347499E-23</v>
      </c>
      <c r="L31" s="295">
        <f>IF($A31="","",IFERROR(VLOOKUP(L$3&amp;$A31,Model1_Rio!$1:$1048576,L$4,0),"-"))</f>
        <v>3.3503100275993299E-2</v>
      </c>
      <c r="M31" s="293">
        <f>IF($A31="","",IFERROR(VLOOKUP(M$3&amp;$A31,Model1_Rio!$1:$1048576,M$4,0),"-"))</f>
        <v>0.75885754823684703</v>
      </c>
      <c r="N31" s="294">
        <f>IF($A31="","",IFERROR(VLOOKUP(N$3&amp;$A31,Model1_Rio!$1:$1048576,N$4,0)*100,"-"))</f>
        <v>3.1832027553408596E-16</v>
      </c>
      <c r="O31" s="295">
        <f>IF($A31="","",IFERROR(VLOOKUP(O$3&amp;$A31,Model1_Rio!$1:$1048576,O$4,0),"-"))</f>
        <v>3.04793808609247E-2</v>
      </c>
      <c r="P31" s="293">
        <f>IF($A31="","",IFERROR(VLOOKUP(P$3&amp;$A31,Model1_Rio!$1:$1048576,P$4,0),"-"))</f>
        <v>0.84745258092880205</v>
      </c>
      <c r="Q31" s="294">
        <f>IF($A31="","",IFERROR(VLOOKUP(Q$3&amp;$A31,Model1_Rio!$1:$1048576,Q$4,0)*100,"-"))</f>
        <v>1.1009481632783799E-21</v>
      </c>
      <c r="R31" s="295">
        <f>IF($A31="","",IFERROR(VLOOKUP(R$3&amp;$A31,Model1_Rio!$1:$1048576,R$4,0),"-"))</f>
        <v>2.9286805540323299E-2</v>
      </c>
      <c r="S31" s="293">
        <f>IF($A31="","",IFERROR(VLOOKUP(S$3&amp;$A31,Model1_Rio!$1:$1048576,S$4,0),"-"))</f>
        <v>0.81168091297149703</v>
      </c>
      <c r="T31" s="294">
        <f>IF($A31="","",IFERROR(VLOOKUP(T$3&amp;$A31,Model1_Rio!$1:$1048576,T$4,0)*100,"-"))</f>
        <v>1.5958887091094102E-20</v>
      </c>
      <c r="U31" s="295">
        <f>IF($A31="","",IFERROR(VLOOKUP(U$3&amp;$A31,Model1_Rio!$1:$1048576,U$4,0),"-"))</f>
        <v>2.79984921216965E-2</v>
      </c>
      <c r="V31" s="293">
        <f>IF($A31="","",IFERROR(VLOOKUP(V$3&amp;$A31,Model1_Rio!$1:$1048576,V$4,0),"-"))</f>
        <v>0.87300658226013195</v>
      </c>
      <c r="W31" s="294">
        <f>IF($A31="","",IFERROR(VLOOKUP(W$3&amp;$A31,Model1_Rio!$1:$1048576,W$4,0)*100,"-"))</f>
        <v>7.9147479583046198E-23</v>
      </c>
      <c r="X31" s="295">
        <f>IF($A31="","",IFERROR(VLOOKUP(X$3&amp;$A31,Model1_Rio!$1:$1048576,X$4,0),"-"))</f>
        <v>3.2801013439893702E-2</v>
      </c>
      <c r="Y31" s="293">
        <f>IF($A31="","",IFERROR(VLOOKUP(Y$3&amp;$A31,Model1_Rio!$1:$1048576,Y$4,0),"-"))</f>
        <v>0.87017297744750999</v>
      </c>
      <c r="Z31" s="294">
        <f>IF($A31="","",IFERROR(VLOOKUP(Z$3&amp;$A31,Model1_Rio!$1:$1048576,Z$4,0)*100,"-"))</f>
        <v>4.8574891211279999E-22</v>
      </c>
      <c r="AA31" s="295">
        <f>IF($A31="","",IFERROR(VLOOKUP(AA$3&amp;$A31,Model1_Rio!$1:$1048576,AA$4,0),"-"))</f>
        <v>2.6467142626643202E-2</v>
      </c>
      <c r="AB31" s="293">
        <f>IF($A31="","",IFERROR(VLOOKUP(AB$3&amp;$A31,Model1_Rio!$1:$1048576,AB$4,0),"-"))</f>
        <v>0.79563367366790805</v>
      </c>
      <c r="AC31" s="294">
        <f>IF($A31="","",IFERROR(VLOOKUP(AC$3&amp;$A31,Model1_Rio!$1:$1048576,AC$4,0)*100,"-"))</f>
        <v>7.6834431056119508E-26</v>
      </c>
      <c r="AD31" s="295">
        <f>IF($A31="","",IFERROR(VLOOKUP(AD$3&amp;$A31,Model1_Rio!$1:$1048576,AD$4,0),"-"))</f>
        <v>3.0375916510820399E-2</v>
      </c>
      <c r="AE31" s="293">
        <f>IF($A31="","",IFERROR(VLOOKUP(AE$3&amp;$A31,Model1_Rio!$1:$1048576,AE$4,0),"-"))</f>
        <v>0.87275022268295299</v>
      </c>
      <c r="AF31" s="294">
        <f>IF($A31="","",IFERROR(VLOOKUP(AF$3&amp;$A31,Model1_Rio!$1:$1048576,AF$4,0)*100,"-"))</f>
        <v>7.1486225703698402E-15</v>
      </c>
      <c r="AG31" s="295">
        <f>IF($A31="","",IFERROR(VLOOKUP(AG$3&amp;$A31,Model1_Rio!$1:$1048576,AG$4,0),"-"))</f>
        <v>2.53168046474457E-2</v>
      </c>
      <c r="AH31" s="293">
        <f>IF($A31="","",IFERROR(VLOOKUP(AH$3&amp;$A31,Model1_Rio!$1:$1048576,AH$4,0),"-"))</f>
        <v>0.49286416172981301</v>
      </c>
      <c r="AI31" s="294">
        <f>IF($A31="","",IFERROR(VLOOKUP(AI$3&amp;$A31,Model1_Rio!$1:$1048576,AI$4,0)*100,"-"))</f>
        <v>7.0222455542534604E-2</v>
      </c>
      <c r="AJ31" s="295">
        <f>IF($A31="","",IFERROR(VLOOKUP(AJ$3&amp;$A31,Model1_Rio!$1:$1048576,AJ$4,0),"-"))</f>
        <v>2.9175503179431E-2</v>
      </c>
      <c r="AK31" s="293">
        <f>IF($A31="","",IFERROR(VLOOKUP(AK$3&amp;$A31,Model1_Rio!$1:$1048576,AK$4,0),"-"))</f>
        <v>0.51141047477722201</v>
      </c>
      <c r="AL31" s="294">
        <f>IF($A31="","",IFERROR(VLOOKUP(AL$3&amp;$A31,Model1_Rio!$1:$1048576,AL$4,0)*100,"-"))</f>
        <v>4.3185627873754102E-4</v>
      </c>
      <c r="AM31" s="295">
        <f>IF($A31="","",IFERROR(VLOOKUP(AM$3&amp;$A31,Model1_Rio!$1:$1048576,AM$4,0),"-"))</f>
        <v>2.7588773518800701E-2</v>
      </c>
      <c r="AN31" s="293">
        <f>IF($A31="","",IFERROR(VLOOKUP(AN$3&amp;$A31,Model1_Rio!$1:$1048576,AN$4,0),"-"))</f>
        <v>0.62497729063034102</v>
      </c>
      <c r="AO31" s="294">
        <f>IF($A31="","",IFERROR(VLOOKUP(AO$3&amp;$A31,Model1_Rio!$1:$1048576,AO$4,0)*100,"-"))</f>
        <v>4.8709778420293305E-14</v>
      </c>
      <c r="AP31" s="295">
        <f>IF($A31="","",IFERROR(VLOOKUP(AP$3&amp;$A31,Model1_Rio!$1:$1048576,AP$4,0),"-"))</f>
        <v>2.97860987484455E-2</v>
      </c>
      <c r="AQ31" s="293">
        <f>IF($A31="","",IFERROR(VLOOKUP(AQ$3&amp;$A31,Model1_Rio!$1:$1048576,AQ$4,0),"-"))</f>
        <v>0.71413165330886796</v>
      </c>
      <c r="AR31" s="294">
        <f>IF($A31="","",IFERROR(VLOOKUP(AR$3&amp;$A31,Model1_Rio!$1:$1048576,AR$4,0)*100,"-"))</f>
        <v>3.2867719222077899E-20</v>
      </c>
      <c r="AS31" s="295">
        <f>IF($A31="","",IFERROR(VLOOKUP(AS$3&amp;$A31,Model1_Rio!$1:$1048576,AS$4,0),"-"))</f>
        <v>2.92612127959728E-2</v>
      </c>
      <c r="AT31" s="293">
        <f>IF($A31="","",IFERROR(VLOOKUP(AT$3&amp;$A31,Model1_Rio!$1:$1048576,AT$4,0),"-"))</f>
        <v>0.75766849517822299</v>
      </c>
      <c r="AU31" s="294">
        <f>IF($A31="","",IFERROR(VLOOKUP(AU$3&amp;$A31,Model1_Rio!$1:$1048576,AU$4,0)*100,"-"))</f>
        <v>3.1186562758604199E-22</v>
      </c>
      <c r="AV31" s="295">
        <f>IF($A31="","",IFERROR(VLOOKUP(AV$3&amp;$A31,Model1_Rio!$1:$1048576,AV$4,0),"-"))</f>
        <v>3.0722396448254599E-2</v>
      </c>
      <c r="AW31" s="293">
        <f>IF($A31="","",IFERROR(VLOOKUP(AW$3&amp;$A31,Model1_Rio!$1:$1048576,AW$4,0),"-"))</f>
        <v>0.967337965965271</v>
      </c>
      <c r="AX31" s="294">
        <f>IF($A31="","",IFERROR(VLOOKUP(AX$3&amp;$A31,Model1_Rio!$1:$1048576,AX$4,0)*100,"-"))</f>
        <v>0</v>
      </c>
      <c r="AY31" s="295">
        <f>IF($A31="","",IFERROR(VLOOKUP(AY$3&amp;$A31,Model1_Rio!$1:$1048576,AY$4,0),"-"))</f>
        <v>3.2217647880315801E-2</v>
      </c>
      <c r="AZ31" s="293">
        <f>IF($A31="","",IFERROR(VLOOKUP(AZ$3&amp;$A31,Model1_Rio!$1:$1048576,AZ$4,0),"-"))</f>
        <v>0.82208389043807995</v>
      </c>
      <c r="BA31" s="294">
        <f>IF($A31="","",IFERROR(VLOOKUP(BA$3&amp;$A31,Model1_Rio!$1:$1048576,BA$4,0)*100,"-"))</f>
        <v>7.9893773944262403E-31</v>
      </c>
      <c r="BB31" s="295">
        <f>IF($A31="","",IFERROR(VLOOKUP(BB$3&amp;$A31,Model1_Rio!$1:$1048576,BB$4,0),"-"))</f>
        <v>2.5965332984924299E-2</v>
      </c>
      <c r="BC31" s="293">
        <f>IF($A31="","",IFERROR(VLOOKUP(BC$3&amp;$A31,Model1_Rio!$1:$1048576,BC$4,0),"-"))</f>
        <v>0.839727103710175</v>
      </c>
      <c r="BD31" s="294">
        <f>IF($A31="","",IFERROR(VLOOKUP(BD$3&amp;$A31,Model1_Rio!$1:$1048576,BD$4,0)*100,"-"))</f>
        <v>3.0933883807284298E-29</v>
      </c>
      <c r="BE31" s="295">
        <f>IF($A31="","",IFERROR(VLOOKUP(BE$3&amp;$A31,Model1_Rio!$1:$1048576,BE$4,0),"-"))</f>
        <v>2.3675039410591101E-2</v>
      </c>
      <c r="BF31" s="293">
        <f>IF($A31="","",IFERROR(VLOOKUP(BF$3&amp;$A31,Model1_Rio!$1:$1048576,BF$4,0),"-"))</f>
        <v>0.75411057472229004</v>
      </c>
      <c r="BG31" s="294">
        <f>IF($A31="","",IFERROR(VLOOKUP(BG$3&amp;$A31,Model1_Rio!$1:$1048576,BG$4,0)*100,"-"))</f>
        <v>0</v>
      </c>
      <c r="BH31" s="295">
        <f>IF($A31="","",IFERROR(VLOOKUP(BH$3&amp;$A31,Model1_Rio!$1:$1048576,BH$4,0),"-"))</f>
        <v>3.3757820725441E-2</v>
      </c>
      <c r="BI31" s="293">
        <f>IF($A31="","",IFERROR(VLOOKUP(BI$3&amp;$A31,Model1_Rio!$1:$1048576,BI$4,0),"-"))</f>
        <v>0.85545992851257302</v>
      </c>
      <c r="BJ31" s="294">
        <f>IF($A31="","",IFERROR(VLOOKUP(BJ$3&amp;$A31,Model1_Rio!$1:$1048576,BJ$4,0)*100,"-"))</f>
        <v>0</v>
      </c>
      <c r="BK31" s="295">
        <f>IF($A31="","",IFERROR(VLOOKUP(BK$3&amp;$A31,Model1_Rio!$1:$1048576,BK$4,0),"-"))</f>
        <v>2.91491821408272E-2</v>
      </c>
      <c r="BL31" s="293">
        <f>IF($A31="","",IFERROR(VLOOKUP(BL$3&amp;$A31,Model1_Rio!$1:$1048576,BL$4,0),"-"))</f>
        <v>0.66058194637298595</v>
      </c>
      <c r="BM31" s="294">
        <f>IF($A31="","",IFERROR(VLOOKUP(BM$3&amp;$A31,Model1_Rio!$1:$1048576,BM$4,0)*100,"-"))</f>
        <v>1.4634679670771899E-31</v>
      </c>
      <c r="BN31" s="295">
        <f>IF($A31="","",IFERROR(VLOOKUP(BN$3&amp;$A31,Model1_Rio!$1:$1048576,BN$4,0),"-"))</f>
        <v>2.8114810585975598E-2</v>
      </c>
      <c r="BO31" s="293">
        <f>IF($A31="","",IFERROR(VLOOKUP(BO$3&amp;$A31,Model1_Rio!$1:$1048576,BO$4,0),"-"))</f>
        <v>0.76442056894302401</v>
      </c>
      <c r="BP31" s="294">
        <f>IF($A31="","",IFERROR(VLOOKUP(BP$3&amp;$A31,Model1_Rio!$1:$1048576,BP$4,0)*100,"-"))</f>
        <v>0</v>
      </c>
      <c r="BQ31" s="295">
        <f>IF($A31="","",IFERROR(VLOOKUP(BQ$3&amp;$A31,Model1_Rio!$1:$1048576,BQ$4,0),"-"))</f>
        <v>3.0500343069434201E-2</v>
      </c>
      <c r="BR31" s="293">
        <f>IF($A31="","",IFERROR(VLOOKUP(BR$3&amp;$A31,Model1_Rio!$1:$1048576,BR$4,0),"-"))</f>
        <v>0.83175337314605702</v>
      </c>
      <c r="BS31" s="294">
        <f>IF($A31="","",IFERROR(VLOOKUP(BS$3&amp;$A31,Model1_Rio!$1:$1048576,BS$4,0)*100,"-"))</f>
        <v>0</v>
      </c>
      <c r="BT31" s="295">
        <f>IF($A31="","",IFERROR(VLOOKUP(BT$3&amp;$A31,Model1_Rio!$1:$1048576,BT$4,0),"-"))</f>
        <v>2.4822911247611001E-2</v>
      </c>
    </row>
    <row r="32" spans="1:72" ht="25.5" x14ac:dyDescent="0.25">
      <c r="A32" s="353" t="s">
        <v>704</v>
      </c>
      <c r="B32" s="285"/>
      <c r="C32" s="303" t="s">
        <v>745</v>
      </c>
      <c r="D32" s="293">
        <f>IF($A32="","",IFERROR(VLOOKUP(D$3&amp;$A32,Model1_Rio!$1:$1048576,D$4,0),"-"))</f>
        <v>1.46448254585266</v>
      </c>
      <c r="E32" s="294">
        <f>IF($A32="","",IFERROR(VLOOKUP(E$3&amp;$A32,Model1_Rio!$1:$1048576,E$4,0)*100,"-"))</f>
        <v>0</v>
      </c>
      <c r="F32" s="295">
        <f>IF($A32="","",IFERROR(VLOOKUP(F$3&amp;$A32,Model1_Rio!$1:$1048576,F$4,0),"-"))</f>
        <v>0.21338620781898501</v>
      </c>
      <c r="G32" s="293">
        <f>IF($A32="","",IFERROR(VLOOKUP(G$3&amp;$A32,Model1_Rio!$1:$1048576,G$4,0),"-"))</f>
        <v>1.22075390815735</v>
      </c>
      <c r="H32" s="294">
        <f>IF($A32="","",IFERROR(VLOOKUP(H$3&amp;$A32,Model1_Rio!$1:$1048576,H$4,0)*100,"-"))</f>
        <v>0</v>
      </c>
      <c r="I32" s="295">
        <f>IF($A32="","",IFERROR(VLOOKUP(I$3&amp;$A32,Model1_Rio!$1:$1048576,I$4,0),"-"))</f>
        <v>0.21039316058158899</v>
      </c>
      <c r="J32" s="293">
        <f>IF($A32="","",IFERROR(VLOOKUP(J$3&amp;$A32,Model1_Rio!$1:$1048576,J$4,0),"-"))</f>
        <v>1.34795594215393</v>
      </c>
      <c r="K32" s="294">
        <f>IF($A32="","",IFERROR(VLOOKUP(K$3&amp;$A32,Model1_Rio!$1:$1048576,K$4,0)*100,"-"))</f>
        <v>0</v>
      </c>
      <c r="L32" s="295">
        <f>IF($A32="","",IFERROR(VLOOKUP(L$3&amp;$A32,Model1_Rio!$1:$1048576,L$4,0),"-"))</f>
        <v>0.20941458642482799</v>
      </c>
      <c r="M32" s="293">
        <f>IF($A32="","",IFERROR(VLOOKUP(M$3&amp;$A32,Model1_Rio!$1:$1048576,M$4,0),"-"))</f>
        <v>1.2572561502456701</v>
      </c>
      <c r="N32" s="294">
        <f>IF($A32="","",IFERROR(VLOOKUP(N$3&amp;$A32,Model1_Rio!$1:$1048576,N$4,0)*100,"-"))</f>
        <v>0</v>
      </c>
      <c r="O32" s="295">
        <f>IF($A32="","",IFERROR(VLOOKUP(O$3&amp;$A32,Model1_Rio!$1:$1048576,O$4,0),"-"))</f>
        <v>0.20738185942173001</v>
      </c>
      <c r="P32" s="293">
        <f>IF($A32="","",IFERROR(VLOOKUP(P$3&amp;$A32,Model1_Rio!$1:$1048576,P$4,0),"-"))</f>
        <v>1.3903380632400499</v>
      </c>
      <c r="Q32" s="294">
        <f>IF($A32="","",IFERROR(VLOOKUP(Q$3&amp;$A32,Model1_Rio!$1:$1048576,Q$4,0)*100,"-"))</f>
        <v>0</v>
      </c>
      <c r="R32" s="295">
        <f>IF($A32="","",IFERROR(VLOOKUP(R$3&amp;$A32,Model1_Rio!$1:$1048576,R$4,0),"-"))</f>
        <v>0.22175556421279899</v>
      </c>
      <c r="S32" s="293">
        <f>IF($A32="","",IFERROR(VLOOKUP(S$3&amp;$A32,Model1_Rio!$1:$1048576,S$4,0),"-"))</f>
        <v>1.3791418075561499</v>
      </c>
      <c r="T32" s="294">
        <f>IF($A32="","",IFERROR(VLOOKUP(T$3&amp;$A32,Model1_Rio!$1:$1048576,T$4,0)*100,"-"))</f>
        <v>0</v>
      </c>
      <c r="U32" s="295">
        <f>IF($A32="","",IFERROR(VLOOKUP(U$3&amp;$A32,Model1_Rio!$1:$1048576,U$4,0),"-"))</f>
        <v>0.21105521917343101</v>
      </c>
      <c r="V32" s="293">
        <f>IF($A32="","",IFERROR(VLOOKUP(V$3&amp;$A32,Model1_Rio!$1:$1048576,V$4,0),"-"))</f>
        <v>1.37779521942139</v>
      </c>
      <c r="W32" s="294">
        <f>IF($A32="","",IFERROR(VLOOKUP(W$3&amp;$A32,Model1_Rio!$1:$1048576,W$4,0)*100,"-"))</f>
        <v>0</v>
      </c>
      <c r="X32" s="295">
        <f>IF($A32="","",IFERROR(VLOOKUP(X$3&amp;$A32,Model1_Rio!$1:$1048576,X$4,0),"-"))</f>
        <v>0.221034541726112</v>
      </c>
      <c r="Y32" s="293">
        <f>IF($A32="","",IFERROR(VLOOKUP(Y$3&amp;$A32,Model1_Rio!$1:$1048576,Y$4,0),"-"))</f>
        <v>1.3937726020812999</v>
      </c>
      <c r="Z32" s="294">
        <f>IF($A32="","",IFERROR(VLOOKUP(Z$3&amp;$A32,Model1_Rio!$1:$1048576,Z$4,0)*100,"-"))</f>
        <v>0</v>
      </c>
      <c r="AA32" s="295">
        <f>IF($A32="","",IFERROR(VLOOKUP(AA$3&amp;$A32,Model1_Rio!$1:$1048576,AA$4,0),"-"))</f>
        <v>0.23139697313308699</v>
      </c>
      <c r="AB32" s="293">
        <f>IF($A32="","",IFERROR(VLOOKUP(AB$3&amp;$A32,Model1_Rio!$1:$1048576,AB$4,0),"-"))</f>
        <v>1.3163161277771001</v>
      </c>
      <c r="AC32" s="294">
        <f>IF($A32="","",IFERROR(VLOOKUP(AC$3&amp;$A32,Model1_Rio!$1:$1048576,AC$4,0)*100,"-"))</f>
        <v>0</v>
      </c>
      <c r="AD32" s="295">
        <f>IF($A32="","",IFERROR(VLOOKUP(AD$3&amp;$A32,Model1_Rio!$1:$1048576,AD$4,0),"-"))</f>
        <v>0.23755972087383301</v>
      </c>
      <c r="AE32" s="293">
        <f>IF($A32="","",IFERROR(VLOOKUP(AE$3&amp;$A32,Model1_Rio!$1:$1048576,AE$4,0),"-"))</f>
        <v>1.31045246124268</v>
      </c>
      <c r="AF32" s="294">
        <f>IF($A32="","",IFERROR(VLOOKUP(AF$3&amp;$A32,Model1_Rio!$1:$1048576,AF$4,0)*100,"-"))</f>
        <v>0</v>
      </c>
      <c r="AG32" s="295">
        <f>IF($A32="","",IFERROR(VLOOKUP(AG$3&amp;$A32,Model1_Rio!$1:$1048576,AG$4,0),"-"))</f>
        <v>0.23803138732910201</v>
      </c>
      <c r="AH32" s="293">
        <f>IF($A32="","",IFERROR(VLOOKUP(AH$3&amp;$A32,Model1_Rio!$1:$1048576,AH$4,0),"-"))</f>
        <v>0.88465064764022805</v>
      </c>
      <c r="AI32" s="294">
        <f>IF($A32="","",IFERROR(VLOOKUP(AI$3&amp;$A32,Model1_Rio!$1:$1048576,AI$4,0)*100,"-"))</f>
        <v>9.4331884155102912E-12</v>
      </c>
      <c r="AJ32" s="295">
        <f>IF($A32="","",IFERROR(VLOOKUP(AJ$3&amp;$A32,Model1_Rio!$1:$1048576,AJ$4,0),"-"))</f>
        <v>0.243290916085243</v>
      </c>
      <c r="AK32" s="293">
        <f>IF($A32="","",IFERROR(VLOOKUP(AK$3&amp;$A32,Model1_Rio!$1:$1048576,AK$4,0),"-"))</f>
        <v>1.0034199953079199</v>
      </c>
      <c r="AL32" s="294">
        <f>IF($A32="","",IFERROR(VLOOKUP(AL$3&amp;$A32,Model1_Rio!$1:$1048576,AL$4,0)*100,"-"))</f>
        <v>1.37219364319791E-33</v>
      </c>
      <c r="AM32" s="295">
        <f>IF($A32="","",IFERROR(VLOOKUP(AM$3&amp;$A32,Model1_Rio!$1:$1048576,AM$4,0),"-"))</f>
        <v>0.24789234995841999</v>
      </c>
      <c r="AN32" s="293">
        <f>IF($A32="","",IFERROR(VLOOKUP(AN$3&amp;$A32,Model1_Rio!$1:$1048576,AN$4,0),"-"))</f>
        <v>1.2426292896270801</v>
      </c>
      <c r="AO32" s="294">
        <f>IF($A32="","",IFERROR(VLOOKUP(AO$3&amp;$A32,Model1_Rio!$1:$1048576,AO$4,0)*100,"-"))</f>
        <v>0</v>
      </c>
      <c r="AP32" s="295">
        <f>IF($A32="","",IFERROR(VLOOKUP(AP$3&amp;$A32,Model1_Rio!$1:$1048576,AP$4,0),"-"))</f>
        <v>0.24604432284832001</v>
      </c>
      <c r="AQ32" s="293">
        <f>IF($A32="","",IFERROR(VLOOKUP(AQ$3&amp;$A32,Model1_Rio!$1:$1048576,AQ$4,0),"-"))</f>
        <v>1.3204106092453001</v>
      </c>
      <c r="AR32" s="294">
        <f>IF($A32="","",IFERROR(VLOOKUP(AR$3&amp;$A32,Model1_Rio!$1:$1048576,AR$4,0)*100,"-"))</f>
        <v>0</v>
      </c>
      <c r="AS32" s="295">
        <f>IF($A32="","",IFERROR(VLOOKUP(AS$3&amp;$A32,Model1_Rio!$1:$1048576,AS$4,0),"-"))</f>
        <v>0.25319018959999101</v>
      </c>
      <c r="AT32" s="293">
        <f>IF($A32="","",IFERROR(VLOOKUP(AT$3&amp;$A32,Model1_Rio!$1:$1048576,AT$4,0),"-"))</f>
        <v>1.3795688152313199</v>
      </c>
      <c r="AU32" s="294">
        <f>IF($A32="","",IFERROR(VLOOKUP(AU$3&amp;$A32,Model1_Rio!$1:$1048576,AU$4,0)*100,"-"))</f>
        <v>0</v>
      </c>
      <c r="AV32" s="295">
        <f>IF($A32="","",IFERROR(VLOOKUP(AV$3&amp;$A32,Model1_Rio!$1:$1048576,AV$4,0),"-"))</f>
        <v>0.25785234570503202</v>
      </c>
      <c r="AW32" s="293">
        <f>IF($A32="","",IFERROR(VLOOKUP(AW$3&amp;$A32,Model1_Rio!$1:$1048576,AW$4,0),"-"))</f>
        <v>1.3039591312408401</v>
      </c>
      <c r="AX32" s="294">
        <f>IF($A32="","",IFERROR(VLOOKUP(AX$3&amp;$A32,Model1_Rio!$1:$1048576,AX$4,0)*100,"-"))</f>
        <v>0</v>
      </c>
      <c r="AY32" s="295">
        <f>IF($A32="","",IFERROR(VLOOKUP(AY$3&amp;$A32,Model1_Rio!$1:$1048576,AY$4,0),"-"))</f>
        <v>0.23026645183563199</v>
      </c>
      <c r="AZ32" s="293">
        <f>IF($A32="","",IFERROR(VLOOKUP(AZ$3&amp;$A32,Model1_Rio!$1:$1048576,AZ$4,0),"-"))</f>
        <v>1.3189766407012899</v>
      </c>
      <c r="BA32" s="294">
        <f>IF($A32="","",IFERROR(VLOOKUP(BA$3&amp;$A32,Model1_Rio!$1:$1048576,BA$4,0)*100,"-"))</f>
        <v>0</v>
      </c>
      <c r="BB32" s="295">
        <f>IF($A32="","",IFERROR(VLOOKUP(BB$3&amp;$A32,Model1_Rio!$1:$1048576,BB$4,0),"-"))</f>
        <v>0.26419526338577298</v>
      </c>
      <c r="BC32" s="293">
        <f>IF($A32="","",IFERROR(VLOOKUP(BC$3&amp;$A32,Model1_Rio!$1:$1048576,BC$4,0),"-"))</f>
        <v>1.40163433551788</v>
      </c>
      <c r="BD32" s="294">
        <f>IF($A32="","",IFERROR(VLOOKUP(BD$3&amp;$A32,Model1_Rio!$1:$1048576,BD$4,0)*100,"-"))</f>
        <v>0</v>
      </c>
      <c r="BE32" s="295">
        <f>IF($A32="","",IFERROR(VLOOKUP(BE$3&amp;$A32,Model1_Rio!$1:$1048576,BE$4,0),"-"))</f>
        <v>0.27138552069664001</v>
      </c>
      <c r="BF32" s="293">
        <f>IF($A32="","",IFERROR(VLOOKUP(BF$3&amp;$A32,Model1_Rio!$1:$1048576,BF$4,0),"-"))</f>
        <v>1.3205642700195299</v>
      </c>
      <c r="BG32" s="294">
        <f>IF($A32="","",IFERROR(VLOOKUP(BG$3&amp;$A32,Model1_Rio!$1:$1048576,BG$4,0)*100,"-"))</f>
        <v>0</v>
      </c>
      <c r="BH32" s="295">
        <f>IF($A32="","",IFERROR(VLOOKUP(BH$3&amp;$A32,Model1_Rio!$1:$1048576,BH$4,0),"-"))</f>
        <v>0.21014139056205799</v>
      </c>
      <c r="BI32" s="293">
        <f>IF($A32="","",IFERROR(VLOOKUP(BI$3&amp;$A32,Model1_Rio!$1:$1048576,BI$4,0),"-"))</f>
        <v>1.38942182064056</v>
      </c>
      <c r="BJ32" s="294">
        <f>IF($A32="","",IFERROR(VLOOKUP(BJ$3&amp;$A32,Model1_Rio!$1:$1048576,BJ$4,0)*100,"-"))</f>
        <v>0</v>
      </c>
      <c r="BK32" s="295">
        <f>IF($A32="","",IFERROR(VLOOKUP(BK$3&amp;$A32,Model1_Rio!$1:$1048576,BK$4,0),"-"))</f>
        <v>0.22131809592247001</v>
      </c>
      <c r="BL32" s="293">
        <f>IF($A32="","",IFERROR(VLOOKUP(BL$3&amp;$A32,Model1_Rio!$1:$1048576,BL$4,0),"-"))</f>
        <v>1.11916959285736</v>
      </c>
      <c r="BM32" s="294">
        <f>IF($A32="","",IFERROR(VLOOKUP(BM$3&amp;$A32,Model1_Rio!$1:$1048576,BM$4,0)*100,"-"))</f>
        <v>0</v>
      </c>
      <c r="BN32" s="295">
        <f>IF($A32="","",IFERROR(VLOOKUP(BN$3&amp;$A32,Model1_Rio!$1:$1048576,BN$4,0),"-"))</f>
        <v>0.24170576035976399</v>
      </c>
      <c r="BO32" s="293">
        <f>IF($A32="","",IFERROR(VLOOKUP(BO$3&amp;$A32,Model1_Rio!$1:$1048576,BO$4,0),"-"))</f>
        <v>1.30385434627533</v>
      </c>
      <c r="BP32" s="294">
        <f>IF($A32="","",IFERROR(VLOOKUP(BP$3&amp;$A32,Model1_Rio!$1:$1048576,BP$4,0)*100,"-"))</f>
        <v>0</v>
      </c>
      <c r="BQ32" s="295">
        <f>IF($A32="","",IFERROR(VLOOKUP(BQ$3&amp;$A32,Model1_Rio!$1:$1048576,BQ$4,0),"-"))</f>
        <v>0.24680934846401201</v>
      </c>
      <c r="BR32" s="293">
        <f>IF($A32="","",IFERROR(VLOOKUP(BR$3&amp;$A32,Model1_Rio!$1:$1048576,BR$4,0),"-"))</f>
        <v>1.36038506031036</v>
      </c>
      <c r="BS32" s="294">
        <f>IF($A32="","",IFERROR(VLOOKUP(BS$3&amp;$A32,Model1_Rio!$1:$1048576,BS$4,0)*100,"-"))</f>
        <v>0</v>
      </c>
      <c r="BT32" s="295">
        <f>IF($A32="","",IFERROR(VLOOKUP(BT$3&amp;$A32,Model1_Rio!$1:$1048576,BT$4,0),"-"))</f>
        <v>0.26778182387352001</v>
      </c>
    </row>
    <row r="33" spans="1:72" ht="25.5" x14ac:dyDescent="0.25">
      <c r="A33" s="353" t="s">
        <v>705</v>
      </c>
      <c r="B33" s="321"/>
      <c r="C33" s="322" t="s">
        <v>765</v>
      </c>
      <c r="D33" s="293">
        <f>IF($A33="","",IFERROR(VLOOKUP(D$3&amp;$A33,Model1_Rio!$1:$1048576,D$4,0),"-"))</f>
        <v>2.0584695339202899</v>
      </c>
      <c r="E33" s="294">
        <f>IF($A33="","",IFERROR(VLOOKUP(E$3&amp;$A33,Model1_Rio!$1:$1048576,E$4,0)*100,"-"))</f>
        <v>0</v>
      </c>
      <c r="F33" s="295">
        <f>IF($A33="","",IFERROR(VLOOKUP(F$3&amp;$A33,Model1_Rio!$1:$1048576,F$4,0),"-"))</f>
        <v>1.26696582883596E-2</v>
      </c>
      <c r="G33" s="293">
        <f>IF($A33="","",IFERROR(VLOOKUP(G$3&amp;$A33,Model1_Rio!$1:$1048576,G$4,0),"-"))</f>
        <v>1.55073249340057</v>
      </c>
      <c r="H33" s="294">
        <f>IF($A33="","",IFERROR(VLOOKUP(H$3&amp;$A33,Model1_Rio!$1:$1048576,H$4,0)*100,"-"))</f>
        <v>0</v>
      </c>
      <c r="I33" s="295">
        <f>IF($A33="","",IFERROR(VLOOKUP(I$3&amp;$A33,Model1_Rio!$1:$1048576,I$4,0),"-"))</f>
        <v>1.6193453222513199E-2</v>
      </c>
      <c r="J33" s="293">
        <f>IF($A33="","",IFERROR(VLOOKUP(J$3&amp;$A33,Model1_Rio!$1:$1048576,J$4,0),"-"))</f>
        <v>1.8161602020263701</v>
      </c>
      <c r="K33" s="294">
        <f>IF($A33="","",IFERROR(VLOOKUP(K$3&amp;$A33,Model1_Rio!$1:$1048576,K$4,0)*100,"-"))</f>
        <v>0</v>
      </c>
      <c r="L33" s="295">
        <f>IF($A33="","",IFERROR(VLOOKUP(L$3&amp;$A33,Model1_Rio!$1:$1048576,L$4,0),"-"))</f>
        <v>1.36271677911282E-2</v>
      </c>
      <c r="M33" s="293">
        <f>IF($A33="","",IFERROR(VLOOKUP(M$3&amp;$A33,Model1_Rio!$1:$1048576,M$4,0),"-"))</f>
        <v>1.6880413293838501</v>
      </c>
      <c r="N33" s="294">
        <f>IF($A33="","",IFERROR(VLOOKUP(N$3&amp;$A33,Model1_Rio!$1:$1048576,N$4,0)*100,"-"))</f>
        <v>0</v>
      </c>
      <c r="O33" s="295">
        <f>IF($A33="","",IFERROR(VLOOKUP(O$3&amp;$A33,Model1_Rio!$1:$1048576,O$4,0),"-"))</f>
        <v>1.4956384897232101E-2</v>
      </c>
      <c r="P33" s="293">
        <f>IF($A33="","",IFERROR(VLOOKUP(P$3&amp;$A33,Model1_Rio!$1:$1048576,P$4,0),"-"))</f>
        <v>2.0020117759704599</v>
      </c>
      <c r="Q33" s="294">
        <f>IF($A33="","",IFERROR(VLOOKUP(Q$3&amp;$A33,Model1_Rio!$1:$1048576,Q$4,0)*100,"-"))</f>
        <v>0</v>
      </c>
      <c r="R33" s="295">
        <f>IF($A33="","",IFERROR(VLOOKUP(R$3&amp;$A33,Model1_Rio!$1:$1048576,R$4,0),"-"))</f>
        <v>1.32827255874872E-2</v>
      </c>
      <c r="S33" s="293">
        <f>IF($A33="","",IFERROR(VLOOKUP(S$3&amp;$A33,Model1_Rio!$1:$1048576,S$4,0),"-"))</f>
        <v>1.8679774999618499</v>
      </c>
      <c r="T33" s="294">
        <f>IF($A33="","",IFERROR(VLOOKUP(T$3&amp;$A33,Model1_Rio!$1:$1048576,T$4,0)*100,"-"))</f>
        <v>0</v>
      </c>
      <c r="U33" s="295">
        <f>IF($A33="","",IFERROR(VLOOKUP(U$3&amp;$A33,Model1_Rio!$1:$1048576,U$4,0),"-"))</f>
        <v>1.12401926890016E-2</v>
      </c>
      <c r="V33" s="293">
        <f>IF($A33="","",IFERROR(VLOOKUP(V$3&amp;$A33,Model1_Rio!$1:$1048576,V$4,0),"-"))</f>
        <v>1.8743159770965601</v>
      </c>
      <c r="W33" s="294">
        <f>IF($A33="","",IFERROR(VLOOKUP(W$3&amp;$A33,Model1_Rio!$1:$1048576,W$4,0)*100,"-"))</f>
        <v>0</v>
      </c>
      <c r="X33" s="295">
        <f>IF($A33="","",IFERROR(VLOOKUP(X$3&amp;$A33,Model1_Rio!$1:$1048576,X$4,0),"-"))</f>
        <v>1.33948503062129E-2</v>
      </c>
      <c r="Y33" s="293">
        <f>IF($A33="","",IFERROR(VLOOKUP(Y$3&amp;$A33,Model1_Rio!$1:$1048576,Y$4,0),"-"))</f>
        <v>1.77274513244629</v>
      </c>
      <c r="Z33" s="294">
        <f>IF($A33="","",IFERROR(VLOOKUP(Z$3&amp;$A33,Model1_Rio!$1:$1048576,Z$4,0)*100,"-"))</f>
        <v>0</v>
      </c>
      <c r="AA33" s="295">
        <f>IF($A33="","",IFERROR(VLOOKUP(AA$3&amp;$A33,Model1_Rio!$1:$1048576,AA$4,0),"-"))</f>
        <v>1.31017342209816E-2</v>
      </c>
      <c r="AB33" s="293">
        <f>IF($A33="","",IFERROR(VLOOKUP(AB$3&amp;$A33,Model1_Rio!$1:$1048576,AB$4,0),"-"))</f>
        <v>1.7265381813049301</v>
      </c>
      <c r="AC33" s="294">
        <f>IF($A33="","",IFERROR(VLOOKUP(AC$3&amp;$A33,Model1_Rio!$1:$1048576,AC$4,0)*100,"-"))</f>
        <v>0</v>
      </c>
      <c r="AD33" s="295">
        <f>IF($A33="","",IFERROR(VLOOKUP(AD$3&amp;$A33,Model1_Rio!$1:$1048576,AD$4,0),"-"))</f>
        <v>1.2154871597886099E-2</v>
      </c>
      <c r="AE33" s="293">
        <f>IF($A33="","",IFERROR(VLOOKUP(AE$3&amp;$A33,Model1_Rio!$1:$1048576,AE$4,0),"-"))</f>
        <v>1.6265841722488401</v>
      </c>
      <c r="AF33" s="294">
        <f>IF($A33="","",IFERROR(VLOOKUP(AF$3&amp;$A33,Model1_Rio!$1:$1048576,AF$4,0)*100,"-"))</f>
        <v>1.03064507125605E-17</v>
      </c>
      <c r="AG33" s="295">
        <f>IF($A33="","",IFERROR(VLOOKUP(AG$3&amp;$A33,Model1_Rio!$1:$1048576,AG$4,0),"-"))</f>
        <v>1.18357231840491E-2</v>
      </c>
      <c r="AH33" s="293">
        <f>IF($A33="","",IFERROR(VLOOKUP(AH$3&amp;$A33,Model1_Rio!$1:$1048576,AH$4,0),"-"))</f>
        <v>1.2522265911102299</v>
      </c>
      <c r="AI33" s="294">
        <f>IF($A33="","",IFERROR(VLOOKUP(AI$3&amp;$A33,Model1_Rio!$1:$1048576,AI$4,0)*100,"-"))</f>
        <v>9.9809449594090396E-7</v>
      </c>
      <c r="AJ33" s="295">
        <f>IF($A33="","",IFERROR(VLOOKUP(AJ$3&amp;$A33,Model1_Rio!$1:$1048576,AJ$4,0),"-"))</f>
        <v>1.3086493127048E-2</v>
      </c>
      <c r="AK33" s="293">
        <f>IF($A33="","",IFERROR(VLOOKUP(AK$3&amp;$A33,Model1_Rio!$1:$1048576,AK$4,0),"-"))</f>
        <v>1.68429338932037</v>
      </c>
      <c r="AL33" s="294">
        <f>IF($A33="","",IFERROR(VLOOKUP(AL$3&amp;$A33,Model1_Rio!$1:$1048576,AL$4,0)*100,"-"))</f>
        <v>2.4728508656327397E-27</v>
      </c>
      <c r="AM33" s="295">
        <f>IF($A33="","",IFERROR(VLOOKUP(AM$3&amp;$A33,Model1_Rio!$1:$1048576,AM$4,0),"-"))</f>
        <v>9.8845409229397808E-3</v>
      </c>
      <c r="AN33" s="293">
        <f>IF($A33="","",IFERROR(VLOOKUP(AN$3&amp;$A33,Model1_Rio!$1:$1048576,AN$4,0),"-"))</f>
        <v>1.5233780145645099</v>
      </c>
      <c r="AO33" s="294">
        <f>IF($A33="","",IFERROR(VLOOKUP(AO$3&amp;$A33,Model1_Rio!$1:$1048576,AO$4,0)*100,"-"))</f>
        <v>8.4465513920320101E-33</v>
      </c>
      <c r="AP33" s="295">
        <f>IF($A33="","",IFERROR(VLOOKUP(AP$3&amp;$A33,Model1_Rio!$1:$1048576,AP$4,0),"-"))</f>
        <v>1.17108374834061E-2</v>
      </c>
      <c r="AQ33" s="293">
        <f>IF($A33="","",IFERROR(VLOOKUP(AQ$3&amp;$A33,Model1_Rio!$1:$1048576,AQ$4,0),"-"))</f>
        <v>1.7711499929428101</v>
      </c>
      <c r="AR33" s="294">
        <f>IF($A33="","",IFERROR(VLOOKUP(AR$3&amp;$A33,Model1_Rio!$1:$1048576,AR$4,0)*100,"-"))</f>
        <v>0</v>
      </c>
      <c r="AS33" s="295">
        <f>IF($A33="","",IFERROR(VLOOKUP(AS$3&amp;$A33,Model1_Rio!$1:$1048576,AS$4,0),"-"))</f>
        <v>1.01955328136683E-2</v>
      </c>
      <c r="AT33" s="293">
        <f>IF($A33="","",IFERROR(VLOOKUP(AT$3&amp;$A33,Model1_Rio!$1:$1048576,AT$4,0),"-"))</f>
        <v>1.6871768236160301</v>
      </c>
      <c r="AU33" s="294">
        <f>IF($A33="","",IFERROR(VLOOKUP(AU$3&amp;$A33,Model1_Rio!$1:$1048576,AU$4,0)*100,"-"))</f>
        <v>0</v>
      </c>
      <c r="AV33" s="295">
        <f>IF($A33="","",IFERROR(VLOOKUP(AV$3&amp;$A33,Model1_Rio!$1:$1048576,AV$4,0),"-"))</f>
        <v>1.0245522484183299E-2</v>
      </c>
      <c r="AW33" s="293">
        <f>IF($A33="","",IFERROR(VLOOKUP(AW$3&amp;$A33,Model1_Rio!$1:$1048576,AW$4,0),"-"))</f>
        <v>1.75026595592499</v>
      </c>
      <c r="AX33" s="294">
        <f>IF($A33="","",IFERROR(VLOOKUP(AX$3&amp;$A33,Model1_Rio!$1:$1048576,AX$4,0)*100,"-"))</f>
        <v>0</v>
      </c>
      <c r="AY33" s="295">
        <f>IF($A33="","",IFERROR(VLOOKUP(AY$3&amp;$A33,Model1_Rio!$1:$1048576,AY$4,0),"-"))</f>
        <v>7.3643964715301999E-3</v>
      </c>
      <c r="AZ33" s="293">
        <f>IF($A33="","",IFERROR(VLOOKUP(AZ$3&amp;$A33,Model1_Rio!$1:$1048576,AZ$4,0),"-"))</f>
        <v>1.5984960794448899</v>
      </c>
      <c r="BA33" s="294">
        <f>IF($A33="","",IFERROR(VLOOKUP(BA$3&amp;$A33,Model1_Rio!$1:$1048576,BA$4,0)*100,"-"))</f>
        <v>0</v>
      </c>
      <c r="BB33" s="295">
        <f>IF($A33="","",IFERROR(VLOOKUP(BB$3&amp;$A33,Model1_Rio!$1:$1048576,BB$4,0),"-"))</f>
        <v>1.2048369273543399E-2</v>
      </c>
      <c r="BC33" s="293">
        <f>IF($A33="","",IFERROR(VLOOKUP(BC$3&amp;$A33,Model1_Rio!$1:$1048576,BC$4,0),"-"))</f>
        <v>1.71696925163269</v>
      </c>
      <c r="BD33" s="294">
        <f>IF($A33="","",IFERROR(VLOOKUP(BD$3&amp;$A33,Model1_Rio!$1:$1048576,BD$4,0)*100,"-"))</f>
        <v>0</v>
      </c>
      <c r="BE33" s="295">
        <f>IF($A33="","",IFERROR(VLOOKUP(BE$3&amp;$A33,Model1_Rio!$1:$1048576,BE$4,0),"-"))</f>
        <v>1.1466436088085201E-2</v>
      </c>
      <c r="BF33" s="293">
        <f>IF($A33="","",IFERROR(VLOOKUP(BF$3&amp;$A33,Model1_Rio!$1:$1048576,BF$4,0),"-"))</f>
        <v>1.76635277271271</v>
      </c>
      <c r="BG33" s="294">
        <f>IF($A33="","",IFERROR(VLOOKUP(BG$3&amp;$A33,Model1_Rio!$1:$1048576,BG$4,0)*100,"-"))</f>
        <v>0</v>
      </c>
      <c r="BH33" s="295">
        <f>IF($A33="","",IFERROR(VLOOKUP(BH$3&amp;$A33,Model1_Rio!$1:$1048576,BH$4,0),"-"))</f>
        <v>1.4369362033903601E-2</v>
      </c>
      <c r="BI33" s="293">
        <f>IF($A33="","",IFERROR(VLOOKUP(BI$3&amp;$A33,Model1_Rio!$1:$1048576,BI$4,0),"-"))</f>
        <v>1.8838745355606099</v>
      </c>
      <c r="BJ33" s="294">
        <f>IF($A33="","",IFERROR(VLOOKUP(BJ$3&amp;$A33,Model1_Rio!$1:$1048576,BJ$4,0)*100,"-"))</f>
        <v>0</v>
      </c>
      <c r="BK33" s="295">
        <f>IF($A33="","",IFERROR(VLOOKUP(BK$3&amp;$A33,Model1_Rio!$1:$1048576,BK$4,0),"-"))</f>
        <v>1.2756699696183199E-2</v>
      </c>
      <c r="BL33" s="293">
        <f>IF($A33="","",IFERROR(VLOOKUP(BL$3&amp;$A33,Model1_Rio!$1:$1048576,BL$4,0),"-"))</f>
        <v>1.5543510913848899</v>
      </c>
      <c r="BM33" s="294">
        <f>IF($A33="","",IFERROR(VLOOKUP(BM$3&amp;$A33,Model1_Rio!$1:$1048576,BM$4,0)*100,"-"))</f>
        <v>0</v>
      </c>
      <c r="BN33" s="295">
        <f>IF($A33="","",IFERROR(VLOOKUP(BN$3&amp;$A33,Model1_Rio!$1:$1048576,BN$4,0),"-"))</f>
        <v>1.1738907545805E-2</v>
      </c>
      <c r="BO33" s="293">
        <f>IF($A33="","",IFERROR(VLOOKUP(BO$3&amp;$A33,Model1_Rio!$1:$1048576,BO$4,0),"-"))</f>
        <v>1.6634286642074601</v>
      </c>
      <c r="BP33" s="294">
        <f>IF($A33="","",IFERROR(VLOOKUP(BP$3&amp;$A33,Model1_Rio!$1:$1048576,BP$4,0)*100,"-"))</f>
        <v>0</v>
      </c>
      <c r="BQ33" s="295">
        <f>IF($A33="","",IFERROR(VLOOKUP(BQ$3&amp;$A33,Model1_Rio!$1:$1048576,BQ$4,0),"-"))</f>
        <v>9.8721347749233194E-3</v>
      </c>
      <c r="BR33" s="293">
        <f>IF($A33="","",IFERROR(VLOOKUP(BR$3&amp;$A33,Model1_Rio!$1:$1048576,BR$4,0),"-"))</f>
        <v>1.6568570137023899</v>
      </c>
      <c r="BS33" s="294">
        <f>IF($A33="","",IFERROR(VLOOKUP(BS$3&amp;$A33,Model1_Rio!$1:$1048576,BS$4,0)*100,"-"))</f>
        <v>0</v>
      </c>
      <c r="BT33" s="295">
        <f>IF($A33="","",IFERROR(VLOOKUP(BT$3&amp;$A33,Model1_Rio!$1:$1048576,BT$4,0),"-"))</f>
        <v>1.1758095584809799E-2</v>
      </c>
    </row>
    <row r="34" spans="1:72" ht="25.5" x14ac:dyDescent="0.25">
      <c r="A34" s="353" t="s">
        <v>707</v>
      </c>
      <c r="B34" s="321"/>
      <c r="C34" s="322" t="s">
        <v>766</v>
      </c>
      <c r="D34" s="293">
        <f>IF($A34="","",IFERROR(VLOOKUP(D$3&amp;$A34,Model1_Rio!$1:$1048576,D$4,0),"-"))</f>
        <v>1.8949127197265601</v>
      </c>
      <c r="E34" s="294">
        <f>IF($A34="","",IFERROR(VLOOKUP(E$3&amp;$A34,Model1_Rio!$1:$1048576,E$4,0)*100,"-"))</f>
        <v>2.4712415273853196E-10</v>
      </c>
      <c r="F34" s="295">
        <f>IF($A34="","",IFERROR(VLOOKUP(F$3&amp;$A34,Model1_Rio!$1:$1048576,F$4,0),"-"))</f>
        <v>3.48236178979278E-3</v>
      </c>
      <c r="G34" s="293">
        <f>IF($A34="","",IFERROR(VLOOKUP(G$3&amp;$A34,Model1_Rio!$1:$1048576,G$4,0),"-"))</f>
        <v>1.96879947185516</v>
      </c>
      <c r="H34" s="294">
        <f>IF($A34="","",IFERROR(VLOOKUP(H$3&amp;$A34,Model1_Rio!$1:$1048576,H$4,0)*100,"-"))</f>
        <v>6.8928218973654797E-31</v>
      </c>
      <c r="I34" s="295">
        <f>IF($A34="","",IFERROR(VLOOKUP(I$3&amp;$A34,Model1_Rio!$1:$1048576,I$4,0),"-"))</f>
        <v>6.5301116555929201E-3</v>
      </c>
      <c r="J34" s="293">
        <f>IF($A34="","",IFERROR(VLOOKUP(J$3&amp;$A34,Model1_Rio!$1:$1048576,J$4,0),"-"))</f>
        <v>2.3116807937622101</v>
      </c>
      <c r="K34" s="294">
        <f>IF($A34="","",IFERROR(VLOOKUP(K$3&amp;$A34,Model1_Rio!$1:$1048576,K$4,0)*100,"-"))</f>
        <v>6.2640558465823896E-31</v>
      </c>
      <c r="L34" s="295">
        <f>IF($A34="","",IFERROR(VLOOKUP(L$3&amp;$A34,Model1_Rio!$1:$1048576,L$4,0),"-"))</f>
        <v>4.3686637654900603E-3</v>
      </c>
      <c r="M34" s="293">
        <f>IF($A34="","",IFERROR(VLOOKUP(M$3&amp;$A34,Model1_Rio!$1:$1048576,M$4,0),"-"))</f>
        <v>2.31910967826843</v>
      </c>
      <c r="N34" s="294">
        <f>IF($A34="","",IFERROR(VLOOKUP(N$3&amp;$A34,Model1_Rio!$1:$1048576,N$4,0)*100,"-"))</f>
        <v>0</v>
      </c>
      <c r="O34" s="295">
        <f>IF($A34="","",IFERROR(VLOOKUP(O$3&amp;$A34,Model1_Rio!$1:$1048576,O$4,0),"-"))</f>
        <v>3.2654865644872202E-3</v>
      </c>
      <c r="P34" s="293">
        <f>IF($A34="","",IFERROR(VLOOKUP(P$3&amp;$A34,Model1_Rio!$1:$1048576,P$4,0),"-"))</f>
        <v>2.36577320098877</v>
      </c>
      <c r="Q34" s="294">
        <f>IF($A34="","",IFERROR(VLOOKUP(Q$3&amp;$A34,Model1_Rio!$1:$1048576,Q$4,0)*100,"-"))</f>
        <v>0</v>
      </c>
      <c r="R34" s="295">
        <f>IF($A34="","",IFERROR(VLOOKUP(R$3&amp;$A34,Model1_Rio!$1:$1048576,R$4,0),"-"))</f>
        <v>3.41417849995196E-3</v>
      </c>
      <c r="S34" s="293">
        <f>IF($A34="","",IFERROR(VLOOKUP(S$3&amp;$A34,Model1_Rio!$1:$1048576,S$4,0),"-"))</f>
        <v>2.3738961219787602</v>
      </c>
      <c r="T34" s="294">
        <f>IF($A34="","",IFERROR(VLOOKUP(T$3&amp;$A34,Model1_Rio!$1:$1048576,T$4,0)*100,"-"))</f>
        <v>0</v>
      </c>
      <c r="U34" s="295">
        <f>IF($A34="","",IFERROR(VLOOKUP(U$3&amp;$A34,Model1_Rio!$1:$1048576,U$4,0),"-"))</f>
        <v>3.0616603326052401E-3</v>
      </c>
      <c r="V34" s="293">
        <f>IF($A34="","",IFERROR(VLOOKUP(V$3&amp;$A34,Model1_Rio!$1:$1048576,V$4,0),"-"))</f>
        <v>2.0444395542144802</v>
      </c>
      <c r="W34" s="294">
        <f>IF($A34="","",IFERROR(VLOOKUP(W$3&amp;$A34,Model1_Rio!$1:$1048576,W$4,0)*100,"-"))</f>
        <v>1.4392787092351602E-10</v>
      </c>
      <c r="X34" s="295">
        <f>IF($A34="","",IFERROR(VLOOKUP(X$3&amp;$A34,Model1_Rio!$1:$1048576,X$4,0),"-"))</f>
        <v>2.69782938994467E-3</v>
      </c>
      <c r="Y34" s="293">
        <f>IF($A34="","",IFERROR(VLOOKUP(Y$3&amp;$A34,Model1_Rio!$1:$1048576,Y$4,0),"-"))</f>
        <v>2.1247150897979701</v>
      </c>
      <c r="Z34" s="294">
        <f>IF($A34="","",IFERROR(VLOOKUP(Z$3&amp;$A34,Model1_Rio!$1:$1048576,Z$4,0)*100,"-"))</f>
        <v>0</v>
      </c>
      <c r="AA34" s="295">
        <f>IF($A34="","",IFERROR(VLOOKUP(AA$3&amp;$A34,Model1_Rio!$1:$1048576,AA$4,0),"-"))</f>
        <v>6.08255108818412E-3</v>
      </c>
      <c r="AB34" s="293">
        <f>IF($A34="","",IFERROR(VLOOKUP(AB$3&amp;$A34,Model1_Rio!$1:$1048576,AB$4,0),"-"))</f>
        <v>1.93735063076019</v>
      </c>
      <c r="AC34" s="294">
        <f>IF($A34="","",IFERROR(VLOOKUP(AC$3&amp;$A34,Model1_Rio!$1:$1048576,AC$4,0)*100,"-"))</f>
        <v>7.48419376624118E-20</v>
      </c>
      <c r="AD34" s="295">
        <f>IF($A34="","",IFERROR(VLOOKUP(AD$3&amp;$A34,Model1_Rio!$1:$1048576,AD$4,0),"-"))</f>
        <v>4.7304867766797499E-3</v>
      </c>
      <c r="AE34" s="293">
        <f>IF($A34="","",IFERROR(VLOOKUP(AE$3&amp;$A34,Model1_Rio!$1:$1048576,AE$4,0),"-"))</f>
        <v>1.6435915231704701</v>
      </c>
      <c r="AF34" s="294">
        <f>IF($A34="","",IFERROR(VLOOKUP(AF$3&amp;$A34,Model1_Rio!$1:$1048576,AF$4,0)*100,"-"))</f>
        <v>1.2192751910333799E-4</v>
      </c>
      <c r="AG34" s="295">
        <f>IF($A34="","",IFERROR(VLOOKUP(AG$3&amp;$A34,Model1_Rio!$1:$1048576,AG$4,0),"-"))</f>
        <v>6.0564656741917099E-3</v>
      </c>
      <c r="AH34" s="293">
        <f>IF($A34="","",IFERROR(VLOOKUP(AH$3&amp;$A34,Model1_Rio!$1:$1048576,AH$4,0),"-"))</f>
        <v>1.7659052610397299</v>
      </c>
      <c r="AI34" s="294">
        <f>IF($A34="","",IFERROR(VLOOKUP(AI$3&amp;$A34,Model1_Rio!$1:$1048576,AI$4,0)*100,"-"))</f>
        <v>2.2664612157538598E-11</v>
      </c>
      <c r="AJ34" s="295">
        <f>IF($A34="","",IFERROR(VLOOKUP(AJ$3&amp;$A34,Model1_Rio!$1:$1048576,AJ$4,0),"-"))</f>
        <v>8.2165412604808807E-3</v>
      </c>
      <c r="AK34" s="293">
        <f>IF($A34="","",IFERROR(VLOOKUP(AK$3&amp;$A34,Model1_Rio!$1:$1048576,AK$4,0),"-"))</f>
        <v>1.6690652370452901</v>
      </c>
      <c r="AL34" s="294">
        <f>IF($A34="","",IFERROR(VLOOKUP(AL$3&amp;$A34,Model1_Rio!$1:$1048576,AL$4,0)*100,"-"))</f>
        <v>1.4085133002972801E-12</v>
      </c>
      <c r="AM34" s="295">
        <f>IF($A34="","",IFERROR(VLOOKUP(AM$3&amp;$A34,Model1_Rio!$1:$1048576,AM$4,0),"-"))</f>
        <v>7.0318253710866E-3</v>
      </c>
      <c r="AN34" s="293">
        <f>IF($A34="","",IFERROR(VLOOKUP(AN$3&amp;$A34,Model1_Rio!$1:$1048576,AN$4,0),"-"))</f>
        <v>1.64372718334198</v>
      </c>
      <c r="AO34" s="294">
        <f>IF($A34="","",IFERROR(VLOOKUP(AO$3&amp;$A34,Model1_Rio!$1:$1048576,AO$4,0)*100,"-"))</f>
        <v>8.4538578241063399E-32</v>
      </c>
      <c r="AP34" s="295">
        <f>IF($A34="","",IFERROR(VLOOKUP(AP$3&amp;$A34,Model1_Rio!$1:$1048576,AP$4,0),"-"))</f>
        <v>7.8321518376469595E-3</v>
      </c>
      <c r="AQ34" s="293">
        <f>IF($A34="","",IFERROR(VLOOKUP(AQ$3&amp;$A34,Model1_Rio!$1:$1048576,AQ$4,0),"-"))</f>
        <v>1.92731237411499</v>
      </c>
      <c r="AR34" s="294">
        <f>IF($A34="","",IFERROR(VLOOKUP(AR$3&amp;$A34,Model1_Rio!$1:$1048576,AR$4,0)*100,"-"))</f>
        <v>0</v>
      </c>
      <c r="AS34" s="295">
        <f>IF($A34="","",IFERROR(VLOOKUP(AS$3&amp;$A34,Model1_Rio!$1:$1048576,AS$4,0),"-"))</f>
        <v>8.3026727661490406E-3</v>
      </c>
      <c r="AT34" s="293">
        <f>IF($A34="","",IFERROR(VLOOKUP(AT$3&amp;$A34,Model1_Rio!$1:$1048576,AT$4,0),"-"))</f>
        <v>1.97402024269104</v>
      </c>
      <c r="AU34" s="294">
        <f>IF($A34="","",IFERROR(VLOOKUP(AU$3&amp;$A34,Model1_Rio!$1:$1048576,AU$4,0)*100,"-"))</f>
        <v>0</v>
      </c>
      <c r="AV34" s="295">
        <f>IF($A34="","",IFERROR(VLOOKUP(AV$3&amp;$A34,Model1_Rio!$1:$1048576,AV$4,0),"-"))</f>
        <v>5.9688212350010898E-3</v>
      </c>
      <c r="AW34" s="293">
        <f>IF($A34="","",IFERROR(VLOOKUP(AW$3&amp;$A34,Model1_Rio!$1:$1048576,AW$4,0),"-"))</f>
        <v>1.9638557434082</v>
      </c>
      <c r="AX34" s="294">
        <f>IF($A34="","",IFERROR(VLOOKUP(AX$3&amp;$A34,Model1_Rio!$1:$1048576,AX$4,0)*100,"-"))</f>
        <v>0</v>
      </c>
      <c r="AY34" s="295">
        <f>IF($A34="","",IFERROR(VLOOKUP(AY$3&amp;$A34,Model1_Rio!$1:$1048576,AY$4,0),"-"))</f>
        <v>6.9054011255502701E-3</v>
      </c>
      <c r="AZ34" s="293">
        <f>IF($A34="","",IFERROR(VLOOKUP(AZ$3&amp;$A34,Model1_Rio!$1:$1048576,AZ$4,0),"-"))</f>
        <v>2.1116840839386</v>
      </c>
      <c r="BA34" s="294">
        <f>IF($A34="","",IFERROR(VLOOKUP(BA$3&amp;$A34,Model1_Rio!$1:$1048576,BA$4,0)*100,"-"))</f>
        <v>0</v>
      </c>
      <c r="BB34" s="295">
        <f>IF($A34="","",IFERROR(VLOOKUP(BB$3&amp;$A34,Model1_Rio!$1:$1048576,BB$4,0),"-"))</f>
        <v>7.3596225120127201E-3</v>
      </c>
      <c r="BC34" s="293">
        <f>IF($A34="","",IFERROR(VLOOKUP(BC$3&amp;$A34,Model1_Rio!$1:$1048576,BC$4,0),"-"))</f>
        <v>2.02702116966248</v>
      </c>
      <c r="BD34" s="294">
        <f>IF($A34="","",IFERROR(VLOOKUP(BD$3&amp;$A34,Model1_Rio!$1:$1048576,BD$4,0)*100,"-"))</f>
        <v>0</v>
      </c>
      <c r="BE34" s="295">
        <f>IF($A34="","",IFERROR(VLOOKUP(BE$3&amp;$A34,Model1_Rio!$1:$1048576,BE$4,0),"-"))</f>
        <v>6.9658760912716397E-3</v>
      </c>
      <c r="BF34" s="293">
        <f>IF($A34="","",IFERROR(VLOOKUP(BF$3&amp;$A34,Model1_Rio!$1:$1048576,BF$4,0),"-"))</f>
        <v>2.12102603912354</v>
      </c>
      <c r="BG34" s="294">
        <f>IF($A34="","",IFERROR(VLOOKUP(BG$3&amp;$A34,Model1_Rio!$1:$1048576,BG$4,0)*100,"-"))</f>
        <v>0</v>
      </c>
      <c r="BH34" s="295">
        <f>IF($A34="","",IFERROR(VLOOKUP(BH$3&amp;$A34,Model1_Rio!$1:$1048576,BH$4,0),"-"))</f>
        <v>4.4197831302881197E-3</v>
      </c>
      <c r="BI34" s="293">
        <f>IF($A34="","",IFERROR(VLOOKUP(BI$3&amp;$A34,Model1_Rio!$1:$1048576,BI$4,0),"-"))</f>
        <v>2.2239534854888898</v>
      </c>
      <c r="BJ34" s="294">
        <f>IF($A34="","",IFERROR(VLOOKUP(BJ$3&amp;$A34,Model1_Rio!$1:$1048576,BJ$4,0)*100,"-"))</f>
        <v>0</v>
      </c>
      <c r="BK34" s="295">
        <f>IF($A34="","",IFERROR(VLOOKUP(BK$3&amp;$A34,Model1_Rio!$1:$1048576,BK$4,0),"-"))</f>
        <v>3.81266814656556E-3</v>
      </c>
      <c r="BL34" s="293">
        <f>IF($A34="","",IFERROR(VLOOKUP(BL$3&amp;$A34,Model1_Rio!$1:$1048576,BL$4,0),"-"))</f>
        <v>1.7269196510314899</v>
      </c>
      <c r="BM34" s="294">
        <f>IF($A34="","",IFERROR(VLOOKUP(BM$3&amp;$A34,Model1_Rio!$1:$1048576,BM$4,0)*100,"-"))</f>
        <v>0</v>
      </c>
      <c r="BN34" s="295">
        <f>IF($A34="","",IFERROR(VLOOKUP(BN$3&amp;$A34,Model1_Rio!$1:$1048576,BN$4,0),"-"))</f>
        <v>6.5116467885673003E-3</v>
      </c>
      <c r="BO34" s="293">
        <f>IF($A34="","",IFERROR(VLOOKUP(BO$3&amp;$A34,Model1_Rio!$1:$1048576,BO$4,0),"-"))</f>
        <v>1.8607492446899401</v>
      </c>
      <c r="BP34" s="294">
        <f>IF($A34="","",IFERROR(VLOOKUP(BP$3&amp;$A34,Model1_Rio!$1:$1048576,BP$4,0)*100,"-"))</f>
        <v>0</v>
      </c>
      <c r="BQ34" s="295">
        <f>IF($A34="","",IFERROR(VLOOKUP(BQ$3&amp;$A34,Model1_Rio!$1:$1048576,BQ$4,0),"-"))</f>
        <v>7.2515932843089104E-3</v>
      </c>
      <c r="BR34" s="293">
        <f>IF($A34="","",IFERROR(VLOOKUP(BR$3&amp;$A34,Model1_Rio!$1:$1048576,BR$4,0),"-"))</f>
        <v>2.07157278060913</v>
      </c>
      <c r="BS34" s="294">
        <f>IF($A34="","",IFERROR(VLOOKUP(BS$3&amp;$A34,Model1_Rio!$1:$1048576,BS$4,0)*100,"-"))</f>
        <v>0</v>
      </c>
      <c r="BT34" s="295">
        <f>IF($A34="","",IFERROR(VLOOKUP(BT$3&amp;$A34,Model1_Rio!$1:$1048576,BT$4,0),"-"))</f>
        <v>7.1632177568972102E-3</v>
      </c>
    </row>
    <row r="35" spans="1:72" ht="15.75" x14ac:dyDescent="0.25">
      <c r="A35" s="351" t="s">
        <v>696</v>
      </c>
      <c r="B35" s="304" t="s">
        <v>746</v>
      </c>
      <c r="C35" s="305"/>
      <c r="D35" s="474">
        <f>IF($A35="","",IFERROR(VLOOKUP(D$3&amp;$A35,Model1_Rio!$1:$1048576,8,0),"-"))</f>
        <v>5766</v>
      </c>
      <c r="E35" s="475"/>
      <c r="F35" s="476"/>
      <c r="G35" s="474">
        <f>IF($A35="","",IFERROR(VLOOKUP(G$3&amp;$A35,Model1_Rio!$1:$1048576,8,0),"-"))</f>
        <v>6302</v>
      </c>
      <c r="H35" s="475"/>
      <c r="I35" s="476"/>
      <c r="J35" s="474">
        <f>IF($A35="","",IFERROR(VLOOKUP(J$3&amp;$A35,Model1_Rio!$1:$1048576,8,0),"-"))</f>
        <v>6433</v>
      </c>
      <c r="K35" s="475"/>
      <c r="L35" s="476"/>
      <c r="M35" s="474">
        <f>IF($A35="","",IFERROR(VLOOKUP(M$3&amp;$A35,Model1_Rio!$1:$1048576,8,0),"-"))</f>
        <v>6275</v>
      </c>
      <c r="N35" s="475"/>
      <c r="O35" s="476"/>
      <c r="P35" s="474">
        <f>IF($A35="","",IFERROR(VLOOKUP(P$3&amp;$A35,Model1_Rio!$1:$1048576,8,0),"-"))</f>
        <v>6149</v>
      </c>
      <c r="Q35" s="475"/>
      <c r="R35" s="476"/>
      <c r="S35" s="474">
        <f>IF($A35="","",IFERROR(VLOOKUP(S$3&amp;$A35,Model1_Rio!$1:$1048576,8,0),"-"))</f>
        <v>6197</v>
      </c>
      <c r="T35" s="475"/>
      <c r="U35" s="476"/>
      <c r="V35" s="474">
        <f>IF($A35="","",IFERROR(VLOOKUP(V$3&amp;$A35,Model1_Rio!$1:$1048576,8,0),"-"))</f>
        <v>6332</v>
      </c>
      <c r="W35" s="475"/>
      <c r="X35" s="476"/>
      <c r="Y35" s="474">
        <f>IF($A35="","",IFERROR(VLOOKUP(Y$3&amp;$A35,Model1_Rio!$1:$1048576,8,0),"-"))</f>
        <v>6285</v>
      </c>
      <c r="Z35" s="475"/>
      <c r="AA35" s="476"/>
      <c r="AB35" s="474">
        <f>IF($A35="","",IFERROR(VLOOKUP(AB$3&amp;$A35,Model1_Rio!$1:$1048576,8,0),"-"))</f>
        <v>6474</v>
      </c>
      <c r="AC35" s="475"/>
      <c r="AD35" s="476"/>
      <c r="AE35" s="474">
        <f>IF($A35="","",IFERROR(VLOOKUP(AE$3&amp;$A35,Model1_Rio!$1:$1048576,8,0),"-"))</f>
        <v>6442</v>
      </c>
      <c r="AF35" s="475"/>
      <c r="AG35" s="476"/>
      <c r="AH35" s="474">
        <f>IF($A35="","",IFERROR(VLOOKUP(AH$3&amp;$A35,Model1_Rio!$1:$1048576,8,0),"-"))</f>
        <v>6464</v>
      </c>
      <c r="AI35" s="475"/>
      <c r="AJ35" s="476"/>
      <c r="AK35" s="474">
        <f>IF($A35="","",IFERROR(VLOOKUP(AK$3&amp;$A35,Model1_Rio!$1:$1048576,8,0),"-"))</f>
        <v>6271</v>
      </c>
      <c r="AL35" s="475"/>
      <c r="AM35" s="476"/>
      <c r="AN35" s="474">
        <f>IF($A35="","",IFERROR(VLOOKUP(AN$3&amp;$A35,Model1_Rio!$1:$1048576,8,0),"-"))</f>
        <v>6294</v>
      </c>
      <c r="AO35" s="475"/>
      <c r="AP35" s="476"/>
      <c r="AQ35" s="474">
        <f>IF($A35="","",IFERROR(VLOOKUP(AQ$3&amp;$A35,Model1_Rio!$1:$1048576,8,0),"-"))</f>
        <v>6179</v>
      </c>
      <c r="AR35" s="475"/>
      <c r="AS35" s="476"/>
      <c r="AT35" s="474">
        <f>IF($A35="","",IFERROR(VLOOKUP(AT$3&amp;$A35,Model1_Rio!$1:$1048576,8,0),"-"))</f>
        <v>6224</v>
      </c>
      <c r="AU35" s="475"/>
      <c r="AV35" s="476"/>
      <c r="AW35" s="474">
        <f>IF($A35="","",IFERROR(VLOOKUP(AW$3&amp;$A35,Model1_Rio!$1:$1048576,8,0),"-"))</f>
        <v>6237</v>
      </c>
      <c r="AX35" s="475"/>
      <c r="AY35" s="476"/>
      <c r="AZ35" s="474">
        <f>IF($A35="","",IFERROR(VLOOKUP(AZ$3&amp;$A35,Model1_Rio!$1:$1048576,8,0),"-"))</f>
        <v>6218</v>
      </c>
      <c r="BA35" s="475"/>
      <c r="BB35" s="476"/>
      <c r="BC35" s="474">
        <f>IF($A35="","",IFERROR(VLOOKUP(BC$3&amp;$A35,Model1_Rio!$1:$1048576,8,0),"-"))</f>
        <v>6144</v>
      </c>
      <c r="BD35" s="475"/>
      <c r="BE35" s="476"/>
      <c r="BF35" s="474">
        <f>IF($A35="","",IFERROR(VLOOKUP(BF$3&amp;$A35,Model1_Rio!$1:$1048576,8,0),"-"))</f>
        <v>24776</v>
      </c>
      <c r="BG35" s="475"/>
      <c r="BH35" s="476"/>
      <c r="BI35" s="474">
        <f>IF($A35="","",IFERROR(VLOOKUP(BI$3&amp;$A35,Model1_Rio!$1:$1048576,8,0),"-"))</f>
        <v>24963</v>
      </c>
      <c r="BJ35" s="475"/>
      <c r="BK35" s="476"/>
      <c r="BL35" s="474">
        <f>IF($A35="","",IFERROR(VLOOKUP(BL$3&amp;$A35,Model1_Rio!$1:$1048576,8,0),"-"))</f>
        <v>25651</v>
      </c>
      <c r="BM35" s="475"/>
      <c r="BN35" s="476"/>
      <c r="BO35" s="474">
        <f>IF($A35="","",IFERROR(VLOOKUP(BO$3&amp;$A35,Model1_Rio!$1:$1048576,8,0),"-"))</f>
        <v>24934</v>
      </c>
      <c r="BP35" s="475"/>
      <c r="BQ35" s="476"/>
      <c r="BR35" s="474">
        <f>IF($A35="","",IFERROR(VLOOKUP(BR$3&amp;$A35,Model1_Rio!$1:$1048576,8,0),"-"))</f>
        <v>12362</v>
      </c>
      <c r="BS35" s="475"/>
      <c r="BT35" s="476"/>
    </row>
    <row r="36" spans="1:72" ht="16.5" thickBot="1" x14ac:dyDescent="0.3">
      <c r="A36" s="351" t="s">
        <v>696</v>
      </c>
      <c r="B36" s="306" t="s">
        <v>747</v>
      </c>
      <c r="C36" s="305"/>
      <c r="D36" s="471">
        <f>IF($A36="","",IFERROR(VLOOKUP(D$3&amp;$A36,Model1_Rio!$1:$1048576,9,0),"-"))</f>
        <v>0.43910759687423701</v>
      </c>
      <c r="E36" s="472"/>
      <c r="F36" s="473"/>
      <c r="G36" s="471">
        <f>IF($A36="","",IFERROR(VLOOKUP(G$3&amp;$A36,Model1_Rio!$1:$1048576,9,0),"-"))</f>
        <v>0.38847437500953702</v>
      </c>
      <c r="H36" s="472"/>
      <c r="I36" s="473"/>
      <c r="J36" s="471">
        <f>IF($A36="","",IFERROR(VLOOKUP(J$3&amp;$A36,Model1_Rio!$1:$1048576,9,0),"-"))</f>
        <v>0.42261961102485701</v>
      </c>
      <c r="K36" s="472"/>
      <c r="L36" s="473"/>
      <c r="M36" s="471">
        <f>IF($A36="","",IFERROR(VLOOKUP(M$3&amp;$A36,Model1_Rio!$1:$1048576,9,0),"-"))</f>
        <v>0.41080588102340698</v>
      </c>
      <c r="N36" s="472"/>
      <c r="O36" s="473"/>
      <c r="P36" s="471">
        <f>IF($A36="","",IFERROR(VLOOKUP(P$3&amp;$A36,Model1_Rio!$1:$1048576,9,0),"-"))</f>
        <v>0.43616029620170599</v>
      </c>
      <c r="Q36" s="472"/>
      <c r="R36" s="473"/>
      <c r="S36" s="471">
        <f>IF($A36="","",IFERROR(VLOOKUP(S$3&amp;$A36,Model1_Rio!$1:$1048576,9,0),"-"))</f>
        <v>0.42477443814277599</v>
      </c>
      <c r="T36" s="472"/>
      <c r="U36" s="473"/>
      <c r="V36" s="471">
        <f>IF($A36="","",IFERROR(VLOOKUP(V$3&amp;$A36,Model1_Rio!$1:$1048576,9,0),"-"))</f>
        <v>0.42859810590744002</v>
      </c>
      <c r="W36" s="472"/>
      <c r="X36" s="473"/>
      <c r="Y36" s="471">
        <f>IF($A36="","",IFERROR(VLOOKUP(Y$3&amp;$A36,Model1_Rio!$1:$1048576,9,0),"-"))</f>
        <v>0.47244355082511902</v>
      </c>
      <c r="Z36" s="472"/>
      <c r="AA36" s="473"/>
      <c r="AB36" s="471">
        <f>IF($A36="","",IFERROR(VLOOKUP(AB$3&amp;$A36,Model1_Rio!$1:$1048576,9,0),"-"))</f>
        <v>0.47114095091819802</v>
      </c>
      <c r="AC36" s="472"/>
      <c r="AD36" s="473"/>
      <c r="AE36" s="471">
        <f>IF($A36="","",IFERROR(VLOOKUP(AE$3&amp;$A36,Model1_Rio!$1:$1048576,9,0),"-"))</f>
        <v>0.24662876129150399</v>
      </c>
      <c r="AF36" s="472"/>
      <c r="AG36" s="473"/>
      <c r="AH36" s="471">
        <f>IF($A36="","",IFERROR(VLOOKUP(AH$3&amp;$A36,Model1_Rio!$1:$1048576,9,0),"-"))</f>
        <v>0.11803901195526099</v>
      </c>
      <c r="AI36" s="472"/>
      <c r="AJ36" s="473"/>
      <c r="AK36" s="471">
        <f>IF($A36="","",IFERROR(VLOOKUP(AK$3&amp;$A36,Model1_Rio!$1:$1048576,9,0),"-"))</f>
        <v>0.18837623298168199</v>
      </c>
      <c r="AL36" s="472"/>
      <c r="AM36" s="473"/>
      <c r="AN36" s="471">
        <f>IF($A36="","",IFERROR(VLOOKUP(AN$3&amp;$A36,Model1_Rio!$1:$1048576,9,0),"-"))</f>
        <v>0.45683538913726801</v>
      </c>
      <c r="AO36" s="472"/>
      <c r="AP36" s="473"/>
      <c r="AQ36" s="471">
        <f>IF($A36="","",IFERROR(VLOOKUP(AQ$3&amp;$A36,Model1_Rio!$1:$1048576,9,0),"-"))</f>
        <v>0.47040796279907199</v>
      </c>
      <c r="AR36" s="472"/>
      <c r="AS36" s="473"/>
      <c r="AT36" s="471">
        <f>IF($A36="","",IFERROR(VLOOKUP(AT$3&amp;$A36,Model1_Rio!$1:$1048576,9,0),"-"))</f>
        <v>0.50053507089614901</v>
      </c>
      <c r="AU36" s="472"/>
      <c r="AV36" s="473"/>
      <c r="AW36" s="471">
        <f>IF($A36="","",IFERROR(VLOOKUP(AW$3&amp;$A36,Model1_Rio!$1:$1048576,9,0),"-"))</f>
        <v>0.48062872886657698</v>
      </c>
      <c r="AX36" s="472"/>
      <c r="AY36" s="473"/>
      <c r="AZ36" s="471">
        <f>IF($A36="","",IFERROR(VLOOKUP(AZ$3&amp;$A36,Model1_Rio!$1:$1048576,9,0),"-"))</f>
        <v>0.47711801528930697</v>
      </c>
      <c r="BA36" s="472"/>
      <c r="BB36" s="473"/>
      <c r="BC36" s="471">
        <f>IF($A36="","",IFERROR(VLOOKUP(BC$3&amp;$A36,Model1_Rio!$1:$1048576,9,0),"-"))</f>
        <v>0.49020439386367798</v>
      </c>
      <c r="BD36" s="472"/>
      <c r="BE36" s="473"/>
      <c r="BF36" s="471">
        <f>IF($A36="","",IFERROR(VLOOKUP(BF$3&amp;$A36,Model1_Rio!$1:$1048576,9,0),"-"))</f>
        <v>0.41264712810516402</v>
      </c>
      <c r="BG36" s="472"/>
      <c r="BH36" s="473"/>
      <c r="BI36" s="471">
        <f>IF($A36="","",IFERROR(VLOOKUP(BI$3&amp;$A36,Model1_Rio!$1:$1048576,9,0),"-"))</f>
        <v>0.43893823027610801</v>
      </c>
      <c r="BJ36" s="472"/>
      <c r="BK36" s="473"/>
      <c r="BL36" s="471">
        <f>IF($A36="","",IFERROR(VLOOKUP(BL$3&amp;$A36,Model1_Rio!$1:$1048576,9,0),"-"))</f>
        <v>0.214496895670891</v>
      </c>
      <c r="BM36" s="472"/>
      <c r="BN36" s="473"/>
      <c r="BO36" s="471">
        <f>IF($A36="","",IFERROR(VLOOKUP(BO$3&amp;$A36,Model1_Rio!$1:$1048576,9,0),"-"))</f>
        <v>0.47525882720947299</v>
      </c>
      <c r="BP36" s="472"/>
      <c r="BQ36" s="473"/>
      <c r="BR36" s="471">
        <f>IF($A36="","",IFERROR(VLOOKUP(BR$3&amp;$A36,Model1_Rio!$1:$1048576,9,0),"-"))</f>
        <v>0.48304936289787298</v>
      </c>
      <c r="BS36" s="472"/>
      <c r="BT36" s="473"/>
    </row>
    <row r="37" spans="1:72" ht="13.5" thickTop="1" x14ac:dyDescent="0.25">
      <c r="A37" s="353"/>
      <c r="B37" s="307" t="s">
        <v>767</v>
      </c>
      <c r="C37" s="308"/>
      <c r="D37" s="309"/>
      <c r="E37" s="309"/>
      <c r="F37" s="309"/>
      <c r="G37" s="309"/>
      <c r="H37" s="309"/>
      <c r="I37" s="309"/>
      <c r="J37" s="309"/>
      <c r="K37" s="309"/>
      <c r="L37" s="309"/>
      <c r="M37" s="309"/>
      <c r="N37" s="309"/>
      <c r="O37" s="309"/>
      <c r="P37" s="309"/>
      <c r="Q37" s="309"/>
      <c r="R37" s="309"/>
      <c r="S37" s="309"/>
      <c r="T37" s="309"/>
      <c r="U37" s="309"/>
      <c r="V37" s="309"/>
      <c r="W37" s="309"/>
      <c r="X37" s="309"/>
      <c r="Y37" s="309"/>
      <c r="Z37" s="309"/>
      <c r="AA37" s="309"/>
      <c r="AB37" s="309"/>
      <c r="AC37" s="309"/>
      <c r="AD37" s="309"/>
      <c r="AE37" s="309"/>
      <c r="AF37" s="309"/>
      <c r="AG37" s="309"/>
      <c r="AH37" s="309"/>
      <c r="AI37" s="309"/>
      <c r="AJ37" s="309"/>
      <c r="AK37" s="309"/>
      <c r="AL37" s="309"/>
      <c r="AM37" s="309"/>
      <c r="AN37" s="309"/>
      <c r="AO37" s="309"/>
      <c r="AP37" s="309"/>
      <c r="AQ37" s="309"/>
      <c r="AR37" s="309"/>
      <c r="AS37" s="309"/>
      <c r="AT37" s="309"/>
      <c r="AU37" s="309"/>
      <c r="AV37" s="309"/>
    </row>
    <row r="38" spans="1:72" x14ac:dyDescent="0.25">
      <c r="B38" s="248" t="s">
        <v>2</v>
      </c>
      <c r="C38" s="310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  <c r="AA38" s="311"/>
      <c r="AB38" s="311"/>
      <c r="AC38" s="311"/>
      <c r="AD38" s="311"/>
      <c r="AE38" s="311"/>
      <c r="AF38" s="311"/>
      <c r="AG38" s="311"/>
      <c r="AH38" s="311"/>
      <c r="AI38" s="311"/>
      <c r="AJ38" s="311"/>
      <c r="AK38" s="311"/>
      <c r="AL38" s="311"/>
      <c r="AM38" s="311"/>
      <c r="AN38" s="311"/>
      <c r="AO38" s="311"/>
      <c r="AP38" s="311"/>
      <c r="AQ38" s="311"/>
      <c r="AR38" s="311"/>
      <c r="AS38" s="311"/>
      <c r="AT38" s="311"/>
      <c r="AU38" s="311"/>
      <c r="AV38" s="311"/>
    </row>
    <row r="39" spans="1:72" x14ac:dyDescent="0.25">
      <c r="B39" s="259" t="s">
        <v>789</v>
      </c>
      <c r="C39" s="312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</row>
    <row r="40" spans="1:72" x14ac:dyDescent="0.25">
      <c r="B40" s="314"/>
      <c r="C40" s="312"/>
    </row>
    <row r="41" spans="1:72" s="316" customFormat="1" x14ac:dyDescent="0.25">
      <c r="A41" s="351"/>
      <c r="B41" s="284"/>
      <c r="C41" s="312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15"/>
      <c r="AT41" s="315"/>
      <c r="AU41" s="315"/>
      <c r="AV41" s="315"/>
      <c r="AW41" s="284"/>
      <c r="AX41" s="284"/>
      <c r="AY41" s="284"/>
      <c r="AZ41" s="284"/>
      <c r="BA41" s="284"/>
      <c r="BB41" s="284"/>
      <c r="BC41" s="284"/>
      <c r="BD41" s="284"/>
      <c r="BE41" s="284"/>
      <c r="BF41" s="284"/>
      <c r="BG41" s="284"/>
      <c r="BH41" s="284"/>
      <c r="BI41" s="284"/>
      <c r="BJ41" s="284"/>
      <c r="BK41" s="284"/>
      <c r="BL41" s="284"/>
      <c r="BM41" s="284"/>
      <c r="BN41" s="284"/>
      <c r="BO41" s="284"/>
      <c r="BP41" s="284"/>
      <c r="BQ41" s="284"/>
      <c r="BR41" s="284"/>
      <c r="BS41" s="284"/>
      <c r="BT41" s="284"/>
    </row>
    <row r="42" spans="1:72" x14ac:dyDescent="0.25">
      <c r="C42" s="312"/>
    </row>
    <row r="43" spans="1:72" x14ac:dyDescent="0.25">
      <c r="C43" s="312"/>
    </row>
    <row r="44" spans="1:72" x14ac:dyDescent="0.25">
      <c r="C44" s="312"/>
    </row>
    <row r="45" spans="1:72" x14ac:dyDescent="0.25">
      <c r="C45" s="312"/>
    </row>
    <row r="46" spans="1:72" x14ac:dyDescent="0.25">
      <c r="C46" s="312"/>
    </row>
    <row r="47" spans="1:72" x14ac:dyDescent="0.25">
      <c r="C47" s="312"/>
    </row>
    <row r="48" spans="1:72" x14ac:dyDescent="0.25">
      <c r="C48" s="312"/>
    </row>
    <row r="49" spans="1:72" x14ac:dyDescent="0.25">
      <c r="C49" s="312"/>
    </row>
    <row r="50" spans="1:72" s="315" customFormat="1" x14ac:dyDescent="0.25">
      <c r="A50" s="351"/>
      <c r="B50" s="284"/>
      <c r="C50" s="312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</row>
    <row r="51" spans="1:72" s="315" customFormat="1" x14ac:dyDescent="0.25">
      <c r="A51" s="351"/>
      <c r="B51" s="284"/>
      <c r="C51" s="312"/>
      <c r="AW51" s="284"/>
      <c r="AX51" s="284"/>
      <c r="AY51" s="284"/>
      <c r="AZ51" s="284"/>
      <c r="BA51" s="284"/>
      <c r="BB51" s="284"/>
      <c r="BC51" s="284"/>
      <c r="BD51" s="284"/>
      <c r="BE51" s="284"/>
      <c r="BF51" s="284"/>
      <c r="BG51" s="284"/>
      <c r="BH51" s="284"/>
      <c r="BI51" s="284"/>
      <c r="BJ51" s="284"/>
      <c r="BK51" s="284"/>
      <c r="BL51" s="284"/>
      <c r="BM51" s="284"/>
      <c r="BN51" s="284"/>
      <c r="BO51" s="284"/>
      <c r="BP51" s="284"/>
      <c r="BQ51" s="284"/>
      <c r="BR51" s="284"/>
      <c r="BS51" s="284"/>
      <c r="BT51" s="284"/>
    </row>
  </sheetData>
  <mergeCells count="75">
    <mergeCell ref="BC7:BE7"/>
    <mergeCell ref="BC35:BE35"/>
    <mergeCell ref="BC36:BE36"/>
    <mergeCell ref="AW7:AY7"/>
    <mergeCell ref="AZ7:BB7"/>
    <mergeCell ref="B9:C9"/>
    <mergeCell ref="AK7:AM7"/>
    <mergeCell ref="AN7:AP7"/>
    <mergeCell ref="AQ7:AS7"/>
    <mergeCell ref="S7:U7"/>
    <mergeCell ref="V7:X7"/>
    <mergeCell ref="Y7:AA7"/>
    <mergeCell ref="AB7:AD7"/>
    <mergeCell ref="AE7:AG7"/>
    <mergeCell ref="AT7:AV7"/>
    <mergeCell ref="B7:C8"/>
    <mergeCell ref="D7:F7"/>
    <mergeCell ref="G7:I7"/>
    <mergeCell ref="J7:L7"/>
    <mergeCell ref="M7:O7"/>
    <mergeCell ref="P7:R7"/>
    <mergeCell ref="AH7:AJ7"/>
    <mergeCell ref="BF7:BH7"/>
    <mergeCell ref="BI7:BK7"/>
    <mergeCell ref="BL7:BN7"/>
    <mergeCell ref="BO7:BQ7"/>
    <mergeCell ref="BR7:BT7"/>
    <mergeCell ref="Y35:AA35"/>
    <mergeCell ref="B10:C10"/>
    <mergeCell ref="B11:C11"/>
    <mergeCell ref="B14:C14"/>
    <mergeCell ref="B16:C16"/>
    <mergeCell ref="D35:F35"/>
    <mergeCell ref="G35:I35"/>
    <mergeCell ref="J35:L35"/>
    <mergeCell ref="M35:O35"/>
    <mergeCell ref="P35:R35"/>
    <mergeCell ref="S35:U35"/>
    <mergeCell ref="V35:X35"/>
    <mergeCell ref="BL35:BN35"/>
    <mergeCell ref="AB35:AD35"/>
    <mergeCell ref="AE35:AG35"/>
    <mergeCell ref="AH35:AJ35"/>
    <mergeCell ref="AK35:AM35"/>
    <mergeCell ref="AN35:AP35"/>
    <mergeCell ref="AQ35:AS35"/>
    <mergeCell ref="AQ36:AS36"/>
    <mergeCell ref="BO35:BQ35"/>
    <mergeCell ref="BR35:BT35"/>
    <mergeCell ref="D36:F36"/>
    <mergeCell ref="G36:I36"/>
    <mergeCell ref="J36:L36"/>
    <mergeCell ref="M36:O36"/>
    <mergeCell ref="P36:R36"/>
    <mergeCell ref="S36:U36"/>
    <mergeCell ref="V36:X36"/>
    <mergeCell ref="Y36:AA36"/>
    <mergeCell ref="AT35:AV35"/>
    <mergeCell ref="AW35:AY35"/>
    <mergeCell ref="AZ35:BB35"/>
    <mergeCell ref="BF35:BH35"/>
    <mergeCell ref="BI35:BK35"/>
    <mergeCell ref="AB36:AD36"/>
    <mergeCell ref="AE36:AG36"/>
    <mergeCell ref="AH36:AJ36"/>
    <mergeCell ref="AK36:AM36"/>
    <mergeCell ref="AN36:AP36"/>
    <mergeCell ref="BO36:BQ36"/>
    <mergeCell ref="BR36:BT36"/>
    <mergeCell ref="AT36:AV36"/>
    <mergeCell ref="AW36:AY36"/>
    <mergeCell ref="AZ36:BB36"/>
    <mergeCell ref="BF36:BH36"/>
    <mergeCell ref="BI36:BK36"/>
    <mergeCell ref="BL36:BN36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51"/>
  <sheetViews>
    <sheetView showGridLines="0" zoomScale="90" zoomScaleNormal="90" workbookViewId="0">
      <pane ySplit="8" topLeftCell="A36" activePane="bottomLeft" state="frozen"/>
      <selection activeCell="B84" sqref="B84"/>
      <selection pane="bottomLeft" activeCell="B40" sqref="B40"/>
    </sheetView>
  </sheetViews>
  <sheetFormatPr defaultColWidth="9.28515625" defaultRowHeight="12.75" x14ac:dyDescent="0.25"/>
  <cols>
    <col min="1" max="1" width="4.140625" style="351" customWidth="1"/>
    <col min="2" max="2" width="2.28515625" style="284" customWidth="1"/>
    <col min="3" max="3" width="26" style="317" customWidth="1"/>
    <col min="4" max="4" width="11.42578125" style="315" customWidth="1"/>
    <col min="5" max="5" width="9.28515625" style="315" bestFit="1" customWidth="1"/>
    <col min="6" max="6" width="9.7109375" style="315" bestFit="1" customWidth="1"/>
    <col min="7" max="7" width="11.42578125" style="315" customWidth="1"/>
    <col min="8" max="8" width="9.28515625" style="315" bestFit="1" customWidth="1"/>
    <col min="9" max="9" width="9.7109375" style="315" bestFit="1" customWidth="1"/>
    <col min="10" max="10" width="11.42578125" style="315" customWidth="1"/>
    <col min="11" max="11" width="8.5703125" style="315" customWidth="1"/>
    <col min="12" max="12" width="7.7109375" style="315" customWidth="1"/>
    <col min="13" max="13" width="11.42578125" style="315" customWidth="1"/>
    <col min="14" max="14" width="8.5703125" style="315" customWidth="1"/>
    <col min="15" max="15" width="7.7109375" style="315" customWidth="1"/>
    <col min="16" max="16" width="11.42578125" style="315" customWidth="1"/>
    <col min="17" max="17" width="8.5703125" style="315" customWidth="1"/>
    <col min="18" max="18" width="7.7109375" style="315" customWidth="1"/>
    <col min="19" max="19" width="11.42578125" style="315" customWidth="1"/>
    <col min="20" max="20" width="8.5703125" style="315" customWidth="1"/>
    <col min="21" max="21" width="7.7109375" style="315" customWidth="1"/>
    <col min="22" max="22" width="11.42578125" style="315" customWidth="1"/>
    <col min="23" max="23" width="8.5703125" style="315" customWidth="1"/>
    <col min="24" max="24" width="7.7109375" style="315" customWidth="1"/>
    <col min="25" max="25" width="11.42578125" style="315" customWidth="1"/>
    <col min="26" max="26" width="8.5703125" style="315" customWidth="1"/>
    <col min="27" max="27" width="7.7109375" style="315" customWidth="1"/>
    <col min="28" max="28" width="11.42578125" style="315" customWidth="1"/>
    <col min="29" max="29" width="8.5703125" style="315" customWidth="1"/>
    <col min="30" max="30" width="7.7109375" style="315" customWidth="1"/>
    <col min="31" max="31" width="11.42578125" style="315" customWidth="1"/>
    <col min="32" max="32" width="8.5703125" style="315" customWidth="1"/>
    <col min="33" max="33" width="7.7109375" style="315" customWidth="1"/>
    <col min="34" max="34" width="11.42578125" style="315" customWidth="1"/>
    <col min="35" max="35" width="8.5703125" style="315" customWidth="1"/>
    <col min="36" max="36" width="7.7109375" style="315" customWidth="1"/>
    <col min="37" max="37" width="11.42578125" style="315" customWidth="1"/>
    <col min="38" max="38" width="8.5703125" style="315" customWidth="1"/>
    <col min="39" max="39" width="7.7109375" style="315" customWidth="1"/>
    <col min="40" max="40" width="11.42578125" style="315" customWidth="1"/>
    <col min="41" max="41" width="8.5703125" style="315" customWidth="1"/>
    <col min="42" max="42" width="7.7109375" style="315" customWidth="1"/>
    <col min="43" max="43" width="11.42578125" style="315" customWidth="1"/>
    <col min="44" max="44" width="8.5703125" style="315" customWidth="1"/>
    <col min="45" max="45" width="7.7109375" style="315" customWidth="1"/>
    <col min="46" max="46" width="11.42578125" style="315" customWidth="1"/>
    <col min="47" max="47" width="8.5703125" style="315" customWidth="1"/>
    <col min="48" max="48" width="7.7109375" style="315" customWidth="1"/>
    <col min="49" max="16384" width="9.28515625" style="284"/>
  </cols>
  <sheetData>
    <row r="1" spans="1:72" s="279" customFormat="1" ht="21.75" customHeight="1" x14ac:dyDescent="0.25">
      <c r="A1" s="276" t="s">
        <v>719</v>
      </c>
      <c r="B1" s="277"/>
      <c r="C1" s="276"/>
      <c r="D1" s="278" t="str">
        <f>D3&amp;"_"&amp;D4</f>
        <v>12012_4</v>
      </c>
      <c r="E1" s="278" t="str">
        <f>E3&amp;"_"&amp;E4</f>
        <v>12012_7</v>
      </c>
      <c r="F1" s="278" t="str">
        <f>F3&amp;"_"&amp;F4</f>
        <v>12012_10</v>
      </c>
      <c r="G1" s="278" t="str">
        <f>G3&amp;"_"&amp;G4</f>
        <v>22012_4</v>
      </c>
      <c r="H1" s="278" t="str">
        <f t="shared" ref="H1" si="0">H3&amp;"_"&amp;H4</f>
        <v>22012_7</v>
      </c>
      <c r="I1" s="278" t="str">
        <f>I3&amp;"_"&amp;I4</f>
        <v>22012_10</v>
      </c>
      <c r="J1" s="278" t="str">
        <f t="shared" ref="J1:BT1" si="1">J3&amp;"_"&amp;J4</f>
        <v>32012_4</v>
      </c>
      <c r="K1" s="278" t="str">
        <f t="shared" si="1"/>
        <v>32012_7</v>
      </c>
      <c r="L1" s="278" t="str">
        <f t="shared" si="1"/>
        <v>32012_10</v>
      </c>
      <c r="M1" s="278" t="str">
        <f t="shared" si="1"/>
        <v>42012_4</v>
      </c>
      <c r="N1" s="278" t="str">
        <f t="shared" si="1"/>
        <v>42012_7</v>
      </c>
      <c r="O1" s="278" t="str">
        <f t="shared" si="1"/>
        <v>42012_10</v>
      </c>
      <c r="P1" s="278" t="str">
        <f t="shared" si="1"/>
        <v>12013_4</v>
      </c>
      <c r="Q1" s="278" t="str">
        <f t="shared" si="1"/>
        <v>12013_7</v>
      </c>
      <c r="R1" s="278" t="str">
        <f t="shared" si="1"/>
        <v>12013_10</v>
      </c>
      <c r="S1" s="278" t="str">
        <f t="shared" si="1"/>
        <v>22013_4</v>
      </c>
      <c r="T1" s="278" t="str">
        <f t="shared" si="1"/>
        <v>22013_7</v>
      </c>
      <c r="U1" s="278" t="str">
        <f t="shared" si="1"/>
        <v>22013_10</v>
      </c>
      <c r="V1" s="278" t="str">
        <f t="shared" si="1"/>
        <v>32013_4</v>
      </c>
      <c r="W1" s="278" t="str">
        <f t="shared" si="1"/>
        <v>32013_7</v>
      </c>
      <c r="X1" s="278" t="str">
        <f t="shared" si="1"/>
        <v>32013_10</v>
      </c>
      <c r="Y1" s="278" t="str">
        <f t="shared" si="1"/>
        <v>42013_4</v>
      </c>
      <c r="Z1" s="278" t="str">
        <f t="shared" si="1"/>
        <v>42013_7</v>
      </c>
      <c r="AA1" s="278" t="str">
        <f t="shared" si="1"/>
        <v>42013_10</v>
      </c>
      <c r="AB1" s="278" t="str">
        <f t="shared" si="1"/>
        <v>12014_4</v>
      </c>
      <c r="AC1" s="278" t="str">
        <f t="shared" si="1"/>
        <v>12014_7</v>
      </c>
      <c r="AD1" s="278" t="str">
        <f t="shared" si="1"/>
        <v>12014_10</v>
      </c>
      <c r="AE1" s="278" t="str">
        <f t="shared" si="1"/>
        <v>22014_4</v>
      </c>
      <c r="AF1" s="278" t="str">
        <f t="shared" si="1"/>
        <v>22014_7</v>
      </c>
      <c r="AG1" s="278" t="str">
        <f t="shared" si="1"/>
        <v>22014_10</v>
      </c>
      <c r="AH1" s="278" t="str">
        <f t="shared" si="1"/>
        <v>32014_4</v>
      </c>
      <c r="AI1" s="278" t="str">
        <f t="shared" si="1"/>
        <v>32014_7</v>
      </c>
      <c r="AJ1" s="278" t="str">
        <f t="shared" si="1"/>
        <v>32014_10</v>
      </c>
      <c r="AK1" s="278" t="str">
        <f t="shared" si="1"/>
        <v>42014_4</v>
      </c>
      <c r="AL1" s="278" t="str">
        <f t="shared" si="1"/>
        <v>42014_7</v>
      </c>
      <c r="AM1" s="278" t="str">
        <f t="shared" si="1"/>
        <v>42014_10</v>
      </c>
      <c r="AN1" s="278" t="str">
        <f t="shared" si="1"/>
        <v>12015_4</v>
      </c>
      <c r="AO1" s="278" t="str">
        <f t="shared" si="1"/>
        <v>12015_7</v>
      </c>
      <c r="AP1" s="278" t="str">
        <f t="shared" si="1"/>
        <v>12015_10</v>
      </c>
      <c r="AQ1" s="278" t="str">
        <f t="shared" si="1"/>
        <v>22015_4</v>
      </c>
      <c r="AR1" s="278" t="str">
        <f t="shared" si="1"/>
        <v>22015_7</v>
      </c>
      <c r="AS1" s="278" t="str">
        <f t="shared" si="1"/>
        <v>22015_10</v>
      </c>
      <c r="AT1" s="278" t="str">
        <f t="shared" si="1"/>
        <v>32015_4</v>
      </c>
      <c r="AU1" s="278" t="str">
        <f t="shared" si="1"/>
        <v>32015_7</v>
      </c>
      <c r="AV1" s="278" t="str">
        <f t="shared" si="1"/>
        <v>32015_10</v>
      </c>
      <c r="AW1" s="278" t="str">
        <f t="shared" si="1"/>
        <v>42015_4</v>
      </c>
      <c r="AX1" s="278" t="str">
        <f t="shared" si="1"/>
        <v>42015_7</v>
      </c>
      <c r="AY1" s="278" t="str">
        <f t="shared" si="1"/>
        <v>42015_10</v>
      </c>
      <c r="AZ1" s="278" t="str">
        <f t="shared" si="1"/>
        <v>12016_4</v>
      </c>
      <c r="BA1" s="278" t="str">
        <f t="shared" si="1"/>
        <v>12016_7</v>
      </c>
      <c r="BB1" s="278" t="str">
        <f t="shared" si="1"/>
        <v>12016_10</v>
      </c>
      <c r="BC1" s="278" t="str">
        <f t="shared" ref="BC1:BE1" si="2">BC3&amp;"_"&amp;BC4</f>
        <v>22016_4</v>
      </c>
      <c r="BD1" s="278" t="str">
        <f t="shared" si="2"/>
        <v>22016_7</v>
      </c>
      <c r="BE1" s="278" t="str">
        <f t="shared" si="2"/>
        <v>22016_10</v>
      </c>
      <c r="BF1" s="278" t="str">
        <f t="shared" si="1"/>
        <v>2012_4</v>
      </c>
      <c r="BG1" s="278" t="str">
        <f t="shared" si="1"/>
        <v>2012_7</v>
      </c>
      <c r="BH1" s="278" t="str">
        <f t="shared" si="1"/>
        <v>2012_10</v>
      </c>
      <c r="BI1" s="278" t="str">
        <f t="shared" si="1"/>
        <v>2013_4</v>
      </c>
      <c r="BJ1" s="278" t="str">
        <f t="shared" si="1"/>
        <v>2013_7</v>
      </c>
      <c r="BK1" s="278" t="str">
        <f t="shared" si="1"/>
        <v>2013_10</v>
      </c>
      <c r="BL1" s="278" t="str">
        <f t="shared" si="1"/>
        <v>2014_4</v>
      </c>
      <c r="BM1" s="278" t="str">
        <f t="shared" si="1"/>
        <v>2014_7</v>
      </c>
      <c r="BN1" s="278" t="str">
        <f t="shared" si="1"/>
        <v>2014_10</v>
      </c>
      <c r="BO1" s="278" t="str">
        <f t="shared" si="1"/>
        <v>2015_4</v>
      </c>
      <c r="BP1" s="278" t="str">
        <f t="shared" si="1"/>
        <v>2015_7</v>
      </c>
      <c r="BQ1" s="278" t="str">
        <f t="shared" si="1"/>
        <v>2015_10</v>
      </c>
      <c r="BR1" s="278" t="str">
        <f t="shared" si="1"/>
        <v>2016_4</v>
      </c>
      <c r="BS1" s="278" t="str">
        <f t="shared" si="1"/>
        <v>2016_7</v>
      </c>
      <c r="BT1" s="278" t="str">
        <f t="shared" si="1"/>
        <v>2016_10</v>
      </c>
    </row>
    <row r="2" spans="1:72" s="281" customFormat="1" ht="7.5" customHeight="1" x14ac:dyDescent="0.25">
      <c r="A2" s="280">
        <v>1</v>
      </c>
      <c r="B2" s="280">
        <v>2</v>
      </c>
      <c r="C2" s="280">
        <v>3</v>
      </c>
      <c r="D2" s="280">
        <v>4</v>
      </c>
      <c r="E2" s="280">
        <v>5</v>
      </c>
      <c r="F2" s="280">
        <v>6</v>
      </c>
      <c r="G2" s="280">
        <v>7</v>
      </c>
      <c r="H2" s="280">
        <v>8</v>
      </c>
      <c r="I2" s="280">
        <v>9</v>
      </c>
      <c r="J2" s="280">
        <v>10</v>
      </c>
      <c r="K2" s="280">
        <v>11</v>
      </c>
      <c r="L2" s="280">
        <v>12</v>
      </c>
      <c r="M2" s="280">
        <v>13</v>
      </c>
      <c r="N2" s="280">
        <v>14</v>
      </c>
      <c r="O2" s="280">
        <v>15</v>
      </c>
      <c r="P2" s="280">
        <v>16</v>
      </c>
      <c r="Q2" s="280">
        <v>17</v>
      </c>
      <c r="R2" s="280">
        <v>18</v>
      </c>
      <c r="S2" s="280">
        <v>19</v>
      </c>
      <c r="T2" s="280">
        <v>20</v>
      </c>
      <c r="U2" s="280">
        <v>21</v>
      </c>
      <c r="V2" s="280">
        <v>22</v>
      </c>
      <c r="W2" s="280">
        <v>23</v>
      </c>
      <c r="X2" s="280">
        <v>24</v>
      </c>
      <c r="Y2" s="280">
        <v>25</v>
      </c>
      <c r="Z2" s="280">
        <v>26</v>
      </c>
      <c r="AA2" s="280">
        <v>27</v>
      </c>
      <c r="AB2" s="280">
        <v>28</v>
      </c>
      <c r="AC2" s="280">
        <v>29</v>
      </c>
      <c r="AD2" s="280">
        <v>30</v>
      </c>
      <c r="AE2" s="280">
        <v>31</v>
      </c>
      <c r="AF2" s="280">
        <v>32</v>
      </c>
      <c r="AG2" s="280">
        <v>33</v>
      </c>
      <c r="AH2" s="280">
        <v>34</v>
      </c>
      <c r="AI2" s="280">
        <v>35</v>
      </c>
      <c r="AJ2" s="280">
        <v>36</v>
      </c>
      <c r="AK2" s="280">
        <v>37</v>
      </c>
      <c r="AL2" s="280">
        <v>38</v>
      </c>
      <c r="AM2" s="280">
        <v>39</v>
      </c>
      <c r="AN2" s="280">
        <v>40</v>
      </c>
      <c r="AO2" s="280">
        <v>41</v>
      </c>
      <c r="AP2" s="280">
        <v>42</v>
      </c>
      <c r="AQ2" s="280">
        <v>43</v>
      </c>
      <c r="AR2" s="280">
        <v>44</v>
      </c>
      <c r="AS2" s="280">
        <v>45</v>
      </c>
      <c r="AT2" s="280">
        <v>46</v>
      </c>
      <c r="AU2" s="280">
        <v>47</v>
      </c>
      <c r="AV2" s="280">
        <v>48</v>
      </c>
      <c r="AW2" s="280">
        <v>49</v>
      </c>
      <c r="AX2" s="280">
        <v>50</v>
      </c>
      <c r="AY2" s="280">
        <v>51</v>
      </c>
      <c r="AZ2" s="280">
        <v>52</v>
      </c>
      <c r="BA2" s="280">
        <v>53</v>
      </c>
      <c r="BB2" s="280">
        <v>54</v>
      </c>
      <c r="BC2" s="280">
        <v>55</v>
      </c>
      <c r="BD2" s="280">
        <v>56</v>
      </c>
      <c r="BE2" s="280">
        <v>57</v>
      </c>
      <c r="BF2" s="280">
        <v>58</v>
      </c>
      <c r="BG2" s="280">
        <v>59</v>
      </c>
      <c r="BH2" s="280">
        <v>60</v>
      </c>
      <c r="BI2" s="280">
        <v>61</v>
      </c>
      <c r="BJ2" s="280">
        <v>62</v>
      </c>
      <c r="BK2" s="280">
        <v>63</v>
      </c>
      <c r="BL2" s="280">
        <v>64</v>
      </c>
      <c r="BM2" s="280">
        <v>65</v>
      </c>
      <c r="BN2" s="280">
        <v>66</v>
      </c>
      <c r="BO2" s="280">
        <v>67</v>
      </c>
      <c r="BP2" s="280">
        <v>68</v>
      </c>
      <c r="BQ2" s="280">
        <v>69</v>
      </c>
      <c r="BR2" s="280">
        <v>70</v>
      </c>
      <c r="BS2" s="280">
        <v>71</v>
      </c>
      <c r="BT2" s="280">
        <v>72</v>
      </c>
    </row>
    <row r="3" spans="1:72" s="350" customFormat="1" ht="8.25" customHeight="1" x14ac:dyDescent="0.25">
      <c r="A3" s="350">
        <v>6</v>
      </c>
      <c r="D3" s="350">
        <v>12012</v>
      </c>
      <c r="E3" s="350">
        <v>12012</v>
      </c>
      <c r="F3" s="350">
        <v>12012</v>
      </c>
      <c r="G3" s="350">
        <v>22012</v>
      </c>
      <c r="H3" s="350">
        <v>22012</v>
      </c>
      <c r="I3" s="350">
        <v>22012</v>
      </c>
      <c r="J3" s="350">
        <v>32012</v>
      </c>
      <c r="K3" s="350">
        <v>32012</v>
      </c>
      <c r="L3" s="350">
        <v>32012</v>
      </c>
      <c r="M3" s="350">
        <v>42012</v>
      </c>
      <c r="N3" s="350">
        <v>42012</v>
      </c>
      <c r="O3" s="350">
        <v>42012</v>
      </c>
      <c r="P3" s="350">
        <v>12013</v>
      </c>
      <c r="Q3" s="350">
        <v>12013</v>
      </c>
      <c r="R3" s="350">
        <v>12013</v>
      </c>
      <c r="S3" s="350">
        <v>22013</v>
      </c>
      <c r="T3" s="350">
        <v>22013</v>
      </c>
      <c r="U3" s="350">
        <v>22013</v>
      </c>
      <c r="V3" s="350">
        <v>32013</v>
      </c>
      <c r="W3" s="350">
        <v>32013</v>
      </c>
      <c r="X3" s="350">
        <v>32013</v>
      </c>
      <c r="Y3" s="350">
        <v>42013</v>
      </c>
      <c r="Z3" s="350">
        <v>42013</v>
      </c>
      <c r="AA3" s="350">
        <v>42013</v>
      </c>
      <c r="AB3" s="350">
        <v>12014</v>
      </c>
      <c r="AC3" s="350">
        <v>12014</v>
      </c>
      <c r="AD3" s="350">
        <v>12014</v>
      </c>
      <c r="AE3" s="350">
        <v>22014</v>
      </c>
      <c r="AF3" s="350">
        <v>22014</v>
      </c>
      <c r="AG3" s="350">
        <v>22014</v>
      </c>
      <c r="AH3" s="350">
        <v>32014</v>
      </c>
      <c r="AI3" s="350">
        <v>32014</v>
      </c>
      <c r="AJ3" s="350">
        <v>32014</v>
      </c>
      <c r="AK3" s="350">
        <v>42014</v>
      </c>
      <c r="AL3" s="350">
        <v>42014</v>
      </c>
      <c r="AM3" s="350">
        <v>42014</v>
      </c>
      <c r="AN3" s="350">
        <v>12015</v>
      </c>
      <c r="AO3" s="350">
        <v>12015</v>
      </c>
      <c r="AP3" s="350">
        <v>12015</v>
      </c>
      <c r="AQ3" s="350">
        <v>22015</v>
      </c>
      <c r="AR3" s="350">
        <v>22015</v>
      </c>
      <c r="AS3" s="350">
        <v>22015</v>
      </c>
      <c r="AT3" s="350">
        <v>32015</v>
      </c>
      <c r="AU3" s="350">
        <v>32015</v>
      </c>
      <c r="AV3" s="350">
        <v>32015</v>
      </c>
      <c r="AW3" s="350">
        <v>42015</v>
      </c>
      <c r="AX3" s="350">
        <v>42015</v>
      </c>
      <c r="AY3" s="350">
        <v>42015</v>
      </c>
      <c r="AZ3" s="350">
        <v>12016</v>
      </c>
      <c r="BA3" s="350">
        <v>12016</v>
      </c>
      <c r="BB3" s="350">
        <v>12016</v>
      </c>
      <c r="BC3" s="350">
        <v>22016</v>
      </c>
      <c r="BD3" s="350">
        <v>22016</v>
      </c>
      <c r="BE3" s="350">
        <v>22016</v>
      </c>
      <c r="BF3" s="350">
        <v>2012</v>
      </c>
      <c r="BG3" s="350">
        <v>2012</v>
      </c>
      <c r="BH3" s="350">
        <v>2012</v>
      </c>
      <c r="BI3" s="350">
        <v>2013</v>
      </c>
      <c r="BJ3" s="350">
        <v>2013</v>
      </c>
      <c r="BK3" s="350">
        <v>2013</v>
      </c>
      <c r="BL3" s="350">
        <v>2014</v>
      </c>
      <c r="BM3" s="350">
        <v>2014</v>
      </c>
      <c r="BN3" s="350">
        <v>2014</v>
      </c>
      <c r="BO3" s="350">
        <v>2015</v>
      </c>
      <c r="BP3" s="350">
        <v>2015</v>
      </c>
      <c r="BQ3" s="350">
        <v>2015</v>
      </c>
      <c r="BR3" s="350">
        <v>2016</v>
      </c>
      <c r="BS3" s="350">
        <v>2016</v>
      </c>
      <c r="BT3" s="350">
        <v>2016</v>
      </c>
    </row>
    <row r="4" spans="1:72" s="350" customFormat="1" ht="8.25" customHeight="1" x14ac:dyDescent="0.25">
      <c r="A4" s="350">
        <v>4</v>
      </c>
      <c r="B4" s="350" t="s">
        <v>171</v>
      </c>
      <c r="C4" s="350" t="s">
        <v>8</v>
      </c>
      <c r="D4" s="350">
        <v>4</v>
      </c>
      <c r="E4" s="350">
        <v>7</v>
      </c>
      <c r="F4" s="350">
        <v>10</v>
      </c>
      <c r="G4" s="350">
        <v>4</v>
      </c>
      <c r="H4" s="350">
        <v>7</v>
      </c>
      <c r="I4" s="350">
        <v>10</v>
      </c>
      <c r="J4" s="350">
        <v>4</v>
      </c>
      <c r="K4" s="350">
        <v>7</v>
      </c>
      <c r="L4" s="350">
        <v>10</v>
      </c>
      <c r="M4" s="350">
        <v>4</v>
      </c>
      <c r="N4" s="350">
        <v>7</v>
      </c>
      <c r="O4" s="350">
        <v>10</v>
      </c>
      <c r="P4" s="350">
        <v>4</v>
      </c>
      <c r="Q4" s="350">
        <v>7</v>
      </c>
      <c r="R4" s="350">
        <v>10</v>
      </c>
      <c r="S4" s="350">
        <v>4</v>
      </c>
      <c r="T4" s="350">
        <v>7</v>
      </c>
      <c r="U4" s="350">
        <v>10</v>
      </c>
      <c r="V4" s="350">
        <v>4</v>
      </c>
      <c r="W4" s="350">
        <v>7</v>
      </c>
      <c r="X4" s="350">
        <v>10</v>
      </c>
      <c r="Y4" s="350">
        <v>4</v>
      </c>
      <c r="Z4" s="350">
        <v>7</v>
      </c>
      <c r="AA4" s="350">
        <v>10</v>
      </c>
      <c r="AB4" s="350">
        <v>4</v>
      </c>
      <c r="AC4" s="350">
        <v>7</v>
      </c>
      <c r="AD4" s="350">
        <v>10</v>
      </c>
      <c r="AE4" s="350">
        <v>4</v>
      </c>
      <c r="AF4" s="350">
        <v>7</v>
      </c>
      <c r="AG4" s="350">
        <v>10</v>
      </c>
      <c r="AH4" s="350">
        <v>4</v>
      </c>
      <c r="AI4" s="350">
        <v>7</v>
      </c>
      <c r="AJ4" s="350">
        <v>10</v>
      </c>
      <c r="AK4" s="350">
        <v>4</v>
      </c>
      <c r="AL4" s="350">
        <v>7</v>
      </c>
      <c r="AM4" s="350">
        <v>10</v>
      </c>
      <c r="AN4" s="350">
        <v>4</v>
      </c>
      <c r="AO4" s="350">
        <v>7</v>
      </c>
      <c r="AP4" s="350">
        <v>10</v>
      </c>
      <c r="AQ4" s="350">
        <v>4</v>
      </c>
      <c r="AR4" s="350">
        <v>7</v>
      </c>
      <c r="AS4" s="350">
        <v>10</v>
      </c>
      <c r="AT4" s="350">
        <v>4</v>
      </c>
      <c r="AU4" s="350">
        <v>7</v>
      </c>
      <c r="AV4" s="350">
        <v>10</v>
      </c>
      <c r="AW4" s="350">
        <v>4</v>
      </c>
      <c r="AX4" s="350">
        <v>7</v>
      </c>
      <c r="AY4" s="350">
        <v>10</v>
      </c>
      <c r="AZ4" s="350">
        <v>4</v>
      </c>
      <c r="BA4" s="350">
        <v>7</v>
      </c>
      <c r="BB4" s="350">
        <v>10</v>
      </c>
      <c r="BC4" s="350">
        <v>4</v>
      </c>
      <c r="BD4" s="350">
        <v>7</v>
      </c>
      <c r="BE4" s="350">
        <v>10</v>
      </c>
      <c r="BF4" s="350">
        <v>4</v>
      </c>
      <c r="BG4" s="350">
        <v>7</v>
      </c>
      <c r="BH4" s="350">
        <v>10</v>
      </c>
      <c r="BI4" s="350">
        <v>4</v>
      </c>
      <c r="BJ4" s="350">
        <v>7</v>
      </c>
      <c r="BK4" s="350">
        <v>10</v>
      </c>
      <c r="BL4" s="350">
        <v>4</v>
      </c>
      <c r="BM4" s="350">
        <v>7</v>
      </c>
      <c r="BN4" s="350">
        <v>10</v>
      </c>
      <c r="BO4" s="350">
        <v>4</v>
      </c>
      <c r="BP4" s="350">
        <v>7</v>
      </c>
      <c r="BQ4" s="350">
        <v>10</v>
      </c>
      <c r="BR4" s="350">
        <v>4</v>
      </c>
      <c r="BS4" s="350">
        <v>7</v>
      </c>
      <c r="BT4" s="350">
        <v>10</v>
      </c>
    </row>
    <row r="5" spans="1:72" ht="21" x14ac:dyDescent="0.25">
      <c r="B5" s="282" t="str">
        <f>"Impacto das características de idade, sexo e formação sobre o ln do salário habitual em todos os trabalhos: Rio de Janeiro, 2012 a 2016"</f>
        <v>Impacto das características de idade, sexo e formação sobre o ln do salário habitual em todos os trabalhos: Rio de Janeiro, 2012 a 2016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283"/>
      <c r="AV5" s="283"/>
    </row>
    <row r="6" spans="1:72" ht="13.5" thickBot="1" x14ac:dyDescent="0.3">
      <c r="B6" s="285"/>
      <c r="C6" s="286"/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7"/>
      <c r="Y6" s="287"/>
      <c r="Z6" s="287"/>
      <c r="AA6" s="287"/>
      <c r="AB6" s="287"/>
      <c r="AC6" s="287"/>
      <c r="AD6" s="287"/>
      <c r="AE6" s="287"/>
      <c r="AF6" s="287"/>
      <c r="AG6" s="287"/>
      <c r="AH6" s="287"/>
      <c r="AI6" s="287"/>
      <c r="AJ6" s="287"/>
      <c r="AK6" s="287"/>
      <c r="AL6" s="287"/>
      <c r="AM6" s="287"/>
      <c r="AN6" s="287"/>
      <c r="AO6" s="287"/>
      <c r="AP6" s="287"/>
      <c r="AQ6" s="287"/>
      <c r="AR6" s="287"/>
      <c r="AS6" s="287"/>
      <c r="AT6" s="287"/>
      <c r="AU6" s="287"/>
      <c r="AV6" s="287"/>
    </row>
    <row r="7" spans="1:72" ht="13.5" thickTop="1" x14ac:dyDescent="0.25">
      <c r="B7" s="481" t="s">
        <v>720</v>
      </c>
      <c r="C7" s="481"/>
      <c r="D7" s="479" t="s">
        <v>748</v>
      </c>
      <c r="E7" s="480"/>
      <c r="F7" s="483"/>
      <c r="G7" s="479" t="s">
        <v>749</v>
      </c>
      <c r="H7" s="480"/>
      <c r="I7" s="483"/>
      <c r="J7" s="479" t="s">
        <v>750</v>
      </c>
      <c r="K7" s="480"/>
      <c r="L7" s="483"/>
      <c r="M7" s="479" t="s">
        <v>751</v>
      </c>
      <c r="N7" s="480"/>
      <c r="O7" s="483"/>
      <c r="P7" s="479" t="s">
        <v>752</v>
      </c>
      <c r="Q7" s="480"/>
      <c r="R7" s="483"/>
      <c r="S7" s="479" t="s">
        <v>753</v>
      </c>
      <c r="T7" s="480"/>
      <c r="U7" s="483"/>
      <c r="V7" s="479" t="s">
        <v>754</v>
      </c>
      <c r="W7" s="480"/>
      <c r="X7" s="483"/>
      <c r="Y7" s="479" t="s">
        <v>755</v>
      </c>
      <c r="Z7" s="480"/>
      <c r="AA7" s="483"/>
      <c r="AB7" s="479" t="s">
        <v>756</v>
      </c>
      <c r="AC7" s="480"/>
      <c r="AD7" s="483"/>
      <c r="AE7" s="479" t="s">
        <v>757</v>
      </c>
      <c r="AF7" s="480"/>
      <c r="AG7" s="483"/>
      <c r="AH7" s="479" t="s">
        <v>758</v>
      </c>
      <c r="AI7" s="480"/>
      <c r="AJ7" s="483"/>
      <c r="AK7" s="479" t="s">
        <v>759</v>
      </c>
      <c r="AL7" s="480"/>
      <c r="AM7" s="483"/>
      <c r="AN7" s="479" t="s">
        <v>760</v>
      </c>
      <c r="AO7" s="480"/>
      <c r="AP7" s="483"/>
      <c r="AQ7" s="479" t="s">
        <v>761</v>
      </c>
      <c r="AR7" s="480"/>
      <c r="AS7" s="483"/>
      <c r="AT7" s="479" t="s">
        <v>762</v>
      </c>
      <c r="AU7" s="480"/>
      <c r="AV7" s="480"/>
      <c r="AW7" s="479" t="s">
        <v>763</v>
      </c>
      <c r="AX7" s="480"/>
      <c r="AY7" s="480"/>
      <c r="AZ7" s="479" t="s">
        <v>764</v>
      </c>
      <c r="BA7" s="480"/>
      <c r="BB7" s="480"/>
      <c r="BC7" s="479" t="s">
        <v>788</v>
      </c>
      <c r="BD7" s="480"/>
      <c r="BE7" s="480"/>
      <c r="BF7" s="479">
        <v>2012</v>
      </c>
      <c r="BG7" s="480"/>
      <c r="BH7" s="480"/>
      <c r="BI7" s="479">
        <v>2013</v>
      </c>
      <c r="BJ7" s="480"/>
      <c r="BK7" s="480"/>
      <c r="BL7" s="479">
        <v>2014</v>
      </c>
      <c r="BM7" s="480"/>
      <c r="BN7" s="480"/>
      <c r="BO7" s="479">
        <v>2015</v>
      </c>
      <c r="BP7" s="480"/>
      <c r="BQ7" s="480"/>
      <c r="BR7" s="479">
        <v>2016</v>
      </c>
      <c r="BS7" s="480"/>
      <c r="BT7" s="480"/>
    </row>
    <row r="8" spans="1:72" ht="25.5" x14ac:dyDescent="0.25">
      <c r="B8" s="482"/>
      <c r="C8" s="482"/>
      <c r="D8" s="288" t="s">
        <v>721</v>
      </c>
      <c r="E8" s="289" t="s">
        <v>722</v>
      </c>
      <c r="F8" s="290" t="s">
        <v>723</v>
      </c>
      <c r="G8" s="288" t="s">
        <v>721</v>
      </c>
      <c r="H8" s="289" t="s">
        <v>722</v>
      </c>
      <c r="I8" s="290" t="s">
        <v>723</v>
      </c>
      <c r="J8" s="288" t="s">
        <v>721</v>
      </c>
      <c r="K8" s="289" t="s">
        <v>722</v>
      </c>
      <c r="L8" s="290" t="s">
        <v>723</v>
      </c>
      <c r="M8" s="288" t="s">
        <v>721</v>
      </c>
      <c r="N8" s="289" t="s">
        <v>722</v>
      </c>
      <c r="O8" s="290" t="s">
        <v>723</v>
      </c>
      <c r="P8" s="288" t="s">
        <v>721</v>
      </c>
      <c r="Q8" s="289" t="s">
        <v>722</v>
      </c>
      <c r="R8" s="290" t="s">
        <v>723</v>
      </c>
      <c r="S8" s="288" t="s">
        <v>721</v>
      </c>
      <c r="T8" s="289" t="s">
        <v>722</v>
      </c>
      <c r="U8" s="290" t="s">
        <v>723</v>
      </c>
      <c r="V8" s="288" t="s">
        <v>721</v>
      </c>
      <c r="W8" s="289" t="s">
        <v>722</v>
      </c>
      <c r="X8" s="290" t="s">
        <v>723</v>
      </c>
      <c r="Y8" s="288" t="s">
        <v>721</v>
      </c>
      <c r="Z8" s="289" t="s">
        <v>722</v>
      </c>
      <c r="AA8" s="290" t="s">
        <v>723</v>
      </c>
      <c r="AB8" s="288" t="s">
        <v>721</v>
      </c>
      <c r="AC8" s="289" t="s">
        <v>722</v>
      </c>
      <c r="AD8" s="290" t="s">
        <v>723</v>
      </c>
      <c r="AE8" s="288" t="s">
        <v>721</v>
      </c>
      <c r="AF8" s="289" t="s">
        <v>722</v>
      </c>
      <c r="AG8" s="290" t="s">
        <v>723</v>
      </c>
      <c r="AH8" s="288" t="s">
        <v>721</v>
      </c>
      <c r="AI8" s="289" t="s">
        <v>722</v>
      </c>
      <c r="AJ8" s="290" t="s">
        <v>723</v>
      </c>
      <c r="AK8" s="288" t="s">
        <v>721</v>
      </c>
      <c r="AL8" s="289" t="s">
        <v>722</v>
      </c>
      <c r="AM8" s="290" t="s">
        <v>723</v>
      </c>
      <c r="AN8" s="288" t="s">
        <v>721</v>
      </c>
      <c r="AO8" s="289" t="s">
        <v>722</v>
      </c>
      <c r="AP8" s="289" t="s">
        <v>723</v>
      </c>
      <c r="AQ8" s="288" t="s">
        <v>721</v>
      </c>
      <c r="AR8" s="289" t="s">
        <v>722</v>
      </c>
      <c r="AS8" s="290" t="s">
        <v>723</v>
      </c>
      <c r="AT8" s="288" t="s">
        <v>721</v>
      </c>
      <c r="AU8" s="289" t="s">
        <v>722</v>
      </c>
      <c r="AV8" s="289" t="s">
        <v>723</v>
      </c>
      <c r="AW8" s="319" t="s">
        <v>721</v>
      </c>
      <c r="AX8" s="320" t="s">
        <v>722</v>
      </c>
      <c r="AY8" s="320" t="s">
        <v>723</v>
      </c>
      <c r="AZ8" s="319" t="s">
        <v>721</v>
      </c>
      <c r="BA8" s="320" t="s">
        <v>722</v>
      </c>
      <c r="BB8" s="320" t="s">
        <v>723</v>
      </c>
      <c r="BC8" s="319" t="s">
        <v>721</v>
      </c>
      <c r="BD8" s="320" t="s">
        <v>722</v>
      </c>
      <c r="BE8" s="320" t="s">
        <v>723</v>
      </c>
      <c r="BF8" s="319" t="s">
        <v>721</v>
      </c>
      <c r="BG8" s="320" t="s">
        <v>722</v>
      </c>
      <c r="BH8" s="320" t="s">
        <v>723</v>
      </c>
      <c r="BI8" s="319" t="s">
        <v>721</v>
      </c>
      <c r="BJ8" s="320" t="s">
        <v>722</v>
      </c>
      <c r="BK8" s="320" t="s">
        <v>723</v>
      </c>
      <c r="BL8" s="319" t="s">
        <v>721</v>
      </c>
      <c r="BM8" s="320" t="s">
        <v>722</v>
      </c>
      <c r="BN8" s="320" t="s">
        <v>723</v>
      </c>
      <c r="BO8" s="319" t="s">
        <v>721</v>
      </c>
      <c r="BP8" s="320" t="s">
        <v>722</v>
      </c>
      <c r="BQ8" s="320" t="s">
        <v>723</v>
      </c>
      <c r="BR8" s="319" t="s">
        <v>721</v>
      </c>
      <c r="BS8" s="320" t="s">
        <v>722</v>
      </c>
      <c r="BT8" s="320" t="s">
        <v>723</v>
      </c>
    </row>
    <row r="9" spans="1:72" s="292" customFormat="1" ht="15.75" x14ac:dyDescent="0.25">
      <c r="A9" s="352" t="s">
        <v>718</v>
      </c>
      <c r="B9" s="484" t="s">
        <v>724</v>
      </c>
      <c r="C9" s="484"/>
      <c r="D9" s="291" t="s">
        <v>725</v>
      </c>
      <c r="E9" s="291" t="s">
        <v>725</v>
      </c>
      <c r="F9" s="291">
        <f>IF($A9="","",IFERROR(VLOOKUP(F$3&amp;$A9,Model1_SEMT!$1:$1048576,F$4,0),"-"))</f>
        <v>7.3808965682983398</v>
      </c>
      <c r="G9" s="291" t="s">
        <v>725</v>
      </c>
      <c r="H9" s="291" t="s">
        <v>725</v>
      </c>
      <c r="I9" s="291">
        <f>IF($A9="","",IFERROR(VLOOKUP(I$3&amp;$A9,Model1_SEMT!$1:$1048576,I$4,0),"-"))</f>
        <v>7.3952183723449698</v>
      </c>
      <c r="J9" s="291" t="s">
        <v>725</v>
      </c>
      <c r="K9" s="291" t="s">
        <v>725</v>
      </c>
      <c r="L9" s="291">
        <f>IF($A9="","",IFERROR(VLOOKUP(L$3&amp;$A9,Model1_SEMT!$1:$1048576,L$4,0),"-"))</f>
        <v>7.4043679237365696</v>
      </c>
      <c r="M9" s="291" t="s">
        <v>725</v>
      </c>
      <c r="N9" s="291" t="s">
        <v>725</v>
      </c>
      <c r="O9" s="291">
        <f>IF($A9="","",IFERROR(VLOOKUP(O$3&amp;$A9,Model1_SEMT!$1:$1048576,O$4,0),"-"))</f>
        <v>7.4063215255737296</v>
      </c>
      <c r="P9" s="291" t="s">
        <v>725</v>
      </c>
      <c r="Q9" s="291" t="s">
        <v>725</v>
      </c>
      <c r="R9" s="291">
        <f>IF($A9="","",IFERROR(VLOOKUP(R$3&amp;$A9,Model1_SEMT!$1:$1048576,R$4,0),"-"))</f>
        <v>7.4252967834472701</v>
      </c>
      <c r="S9" s="291" t="s">
        <v>725</v>
      </c>
      <c r="T9" s="291" t="s">
        <v>725</v>
      </c>
      <c r="U9" s="291">
        <f>IF($A9="","",IFERROR(VLOOKUP(U$3&amp;$A9,Model1_SEMT!$1:$1048576,U$4,0),"-"))</f>
        <v>7.4423327445983896</v>
      </c>
      <c r="V9" s="291" t="s">
        <v>725</v>
      </c>
      <c r="W9" s="291" t="s">
        <v>725</v>
      </c>
      <c r="X9" s="291">
        <f>IF($A9="","",IFERROR(VLOOKUP(X$3&amp;$A9,Model1_SEMT!$1:$1048576,X$4,0),"-"))</f>
        <v>7.4550814628601101</v>
      </c>
      <c r="Y9" s="291" t="s">
        <v>725</v>
      </c>
      <c r="Z9" s="291" t="s">
        <v>725</v>
      </c>
      <c r="AA9" s="291">
        <f>IF($A9="","",IFERROR(VLOOKUP(AA$3&amp;$A9,Model1_SEMT!$1:$1048576,AA$4,0),"-"))</f>
        <v>7.4677186012268102</v>
      </c>
      <c r="AB9" s="291" t="s">
        <v>725</v>
      </c>
      <c r="AC9" s="291" t="s">
        <v>725</v>
      </c>
      <c r="AD9" s="291">
        <f>IF($A9="","",IFERROR(VLOOKUP(AD$3&amp;$A9,Model1_SEMT!$1:$1048576,AD$4,0),"-"))</f>
        <v>7.4895815849304199</v>
      </c>
      <c r="AE9" s="291" t="s">
        <v>725</v>
      </c>
      <c r="AF9" s="291" t="s">
        <v>725</v>
      </c>
      <c r="AG9" s="291">
        <f>IF($A9="","",IFERROR(VLOOKUP(AG$3&amp;$A9,Model1_SEMT!$1:$1048576,AG$4,0),"-"))</f>
        <v>7.4188723564147896</v>
      </c>
      <c r="AH9" s="291" t="s">
        <v>725</v>
      </c>
      <c r="AI9" s="291" t="s">
        <v>725</v>
      </c>
      <c r="AJ9" s="291">
        <f>IF($A9="","",IFERROR(VLOOKUP(AJ$3&amp;$A9,Model1_SEMT!$1:$1048576,AJ$4,0),"-"))</f>
        <v>7.3723249435424796</v>
      </c>
      <c r="AK9" s="291" t="s">
        <v>725</v>
      </c>
      <c r="AL9" s="291" t="s">
        <v>725</v>
      </c>
      <c r="AM9" s="291">
        <f>IF($A9="","",IFERROR(VLOOKUP(AM$3&amp;$A9,Model1_SEMT!$1:$1048576,AM$4,0),"-"))</f>
        <v>7.4408512115478498</v>
      </c>
      <c r="AN9" s="291" t="s">
        <v>725</v>
      </c>
      <c r="AO9" s="291" t="s">
        <v>725</v>
      </c>
      <c r="AP9" s="291">
        <f>IF($A9="","",IFERROR(VLOOKUP(AP$3&amp;$A9,Model1_SEMT!$1:$1048576,AP$4,0),"-"))</f>
        <v>7.4915742874145499</v>
      </c>
      <c r="AQ9" s="291" t="s">
        <v>725</v>
      </c>
      <c r="AR9" s="291" t="s">
        <v>725</v>
      </c>
      <c r="AS9" s="291">
        <f>IF($A9="","",IFERROR(VLOOKUP(AS$3&amp;$A9,Model1_SEMT!$1:$1048576,AS$4,0),"-"))</f>
        <v>7.4873380661010698</v>
      </c>
      <c r="AT9" s="291" t="s">
        <v>725</v>
      </c>
      <c r="AU9" s="291" t="s">
        <v>725</v>
      </c>
      <c r="AV9" s="291">
        <f>IF($A9="","",IFERROR(VLOOKUP(AV$3&amp;$A9,Model1_SEMT!$1:$1048576,AV$4,0),"-"))</f>
        <v>7.4850716590881303</v>
      </c>
      <c r="AW9" s="291" t="s">
        <v>725</v>
      </c>
      <c r="AX9" s="291" t="s">
        <v>725</v>
      </c>
      <c r="AY9" s="291">
        <f>IF($A9="","",IFERROR(VLOOKUP(AY$3&amp;$A9,Model1_SEMT!$1:$1048576,AY$4,0),"-"))</f>
        <v>7.4589967727661097</v>
      </c>
      <c r="AZ9" s="291" t="s">
        <v>725</v>
      </c>
      <c r="BA9" s="291" t="s">
        <v>725</v>
      </c>
      <c r="BB9" s="291">
        <f>IF($A9="","",IFERROR(VLOOKUP(BB$3&amp;$A9,Model1_SEMT!$1:$1048576,BB$4,0),"-"))</f>
        <v>7.4787316322326696</v>
      </c>
      <c r="BC9" s="291" t="s">
        <v>725</v>
      </c>
      <c r="BD9" s="291" t="s">
        <v>725</v>
      </c>
      <c r="BE9" s="291">
        <f>IF($A9="","",IFERROR(VLOOKUP(BE$3&amp;$A9,Model1_SEMT!$1:$1048576,BE$4,0),"-"))</f>
        <v>7.4656729698181197</v>
      </c>
      <c r="BF9" s="291" t="s">
        <v>725</v>
      </c>
      <c r="BG9" s="291" t="s">
        <v>725</v>
      </c>
      <c r="BH9" s="291">
        <f>IF($A9="","",IFERROR(VLOOKUP(BH$3&amp;$A9,Model1_SEMT!$1:$1048576,BH$4,0),"-"))</f>
        <v>7.3968152999877903</v>
      </c>
      <c r="BI9" s="291" t="s">
        <v>725</v>
      </c>
      <c r="BJ9" s="291" t="s">
        <v>725</v>
      </c>
      <c r="BK9" s="291">
        <f>IF($A9="","",IFERROR(VLOOKUP(BK$3&amp;$A9,Model1_SEMT!$1:$1048576,BK$4,0),"-"))</f>
        <v>7.4476523399353001</v>
      </c>
      <c r="BL9" s="291" t="s">
        <v>725</v>
      </c>
      <c r="BM9" s="291" t="s">
        <v>725</v>
      </c>
      <c r="BN9" s="291">
        <f>IF($A9="","",IFERROR(VLOOKUP(BN$3&amp;$A9,Model1_SEMT!$1:$1048576,BN$4,0),"-"))</f>
        <v>7.4304151535034197</v>
      </c>
      <c r="BO9" s="291" t="s">
        <v>725</v>
      </c>
      <c r="BP9" s="291" t="s">
        <v>725</v>
      </c>
      <c r="BQ9" s="291">
        <f>IF($A9="","",IFERROR(VLOOKUP(BQ$3&amp;$A9,Model1_SEMT!$1:$1048576,BQ$4,0),"-"))</f>
        <v>7.4807724952697798</v>
      </c>
      <c r="BR9" s="291" t="s">
        <v>725</v>
      </c>
      <c r="BS9" s="291" t="s">
        <v>725</v>
      </c>
      <c r="BT9" s="291">
        <f>IF($A9="","",IFERROR(VLOOKUP(BT$3&amp;$A9,Model1_SEMT!$1:$1048576,BT$4,0),"-"))</f>
        <v>7.4721789360046396</v>
      </c>
    </row>
    <row r="10" spans="1:72" ht="15.75" x14ac:dyDescent="0.25">
      <c r="A10" s="351" t="s">
        <v>696</v>
      </c>
      <c r="B10" s="477" t="s">
        <v>726</v>
      </c>
      <c r="C10" s="477"/>
      <c r="D10" s="293">
        <f>IF($A10="","",IFERROR(VLOOKUP(D$3&amp;$A10,Model1_SEMT!$1:$1048576,D$4,0),"-"))</f>
        <v>5.2428417205810502</v>
      </c>
      <c r="E10" s="294">
        <f>IF($A10="","",IFERROR(VLOOKUP(E$3&amp;$A10,Model1_SEMT!$1:$1048576,E$4,0)*100,"-"))</f>
        <v>0</v>
      </c>
      <c r="F10" s="295">
        <f>IF($A10="","",IFERROR(VLOOKUP(F$3&amp;$A10,Model1_SEMT!$1:$1048576,F$4,0),"-"))</f>
        <v>0</v>
      </c>
      <c r="G10" s="293">
        <f>IF($A10="","",IFERROR(VLOOKUP(G$3&amp;$A10,Model1_SEMT!$1:$1048576,G$4,0),"-"))</f>
        <v>5.3671679496765101</v>
      </c>
      <c r="H10" s="294">
        <f>IF($A10="","",IFERROR(VLOOKUP(H$3&amp;$A10,Model1_SEMT!$1:$1048576,H$4,0)*100,"-"))</f>
        <v>0</v>
      </c>
      <c r="I10" s="295">
        <f>IF($A10="","",IFERROR(VLOOKUP(I$3&amp;$A10,Model1_SEMT!$1:$1048576,I$4,0),"-"))</f>
        <v>0</v>
      </c>
      <c r="J10" s="293">
        <f>IF($A10="","",IFERROR(VLOOKUP(J$3&amp;$A10,Model1_SEMT!$1:$1048576,J$4,0),"-"))</f>
        <v>5.2951002120971697</v>
      </c>
      <c r="K10" s="294">
        <f>IF($A10="","",IFERROR(VLOOKUP(K$3&amp;$A10,Model1_SEMT!$1:$1048576,K$4,0)*100,"-"))</f>
        <v>0</v>
      </c>
      <c r="L10" s="295">
        <f>IF($A10="","",IFERROR(VLOOKUP(L$3&amp;$A10,Model1_SEMT!$1:$1048576,L$4,0),"-"))</f>
        <v>0</v>
      </c>
      <c r="M10" s="293">
        <f>IF($A10="","",IFERROR(VLOOKUP(M$3&amp;$A10,Model1_SEMT!$1:$1048576,M$4,0),"-"))</f>
        <v>5.3045825958251998</v>
      </c>
      <c r="N10" s="294">
        <f>IF($A10="","",IFERROR(VLOOKUP(N$3&amp;$A10,Model1_SEMT!$1:$1048576,N$4,0)*100,"-"))</f>
        <v>0</v>
      </c>
      <c r="O10" s="295">
        <f>IF($A10="","",IFERROR(VLOOKUP(O$3&amp;$A10,Model1_SEMT!$1:$1048576,O$4,0),"-"))</f>
        <v>0</v>
      </c>
      <c r="P10" s="293">
        <f>IF($A10="","",IFERROR(VLOOKUP(P$3&amp;$A10,Model1_SEMT!$1:$1048576,P$4,0),"-"))</f>
        <v>5.3605298995971697</v>
      </c>
      <c r="Q10" s="294">
        <f>IF($A10="","",IFERROR(VLOOKUP(Q$3&amp;$A10,Model1_SEMT!$1:$1048576,Q$4,0)*100,"-"))</f>
        <v>0</v>
      </c>
      <c r="R10" s="295">
        <f>IF($A10="","",IFERROR(VLOOKUP(R$3&amp;$A10,Model1_SEMT!$1:$1048576,R$4,0),"-"))</f>
        <v>0</v>
      </c>
      <c r="S10" s="293">
        <f>IF($A10="","",IFERROR(VLOOKUP(S$3&amp;$A10,Model1_SEMT!$1:$1048576,S$4,0),"-"))</f>
        <v>5.3557243347168004</v>
      </c>
      <c r="T10" s="294">
        <f>IF($A10="","",IFERROR(VLOOKUP(T$3&amp;$A10,Model1_SEMT!$1:$1048576,T$4,0)*100,"-"))</f>
        <v>0</v>
      </c>
      <c r="U10" s="295">
        <f>IF($A10="","",IFERROR(VLOOKUP(U$3&amp;$A10,Model1_SEMT!$1:$1048576,U$4,0),"-"))</f>
        <v>0</v>
      </c>
      <c r="V10" s="293">
        <f>IF($A10="","",IFERROR(VLOOKUP(V$3&amp;$A10,Model1_SEMT!$1:$1048576,V$4,0),"-"))</f>
        <v>5.3451232910156303</v>
      </c>
      <c r="W10" s="294">
        <f>IF($A10="","",IFERROR(VLOOKUP(W$3&amp;$A10,Model1_SEMT!$1:$1048576,W$4,0)*100,"-"))</f>
        <v>0</v>
      </c>
      <c r="X10" s="295">
        <f>IF($A10="","",IFERROR(VLOOKUP(X$3&amp;$A10,Model1_SEMT!$1:$1048576,X$4,0),"-"))</f>
        <v>0</v>
      </c>
      <c r="Y10" s="293">
        <f>IF($A10="","",IFERROR(VLOOKUP(Y$3&amp;$A10,Model1_SEMT!$1:$1048576,Y$4,0),"-"))</f>
        <v>5.3814783096313503</v>
      </c>
      <c r="Z10" s="294">
        <f>IF($A10="","",IFERROR(VLOOKUP(Z$3&amp;$A10,Model1_SEMT!$1:$1048576,Z$4,0)*100,"-"))</f>
        <v>0</v>
      </c>
      <c r="AA10" s="295">
        <f>IF($A10="","",IFERROR(VLOOKUP(AA$3&amp;$A10,Model1_SEMT!$1:$1048576,AA$4,0),"-"))</f>
        <v>0</v>
      </c>
      <c r="AB10" s="293">
        <f>IF($A10="","",IFERROR(VLOOKUP(AB$3&amp;$A10,Model1_SEMT!$1:$1048576,AB$4,0),"-"))</f>
        <v>5.4432830810546902</v>
      </c>
      <c r="AC10" s="294">
        <f>IF($A10="","",IFERROR(VLOOKUP(AC$3&amp;$A10,Model1_SEMT!$1:$1048576,AC$4,0)*100,"-"))</f>
        <v>0</v>
      </c>
      <c r="AD10" s="295">
        <f>IF($A10="","",IFERROR(VLOOKUP(AD$3&amp;$A10,Model1_SEMT!$1:$1048576,AD$4,0),"-"))</f>
        <v>0</v>
      </c>
      <c r="AE10" s="293">
        <f>IF($A10="","",IFERROR(VLOOKUP(AE$3&amp;$A10,Model1_SEMT!$1:$1048576,AE$4,0),"-"))</f>
        <v>5.2261471748352104</v>
      </c>
      <c r="AF10" s="294">
        <f>IF($A10="","",IFERROR(VLOOKUP(AF$3&amp;$A10,Model1_SEMT!$1:$1048576,AF$4,0)*100,"-"))</f>
        <v>0</v>
      </c>
      <c r="AG10" s="295">
        <f>IF($A10="","",IFERROR(VLOOKUP(AG$3&amp;$A10,Model1_SEMT!$1:$1048576,AG$4,0),"-"))</f>
        <v>0</v>
      </c>
      <c r="AH10" s="293">
        <f>IF($A10="","",IFERROR(VLOOKUP(AH$3&amp;$A10,Model1_SEMT!$1:$1048576,AH$4,0),"-"))</f>
        <v>5.3534612655639604</v>
      </c>
      <c r="AI10" s="294">
        <f>IF($A10="","",IFERROR(VLOOKUP(AI$3&amp;$A10,Model1_SEMT!$1:$1048576,AI$4,0)*100,"-"))</f>
        <v>0</v>
      </c>
      <c r="AJ10" s="295">
        <f>IF($A10="","",IFERROR(VLOOKUP(AJ$3&amp;$A10,Model1_SEMT!$1:$1048576,AJ$4,0),"-"))</f>
        <v>0</v>
      </c>
      <c r="AK10" s="293">
        <f>IF($A10="","",IFERROR(VLOOKUP(AK$3&amp;$A10,Model1_SEMT!$1:$1048576,AK$4,0),"-"))</f>
        <v>5.3389844894409197</v>
      </c>
      <c r="AL10" s="294">
        <f>IF($A10="","",IFERROR(VLOOKUP(AL$3&amp;$A10,Model1_SEMT!$1:$1048576,AL$4,0)*100,"-"))</f>
        <v>0</v>
      </c>
      <c r="AM10" s="295">
        <f>IF($A10="","",IFERROR(VLOOKUP(AM$3&amp;$A10,Model1_SEMT!$1:$1048576,AM$4,0),"-"))</f>
        <v>0</v>
      </c>
      <c r="AN10" s="293">
        <f>IF($A10="","",IFERROR(VLOOKUP(AN$3&amp;$A10,Model1_SEMT!$1:$1048576,AN$4,0),"-"))</f>
        <v>5.3473677635192898</v>
      </c>
      <c r="AO10" s="294">
        <f>IF($A10="","",IFERROR(VLOOKUP(AO$3&amp;$A10,Model1_SEMT!$1:$1048576,AO$4,0)*100,"-"))</f>
        <v>0</v>
      </c>
      <c r="AP10" s="295">
        <f>IF($A10="","",IFERROR(VLOOKUP(AP$3&amp;$A10,Model1_SEMT!$1:$1048576,AP$4,0),"-"))</f>
        <v>0</v>
      </c>
      <c r="AQ10" s="293">
        <f>IF($A10="","",IFERROR(VLOOKUP(AQ$3&amp;$A10,Model1_SEMT!$1:$1048576,AQ$4,0),"-"))</f>
        <v>5.33392238616943</v>
      </c>
      <c r="AR10" s="294">
        <f>IF($A10="","",IFERROR(VLOOKUP(AR$3&amp;$A10,Model1_SEMT!$1:$1048576,AR$4,0)*100,"-"))</f>
        <v>0</v>
      </c>
      <c r="AS10" s="295">
        <f>IF($A10="","",IFERROR(VLOOKUP(AS$3&amp;$A10,Model1_SEMT!$1:$1048576,AS$4,0),"-"))</f>
        <v>0</v>
      </c>
      <c r="AT10" s="293">
        <f>IF($A10="","",IFERROR(VLOOKUP(AT$3&amp;$A10,Model1_SEMT!$1:$1048576,AT$4,0),"-"))</f>
        <v>5.22691106796265</v>
      </c>
      <c r="AU10" s="294">
        <f>IF($A10="","",IFERROR(VLOOKUP(AU$3&amp;$A10,Model1_SEMT!$1:$1048576,AU$4,0)*100,"-"))</f>
        <v>0</v>
      </c>
      <c r="AV10" s="295">
        <f>IF($A10="","",IFERROR(VLOOKUP(AV$3&amp;$A10,Model1_SEMT!$1:$1048576,AV$4,0),"-"))</f>
        <v>0</v>
      </c>
      <c r="AW10" s="293">
        <f>IF($A10="","",IFERROR(VLOOKUP(AW$3&amp;$A10,Model1_SEMT!$1:$1048576,AW$4,0),"-"))</f>
        <v>5.3345632553100604</v>
      </c>
      <c r="AX10" s="294">
        <f>IF($A10="","",IFERROR(VLOOKUP(AX$3&amp;$A10,Model1_SEMT!$1:$1048576,AX$4,0)*100,"-"))</f>
        <v>0</v>
      </c>
      <c r="AY10" s="295">
        <f>IF($A10="","",IFERROR(VLOOKUP(AY$3&amp;$A10,Model1_SEMT!$1:$1048576,AY$4,0),"-"))</f>
        <v>0</v>
      </c>
      <c r="AZ10" s="293">
        <f>IF($A10="","",IFERROR(VLOOKUP(AZ$3&amp;$A10,Model1_SEMT!$1:$1048576,AZ$4,0),"-"))</f>
        <v>5.3447732925415004</v>
      </c>
      <c r="BA10" s="294">
        <f>IF($A10="","",IFERROR(VLOOKUP(BA$3&amp;$A10,Model1_SEMT!$1:$1048576,BA$4,0)*100,"-"))</f>
        <v>0</v>
      </c>
      <c r="BB10" s="295">
        <f>IF($A10="","",IFERROR(VLOOKUP(BB$3&amp;$A10,Model1_SEMT!$1:$1048576,BB$4,0),"-"))</f>
        <v>0</v>
      </c>
      <c r="BC10" s="293">
        <f>IF($A10="","",IFERROR(VLOOKUP(BC$3&amp;$A10,Model1_SEMT!$1:$1048576,BC$4,0),"-"))</f>
        <v>5.4073839187622097</v>
      </c>
      <c r="BD10" s="294">
        <f>IF($A10="","",IFERROR(VLOOKUP(BD$3&amp;$A10,Model1_SEMT!$1:$1048576,BD$4,0)*100,"-"))</f>
        <v>0</v>
      </c>
      <c r="BE10" s="295">
        <f>IF($A10="","",IFERROR(VLOOKUP(BE$3&amp;$A10,Model1_SEMT!$1:$1048576,BE$4,0),"-"))</f>
        <v>0</v>
      </c>
      <c r="BF10" s="293">
        <f>IF($A10="","",IFERROR(VLOOKUP(BF$3&amp;$A10,Model1_SEMT!$1:$1048576,BF$4,0),"-"))</f>
        <v>5.3026804924011204</v>
      </c>
      <c r="BG10" s="294">
        <f>IF($A10="","",IFERROR(VLOOKUP(BG$3&amp;$A10,Model1_SEMT!$1:$1048576,BG$4,0)*100,"-"))</f>
        <v>0</v>
      </c>
      <c r="BH10" s="295">
        <f>IF($A10="","",IFERROR(VLOOKUP(BH$3&amp;$A10,Model1_SEMT!$1:$1048576,BH$4,0),"-"))</f>
        <v>0</v>
      </c>
      <c r="BI10" s="293">
        <f>IF($A10="","",IFERROR(VLOOKUP(BI$3&amp;$A10,Model1_SEMT!$1:$1048576,BI$4,0),"-"))</f>
        <v>5.3569197654724103</v>
      </c>
      <c r="BJ10" s="294">
        <f>IF($A10="","",IFERROR(VLOOKUP(BJ$3&amp;$A10,Model1_SEMT!$1:$1048576,BJ$4,0)*100,"-"))</f>
        <v>0</v>
      </c>
      <c r="BK10" s="295">
        <f>IF($A10="","",IFERROR(VLOOKUP(BK$3&amp;$A10,Model1_SEMT!$1:$1048576,BK$4,0),"-"))</f>
        <v>0</v>
      </c>
      <c r="BL10" s="293">
        <f>IF($A10="","",IFERROR(VLOOKUP(BL$3&amp;$A10,Model1_SEMT!$1:$1048576,BL$4,0),"-"))</f>
        <v>5.3483042716979998</v>
      </c>
      <c r="BM10" s="294">
        <f>IF($A10="","",IFERROR(VLOOKUP(BM$3&amp;$A10,Model1_SEMT!$1:$1048576,BM$4,0)*100,"-"))</f>
        <v>0</v>
      </c>
      <c r="BN10" s="295">
        <f>IF($A10="","",IFERROR(VLOOKUP(BN$3&amp;$A10,Model1_SEMT!$1:$1048576,BN$4,0),"-"))</f>
        <v>0</v>
      </c>
      <c r="BO10" s="293">
        <f>IF($A10="","",IFERROR(VLOOKUP(BO$3&amp;$A10,Model1_SEMT!$1:$1048576,BO$4,0),"-"))</f>
        <v>5.3209252357482901</v>
      </c>
      <c r="BP10" s="294">
        <f>IF($A10="","",IFERROR(VLOOKUP(BP$3&amp;$A10,Model1_SEMT!$1:$1048576,BP$4,0)*100,"-"))</f>
        <v>0</v>
      </c>
      <c r="BQ10" s="295">
        <f>IF($A10="","",IFERROR(VLOOKUP(BQ$3&amp;$A10,Model1_SEMT!$1:$1048576,BQ$4,0),"-"))</f>
        <v>0</v>
      </c>
      <c r="BR10" s="293">
        <f>IF($A10="","",IFERROR(VLOOKUP(BR$3&amp;$A10,Model1_SEMT!$1:$1048576,BR$4,0),"-"))</f>
        <v>5.3770866394043004</v>
      </c>
      <c r="BS10" s="294">
        <f>IF($A10="","",IFERROR(VLOOKUP(BS$3&amp;$A10,Model1_SEMT!$1:$1048576,BS$4,0)*100,"-"))</f>
        <v>0</v>
      </c>
      <c r="BT10" s="295">
        <f>IF($A10="","",IFERROR(VLOOKUP(BT$3&amp;$A10,Model1_SEMT!$1:$1048576,BT$4,0),"-"))</f>
        <v>0</v>
      </c>
    </row>
    <row r="11" spans="1:72" ht="15.75" x14ac:dyDescent="0.25">
      <c r="B11" s="478" t="s">
        <v>727</v>
      </c>
      <c r="C11" s="478"/>
      <c r="D11" s="296">
        <f>+D12+2*40*D13</f>
        <v>1.3459377922117738E-2</v>
      </c>
      <c r="E11" s="298">
        <f>+EXP(D11)-1</f>
        <v>1.3550363092150963E-2</v>
      </c>
      <c r="F11" s="297">
        <f>-D12/(2*D13)</f>
        <v>52.212354259244208</v>
      </c>
      <c r="G11" s="296">
        <f>+G12+2*40*G13</f>
        <v>1.2811577878892443E-2</v>
      </c>
      <c r="H11" s="298">
        <f>+EXP(G11)-1</f>
        <v>1.2893997742833063E-2</v>
      </c>
      <c r="I11" s="297">
        <f>-G12/(2*G13)</f>
        <v>52.963662251193036</v>
      </c>
      <c r="J11" s="296">
        <f>+J12+2*40*J13</f>
        <v>1.2725862674415035E-2</v>
      </c>
      <c r="K11" s="298">
        <f>+EXP(J11)-1</f>
        <v>1.2807181047510996E-2</v>
      </c>
      <c r="L11" s="297">
        <f>-J12/(2*J13)</f>
        <v>51.832121069704279</v>
      </c>
      <c r="M11" s="296">
        <f>+M12+2*40*M13</f>
        <v>1.2755040079355282E-2</v>
      </c>
      <c r="N11" s="298">
        <f>+EXP(M11)-1</f>
        <v>1.2836732563875186E-2</v>
      </c>
      <c r="O11" s="297">
        <f>-M12/(2*M13)</f>
        <v>51.962008041564282</v>
      </c>
      <c r="P11" s="296">
        <f>+P12+2*40*P13</f>
        <v>1.2984151951968725E-2</v>
      </c>
      <c r="Q11" s="298">
        <f>+EXP(P11)-1</f>
        <v>1.3068812069394253E-2</v>
      </c>
      <c r="R11" s="297">
        <f>-P12/(2*P13)</f>
        <v>53.139616043304841</v>
      </c>
      <c r="S11" s="296">
        <f>+S12+2*40*S13</f>
        <v>1.2926848605275182E-2</v>
      </c>
      <c r="T11" s="298">
        <f>+EXP(S11)-1</f>
        <v>1.301076149929381E-2</v>
      </c>
      <c r="U11" s="297">
        <f>-S12/(2*S13)</f>
        <v>52.22686936875931</v>
      </c>
      <c r="V11" s="296">
        <f>+V12+2*40*V13</f>
        <v>1.3795641250908403E-2</v>
      </c>
      <c r="W11" s="298">
        <f>+EXP(V11)-1</f>
        <v>1.3891240220168077E-2</v>
      </c>
      <c r="X11" s="297">
        <f>-V12/(2*V13)</f>
        <v>53.667814535439575</v>
      </c>
      <c r="Y11" s="296">
        <f>+Y12+2*40*Y13</f>
        <v>1.365237962454556E-2</v>
      </c>
      <c r="Z11" s="298">
        <f>+EXP(Y11)-1</f>
        <v>1.3745998916140367E-2</v>
      </c>
      <c r="AA11" s="297">
        <f>-Y12/(2*Y13)</f>
        <v>52.993314937602776</v>
      </c>
      <c r="AB11" s="296">
        <f>+AB12+2*40*AB13</f>
        <v>1.33482180535794E-2</v>
      </c>
      <c r="AC11" s="298">
        <f>+EXP(AB11)-1</f>
        <v>1.3437703228776465E-2</v>
      </c>
      <c r="AD11" s="297">
        <f>-AB12/(2*AB13)</f>
        <v>52.662686240140303</v>
      </c>
      <c r="AE11" s="296">
        <f>+AE12+2*40*AE13</f>
        <v>1.3545352965593338E-2</v>
      </c>
      <c r="AF11" s="298">
        <f>+EXP(AE11)-1</f>
        <v>1.3637506874724092E-2</v>
      </c>
      <c r="AG11" s="297">
        <f>-AE12/(2*AE13)</f>
        <v>52.884735390159769</v>
      </c>
      <c r="AH11" s="296">
        <f>+AH12+2*40*AH13</f>
        <v>1.3359593227505656E-2</v>
      </c>
      <c r="AI11" s="298">
        <f>+EXP(AH11)-1</f>
        <v>1.3449231324480948E-2</v>
      </c>
      <c r="AJ11" s="297">
        <f>-AH12/(2*AH13)</f>
        <v>53.977498715621699</v>
      </c>
      <c r="AK11" s="296">
        <f>+AK12+2*40*AK13</f>
        <v>1.384131051599978E-2</v>
      </c>
      <c r="AL11" s="298">
        <f>+EXP(AK11)-1</f>
        <v>1.3937544945334945E-2</v>
      </c>
      <c r="AM11" s="297">
        <f>-AK12/(2*AK13)</f>
        <v>53.468352824406345</v>
      </c>
      <c r="AN11" s="296">
        <f>+AN12+2*40*AN13</f>
        <v>1.3623801991343561E-2</v>
      </c>
      <c r="AO11" s="298">
        <f>+EXP(AN11)-1</f>
        <v>1.3717028868772907E-2</v>
      </c>
      <c r="AP11" s="297">
        <f>-AN12/(2*AN13)</f>
        <v>52.701294467121777</v>
      </c>
      <c r="AQ11" s="296">
        <f>+AQ12+2*40*AQ13</f>
        <v>1.4141416177153636E-2</v>
      </c>
      <c r="AR11" s="298">
        <f>+EXP(AQ11)-1</f>
        <v>1.4241879006532621E-2</v>
      </c>
      <c r="AS11" s="297">
        <f>-AQ12/(2*AQ13)</f>
        <v>53.593398027223586</v>
      </c>
      <c r="AT11" s="296">
        <f>+AT12+2*40*AT13</f>
        <v>1.410234719514844E-2</v>
      </c>
      <c r="AU11" s="298">
        <f>+EXP(AT11)-1</f>
        <v>1.4202254382864821E-2</v>
      </c>
      <c r="AV11" s="297">
        <f>-AT12/(2*AT13)</f>
        <v>52.495321149066335</v>
      </c>
      <c r="AW11" s="296">
        <f>+AW12+2*40*AW13</f>
        <v>1.3948614709079279E-2</v>
      </c>
      <c r="AX11" s="298">
        <f>+EXP(AW11)-1</f>
        <v>1.4046350532971763E-2</v>
      </c>
      <c r="AY11" s="297">
        <f>-AW12/(2*AW13)</f>
        <v>52.596560301019679</v>
      </c>
      <c r="AZ11" s="296">
        <f>+AZ12+2*40*AZ13</f>
        <v>1.3753143139183494E-2</v>
      </c>
      <c r="BA11" s="298">
        <f>+EXP(AZ11)-1</f>
        <v>1.384815267254047E-2</v>
      </c>
      <c r="BB11" s="297">
        <f>-AZ12/(2*AZ13)</f>
        <v>52.720244863846844</v>
      </c>
      <c r="BC11" s="296">
        <f>+BC12+2*40*BC13</f>
        <v>1.3588087633252165E-2</v>
      </c>
      <c r="BD11" s="298">
        <f>+EXP(BC11)-1</f>
        <v>1.3680825262298635E-2</v>
      </c>
      <c r="BE11" s="297">
        <f>-BC12/(2*BC13)</f>
        <v>52.853752109699329</v>
      </c>
      <c r="BF11" s="296">
        <f>+BF12+2*40*BF13</f>
        <v>1.2928443960845498E-2</v>
      </c>
      <c r="BG11" s="298">
        <f>+EXP(BF11)-1</f>
        <v>1.3012377612944048E-2</v>
      </c>
      <c r="BH11" s="297">
        <f>-BF12/(2*BF13)</f>
        <v>52.215080114158297</v>
      </c>
      <c r="BI11" s="296">
        <f t="shared" ref="BI11" si="3">+BI12+2*40*BI13</f>
        <v>1.3350158929824864E-2</v>
      </c>
      <c r="BJ11" s="298">
        <f t="shared" ref="BJ11" si="4">+EXP(BI11)-1</f>
        <v>1.3439670187849639E-2</v>
      </c>
      <c r="BK11" s="297">
        <f t="shared" ref="BK11" si="5">-BI12/(2*BI13)</f>
        <v>52.983731641373346</v>
      </c>
      <c r="BL11" s="296">
        <f t="shared" ref="BL11" si="6">+BL12+2*40*BL13</f>
        <v>1.3494901359081345E-2</v>
      </c>
      <c r="BM11" s="298">
        <f t="shared" ref="BM11" si="7">+EXP(BL11)-1</f>
        <v>1.3586368524098225E-2</v>
      </c>
      <c r="BN11" s="297">
        <f t="shared" ref="BN11" si="8">-BL12/(2*BL13)</f>
        <v>53.209401713297602</v>
      </c>
      <c r="BO11" s="296">
        <f t="shared" ref="BO11" si="9">+BO12+2*40*BO13</f>
        <v>1.3965991325676476E-2</v>
      </c>
      <c r="BP11" s="298">
        <f t="shared" ref="BP11" si="10">+EXP(BO11)-1</f>
        <v>1.4063971380711804E-2</v>
      </c>
      <c r="BQ11" s="297">
        <f t="shared" ref="BQ11" si="11">-BO12/(2*BO13)</f>
        <v>52.820199428253993</v>
      </c>
      <c r="BR11" s="296">
        <f t="shared" ref="BR11" si="12">+BR12+2*40*BR13</f>
        <v>1.3664907775819315E-2</v>
      </c>
      <c r="BS11" s="298">
        <f t="shared" ref="BS11" si="13">+EXP(BR11)-1</f>
        <v>1.3758699358924265E-2</v>
      </c>
      <c r="BT11" s="297">
        <f t="shared" ref="BT11" si="14">-BR12/(2*BR13)</f>
        <v>52.794306794579967</v>
      </c>
    </row>
    <row r="12" spans="1:72" ht="15.75" x14ac:dyDescent="0.25">
      <c r="A12" s="351" t="s">
        <v>716</v>
      </c>
      <c r="B12" s="343"/>
      <c r="C12" s="300" t="s">
        <v>727</v>
      </c>
      <c r="D12" s="293">
        <f>IF($A12="","",IFERROR(VLOOKUP(D$3&amp;$A12,Model1_SEMT!$1:$1048576,D$4,0),"-"))</f>
        <v>5.7543843984603903E-2</v>
      </c>
      <c r="E12" s="294">
        <f>IF($A12="","",IFERROR(VLOOKUP(E$3&amp;$A12,Model1_SEMT!$1:$1048576,E$4,0)*100,"-"))</f>
        <v>0</v>
      </c>
      <c r="F12" s="295">
        <f>IF($A12="","",IFERROR(VLOOKUP(F$3&amp;$A12,Model1_SEMT!$1:$1048576,F$4,0),"-"))</f>
        <v>38.549629211425803</v>
      </c>
      <c r="G12" s="293">
        <f>IF($A12="","",IFERROR(VLOOKUP(G$3&amp;$A12,Model1_SEMT!$1:$1048576,G$4,0),"-"))</f>
        <v>5.2342314273119001E-2</v>
      </c>
      <c r="H12" s="294">
        <f>IF($A12="","",IFERROR(VLOOKUP(H$3&amp;$A12,Model1_SEMT!$1:$1048576,H$4,0)*100,"-"))</f>
        <v>0</v>
      </c>
      <c r="I12" s="295">
        <f>IF($A12="","",IFERROR(VLOOKUP(I$3&amp;$A12,Model1_SEMT!$1:$1048576,I$4,0),"-"))</f>
        <v>38.564937591552699</v>
      </c>
      <c r="J12" s="293">
        <f>IF($A12="","",IFERROR(VLOOKUP(J$3&amp;$A12,Model1_SEMT!$1:$1048576,J$4,0),"-"))</f>
        <v>5.5747270584106397E-2</v>
      </c>
      <c r="K12" s="294">
        <f>IF($A12="","",IFERROR(VLOOKUP(K$3&amp;$A12,Model1_SEMT!$1:$1048576,K$4,0)*100,"-"))</f>
        <v>0</v>
      </c>
      <c r="L12" s="295">
        <f>IF($A12="","",IFERROR(VLOOKUP(L$3&amp;$A12,Model1_SEMT!$1:$1048576,L$4,0),"-"))</f>
        <v>38.683391571044901</v>
      </c>
      <c r="M12" s="293">
        <f>IF($A12="","",IFERROR(VLOOKUP(M$3&amp;$A12,Model1_SEMT!$1:$1048576,M$4,0),"-"))</f>
        <v>5.54068759083748E-2</v>
      </c>
      <c r="N12" s="294">
        <f>IF($A12="","",IFERROR(VLOOKUP(N$3&amp;$A12,Model1_SEMT!$1:$1048576,N$4,0)*100,"-"))</f>
        <v>0</v>
      </c>
      <c r="O12" s="295">
        <f>IF($A12="","",IFERROR(VLOOKUP(O$3&amp;$A12,Model1_SEMT!$1:$1048576,O$4,0),"-"))</f>
        <v>38.830345153808601</v>
      </c>
      <c r="P12" s="293">
        <f>IF($A12="","",IFERROR(VLOOKUP(P$3&amp;$A12,Model1_SEMT!$1:$1048576,P$4,0),"-"))</f>
        <v>5.2510883659124402E-2</v>
      </c>
      <c r="Q12" s="294">
        <f>IF($A12="","",IFERROR(VLOOKUP(Q$3&amp;$A12,Model1_SEMT!$1:$1048576,Q$4,0)*100,"-"))</f>
        <v>0</v>
      </c>
      <c r="R12" s="295">
        <f>IF($A12="","",IFERROR(VLOOKUP(R$3&amp;$A12,Model1_SEMT!$1:$1048576,R$4,0),"-"))</f>
        <v>38.915565490722699</v>
      </c>
      <c r="S12" s="293">
        <f>IF($A12="","",IFERROR(VLOOKUP(S$3&amp;$A12,Model1_SEMT!$1:$1048576,S$4,0),"-"))</f>
        <v>5.5216819047927898E-2</v>
      </c>
      <c r="T12" s="294">
        <f>IF($A12="","",IFERROR(VLOOKUP(T$3&amp;$A12,Model1_SEMT!$1:$1048576,T$4,0)*100,"-"))</f>
        <v>0</v>
      </c>
      <c r="U12" s="295">
        <f>IF($A12="","",IFERROR(VLOOKUP(U$3&amp;$A12,Model1_SEMT!$1:$1048576,U$4,0),"-"))</f>
        <v>39.053482055664098</v>
      </c>
      <c r="V12" s="293">
        <f>IF($A12="","",IFERROR(VLOOKUP(V$3&amp;$A12,Model1_SEMT!$1:$1048576,V$4,0),"-"))</f>
        <v>5.4169736802578E-2</v>
      </c>
      <c r="W12" s="294">
        <f>IF($A12="","",IFERROR(VLOOKUP(W$3&amp;$A12,Model1_SEMT!$1:$1048576,W$4,0)*100,"-"))</f>
        <v>0</v>
      </c>
      <c r="X12" s="295">
        <f>IF($A12="","",IFERROR(VLOOKUP(X$3&amp;$A12,Model1_SEMT!$1:$1048576,X$4,0),"-"))</f>
        <v>39.031764984130902</v>
      </c>
      <c r="Y12" s="293">
        <f>IF($A12="","",IFERROR(VLOOKUP(Y$3&amp;$A12,Model1_SEMT!$1:$1048576,Y$4,0),"-"))</f>
        <v>5.5681314319372198E-2</v>
      </c>
      <c r="Z12" s="294">
        <f>IF($A12="","",IFERROR(VLOOKUP(Z$3&amp;$A12,Model1_SEMT!$1:$1048576,Z$4,0)*100,"-"))</f>
        <v>0</v>
      </c>
      <c r="AA12" s="295">
        <f>IF($A12="","",IFERROR(VLOOKUP(AA$3&amp;$A12,Model1_SEMT!$1:$1048576,AA$4,0),"-"))</f>
        <v>39.0864868164063</v>
      </c>
      <c r="AB12" s="293">
        <f>IF($A12="","",IFERROR(VLOOKUP(AB$3&amp;$A12,Model1_SEMT!$1:$1048576,AB$4,0),"-"))</f>
        <v>5.5513735860586201E-2</v>
      </c>
      <c r="AC12" s="294">
        <f>IF($A12="","",IFERROR(VLOOKUP(AC$3&amp;$A12,Model1_SEMT!$1:$1048576,AC$4,0)*100,"-"))</f>
        <v>0</v>
      </c>
      <c r="AD12" s="295">
        <f>IF($A12="","",IFERROR(VLOOKUP(AD$3&amp;$A12,Model1_SEMT!$1:$1048576,AD$4,0),"-"))</f>
        <v>38.984912872314503</v>
      </c>
      <c r="AE12" s="293">
        <f>IF($A12="","",IFERROR(VLOOKUP(AE$3&amp;$A12,Model1_SEMT!$1:$1048576,AE$4,0),"-"))</f>
        <v>5.5596206337213502E-2</v>
      </c>
      <c r="AF12" s="294">
        <f>IF($A12="","",IFERROR(VLOOKUP(AF$3&amp;$A12,Model1_SEMT!$1:$1048576,AF$4,0)*100,"-"))</f>
        <v>0</v>
      </c>
      <c r="AG12" s="295">
        <f>IF($A12="","",IFERROR(VLOOKUP(AG$3&amp;$A12,Model1_SEMT!$1:$1048576,AG$4,0),"-"))</f>
        <v>39.079090118408203</v>
      </c>
      <c r="AH12" s="293">
        <f>IF($A12="","",IFERROR(VLOOKUP(AH$3&amp;$A12,Model1_SEMT!$1:$1048576,AH$4,0),"-"))</f>
        <v>5.1591306924819898E-2</v>
      </c>
      <c r="AI12" s="294">
        <f>IF($A12="","",IFERROR(VLOOKUP(AI$3&amp;$A12,Model1_SEMT!$1:$1048576,AI$4,0)*100,"-"))</f>
        <v>0</v>
      </c>
      <c r="AJ12" s="295">
        <f>IF($A12="","",IFERROR(VLOOKUP(AJ$3&amp;$A12,Model1_SEMT!$1:$1048576,AJ$4,0),"-"))</f>
        <v>39.310710906982401</v>
      </c>
      <c r="AK12" s="293">
        <f>IF($A12="","",IFERROR(VLOOKUP(AK$3&amp;$A12,Model1_SEMT!$1:$1048576,AK$4,0),"-"))</f>
        <v>5.4948966950178098E-2</v>
      </c>
      <c r="AL12" s="294">
        <f>IF($A12="","",IFERROR(VLOOKUP(AL$3&amp;$A12,Model1_SEMT!$1:$1048576,AL$4,0)*100,"-"))</f>
        <v>0</v>
      </c>
      <c r="AM12" s="295">
        <f>IF($A12="","",IFERROR(VLOOKUP(AM$3&amp;$A12,Model1_SEMT!$1:$1048576,AM$4,0),"-"))</f>
        <v>39.4798583984375</v>
      </c>
      <c r="AN12" s="293">
        <f>IF($A12="","",IFERROR(VLOOKUP(AN$3&amp;$A12,Model1_SEMT!$1:$1048576,AN$4,0),"-"))</f>
        <v>5.6529041379690198E-2</v>
      </c>
      <c r="AO12" s="294">
        <f>IF($A12="","",IFERROR(VLOOKUP(AO$3&amp;$A12,Model1_SEMT!$1:$1048576,AO$4,0)*100,"-"))</f>
        <v>0</v>
      </c>
      <c r="AP12" s="295">
        <f>IF($A12="","",IFERROR(VLOOKUP(AP$3&amp;$A12,Model1_SEMT!$1:$1048576,AP$4,0),"-"))</f>
        <v>39.765232086181598</v>
      </c>
      <c r="AQ12" s="293">
        <f>IF($A12="","",IFERROR(VLOOKUP(AQ$3&amp;$A12,Model1_SEMT!$1:$1048576,AQ$4,0),"-"))</f>
        <v>5.5754017084837001E-2</v>
      </c>
      <c r="AR12" s="294">
        <f>IF($A12="","",IFERROR(VLOOKUP(AR$3&amp;$A12,Model1_SEMT!$1:$1048576,AR$4,0)*100,"-"))</f>
        <v>0</v>
      </c>
      <c r="AS12" s="295">
        <f>IF($A12="","",IFERROR(VLOOKUP(AS$3&amp;$A12,Model1_SEMT!$1:$1048576,AS$4,0),"-"))</f>
        <v>39.871009826660199</v>
      </c>
      <c r="AT12" s="293">
        <f>IF($A12="","",IFERROR(VLOOKUP(AT$3&amp;$A12,Model1_SEMT!$1:$1048576,AT$4,0),"-"))</f>
        <v>5.9246756136417403E-2</v>
      </c>
      <c r="AU12" s="294">
        <f>IF($A12="","",IFERROR(VLOOKUP(AU$3&amp;$A12,Model1_SEMT!$1:$1048576,AU$4,0)*100,"-"))</f>
        <v>0</v>
      </c>
      <c r="AV12" s="295">
        <f>IF($A12="","",IFERROR(VLOOKUP(AV$3&amp;$A12,Model1_SEMT!$1:$1048576,AV$4,0),"-"))</f>
        <v>39.925186157226598</v>
      </c>
      <c r="AW12" s="293">
        <f>IF($A12="","",IFERROR(VLOOKUP(AW$3&amp;$A12,Model1_SEMT!$1:$1048576,AW$4,0),"-"))</f>
        <v>5.8242022991180399E-2</v>
      </c>
      <c r="AX12" s="294">
        <f>IF($A12="","",IFERROR(VLOOKUP(AX$3&amp;$A12,Model1_SEMT!$1:$1048576,AX$4,0)*100,"-"))</f>
        <v>0</v>
      </c>
      <c r="AY12" s="295">
        <f>IF($A12="","",IFERROR(VLOOKUP(AY$3&amp;$A12,Model1_SEMT!$1:$1048576,AY$4,0),"-"))</f>
        <v>39.831638336181598</v>
      </c>
      <c r="AZ12" s="293">
        <f>IF($A12="","",IFERROR(VLOOKUP(AZ$3&amp;$A12,Model1_SEMT!$1:$1048576,AZ$4,0),"-"))</f>
        <v>5.7001188397407497E-2</v>
      </c>
      <c r="BA12" s="294">
        <f>IF($A12="","",IFERROR(VLOOKUP(BA$3&amp;$A12,Model1_SEMT!$1:$1048576,BA$4,0)*100,"-"))</f>
        <v>0</v>
      </c>
      <c r="BB12" s="295">
        <f>IF($A12="","",IFERROR(VLOOKUP(BB$3&amp;$A12,Model1_SEMT!$1:$1048576,BB$4,0),"-"))</f>
        <v>40.1094779968262</v>
      </c>
      <c r="BC12" s="293">
        <f>IF($A12="","",IFERROR(VLOOKUP(BC$3&amp;$A12,Model1_SEMT!$1:$1048576,BC$4,0),"-"))</f>
        <v>5.5873289704322801E-2</v>
      </c>
      <c r="BD12" s="294">
        <f>IF($A12="","",IFERROR(VLOOKUP(BD$3&amp;$A12,Model1_SEMT!$1:$1048576,BD$4,0)*100,"-"))</f>
        <v>0</v>
      </c>
      <c r="BE12" s="295">
        <f>IF($A12="","",IFERROR(VLOOKUP(BE$3&amp;$A12,Model1_SEMT!$1:$1048576,BE$4,0),"-"))</f>
        <v>40.057296752929702</v>
      </c>
      <c r="BF12" s="293">
        <f>IF($A12="","",IFERROR(VLOOKUP(BF$3&amp;$A12,Model1_SEMT!$1:$1048576,BF$4,0),"-"))</f>
        <v>5.5264454334974303E-2</v>
      </c>
      <c r="BG12" s="294">
        <f>IF($A12="","",IFERROR(VLOOKUP(BG$3&amp;$A12,Model1_SEMT!$1:$1048576,BG$4,0)*100,"-"))</f>
        <v>0</v>
      </c>
      <c r="BH12" s="295">
        <f>IF($A12="","",IFERROR(VLOOKUP(BH$3&amp;$A12,Model1_SEMT!$1:$1048576,BH$4,0),"-"))</f>
        <v>38.658279418945298</v>
      </c>
      <c r="BI12" s="293">
        <f>IF($A12="","",IFERROR(VLOOKUP(BI$3&amp;$A12,Model1_SEMT!$1:$1048576,BI$4,0),"-"))</f>
        <v>5.4479040205478703E-2</v>
      </c>
      <c r="BJ12" s="294">
        <f>IF($A12="","",IFERROR(VLOOKUP(BJ$3&amp;$A12,Model1_SEMT!$1:$1048576,BJ$4,0)*100,"-"))</f>
        <v>0</v>
      </c>
      <c r="BK12" s="295">
        <f>IF($A12="","",IFERROR(VLOOKUP(BK$3&amp;$A12,Model1_SEMT!$1:$1048576,BK$4,0),"-"))</f>
        <v>39.022006988525398</v>
      </c>
      <c r="BL12" s="293">
        <f>IF($A12="","",IFERROR(VLOOKUP(BL$3&amp;$A12,Model1_SEMT!$1:$1048576,BL$4,0),"-"))</f>
        <v>5.4359436035156299E-2</v>
      </c>
      <c r="BM12" s="294">
        <f>IF($A12="","",IFERROR(VLOOKUP(BM$3&amp;$A12,Model1_SEMT!$1:$1048576,BM$4,0)*100,"-"))</f>
        <v>0</v>
      </c>
      <c r="BN12" s="295">
        <f>IF($A12="","",IFERROR(VLOOKUP(BN$3&amp;$A12,Model1_SEMT!$1:$1048576,BN$4,0),"-"))</f>
        <v>39.213874816894503</v>
      </c>
      <c r="BO12" s="293">
        <f>IF($A12="","",IFERROR(VLOOKUP(BO$3&amp;$A12,Model1_SEMT!$1:$1048576,BO$4,0),"-"))</f>
        <v>5.7540949434041998E-2</v>
      </c>
      <c r="BP12" s="294">
        <f>IF($A12="","",IFERROR(VLOOKUP(BP$3&amp;$A12,Model1_SEMT!$1:$1048576,BP$4,0)*100,"-"))</f>
        <v>0</v>
      </c>
      <c r="BQ12" s="295">
        <f>IF($A12="","",IFERROR(VLOOKUP(BQ$3&amp;$A12,Model1_SEMT!$1:$1048576,BQ$4,0),"-"))</f>
        <v>39.848365783691399</v>
      </c>
      <c r="BR12" s="293">
        <f>IF($A12="","",IFERROR(VLOOKUP(BR$3&amp;$A12,Model1_SEMT!$1:$1048576,BR$4,0),"-"))</f>
        <v>5.63867464661598E-2</v>
      </c>
      <c r="BS12" s="294">
        <f>IF($A12="","",IFERROR(VLOOKUP(BS$3&amp;$A12,Model1_SEMT!$1:$1048576,BS$4,0)*100,"-"))</f>
        <v>0</v>
      </c>
      <c r="BT12" s="295">
        <f>IF($A12="","",IFERROR(VLOOKUP(BT$3&amp;$A12,Model1_SEMT!$1:$1048576,BT$4,0),"-"))</f>
        <v>40.083293914794901</v>
      </c>
    </row>
    <row r="13" spans="1:72" ht="15.75" x14ac:dyDescent="0.25">
      <c r="A13" s="351" t="s">
        <v>717</v>
      </c>
      <c r="B13" s="343"/>
      <c r="C13" s="300" t="s">
        <v>728</v>
      </c>
      <c r="D13" s="293">
        <f>IF($A13="","",IFERROR(VLOOKUP(D$3&amp;$A13,Model1_SEMT!$1:$1048576,D$4,0),"-"))</f>
        <v>-5.5105582578107704E-4</v>
      </c>
      <c r="E13" s="294">
        <f>IF($A13="","",IFERROR(VLOOKUP(E$3&amp;$A13,Model1_SEMT!$1:$1048576,E$4,0)*100,"-"))</f>
        <v>0</v>
      </c>
      <c r="F13" s="294">
        <f>IF($A13="","",IFERROR(VLOOKUP(F$3&amp;$A13,Model1_SEMT!$1:$1048576,F$4,0),"-"))</f>
        <v>1659.3984375</v>
      </c>
      <c r="G13" s="293">
        <f>IF($A13="","",IFERROR(VLOOKUP(G$3&amp;$A13,Model1_SEMT!$1:$1048576,G$4,0),"-"))</f>
        <v>-4.94134204927832E-4</v>
      </c>
      <c r="H13" s="294">
        <f>IF($A13="","",IFERROR(VLOOKUP(H$3&amp;$A13,Model1_SEMT!$1:$1048576,H$4,0)*100,"-"))</f>
        <v>0</v>
      </c>
      <c r="I13" s="294">
        <f>IF($A13="","",IFERROR(VLOOKUP(I$3&amp;$A13,Model1_SEMT!$1:$1048576,I$4,0),"-"))</f>
        <v>1658.12194824219</v>
      </c>
      <c r="J13" s="293">
        <f>IF($A13="","",IFERROR(VLOOKUP(J$3&amp;$A13,Model1_SEMT!$1:$1048576,J$4,0),"-"))</f>
        <v>-5.37767598871142E-4</v>
      </c>
      <c r="K13" s="294">
        <f>IF($A13="","",IFERROR(VLOOKUP(K$3&amp;$A13,Model1_SEMT!$1:$1048576,K$4,0)*100,"-"))</f>
        <v>0</v>
      </c>
      <c r="L13" s="294">
        <f>IF($A13="","",IFERROR(VLOOKUP(L$3&amp;$A13,Model1_SEMT!$1:$1048576,L$4,0),"-"))</f>
        <v>1668.7626953125</v>
      </c>
      <c r="M13" s="293">
        <f>IF($A13="","",IFERROR(VLOOKUP(M$3&amp;$A13,Model1_SEMT!$1:$1048576,M$4,0),"-"))</f>
        <v>-5.3314794786274401E-4</v>
      </c>
      <c r="N13" s="294">
        <f>IF($A13="","",IFERROR(VLOOKUP(N$3&amp;$A13,Model1_SEMT!$1:$1048576,N$4,0)*100,"-"))</f>
        <v>0</v>
      </c>
      <c r="O13" s="294">
        <f>IF($A13="","",IFERROR(VLOOKUP(O$3&amp;$A13,Model1_SEMT!$1:$1048576,O$4,0),"-"))</f>
        <v>1682.16748046875</v>
      </c>
      <c r="P13" s="293">
        <f>IF($A13="","",IFERROR(VLOOKUP(P$3&amp;$A13,Model1_SEMT!$1:$1048576,P$4,0),"-"))</f>
        <v>-4.9408414633944598E-4</v>
      </c>
      <c r="Q13" s="294">
        <f>IF($A13="","",IFERROR(VLOOKUP(Q$3&amp;$A13,Model1_SEMT!$1:$1048576,Q$4,0)*100,"-"))</f>
        <v>0</v>
      </c>
      <c r="R13" s="294">
        <f>IF($A13="","",IFERROR(VLOOKUP(R$3&amp;$A13,Model1_SEMT!$1:$1048576,R$4,0),"-"))</f>
        <v>1688.07312011719</v>
      </c>
      <c r="S13" s="293">
        <f>IF($A13="","",IFERROR(VLOOKUP(S$3&amp;$A13,Model1_SEMT!$1:$1048576,S$4,0),"-"))</f>
        <v>-5.28624630533159E-4</v>
      </c>
      <c r="T13" s="294">
        <f>IF($A13="","",IFERROR(VLOOKUP(T$3&amp;$A13,Model1_SEMT!$1:$1048576,T$4,0)*100,"-"))</f>
        <v>0</v>
      </c>
      <c r="U13" s="294">
        <f>IF($A13="","",IFERROR(VLOOKUP(U$3&amp;$A13,Model1_SEMT!$1:$1048576,U$4,0),"-"))</f>
        <v>1697.5859375</v>
      </c>
      <c r="V13" s="293">
        <f>IF($A13="","",IFERROR(VLOOKUP(V$3&amp;$A13,Model1_SEMT!$1:$1048576,V$4,0),"-"))</f>
        <v>-5.0467619439586997E-4</v>
      </c>
      <c r="W13" s="294">
        <f>IF($A13="","",IFERROR(VLOOKUP(W$3&amp;$A13,Model1_SEMT!$1:$1048576,W$4,0)*100,"-"))</f>
        <v>0</v>
      </c>
      <c r="X13" s="294">
        <f>IF($A13="","",IFERROR(VLOOKUP(X$3&amp;$A13,Model1_SEMT!$1:$1048576,X$4,0),"-"))</f>
        <v>1694.77978515625</v>
      </c>
      <c r="Y13" s="293">
        <f>IF($A13="","",IFERROR(VLOOKUP(Y$3&amp;$A13,Model1_SEMT!$1:$1048576,Y$4,0),"-"))</f>
        <v>-5.2536168368533297E-4</v>
      </c>
      <c r="Z13" s="294">
        <f>IF($A13="","",IFERROR(VLOOKUP(Z$3&amp;$A13,Model1_SEMT!$1:$1048576,Z$4,0)*100,"-"))</f>
        <v>0</v>
      </c>
      <c r="AA13" s="294">
        <f>IF($A13="","",IFERROR(VLOOKUP(AA$3&amp;$A13,Model1_SEMT!$1:$1048576,AA$4,0),"-"))</f>
        <v>1697.70092773438</v>
      </c>
      <c r="AB13" s="293">
        <f>IF($A13="","",IFERROR(VLOOKUP(AB$3&amp;$A13,Model1_SEMT!$1:$1048576,AB$4,0),"-"))</f>
        <v>-5.2706897258758502E-4</v>
      </c>
      <c r="AC13" s="294">
        <f>IF($A13="","",IFERROR(VLOOKUP(AC$3&amp;$A13,Model1_SEMT!$1:$1048576,AC$4,0)*100,"-"))</f>
        <v>0</v>
      </c>
      <c r="AD13" s="294">
        <f>IF($A13="","",IFERROR(VLOOKUP(AD$3&amp;$A13,Model1_SEMT!$1:$1048576,AD$4,0),"-"))</f>
        <v>1686.86633300781</v>
      </c>
      <c r="AE13" s="293">
        <f>IF($A13="","",IFERROR(VLOOKUP(AE$3&amp;$A13,Model1_SEMT!$1:$1048576,AE$4,0),"-"))</f>
        <v>-5.2563566714525201E-4</v>
      </c>
      <c r="AF13" s="294">
        <f>IF($A13="","",IFERROR(VLOOKUP(AF$3&amp;$A13,Model1_SEMT!$1:$1048576,AF$4,0)*100,"-"))</f>
        <v>0</v>
      </c>
      <c r="AG13" s="294">
        <f>IF($A13="","",IFERROR(VLOOKUP(AG$3&amp;$A13,Model1_SEMT!$1:$1048576,AG$4,0),"-"))</f>
        <v>1694.40283203125</v>
      </c>
      <c r="AH13" s="293">
        <f>IF($A13="","",IFERROR(VLOOKUP(AH$3&amp;$A13,Model1_SEMT!$1:$1048576,AH$4,0),"-"))</f>
        <v>-4.7789642121642801E-4</v>
      </c>
      <c r="AI13" s="294">
        <f>IF($A13="","",IFERROR(VLOOKUP(AI$3&amp;$A13,Model1_SEMT!$1:$1048576,AI$4,0)*100,"-"))</f>
        <v>0</v>
      </c>
      <c r="AJ13" s="294">
        <f>IF($A13="","",IFERROR(VLOOKUP(AJ$3&amp;$A13,Model1_SEMT!$1:$1048576,AJ$4,0),"-"))</f>
        <v>1712.32434082031</v>
      </c>
      <c r="AK13" s="293">
        <f>IF($A13="","",IFERROR(VLOOKUP(AK$3&amp;$A13,Model1_SEMT!$1:$1048576,AK$4,0),"-"))</f>
        <v>-5.1384570542722897E-4</v>
      </c>
      <c r="AL13" s="294">
        <f>IF($A13="","",IFERROR(VLOOKUP(AL$3&amp;$A13,Model1_SEMT!$1:$1048576,AL$4,0)*100,"-"))</f>
        <v>0</v>
      </c>
      <c r="AM13" s="294">
        <f>IF($A13="","",IFERROR(VLOOKUP(AM$3&amp;$A13,Model1_SEMT!$1:$1048576,AM$4,0),"-"))</f>
        <v>1727.12036132813</v>
      </c>
      <c r="AN13" s="293">
        <f>IF($A13="","",IFERROR(VLOOKUP(AN$3&amp;$A13,Model1_SEMT!$1:$1048576,AN$4,0),"-"))</f>
        <v>-5.3631549235433297E-4</v>
      </c>
      <c r="AO13" s="294">
        <f>IF($A13="","",IFERROR(VLOOKUP(AO$3&amp;$A13,Model1_SEMT!$1:$1048576,AO$4,0)*100,"-"))</f>
        <v>0</v>
      </c>
      <c r="AP13" s="294">
        <f>IF($A13="","",IFERROR(VLOOKUP(AP$3&amp;$A13,Model1_SEMT!$1:$1048576,AP$4,0),"-"))</f>
        <v>1750.49609375</v>
      </c>
      <c r="AQ13" s="293">
        <f>IF($A13="","",IFERROR(VLOOKUP(AQ$3&amp;$A13,Model1_SEMT!$1:$1048576,AQ$4,0),"-"))</f>
        <v>-5.2015751134604205E-4</v>
      </c>
      <c r="AR13" s="294">
        <f>IF($A13="","",IFERROR(VLOOKUP(AR$3&amp;$A13,Model1_SEMT!$1:$1048576,AR$4,0)*100,"-"))</f>
        <v>0</v>
      </c>
      <c r="AS13" s="294">
        <f>IF($A13="","",IFERROR(VLOOKUP(AS$3&amp;$A13,Model1_SEMT!$1:$1048576,AS$4,0),"-"))</f>
        <v>1760.1328125</v>
      </c>
      <c r="AT13" s="293">
        <f>IF($A13="","",IFERROR(VLOOKUP(AT$3&amp;$A13,Model1_SEMT!$1:$1048576,AT$4,0),"-"))</f>
        <v>-5.6430511176586205E-4</v>
      </c>
      <c r="AU13" s="294">
        <f>IF($A13="","",IFERROR(VLOOKUP(AU$3&amp;$A13,Model1_SEMT!$1:$1048576,AU$4,0)*100,"-"))</f>
        <v>0</v>
      </c>
      <c r="AV13" s="294">
        <f>IF($A13="","",IFERROR(VLOOKUP(AV$3&amp;$A13,Model1_SEMT!$1:$1048576,AV$4,0),"-"))</f>
        <v>1764.10327148438</v>
      </c>
      <c r="AW13" s="293">
        <f>IF($A13="","",IFERROR(VLOOKUP(AW$3&amp;$A13,Model1_SEMT!$1:$1048576,AW$4,0),"-"))</f>
        <v>-5.53667603526264E-4</v>
      </c>
      <c r="AX13" s="294">
        <f>IF($A13="","",IFERROR(VLOOKUP(AX$3&amp;$A13,Model1_SEMT!$1:$1048576,AX$4,0)*100,"-"))</f>
        <v>0</v>
      </c>
      <c r="AY13" s="294">
        <f>IF($A13="","",IFERROR(VLOOKUP(AY$3&amp;$A13,Model1_SEMT!$1:$1048576,AY$4,0),"-"))</f>
        <v>1758.72766113281</v>
      </c>
      <c r="AZ13" s="293">
        <f>IF($A13="","",IFERROR(VLOOKUP(AZ$3&amp;$A13,Model1_SEMT!$1:$1048576,AZ$4,0),"-"))</f>
        <v>-5.4060056572780002E-4</v>
      </c>
      <c r="BA13" s="294">
        <f>IF($A13="","",IFERROR(VLOOKUP(BA$3&amp;$A13,Model1_SEMT!$1:$1048576,BA$4,0)*100,"-"))</f>
        <v>0</v>
      </c>
      <c r="BB13" s="294">
        <f>IF($A13="","",IFERROR(VLOOKUP(BB$3&amp;$A13,Model1_SEMT!$1:$1048576,BB$4,0),"-"))</f>
        <v>1779.8076171875</v>
      </c>
      <c r="BC13" s="293">
        <f>IF($A13="","",IFERROR(VLOOKUP(BC$3&amp;$A13,Model1_SEMT!$1:$1048576,BC$4,0),"-"))</f>
        <v>-5.2856502588838295E-4</v>
      </c>
      <c r="BD13" s="294">
        <f>IF($A13="","",IFERROR(VLOOKUP(BD$3&amp;$A13,Model1_SEMT!$1:$1048576,BD$4,0)*100,"-"))</f>
        <v>0</v>
      </c>
      <c r="BE13" s="294">
        <f>IF($A13="","",IFERROR(VLOOKUP(BE$3&amp;$A13,Model1_SEMT!$1:$1048576,BE$4,0),"-"))</f>
        <v>1776.05065917969</v>
      </c>
      <c r="BF13" s="293">
        <f>IF($A13="","",IFERROR(VLOOKUP(BF$3&amp;$A13,Model1_SEMT!$1:$1048576,BF$4,0),"-"))</f>
        <v>-5.2920012967661001E-4</v>
      </c>
      <c r="BG13" s="294">
        <f>IF($A13="","",IFERROR(VLOOKUP(BG$3&amp;$A13,Model1_SEMT!$1:$1048576,BG$4,0)*100,"-"))</f>
        <v>0</v>
      </c>
      <c r="BH13" s="294">
        <f>IF($A13="","",IFERROR(VLOOKUP(BH$3&amp;$A13,Model1_SEMT!$1:$1048576,BH$4,0),"-"))</f>
        <v>1667.2099609375</v>
      </c>
      <c r="BI13" s="293">
        <f>IF($A13="","",IFERROR(VLOOKUP(BI$3&amp;$A13,Model1_SEMT!$1:$1048576,BI$4,0),"-"))</f>
        <v>-5.1411101594567299E-4</v>
      </c>
      <c r="BJ13" s="294">
        <f>IF($A13="","",IFERROR(VLOOKUP(BJ$3&amp;$A13,Model1_SEMT!$1:$1048576,BJ$4,0)*100,"-"))</f>
        <v>0</v>
      </c>
      <c r="BK13" s="294">
        <f>IF($A13="","",IFERROR(VLOOKUP(BK$3&amp;$A13,Model1_SEMT!$1:$1048576,BK$4,0),"-"))</f>
        <v>1694.54541015625</v>
      </c>
      <c r="BL13" s="293">
        <f>IF($A13="","",IFERROR(VLOOKUP(BL$3&amp;$A13,Model1_SEMT!$1:$1048576,BL$4,0),"-"))</f>
        <v>-5.1080668345093695E-4</v>
      </c>
      <c r="BM13" s="294">
        <f>IF($A13="","",IFERROR(VLOOKUP(BM$3&amp;$A13,Model1_SEMT!$1:$1048576,BM$4,0)*100,"-"))</f>
        <v>0</v>
      </c>
      <c r="BN13" s="294">
        <f>IF($A13="","",IFERROR(VLOOKUP(BN$3&amp;$A13,Model1_SEMT!$1:$1048576,BN$4,0),"-"))</f>
        <v>1705.19738769531</v>
      </c>
      <c r="BO13" s="293">
        <f>IF($A13="","",IFERROR(VLOOKUP(BO$3&amp;$A13,Model1_SEMT!$1:$1048576,BO$4,0),"-"))</f>
        <v>-5.4468697635456898E-4</v>
      </c>
      <c r="BP13" s="294">
        <f>IF($A13="","",IFERROR(VLOOKUP(BP$3&amp;$A13,Model1_SEMT!$1:$1048576,BP$4,0)*100,"-"))</f>
        <v>0</v>
      </c>
      <c r="BQ13" s="294">
        <f>IF($A13="","",IFERROR(VLOOKUP(BQ$3&amp;$A13,Model1_SEMT!$1:$1048576,BQ$4,0),"-"))</f>
        <v>1758.37182617188</v>
      </c>
      <c r="BR13" s="293">
        <f>IF($A13="","",IFERROR(VLOOKUP(BR$3&amp;$A13,Model1_SEMT!$1:$1048576,BR$4,0),"-"))</f>
        <v>-5.3402298362925605E-4</v>
      </c>
      <c r="BS13" s="294">
        <f>IF($A13="","",IFERROR(VLOOKUP(BS$3&amp;$A13,Model1_SEMT!$1:$1048576,BS$4,0)*100,"-"))</f>
        <v>0</v>
      </c>
      <c r="BT13" s="294">
        <f>IF($A13="","",IFERROR(VLOOKUP(BT$3&amp;$A13,Model1_SEMT!$1:$1048576,BT$4,0),"-"))</f>
        <v>1777.92248535156</v>
      </c>
    </row>
    <row r="14" spans="1:72" ht="15.75" x14ac:dyDescent="0.25">
      <c r="B14" s="478" t="s">
        <v>729</v>
      </c>
      <c r="C14" s="478"/>
      <c r="D14" s="296" t="str">
        <f>IF($A14="","",IFERROR(VLOOKUP(D$3&amp;$A14,Model1_SEMT!$1:$1048576,D$4,0),"-"))</f>
        <v/>
      </c>
      <c r="E14" s="298" t="str">
        <f>IF($A14="","",IFERROR(VLOOKUP(E$3&amp;$A14,Model1_SEMT!$1:$1048576,E$4,0)*100,"-"))</f>
        <v/>
      </c>
      <c r="F14" s="297" t="str">
        <f>IF($A14="","",IFERROR(VLOOKUP(F$3&amp;$A14,Model1_SEMT!$1:$1048576,F$4,0),"-"))</f>
        <v/>
      </c>
      <c r="G14" s="296" t="str">
        <f>IF($A14="","",IFERROR(VLOOKUP(G$3&amp;$A14,Model1_SEMT!$1:$1048576,G$4,0),"-"))</f>
        <v/>
      </c>
      <c r="H14" s="298" t="str">
        <f>IF($A14="","",IFERROR(VLOOKUP(H$3&amp;$A14,Model1_SEMT!$1:$1048576,H$4,0)*100,"-"))</f>
        <v/>
      </c>
      <c r="I14" s="297" t="str">
        <f>IF($A14="","",IFERROR(VLOOKUP(I$3&amp;$A14,Model1_SEMT!$1:$1048576,I$4,0),"-"))</f>
        <v/>
      </c>
      <c r="J14" s="296" t="str">
        <f>IF($A14="","",IFERROR(VLOOKUP(J$3&amp;$A14,Model1_SEMT!$1:$1048576,J$4,0),"-"))</f>
        <v/>
      </c>
      <c r="K14" s="298" t="str">
        <f>IF($A14="","",IFERROR(VLOOKUP(K$3&amp;$A14,Model1_SEMT!$1:$1048576,K$4,0)*100,"-"))</f>
        <v/>
      </c>
      <c r="L14" s="297" t="str">
        <f>IF($A14="","",IFERROR(VLOOKUP(L$3&amp;$A14,Model1_SEMT!$1:$1048576,L$4,0),"-"))</f>
        <v/>
      </c>
      <c r="M14" s="296" t="str">
        <f>IF($A14="","",IFERROR(VLOOKUP(M$3&amp;$A14,Model1_SEMT!$1:$1048576,M$4,0),"-"))</f>
        <v/>
      </c>
      <c r="N14" s="298" t="str">
        <f>IF($A14="","",IFERROR(VLOOKUP(N$3&amp;$A14,Model1_SEMT!$1:$1048576,N$4,0)*100,"-"))</f>
        <v/>
      </c>
      <c r="O14" s="297" t="str">
        <f>IF($A14="","",IFERROR(VLOOKUP(O$3&amp;$A14,Model1_SEMT!$1:$1048576,O$4,0),"-"))</f>
        <v/>
      </c>
      <c r="P14" s="296" t="str">
        <f>IF($A14="","",IFERROR(VLOOKUP(P$3&amp;$A14,Model1_SEMT!$1:$1048576,P$4,0),"-"))</f>
        <v/>
      </c>
      <c r="Q14" s="298" t="str">
        <f>IF($A14="","",IFERROR(VLOOKUP(Q$3&amp;$A14,Model1_SEMT!$1:$1048576,Q$4,0)*100,"-"))</f>
        <v/>
      </c>
      <c r="R14" s="297" t="str">
        <f>IF($A14="","",IFERROR(VLOOKUP(R$3&amp;$A14,Model1_SEMT!$1:$1048576,R$4,0),"-"))</f>
        <v/>
      </c>
      <c r="S14" s="296" t="str">
        <f>IF($A14="","",IFERROR(VLOOKUP(S$3&amp;$A14,Model1_SEMT!$1:$1048576,S$4,0),"-"))</f>
        <v/>
      </c>
      <c r="T14" s="298" t="str">
        <f>IF($A14="","",IFERROR(VLOOKUP(T$3&amp;$A14,Model1_SEMT!$1:$1048576,T$4,0)*100,"-"))</f>
        <v/>
      </c>
      <c r="U14" s="297" t="str">
        <f>IF($A14="","",IFERROR(VLOOKUP(U$3&amp;$A14,Model1_SEMT!$1:$1048576,U$4,0),"-"))</f>
        <v/>
      </c>
      <c r="V14" s="296" t="str">
        <f>IF($A14="","",IFERROR(VLOOKUP(V$3&amp;$A14,Model1_SEMT!$1:$1048576,V$4,0),"-"))</f>
        <v/>
      </c>
      <c r="W14" s="298" t="str">
        <f>IF($A14="","",IFERROR(VLOOKUP(W$3&amp;$A14,Model1_SEMT!$1:$1048576,W$4,0)*100,"-"))</f>
        <v/>
      </c>
      <c r="X14" s="297" t="str">
        <f>IF($A14="","",IFERROR(VLOOKUP(X$3&amp;$A14,Model1_SEMT!$1:$1048576,X$4,0),"-"))</f>
        <v/>
      </c>
      <c r="Y14" s="296" t="str">
        <f>IF($A14="","",IFERROR(VLOOKUP(Y$3&amp;$A14,Model1_SEMT!$1:$1048576,Y$4,0),"-"))</f>
        <v/>
      </c>
      <c r="Z14" s="298" t="str">
        <f>IF($A14="","",IFERROR(VLOOKUP(Z$3&amp;$A14,Model1_SEMT!$1:$1048576,Z$4,0)*100,"-"))</f>
        <v/>
      </c>
      <c r="AA14" s="297" t="str">
        <f>IF($A14="","",IFERROR(VLOOKUP(AA$3&amp;$A14,Model1_SEMT!$1:$1048576,AA$4,0),"-"))</f>
        <v/>
      </c>
      <c r="AB14" s="296" t="str">
        <f>IF($A14="","",IFERROR(VLOOKUP(AB$3&amp;$A14,Model1_SEMT!$1:$1048576,AB$4,0),"-"))</f>
        <v/>
      </c>
      <c r="AC14" s="298" t="str">
        <f>IF($A14="","",IFERROR(VLOOKUP(AC$3&amp;$A14,Model1_SEMT!$1:$1048576,AC$4,0)*100,"-"))</f>
        <v/>
      </c>
      <c r="AD14" s="297" t="str">
        <f>IF($A14="","",IFERROR(VLOOKUP(AD$3&amp;$A14,Model1_SEMT!$1:$1048576,AD$4,0),"-"))</f>
        <v/>
      </c>
      <c r="AE14" s="296" t="str">
        <f>IF($A14="","",IFERROR(VLOOKUP(AE$3&amp;$A14,Model1_SEMT!$1:$1048576,AE$4,0),"-"))</f>
        <v/>
      </c>
      <c r="AF14" s="298" t="str">
        <f>IF($A14="","",IFERROR(VLOOKUP(AF$3&amp;$A14,Model1_SEMT!$1:$1048576,AF$4,0)*100,"-"))</f>
        <v/>
      </c>
      <c r="AG14" s="297" t="str">
        <f>IF($A14="","",IFERROR(VLOOKUP(AG$3&amp;$A14,Model1_SEMT!$1:$1048576,AG$4,0),"-"))</f>
        <v/>
      </c>
      <c r="AH14" s="296" t="str">
        <f>IF($A14="","",IFERROR(VLOOKUP(AH$3&amp;$A14,Model1_SEMT!$1:$1048576,AH$4,0),"-"))</f>
        <v/>
      </c>
      <c r="AI14" s="298" t="str">
        <f>IF($A14="","",IFERROR(VLOOKUP(AI$3&amp;$A14,Model1_SEMT!$1:$1048576,AI$4,0)*100,"-"))</f>
        <v/>
      </c>
      <c r="AJ14" s="297" t="str">
        <f>IF($A14="","",IFERROR(VLOOKUP(AJ$3&amp;$A14,Model1_SEMT!$1:$1048576,AJ$4,0),"-"))</f>
        <v/>
      </c>
      <c r="AK14" s="296" t="str">
        <f>IF($A14="","",IFERROR(VLOOKUP(AK$3&amp;$A14,Model1_SEMT!$1:$1048576,AK$4,0),"-"))</f>
        <v/>
      </c>
      <c r="AL14" s="298" t="str">
        <f>IF($A14="","",IFERROR(VLOOKUP(AL$3&amp;$A14,Model1_SEMT!$1:$1048576,AL$4,0)*100,"-"))</f>
        <v/>
      </c>
      <c r="AM14" s="297" t="str">
        <f>IF($A14="","",IFERROR(VLOOKUP(AM$3&amp;$A14,Model1_SEMT!$1:$1048576,AM$4,0),"-"))</f>
        <v/>
      </c>
      <c r="AN14" s="296" t="str">
        <f>IF($A14="","",IFERROR(VLOOKUP(AN$3&amp;$A14,Model1_SEMT!$1:$1048576,AN$4,0),"-"))</f>
        <v/>
      </c>
      <c r="AO14" s="298" t="str">
        <f>IF($A14="","",IFERROR(VLOOKUP(AO$3&amp;$A14,Model1_SEMT!$1:$1048576,AO$4,0)*100,"-"))</f>
        <v/>
      </c>
      <c r="AP14" s="297" t="str">
        <f>IF($A14="","",IFERROR(VLOOKUP(AP$3&amp;$A14,Model1_SEMT!$1:$1048576,AP$4,0),"-"))</f>
        <v/>
      </c>
      <c r="AQ14" s="296" t="str">
        <f>IF($A14="","",IFERROR(VLOOKUP(AQ$3&amp;$A14,Model1_SEMT!$1:$1048576,AQ$4,0),"-"))</f>
        <v/>
      </c>
      <c r="AR14" s="298" t="str">
        <f>IF($A14="","",IFERROR(VLOOKUP(AR$3&amp;$A14,Model1_SEMT!$1:$1048576,AR$4,0)*100,"-"))</f>
        <v/>
      </c>
      <c r="AS14" s="297" t="str">
        <f>IF($A14="","",IFERROR(VLOOKUP(AS$3&amp;$A14,Model1_SEMT!$1:$1048576,AS$4,0),"-"))</f>
        <v/>
      </c>
      <c r="AT14" s="296" t="str">
        <f>IF($A14="","",IFERROR(VLOOKUP(AT$3&amp;$A14,Model1_SEMT!$1:$1048576,AT$4,0),"-"))</f>
        <v/>
      </c>
      <c r="AU14" s="298" t="str">
        <f>IF($A14="","",IFERROR(VLOOKUP(AU$3&amp;$A14,Model1_SEMT!$1:$1048576,AU$4,0)*100,"-"))</f>
        <v/>
      </c>
      <c r="AV14" s="297" t="str">
        <f>IF($A14="","",IFERROR(VLOOKUP(AV$3&amp;$A14,Model1_SEMT!$1:$1048576,AV$4,0),"-"))</f>
        <v/>
      </c>
      <c r="AW14" s="296" t="str">
        <f>IF($A14="","",IFERROR(VLOOKUP(AW$3&amp;$A14,Model1_SEMT!$1:$1048576,AW$4,0),"-"))</f>
        <v/>
      </c>
      <c r="AX14" s="298" t="str">
        <f>IF($A14="","",IFERROR(VLOOKUP(AX$3&amp;$A14,Model1_SEMT!$1:$1048576,AX$4,0)*100,"-"))</f>
        <v/>
      </c>
      <c r="AY14" s="297" t="str">
        <f>IF($A14="","",IFERROR(VLOOKUP(AY$3&amp;$A14,Model1_SEMT!$1:$1048576,AY$4,0),"-"))</f>
        <v/>
      </c>
      <c r="AZ14" s="296" t="str">
        <f>IF($A14="","",IFERROR(VLOOKUP(AZ$3&amp;$A14,Model1_SEMT!$1:$1048576,AZ$4,0),"-"))</f>
        <v/>
      </c>
      <c r="BA14" s="298" t="str">
        <f>IF($A14="","",IFERROR(VLOOKUP(BA$3&amp;$A14,Model1_SEMT!$1:$1048576,BA$4,0)*100,"-"))</f>
        <v/>
      </c>
      <c r="BB14" s="297" t="str">
        <f>IF($A14="","",IFERROR(VLOOKUP(BB$3&amp;$A14,Model1_SEMT!$1:$1048576,BB$4,0),"-"))</f>
        <v/>
      </c>
      <c r="BC14" s="296" t="str">
        <f>IF($A14="","",IFERROR(VLOOKUP(BC$3&amp;$A14,Model1_SEMT!$1:$1048576,BC$4,0),"-"))</f>
        <v/>
      </c>
      <c r="BD14" s="298" t="str">
        <f>IF($A14="","",IFERROR(VLOOKUP(BD$3&amp;$A14,Model1_SEMT!$1:$1048576,BD$4,0)*100,"-"))</f>
        <v/>
      </c>
      <c r="BE14" s="297" t="str">
        <f>IF($A14="","",IFERROR(VLOOKUP(BE$3&amp;$A14,Model1_SEMT!$1:$1048576,BE$4,0),"-"))</f>
        <v/>
      </c>
      <c r="BF14" s="296" t="str">
        <f>IF($A14="","",IFERROR(VLOOKUP(BF$3&amp;$A14,Model1_SEMT!$1:$1048576,BF$4,0),"-"))</f>
        <v/>
      </c>
      <c r="BG14" s="298" t="str">
        <f>IF($A14="","",IFERROR(VLOOKUP(BG$3&amp;$A14,Model1_SEMT!$1:$1048576,BG$4,0)*100,"-"))</f>
        <v/>
      </c>
      <c r="BH14" s="297" t="str">
        <f>IF($A14="","",IFERROR(VLOOKUP(BH$3&amp;$A14,Model1_SEMT!$1:$1048576,BH$4,0),"-"))</f>
        <v/>
      </c>
      <c r="BI14" s="296" t="str">
        <f>IF($A14="","",IFERROR(VLOOKUP(BI$3&amp;$A14,Model1_SEMT!$1:$1048576,BI$4,0),"-"))</f>
        <v/>
      </c>
      <c r="BJ14" s="298" t="str">
        <f>IF($A14="","",IFERROR(VLOOKUP(BJ$3&amp;$A14,Model1_SEMT!$1:$1048576,BJ$4,0)*100,"-"))</f>
        <v/>
      </c>
      <c r="BK14" s="297" t="str">
        <f>IF($A14="","",IFERROR(VLOOKUP(BK$3&amp;$A14,Model1_SEMT!$1:$1048576,BK$4,0),"-"))</f>
        <v/>
      </c>
      <c r="BL14" s="296" t="str">
        <f>IF($A14="","",IFERROR(VLOOKUP(BL$3&amp;$A14,Model1_SEMT!$1:$1048576,BL$4,0),"-"))</f>
        <v/>
      </c>
      <c r="BM14" s="298" t="str">
        <f>IF($A14="","",IFERROR(VLOOKUP(BM$3&amp;$A14,Model1_SEMT!$1:$1048576,BM$4,0)*100,"-"))</f>
        <v/>
      </c>
      <c r="BN14" s="297" t="str">
        <f>IF($A14="","",IFERROR(VLOOKUP(BN$3&amp;$A14,Model1_SEMT!$1:$1048576,BN$4,0),"-"))</f>
        <v/>
      </c>
      <c r="BO14" s="296" t="str">
        <f>IF($A14="","",IFERROR(VLOOKUP(BO$3&amp;$A14,Model1_SEMT!$1:$1048576,BO$4,0),"-"))</f>
        <v/>
      </c>
      <c r="BP14" s="298" t="str">
        <f>IF($A14="","",IFERROR(VLOOKUP(BP$3&amp;$A14,Model1_SEMT!$1:$1048576,BP$4,0)*100,"-"))</f>
        <v/>
      </c>
      <c r="BQ14" s="297" t="str">
        <f>IF($A14="","",IFERROR(VLOOKUP(BQ$3&amp;$A14,Model1_SEMT!$1:$1048576,BQ$4,0),"-"))</f>
        <v/>
      </c>
      <c r="BR14" s="296" t="str">
        <f>IF($A14="","",IFERROR(VLOOKUP(BR$3&amp;$A14,Model1_SEMT!$1:$1048576,BR$4,0),"-"))</f>
        <v/>
      </c>
      <c r="BS14" s="298" t="str">
        <f>IF($A14="","",IFERROR(VLOOKUP(BS$3&amp;$A14,Model1_SEMT!$1:$1048576,BS$4,0)*100,"-"))</f>
        <v/>
      </c>
      <c r="BT14" s="297" t="str">
        <f>IF($A14="","",IFERROR(VLOOKUP(BT$3&amp;$A14,Model1_SEMT!$1:$1048576,BT$4,0),"-"))</f>
        <v/>
      </c>
    </row>
    <row r="15" spans="1:72" ht="15.75" x14ac:dyDescent="0.25">
      <c r="A15" s="351" t="s">
        <v>715</v>
      </c>
      <c r="B15" s="343"/>
      <c r="C15" s="300" t="s">
        <v>730</v>
      </c>
      <c r="D15" s="324">
        <f>IF($A15="","",IFERROR(VLOOKUP(D$3&amp;$A15,Model1_SEMT!$1:$1048576,D$4,0),"-"))</f>
        <v>0.39984601736068698</v>
      </c>
      <c r="E15" s="323">
        <f>IF($A15="","",IFERROR(VLOOKUP(E$3&amp;$A15,Model1_SEMT!$1:$1048576,E$4,0)*100,"-"))</f>
        <v>0</v>
      </c>
      <c r="F15" s="295">
        <f>IF($A15="","",IFERROR(VLOOKUP(F$3&amp;$A15,Model1_SEMT!$1:$1048576,F$4,0),"-"))</f>
        <v>0.55254381895065297</v>
      </c>
      <c r="G15" s="324">
        <f>IF($A15="","",IFERROR(VLOOKUP(G$3&amp;$A15,Model1_SEMT!$1:$1048576,G$4,0),"-"))</f>
        <v>0.38229238986969</v>
      </c>
      <c r="H15" s="323">
        <f>IF($A15="","",IFERROR(VLOOKUP(H$3&amp;$A15,Model1_SEMT!$1:$1048576,H$4,0)*100,"-"))</f>
        <v>0</v>
      </c>
      <c r="I15" s="295">
        <f>IF($A15="","",IFERROR(VLOOKUP(I$3&amp;$A15,Model1_SEMT!$1:$1048576,I$4,0),"-"))</f>
        <v>0.54942995309829701</v>
      </c>
      <c r="J15" s="324">
        <f>IF($A15="","",IFERROR(VLOOKUP(J$3&amp;$A15,Model1_SEMT!$1:$1048576,J$4,0),"-"))</f>
        <v>0.39550870656967202</v>
      </c>
      <c r="K15" s="323">
        <f>IF($A15="","",IFERROR(VLOOKUP(K$3&amp;$A15,Model1_SEMT!$1:$1048576,K$4,0)*100,"-"))</f>
        <v>0</v>
      </c>
      <c r="L15" s="295">
        <f>IF($A15="","",IFERROR(VLOOKUP(L$3&amp;$A15,Model1_SEMT!$1:$1048576,L$4,0),"-"))</f>
        <v>0.55188006162643399</v>
      </c>
      <c r="M15" s="324">
        <f>IF($A15="","",IFERROR(VLOOKUP(M$3&amp;$A15,Model1_SEMT!$1:$1048576,M$4,0),"-"))</f>
        <v>0.387015491724014</v>
      </c>
      <c r="N15" s="323">
        <f>IF($A15="","",IFERROR(VLOOKUP(N$3&amp;$A15,Model1_SEMT!$1:$1048576,N$4,0)*100,"-"))</f>
        <v>0</v>
      </c>
      <c r="O15" s="295">
        <f>IF($A15="","",IFERROR(VLOOKUP(O$3&amp;$A15,Model1_SEMT!$1:$1048576,O$4,0),"-"))</f>
        <v>0.54980981349945102</v>
      </c>
      <c r="P15" s="324">
        <f>IF($A15="","",IFERROR(VLOOKUP(P$3&amp;$A15,Model1_SEMT!$1:$1048576,P$4,0),"-"))</f>
        <v>0.39225116372108498</v>
      </c>
      <c r="Q15" s="323">
        <f>IF($A15="","",IFERROR(VLOOKUP(Q$3&amp;$A15,Model1_SEMT!$1:$1048576,Q$4,0)*100,"-"))</f>
        <v>0</v>
      </c>
      <c r="R15" s="295">
        <f>IF($A15="","",IFERROR(VLOOKUP(R$3&amp;$A15,Model1_SEMT!$1:$1048576,R$4,0),"-"))</f>
        <v>0.55148077011108398</v>
      </c>
      <c r="S15" s="324">
        <f>IF($A15="","",IFERROR(VLOOKUP(S$3&amp;$A15,Model1_SEMT!$1:$1048576,S$4,0),"-"))</f>
        <v>0.39741343259811401</v>
      </c>
      <c r="T15" s="323">
        <f>IF($A15="","",IFERROR(VLOOKUP(T$3&amp;$A15,Model1_SEMT!$1:$1048576,T$4,0)*100,"-"))</f>
        <v>0</v>
      </c>
      <c r="U15" s="295">
        <f>IF($A15="","",IFERROR(VLOOKUP(U$3&amp;$A15,Model1_SEMT!$1:$1048576,U$4,0),"-"))</f>
        <v>0.55304747819900502</v>
      </c>
      <c r="V15" s="324">
        <f>IF($A15="","",IFERROR(VLOOKUP(V$3&amp;$A15,Model1_SEMT!$1:$1048576,V$4,0),"-"))</f>
        <v>0.40271386504173301</v>
      </c>
      <c r="W15" s="323">
        <f>IF($A15="","",IFERROR(VLOOKUP(W$3&amp;$A15,Model1_SEMT!$1:$1048576,W$4,0)*100,"-"))</f>
        <v>0</v>
      </c>
      <c r="X15" s="295">
        <f>IF($A15="","",IFERROR(VLOOKUP(X$3&amp;$A15,Model1_SEMT!$1:$1048576,X$4,0),"-"))</f>
        <v>0.54781162738800004</v>
      </c>
      <c r="Y15" s="324">
        <f>IF($A15="","",IFERROR(VLOOKUP(Y$3&amp;$A15,Model1_SEMT!$1:$1048576,Y$4,0),"-"))</f>
        <v>0.39123496413230902</v>
      </c>
      <c r="Z15" s="323">
        <f>IF($A15="","",IFERROR(VLOOKUP(Z$3&amp;$A15,Model1_SEMT!$1:$1048576,Z$4,0)*100,"-"))</f>
        <v>0</v>
      </c>
      <c r="AA15" s="295">
        <f>IF($A15="","",IFERROR(VLOOKUP(AA$3&amp;$A15,Model1_SEMT!$1:$1048576,AA$4,0),"-"))</f>
        <v>0.54834640026092496</v>
      </c>
      <c r="AB15" s="324">
        <f>IF($A15="","",IFERROR(VLOOKUP(AB$3&amp;$A15,Model1_SEMT!$1:$1048576,AB$4,0),"-"))</f>
        <v>0.37871441245079002</v>
      </c>
      <c r="AC15" s="323">
        <f>IF($A15="","",IFERROR(VLOOKUP(AC$3&amp;$A15,Model1_SEMT!$1:$1048576,AC$4,0)*100,"-"))</f>
        <v>0</v>
      </c>
      <c r="AD15" s="295">
        <f>IF($A15="","",IFERROR(VLOOKUP(AD$3&amp;$A15,Model1_SEMT!$1:$1048576,AD$4,0),"-"))</f>
        <v>0.54481607675552401</v>
      </c>
      <c r="AE15" s="324">
        <f>IF($A15="","",IFERROR(VLOOKUP(AE$3&amp;$A15,Model1_SEMT!$1:$1048576,AE$4,0),"-"))</f>
        <v>0.37896671891212502</v>
      </c>
      <c r="AF15" s="323">
        <f>IF($A15="","",IFERROR(VLOOKUP(AF$3&amp;$A15,Model1_SEMT!$1:$1048576,AF$4,0)*100,"-"))</f>
        <v>0</v>
      </c>
      <c r="AG15" s="295">
        <f>IF($A15="","",IFERROR(VLOOKUP(AG$3&amp;$A15,Model1_SEMT!$1:$1048576,AG$4,0),"-"))</f>
        <v>0.54950976371765103</v>
      </c>
      <c r="AH15" s="324">
        <f>IF($A15="","",IFERROR(VLOOKUP(AH$3&amp;$A15,Model1_SEMT!$1:$1048576,AH$4,0),"-"))</f>
        <v>0.36177712678909302</v>
      </c>
      <c r="AI15" s="323">
        <f>IF($A15="","",IFERROR(VLOOKUP(AI$3&amp;$A15,Model1_SEMT!$1:$1048576,AI$4,0)*100,"-"))</f>
        <v>0</v>
      </c>
      <c r="AJ15" s="295">
        <f>IF($A15="","",IFERROR(VLOOKUP(AJ$3&amp;$A15,Model1_SEMT!$1:$1048576,AJ$4,0),"-"))</f>
        <v>0.54598075151443504</v>
      </c>
      <c r="AK15" s="324">
        <f>IF($A15="","",IFERROR(VLOOKUP(AK$3&amp;$A15,Model1_SEMT!$1:$1048576,AK$4,0),"-"))</f>
        <v>0.36935228109359702</v>
      </c>
      <c r="AL15" s="323">
        <f>IF($A15="","",IFERROR(VLOOKUP(AL$3&amp;$A15,Model1_SEMT!$1:$1048576,AL$4,0)*100,"-"))</f>
        <v>0</v>
      </c>
      <c r="AM15" s="295">
        <f>IF($A15="","",IFERROR(VLOOKUP(AM$3&amp;$A15,Model1_SEMT!$1:$1048576,AM$4,0),"-"))</f>
        <v>0.54232990741729703</v>
      </c>
      <c r="AN15" s="324">
        <f>IF($A15="","",IFERROR(VLOOKUP(AN$3&amp;$A15,Model1_SEMT!$1:$1048576,AN$4,0),"-"))</f>
        <v>0.38866299390792802</v>
      </c>
      <c r="AO15" s="323">
        <f>IF($A15="","",IFERROR(VLOOKUP(AO$3&amp;$A15,Model1_SEMT!$1:$1048576,AO$4,0)*100,"-"))</f>
        <v>0</v>
      </c>
      <c r="AP15" s="295">
        <f>IF($A15="","",IFERROR(VLOOKUP(AP$3&amp;$A15,Model1_SEMT!$1:$1048576,AP$4,0),"-"))</f>
        <v>0.54462552070617698</v>
      </c>
      <c r="AQ15" s="324">
        <f>IF($A15="","",IFERROR(VLOOKUP(AQ$3&amp;$A15,Model1_SEMT!$1:$1048576,AQ$4,0),"-"))</f>
        <v>0.40602415800094599</v>
      </c>
      <c r="AR15" s="323">
        <f>IF($A15="","",IFERROR(VLOOKUP(AR$3&amp;$A15,Model1_SEMT!$1:$1048576,AR$4,0)*100,"-"))</f>
        <v>0</v>
      </c>
      <c r="AS15" s="295">
        <f>IF($A15="","",IFERROR(VLOOKUP(AS$3&amp;$A15,Model1_SEMT!$1:$1048576,AS$4,0),"-"))</f>
        <v>0.54436540603637695</v>
      </c>
      <c r="AT15" s="324">
        <f>IF($A15="","",IFERROR(VLOOKUP(AT$3&amp;$A15,Model1_SEMT!$1:$1048576,AT$4,0),"-"))</f>
        <v>0.38364174962043801</v>
      </c>
      <c r="AU15" s="323">
        <f>IF($A15="","",IFERROR(VLOOKUP(AU$3&amp;$A15,Model1_SEMT!$1:$1048576,AU$4,0)*100,"-"))</f>
        <v>0</v>
      </c>
      <c r="AV15" s="295">
        <f>IF($A15="","",IFERROR(VLOOKUP(AV$3&amp;$A15,Model1_SEMT!$1:$1048576,AV$4,0),"-"))</f>
        <v>0.54634815454482999</v>
      </c>
      <c r="AW15" s="324">
        <f>IF($A15="","",IFERROR(VLOOKUP(AW$3&amp;$A15,Model1_SEMT!$1:$1048576,AW$4,0),"-"))</f>
        <v>0.383949846029282</v>
      </c>
      <c r="AX15" s="323">
        <f>IF($A15="","",IFERROR(VLOOKUP(AX$3&amp;$A15,Model1_SEMT!$1:$1048576,AX$4,0)*100,"-"))</f>
        <v>0</v>
      </c>
      <c r="AY15" s="295">
        <f>IF($A15="","",IFERROR(VLOOKUP(AY$3&amp;$A15,Model1_SEMT!$1:$1048576,AY$4,0),"-"))</f>
        <v>0.55083829164505005</v>
      </c>
      <c r="AZ15" s="324">
        <f>IF($A15="","",IFERROR(VLOOKUP(AZ$3&amp;$A15,Model1_SEMT!$1:$1048576,AZ$4,0),"-"))</f>
        <v>0.379086643457413</v>
      </c>
      <c r="BA15" s="323">
        <f>IF($A15="","",IFERROR(VLOOKUP(BA$3&amp;$A15,Model1_SEMT!$1:$1048576,BA$4,0)*100,"-"))</f>
        <v>0</v>
      </c>
      <c r="BB15" s="295">
        <f>IF($A15="","",IFERROR(VLOOKUP(BB$3&amp;$A15,Model1_SEMT!$1:$1048576,BB$4,0),"-"))</f>
        <v>0.55252510309219405</v>
      </c>
      <c r="BC15" s="324">
        <f>IF($A15="","",IFERROR(VLOOKUP(BC$3&amp;$A15,Model1_SEMT!$1:$1048576,BC$4,0),"-"))</f>
        <v>0.37788325548172003</v>
      </c>
      <c r="BD15" s="323">
        <f>IF($A15="","",IFERROR(VLOOKUP(BD$3&amp;$A15,Model1_SEMT!$1:$1048576,BD$4,0)*100,"-"))</f>
        <v>0</v>
      </c>
      <c r="BE15" s="295">
        <f>IF($A15="","",IFERROR(VLOOKUP(BE$3&amp;$A15,Model1_SEMT!$1:$1048576,BE$4,0),"-"))</f>
        <v>0.54913592338562001</v>
      </c>
      <c r="BF15" s="324">
        <f>IF($A15="","",IFERROR(VLOOKUP(BF$3&amp;$A15,Model1_SEMT!$1:$1048576,BF$4,0),"-"))</f>
        <v>0.391138195991516</v>
      </c>
      <c r="BG15" s="323">
        <f>IF($A15="","",IFERROR(VLOOKUP(BG$3&amp;$A15,Model1_SEMT!$1:$1048576,BG$4,0)*100,"-"))</f>
        <v>0</v>
      </c>
      <c r="BH15" s="295">
        <f>IF($A15="","",IFERROR(VLOOKUP(BH$3&amp;$A15,Model1_SEMT!$1:$1048576,BH$4,0),"-"))</f>
        <v>0.55090713500976596</v>
      </c>
      <c r="BI15" s="324">
        <f>IF($A15="","",IFERROR(VLOOKUP(BI$3&amp;$A15,Model1_SEMT!$1:$1048576,BI$4,0),"-"))</f>
        <v>0.39578902721405002</v>
      </c>
      <c r="BJ15" s="323">
        <f>IF($A15="","",IFERROR(VLOOKUP(BJ$3&amp;$A15,Model1_SEMT!$1:$1048576,BJ$4,0)*100,"-"))</f>
        <v>0</v>
      </c>
      <c r="BK15" s="295">
        <f>IF($A15="","",IFERROR(VLOOKUP(BK$3&amp;$A15,Model1_SEMT!$1:$1048576,BK$4,0),"-"))</f>
        <v>0.55016714334487904</v>
      </c>
      <c r="BL15" s="324">
        <f>IF($A15="","",IFERROR(VLOOKUP(BL$3&amp;$A15,Model1_SEMT!$1:$1048576,BL$4,0),"-"))</f>
        <v>0.37206700444221502</v>
      </c>
      <c r="BM15" s="323">
        <f>IF($A15="","",IFERROR(VLOOKUP(BM$3&amp;$A15,Model1_SEMT!$1:$1048576,BM$4,0)*100,"-"))</f>
        <v>0</v>
      </c>
      <c r="BN15" s="295">
        <f>IF($A15="","",IFERROR(VLOOKUP(BN$3&amp;$A15,Model1_SEMT!$1:$1048576,BN$4,0),"-"))</f>
        <v>0.54565590620040905</v>
      </c>
      <c r="BO15" s="324">
        <f>IF($A15="","",IFERROR(VLOOKUP(BO$3&amp;$A15,Model1_SEMT!$1:$1048576,BO$4,0),"-"))</f>
        <v>0.39058530330657998</v>
      </c>
      <c r="BP15" s="323">
        <f>IF($A15="","",IFERROR(VLOOKUP(BP$3&amp;$A15,Model1_SEMT!$1:$1048576,BP$4,0)*100,"-"))</f>
        <v>0</v>
      </c>
      <c r="BQ15" s="295">
        <f>IF($A15="","",IFERROR(VLOOKUP(BQ$3&amp;$A15,Model1_SEMT!$1:$1048576,BQ$4,0),"-"))</f>
        <v>0.54653716087341297</v>
      </c>
      <c r="BR15" s="324">
        <f>IF($A15="","",IFERROR(VLOOKUP(BR$3&amp;$A15,Model1_SEMT!$1:$1048576,BR$4,0),"-"))</f>
        <v>0.37834101915359503</v>
      </c>
      <c r="BS15" s="323">
        <f>IF($A15="","",IFERROR(VLOOKUP(BS$3&amp;$A15,Model1_SEMT!$1:$1048576,BS$4,0)*100,"-"))</f>
        <v>0</v>
      </c>
      <c r="BT15" s="295">
        <f>IF($A15="","",IFERROR(VLOOKUP(BT$3&amp;$A15,Model1_SEMT!$1:$1048576,BT$4,0),"-"))</f>
        <v>0.55082452297210704</v>
      </c>
    </row>
    <row r="16" spans="1:72" ht="15.75" x14ac:dyDescent="0.25">
      <c r="B16" s="478" t="s">
        <v>731</v>
      </c>
      <c r="C16" s="478"/>
      <c r="D16" s="296" t="str">
        <f>IF($A16="","",IFERROR(VLOOKUP(D$3&amp;$A16,[1]Model1_33!$1:$1048576,D$4,0),"-"))</f>
        <v/>
      </c>
      <c r="E16" s="344" t="str">
        <f>IF($A16="","",IFERROR(VLOOKUP(E$3&amp;$A16,[1]Model1_33!$1:$1048576,E$4,0)*100,"-"))</f>
        <v/>
      </c>
      <c r="F16" s="297" t="str">
        <f>IF($A16="","",IFERROR(VLOOKUP(F$3&amp;$A16,Model1_SEMT!$1:$1048576,F$4,0),"-"))</f>
        <v/>
      </c>
      <c r="G16" s="296" t="str">
        <f>IF($A16="","",IFERROR(VLOOKUP(G$3&amp;$A16,[1]Model1_33!$1:$1048576,G$4,0),"-"))</f>
        <v/>
      </c>
      <c r="H16" s="344" t="str">
        <f>IF($A16="","",IFERROR(VLOOKUP(H$3&amp;$A16,[1]Model1_33!$1:$1048576,H$4,0)*100,"-"))</f>
        <v/>
      </c>
      <c r="I16" s="297" t="str">
        <f>IF($A16="","",IFERROR(VLOOKUP(I$3&amp;$A16,Model1_SEMT!$1:$1048576,I$4,0),"-"))</f>
        <v/>
      </c>
      <c r="J16" s="296" t="str">
        <f>IF($A16="","",IFERROR(VLOOKUP(J$3&amp;$A16,[1]Model1_33!$1:$1048576,J$4,0),"-"))</f>
        <v/>
      </c>
      <c r="K16" s="344" t="str">
        <f>IF($A16="","",IFERROR(VLOOKUP(K$3&amp;$A16,[1]Model1_33!$1:$1048576,K$4,0)*100,"-"))</f>
        <v/>
      </c>
      <c r="L16" s="297" t="str">
        <f>IF($A16="","",IFERROR(VLOOKUP(L$3&amp;$A16,Model1_SEMT!$1:$1048576,L$4,0),"-"))</f>
        <v/>
      </c>
      <c r="M16" s="296" t="str">
        <f>IF($A16="","",IFERROR(VLOOKUP(M$3&amp;$A16,[1]Model1_33!$1:$1048576,M$4,0),"-"))</f>
        <v/>
      </c>
      <c r="N16" s="344" t="str">
        <f>IF($A16="","",IFERROR(VLOOKUP(N$3&amp;$A16,[1]Model1_33!$1:$1048576,N$4,0)*100,"-"))</f>
        <v/>
      </c>
      <c r="O16" s="297" t="str">
        <f>IF($A16="","",IFERROR(VLOOKUP(O$3&amp;$A16,Model1_SEMT!$1:$1048576,O$4,0),"-"))</f>
        <v/>
      </c>
      <c r="P16" s="296" t="str">
        <f>IF($A16="","",IFERROR(VLOOKUP(P$3&amp;$A16,[1]Model1_33!$1:$1048576,P$4,0),"-"))</f>
        <v/>
      </c>
      <c r="Q16" s="344" t="str">
        <f>IF($A16="","",IFERROR(VLOOKUP(Q$3&amp;$A16,[1]Model1_33!$1:$1048576,Q$4,0)*100,"-"))</f>
        <v/>
      </c>
      <c r="R16" s="297" t="str">
        <f>IF($A16="","",IFERROR(VLOOKUP(R$3&amp;$A16,Model1_SEMT!$1:$1048576,R$4,0),"-"))</f>
        <v/>
      </c>
      <c r="S16" s="296" t="str">
        <f>IF($A16="","",IFERROR(VLOOKUP(S$3&amp;$A16,[1]Model1_33!$1:$1048576,S$4,0),"-"))</f>
        <v/>
      </c>
      <c r="T16" s="344" t="str">
        <f>IF($A16="","",IFERROR(VLOOKUP(T$3&amp;$A16,[1]Model1_33!$1:$1048576,T$4,0)*100,"-"))</f>
        <v/>
      </c>
      <c r="U16" s="297" t="str">
        <f>IF($A16="","",IFERROR(VLOOKUP(U$3&amp;$A16,Model1_SEMT!$1:$1048576,U$4,0),"-"))</f>
        <v/>
      </c>
      <c r="V16" s="296" t="str">
        <f>IF($A16="","",IFERROR(VLOOKUP(V$3&amp;$A16,[1]Model1_33!$1:$1048576,V$4,0),"-"))</f>
        <v/>
      </c>
      <c r="W16" s="344" t="str">
        <f>IF($A16="","",IFERROR(VLOOKUP(W$3&amp;$A16,[1]Model1_33!$1:$1048576,W$4,0)*100,"-"))</f>
        <v/>
      </c>
      <c r="X16" s="297" t="str">
        <f>IF($A16="","",IFERROR(VLOOKUP(X$3&amp;$A16,Model1_SEMT!$1:$1048576,X$4,0),"-"))</f>
        <v/>
      </c>
      <c r="Y16" s="296" t="str">
        <f>IF($A16="","",IFERROR(VLOOKUP(Y$3&amp;$A16,[1]Model1_33!$1:$1048576,Y$4,0),"-"))</f>
        <v/>
      </c>
      <c r="Z16" s="344" t="str">
        <f>IF($A16="","",IFERROR(VLOOKUP(Z$3&amp;$A16,[1]Model1_33!$1:$1048576,Z$4,0)*100,"-"))</f>
        <v/>
      </c>
      <c r="AA16" s="297" t="str">
        <f>IF($A16="","",IFERROR(VLOOKUP(AA$3&amp;$A16,Model1_SEMT!$1:$1048576,AA$4,0),"-"))</f>
        <v/>
      </c>
      <c r="AB16" s="296" t="str">
        <f>IF($A16="","",IFERROR(VLOOKUP(AB$3&amp;$A16,[1]Model1_33!$1:$1048576,AB$4,0),"-"))</f>
        <v/>
      </c>
      <c r="AC16" s="344" t="str">
        <f>IF($A16="","",IFERROR(VLOOKUP(AC$3&amp;$A16,[1]Model1_33!$1:$1048576,AC$4,0)*100,"-"))</f>
        <v/>
      </c>
      <c r="AD16" s="297" t="str">
        <f>IF($A16="","",IFERROR(VLOOKUP(AD$3&amp;$A16,Model1_SEMT!$1:$1048576,AD$4,0),"-"))</f>
        <v/>
      </c>
      <c r="AE16" s="296" t="str">
        <f>IF($A16="","",IFERROR(VLOOKUP(AE$3&amp;$A16,[1]Model1_33!$1:$1048576,AE$4,0),"-"))</f>
        <v/>
      </c>
      <c r="AF16" s="344" t="str">
        <f>IF($A16="","",IFERROR(VLOOKUP(AF$3&amp;$A16,[1]Model1_33!$1:$1048576,AF$4,0)*100,"-"))</f>
        <v/>
      </c>
      <c r="AG16" s="297" t="str">
        <f>IF($A16="","",IFERROR(VLOOKUP(AG$3&amp;$A16,Model1_SEMT!$1:$1048576,AG$4,0),"-"))</f>
        <v/>
      </c>
      <c r="AH16" s="296" t="str">
        <f>IF($A16="","",IFERROR(VLOOKUP(AH$3&amp;$A16,[1]Model1_33!$1:$1048576,AH$4,0),"-"))</f>
        <v/>
      </c>
      <c r="AI16" s="344" t="str">
        <f>IF($A16="","",IFERROR(VLOOKUP(AI$3&amp;$A16,[1]Model1_33!$1:$1048576,AI$4,0)*100,"-"))</f>
        <v/>
      </c>
      <c r="AJ16" s="297" t="str">
        <f>IF($A16="","",IFERROR(VLOOKUP(AJ$3&amp;$A16,Model1_SEMT!$1:$1048576,AJ$4,0),"-"))</f>
        <v/>
      </c>
      <c r="AK16" s="296" t="str">
        <f>IF($A16="","",IFERROR(VLOOKUP(AK$3&amp;$A16,[1]Model1_33!$1:$1048576,AK$4,0),"-"))</f>
        <v/>
      </c>
      <c r="AL16" s="344" t="str">
        <f>IF($A16="","",IFERROR(VLOOKUP(AL$3&amp;$A16,[1]Model1_33!$1:$1048576,AL$4,0)*100,"-"))</f>
        <v/>
      </c>
      <c r="AM16" s="297" t="str">
        <f>IF($A16="","",IFERROR(VLOOKUP(AM$3&amp;$A16,Model1_SEMT!$1:$1048576,AM$4,0),"-"))</f>
        <v/>
      </c>
      <c r="AN16" s="296" t="str">
        <f>IF($A16="","",IFERROR(VLOOKUP(AN$3&amp;$A16,[1]Model1_33!$1:$1048576,AN$4,0),"-"))</f>
        <v/>
      </c>
      <c r="AO16" s="344" t="str">
        <f>IF($A16="","",IFERROR(VLOOKUP(AO$3&amp;$A16,[1]Model1_33!$1:$1048576,AO$4,0)*100,"-"))</f>
        <v/>
      </c>
      <c r="AP16" s="297" t="str">
        <f>IF($A16="","",IFERROR(VLOOKUP(AP$3&amp;$A16,Model1_SEMT!$1:$1048576,AP$4,0),"-"))</f>
        <v/>
      </c>
      <c r="AQ16" s="296" t="str">
        <f>IF($A16="","",IFERROR(VLOOKUP(AQ$3&amp;$A16,[1]Model1_33!$1:$1048576,AQ$4,0),"-"))</f>
        <v/>
      </c>
      <c r="AR16" s="344" t="str">
        <f>IF($A16="","",IFERROR(VLOOKUP(AR$3&amp;$A16,[1]Model1_33!$1:$1048576,AR$4,0)*100,"-"))</f>
        <v/>
      </c>
      <c r="AS16" s="297" t="str">
        <f>IF($A16="","",IFERROR(VLOOKUP(AS$3&amp;$A16,Model1_SEMT!$1:$1048576,AS$4,0),"-"))</f>
        <v/>
      </c>
      <c r="AT16" s="296" t="str">
        <f>IF($A16="","",IFERROR(VLOOKUP(AT$3&amp;$A16,[1]Model1_33!$1:$1048576,AT$4,0),"-"))</f>
        <v/>
      </c>
      <c r="AU16" s="344" t="str">
        <f>IF($A16="","",IFERROR(VLOOKUP(AU$3&amp;$A16,[1]Model1_33!$1:$1048576,AU$4,0)*100,"-"))</f>
        <v/>
      </c>
      <c r="AV16" s="297" t="str">
        <f>IF($A16="","",IFERROR(VLOOKUP(AV$3&amp;$A16,Model1_SEMT!$1:$1048576,AV$4,0),"-"))</f>
        <v/>
      </c>
      <c r="AW16" s="296" t="str">
        <f>IF($A16="","",IFERROR(VLOOKUP(AW$3&amp;$A16,[1]Model1_33!$1:$1048576,AW$4,0),"-"))</f>
        <v/>
      </c>
      <c r="AX16" s="344" t="str">
        <f>IF($A16="","",IFERROR(VLOOKUP(AX$3&amp;$A16,[1]Model1_33!$1:$1048576,AX$4,0)*100,"-"))</f>
        <v/>
      </c>
      <c r="AY16" s="297" t="str">
        <f>IF($A16="","",IFERROR(VLOOKUP(AY$3&amp;$A16,Model1_SEMT!$1:$1048576,AY$4,0),"-"))</f>
        <v/>
      </c>
      <c r="AZ16" s="296" t="str">
        <f>IF($A16="","",IFERROR(VLOOKUP(AZ$3&amp;$A16,[1]Model1_33!$1:$1048576,AZ$4,0),"-"))</f>
        <v/>
      </c>
      <c r="BA16" s="344" t="str">
        <f>IF($A16="","",IFERROR(VLOOKUP(BA$3&amp;$A16,[1]Model1_33!$1:$1048576,BA$4,0)*100,"-"))</f>
        <v/>
      </c>
      <c r="BB16" s="297" t="str">
        <f>IF($A16="","",IFERROR(VLOOKUP(BB$3&amp;$A16,Model1_SEMT!$1:$1048576,BB$4,0),"-"))</f>
        <v/>
      </c>
      <c r="BC16" s="296" t="str">
        <f>IF($A16="","",IFERROR(VLOOKUP(BC$3&amp;$A16,[1]Model1_33!$1:$1048576,BC$4,0),"-"))</f>
        <v/>
      </c>
      <c r="BD16" s="355" t="str">
        <f>IF($A16="","",IFERROR(VLOOKUP(BD$3&amp;$A16,[1]Model1_33!$1:$1048576,BD$4,0)*100,"-"))</f>
        <v/>
      </c>
      <c r="BE16" s="297" t="str">
        <f>IF($A16="","",IFERROR(VLOOKUP(BE$3&amp;$A16,Model1_SEMT!$1:$1048576,BE$4,0),"-"))</f>
        <v/>
      </c>
      <c r="BF16" s="296" t="str">
        <f>IF($A16="","",IFERROR(VLOOKUP(BF$3&amp;$A16,[1]Model1_33!$1:$1048576,BF$4,0),"-"))</f>
        <v/>
      </c>
      <c r="BG16" s="344" t="str">
        <f>IF($A16="","",IFERROR(VLOOKUP(BG$3&amp;$A16,[1]Model1_33!$1:$1048576,BG$4,0)*100,"-"))</f>
        <v/>
      </c>
      <c r="BH16" s="297" t="str">
        <f>IF($A16="","",IFERROR(VLOOKUP(BH$3&amp;$A16,Model1_SEMT!$1:$1048576,BH$4,0),"-"))</f>
        <v/>
      </c>
      <c r="BI16" s="296" t="str">
        <f>IF($A16="","",IFERROR(VLOOKUP(BI$3&amp;$A16,[1]Model1_33!$1:$1048576,BI$4,0),"-"))</f>
        <v/>
      </c>
      <c r="BJ16" s="344" t="str">
        <f>IF($A16="","",IFERROR(VLOOKUP(BJ$3&amp;$A16,[1]Model1_33!$1:$1048576,BJ$4,0)*100,"-"))</f>
        <v/>
      </c>
      <c r="BK16" s="297" t="str">
        <f>IF($A16="","",IFERROR(VLOOKUP(BK$3&amp;$A16,Model1_SEMT!$1:$1048576,BK$4,0),"-"))</f>
        <v/>
      </c>
      <c r="BL16" s="296" t="str">
        <f>IF($A16="","",IFERROR(VLOOKUP(BL$3&amp;$A16,[1]Model1_33!$1:$1048576,BL$4,0),"-"))</f>
        <v/>
      </c>
      <c r="BM16" s="344" t="str">
        <f>IF($A16="","",IFERROR(VLOOKUP(BM$3&amp;$A16,[1]Model1_33!$1:$1048576,BM$4,0)*100,"-"))</f>
        <v/>
      </c>
      <c r="BN16" s="297" t="str">
        <f>IF($A16="","",IFERROR(VLOOKUP(BN$3&amp;$A16,Model1_SEMT!$1:$1048576,BN$4,0),"-"))</f>
        <v/>
      </c>
      <c r="BO16" s="296" t="str">
        <f>IF($A16="","",IFERROR(VLOOKUP(BO$3&amp;$A16,[1]Model1_33!$1:$1048576,BO$4,0),"-"))</f>
        <v/>
      </c>
      <c r="BP16" s="344" t="str">
        <f>IF($A16="","",IFERROR(VLOOKUP(BP$3&amp;$A16,[1]Model1_33!$1:$1048576,BP$4,0)*100,"-"))</f>
        <v/>
      </c>
      <c r="BQ16" s="297" t="str">
        <f>IF($A16="","",IFERROR(VLOOKUP(BQ$3&amp;$A16,Model1_SEMT!$1:$1048576,BQ$4,0),"-"))</f>
        <v/>
      </c>
      <c r="BR16" s="296" t="str">
        <f>IF($A16="","",IFERROR(VLOOKUP(BR$3&amp;$A16,[1]Model1_33!$1:$1048576,BR$4,0),"-"))</f>
        <v/>
      </c>
      <c r="BS16" s="344" t="str">
        <f>IF($A16="","",IFERROR(VLOOKUP(BS$3&amp;$A16,[1]Model1_33!$1:$1048576,BS$4,0)*100,"-"))</f>
        <v/>
      </c>
      <c r="BT16" s="297" t="str">
        <f>IF($A16="","",IFERROR(VLOOKUP(BT$3&amp;$A16,Model1_SEMT!$1:$1048576,BT$4,0),"-"))</f>
        <v/>
      </c>
    </row>
    <row r="17" spans="1:72" ht="25.5" x14ac:dyDescent="0.25">
      <c r="A17" s="353" t="s">
        <v>697</v>
      </c>
      <c r="B17" s="285"/>
      <c r="C17" s="302" t="s">
        <v>732</v>
      </c>
      <c r="D17" s="293">
        <f>IF($A17="","",IFERROR(VLOOKUP(D$3&amp;$A17,Model1_SEMT!$1:$1048576,D$4,0),"-"))</f>
        <v>0.28533217310905501</v>
      </c>
      <c r="E17" s="294">
        <f>IF($A17="","",IFERROR(VLOOKUP(E$3&amp;$A17,Model1_SEMT!$1:$1048576,E$4,0)*100,"-"))</f>
        <v>8.4271427476778599E-2</v>
      </c>
      <c r="F17" s="295">
        <f>IF($A17="","",IFERROR(VLOOKUP(F$3&amp;$A17,Model1_SEMT!$1:$1048576,F$4,0),"-"))</f>
        <v>3.8731575477868302E-4</v>
      </c>
      <c r="G17" s="293">
        <f>IF($A17="","",IFERROR(VLOOKUP(G$3&amp;$A17,Model1_SEMT!$1:$1048576,G$4,0),"-"))</f>
        <v>-1.51724675670266E-2</v>
      </c>
      <c r="H17" s="294">
        <f>IF($A17="","",IFERROR(VLOOKUP(H$3&amp;$A17,Model1_SEMT!$1:$1048576,H$4,0)*100,"-"))</f>
        <v>92.501950263977093</v>
      </c>
      <c r="I17" s="295">
        <f>IF($A17="","",IFERROR(VLOOKUP(I$3&amp;$A17,Model1_SEMT!$1:$1048576,I$4,0),"-"))</f>
        <v>6.4144673524424401E-4</v>
      </c>
      <c r="J17" s="293">
        <f>IF($A17="","",IFERROR(VLOOKUP(J$3&amp;$A17,Model1_SEMT!$1:$1048576,J$4,0),"-"))</f>
        <v>-0.25527024269103998</v>
      </c>
      <c r="K17" s="294">
        <f>IF($A17="","",IFERROR(VLOOKUP(K$3&amp;$A17,Model1_SEMT!$1:$1048576,K$4,0)*100,"-"))</f>
        <v>22.505454719066602</v>
      </c>
      <c r="L17" s="295">
        <f>IF($A17="","",IFERROR(VLOOKUP(L$3&amp;$A17,Model1_SEMT!$1:$1048576,L$4,0),"-"))</f>
        <v>8.6450920207426006E-5</v>
      </c>
      <c r="M17" s="293">
        <f>IF($A17="","",IFERROR(VLOOKUP(M$3&amp;$A17,Model1_SEMT!$1:$1048576,M$4,0),"-"))</f>
        <v>0.182501420378685</v>
      </c>
      <c r="N17" s="294">
        <f>IF($A17="","",IFERROR(VLOOKUP(N$3&amp;$A17,Model1_SEMT!$1:$1048576,N$4,0)*100,"-"))</f>
        <v>7.9372100532054901</v>
      </c>
      <c r="O17" s="295">
        <f>IF($A17="","",IFERROR(VLOOKUP(O$3&amp;$A17,Model1_SEMT!$1:$1048576,O$4,0),"-"))</f>
        <v>1.48953258758411E-4</v>
      </c>
      <c r="P17" s="293">
        <f>IF($A17="","",IFERROR(VLOOKUP(P$3&amp;$A17,Model1_SEMT!$1:$1048576,P$4,0),"-"))</f>
        <v>0.26082769036293002</v>
      </c>
      <c r="Q17" s="294">
        <f>IF($A17="","",IFERROR(VLOOKUP(Q$3&amp;$A17,Model1_SEMT!$1:$1048576,Q$4,0)*100,"-"))</f>
        <v>14.578542113304099</v>
      </c>
      <c r="R17" s="295">
        <f>IF($A17="","",IFERROR(VLOOKUP(R$3&amp;$A17,Model1_SEMT!$1:$1048576,R$4,0),"-"))</f>
        <v>5.6340806622756598E-5</v>
      </c>
      <c r="S17" s="293">
        <f>IF($A17="","",IFERROR(VLOOKUP(S$3&amp;$A17,Model1_SEMT!$1:$1048576,S$4,0),"-"))</f>
        <v>-0.27932289242744401</v>
      </c>
      <c r="T17" s="294">
        <f>IF($A17="","",IFERROR(VLOOKUP(T$3&amp;$A17,Model1_SEMT!$1:$1048576,T$4,0)*100,"-"))</f>
        <v>35.741752386093104</v>
      </c>
      <c r="U17" s="295">
        <f>IF($A17="","",IFERROR(VLOOKUP(U$3&amp;$A17,Model1_SEMT!$1:$1048576,U$4,0),"-"))</f>
        <v>2.3197564587462699E-4</v>
      </c>
      <c r="V17" s="293">
        <f>IF($A17="","",IFERROR(VLOOKUP(V$3&amp;$A17,Model1_SEMT!$1:$1048576,V$4,0),"-"))</f>
        <v>-0.27948483824729897</v>
      </c>
      <c r="W17" s="294">
        <f>IF($A17="","",IFERROR(VLOOKUP(W$3&amp;$A17,Model1_SEMT!$1:$1048576,W$4,0)*100,"-"))</f>
        <v>10.7021771371365</v>
      </c>
      <c r="X17" s="295">
        <f>IF($A17="","",IFERROR(VLOOKUP(X$3&amp;$A17,Model1_SEMT!$1:$1048576,X$4,0),"-"))</f>
        <v>2.7320467052049902E-4</v>
      </c>
      <c r="Y17" s="293">
        <f>IF($A17="","",IFERROR(VLOOKUP(Y$3&amp;$A17,Model1_SEMT!$1:$1048576,Y$4,0),"-"))</f>
        <v>-0.10183493047952701</v>
      </c>
      <c r="Z17" s="294">
        <f>IF($A17="","",IFERROR(VLOOKUP(Z$3&amp;$A17,Model1_SEMT!$1:$1048576,Z$4,0)*100,"-"))</f>
        <v>42.133861780166598</v>
      </c>
      <c r="AA17" s="295">
        <f>IF($A17="","",IFERROR(VLOOKUP(AA$3&amp;$A17,Model1_SEMT!$1:$1048576,AA$4,0),"-"))</f>
        <v>4.1096619679592599E-4</v>
      </c>
      <c r="AB17" s="293">
        <f>IF($A17="","",IFERROR(VLOOKUP(AB$3&amp;$A17,Model1_SEMT!$1:$1048576,AB$4,0),"-"))</f>
        <v>-0.28687509894370999</v>
      </c>
      <c r="AC17" s="294">
        <f>IF($A17="","",IFERROR(VLOOKUP(AC$3&amp;$A17,Model1_SEMT!$1:$1048576,AC$4,0)*100,"-"))</f>
        <v>38.795399665832498</v>
      </c>
      <c r="AD17" s="295">
        <f>IF($A17="","",IFERROR(VLOOKUP(AD$3&amp;$A17,Model1_SEMT!$1:$1048576,AD$4,0),"-"))</f>
        <v>1.94617532542907E-4</v>
      </c>
      <c r="AE17" s="293">
        <f>IF($A17="","",IFERROR(VLOOKUP(AE$3&amp;$A17,Model1_SEMT!$1:$1048576,AE$4,0),"-"))</f>
        <v>4.5968331396579701E-2</v>
      </c>
      <c r="AF17" s="294">
        <f>IF($A17="","",IFERROR(VLOOKUP(AF$3&amp;$A17,Model1_SEMT!$1:$1048576,AF$4,0)*100,"-"))</f>
        <v>66.60339832305911</v>
      </c>
      <c r="AG17" s="295">
        <f>IF($A17="","",IFERROR(VLOOKUP(AG$3&amp;$A17,Model1_SEMT!$1:$1048576,AG$4,0),"-"))</f>
        <v>2.9666532645933298E-4</v>
      </c>
      <c r="AH17" s="293">
        <f>IF($A17="","",IFERROR(VLOOKUP(AH$3&amp;$A17,Model1_SEMT!$1:$1048576,AH$4,0),"-"))</f>
        <v>0.14283737540245101</v>
      </c>
      <c r="AI17" s="294">
        <f>IF($A17="","",IFERROR(VLOOKUP(AI$3&amp;$A17,Model1_SEMT!$1:$1048576,AI$4,0)*100,"-"))</f>
        <v>47.879099845886202</v>
      </c>
      <c r="AJ17" s="295">
        <f>IF($A17="","",IFERROR(VLOOKUP(AJ$3&amp;$A17,Model1_SEMT!$1:$1048576,AJ$4,0),"-"))</f>
        <v>3.4357578260824101E-4</v>
      </c>
      <c r="AK17" s="293">
        <f>IF($A17="","",IFERROR(VLOOKUP(AK$3&amp;$A17,Model1_SEMT!$1:$1048576,AK$4,0),"-"))</f>
        <v>-5.0276771187782301E-2</v>
      </c>
      <c r="AL17" s="294">
        <f>IF($A17="","",IFERROR(VLOOKUP(AL$3&amp;$A17,Model1_SEMT!$1:$1048576,AL$4,0)*100,"-"))</f>
        <v>69.2293345928192</v>
      </c>
      <c r="AM17" s="295">
        <f>IF($A17="","",IFERROR(VLOOKUP(AM$3&amp;$A17,Model1_SEMT!$1:$1048576,AM$4,0),"-"))</f>
        <v>4.9857463454827699E-4</v>
      </c>
      <c r="AN17" s="293">
        <f>IF($A17="","",IFERROR(VLOOKUP(AN$3&amp;$A17,Model1_SEMT!$1:$1048576,AN$4,0),"-"))</f>
        <v>1.6953546553850202E-2</v>
      </c>
      <c r="AO17" s="294">
        <f>IF($A17="","",IFERROR(VLOOKUP(AO$3&amp;$A17,Model1_SEMT!$1:$1048576,AO$4,0)*100,"-"))</f>
        <v>85.404396057128892</v>
      </c>
      <c r="AP17" s="295">
        <f>IF($A17="","",IFERROR(VLOOKUP(AP$3&amp;$A17,Model1_SEMT!$1:$1048576,AP$4,0),"-"))</f>
        <v>2.6400163187645397E-4</v>
      </c>
      <c r="AQ17" s="293">
        <f>IF($A17="","",IFERROR(VLOOKUP(AQ$3&amp;$A17,Model1_SEMT!$1:$1048576,AQ$4,0),"-"))</f>
        <v>-6.0091521590948098E-2</v>
      </c>
      <c r="AR17" s="294">
        <f>IF($A17="","",IFERROR(VLOOKUP(AR$3&amp;$A17,Model1_SEMT!$1:$1048576,AR$4,0)*100,"-"))</f>
        <v>65.730458498001099</v>
      </c>
      <c r="AS17" s="295">
        <f>IF($A17="","",IFERROR(VLOOKUP(AS$3&amp;$A17,Model1_SEMT!$1:$1048576,AS$4,0),"-"))</f>
        <v>2.6762022753246101E-4</v>
      </c>
      <c r="AT17" s="293">
        <f>IF($A17="","",IFERROR(VLOOKUP(AT$3&amp;$A17,Model1_SEMT!$1:$1048576,AT$4,0),"-"))</f>
        <v>-3.3127907663583797E-2</v>
      </c>
      <c r="AU17" s="294">
        <f>IF($A17="","",IFERROR(VLOOKUP(AU$3&amp;$A17,Model1_SEMT!$1:$1048576,AU$4,0)*100,"-"))</f>
        <v>73.246884346008301</v>
      </c>
      <c r="AV17" s="295">
        <f>IF($A17="","",IFERROR(VLOOKUP(AV$3&amp;$A17,Model1_SEMT!$1:$1048576,AV$4,0),"-"))</f>
        <v>2.2404367337003399E-4</v>
      </c>
      <c r="AW17" s="293">
        <f>IF($A17="","",IFERROR(VLOOKUP(AW$3&amp;$A17,Model1_SEMT!$1:$1048576,AW$4,0),"-"))</f>
        <v>-0.44860237836837802</v>
      </c>
      <c r="AX17" s="294">
        <f>IF($A17="","",IFERROR(VLOOKUP(AX$3&amp;$A17,Model1_SEMT!$1:$1048576,AX$4,0)*100,"-"))</f>
        <v>6.9582283496856707</v>
      </c>
      <c r="AY17" s="295">
        <f>IF($A17="","",IFERROR(VLOOKUP(AY$3&amp;$A17,Model1_SEMT!$1:$1048576,AY$4,0),"-"))</f>
        <v>1.74420478288084E-4</v>
      </c>
      <c r="AZ17" s="293">
        <f>IF($A17="","",IFERROR(VLOOKUP(AZ$3&amp;$A17,Model1_SEMT!$1:$1048576,AZ$4,0),"-"))</f>
        <v>-0.30796656012535101</v>
      </c>
      <c r="BA17" s="294">
        <f>IF($A17="","",IFERROR(VLOOKUP(BA$3&amp;$A17,Model1_SEMT!$1:$1048576,BA$4,0)*100,"-"))</f>
        <v>18.563492596149402</v>
      </c>
      <c r="BB17" s="295">
        <f>IF($A17="","",IFERROR(VLOOKUP(BB$3&amp;$A17,Model1_SEMT!$1:$1048576,BB$4,0),"-"))</f>
        <v>1.96439868886955E-4</v>
      </c>
      <c r="BC17" s="293">
        <f>IF($A17="","",IFERROR(VLOOKUP(BC$3&amp;$A17,Model1_SEMT!$1:$1048576,BC$4,0),"-"))</f>
        <v>0.22050875425338701</v>
      </c>
      <c r="BD17" s="294">
        <f>IF($A17="","",IFERROR(VLOOKUP(BD$3&amp;$A17,Model1_SEMT!$1:$1048576,BD$4,0)*100,"-"))</f>
        <v>41.413807868957498</v>
      </c>
      <c r="BE17" s="295">
        <f>IF($A17="","",IFERROR(VLOOKUP(BE$3&amp;$A17,Model1_SEMT!$1:$1048576,BE$4,0),"-"))</f>
        <v>3.7259043892845501E-4</v>
      </c>
      <c r="BF17" s="293">
        <f>IF($A17="","",IFERROR(VLOOKUP(BF$3&amp;$A17,Model1_SEMT!$1:$1048576,BF$4,0),"-"))</f>
        <v>8.3835162222385406E-2</v>
      </c>
      <c r="BG17" s="294">
        <f>IF($A17="","",IFERROR(VLOOKUP(BG$3&amp;$A17,Model1_SEMT!$1:$1048576,BG$4,0)*100,"-"))</f>
        <v>38.298848271369899</v>
      </c>
      <c r="BH17" s="295">
        <f>IF($A17="","",IFERROR(VLOOKUP(BH$3&amp;$A17,Model1_SEMT!$1:$1048576,BH$4,0),"-"))</f>
        <v>3.1458723242394599E-4</v>
      </c>
      <c r="BI17" s="293">
        <f>IF($A17="","",IFERROR(VLOOKUP(BI$3&amp;$A17,Model1_SEMT!$1:$1048576,BI$4,0),"-"))</f>
        <v>-0.15290932357311199</v>
      </c>
      <c r="BJ17" s="294">
        <f>IF($A17="","",IFERROR(VLOOKUP(BJ$3&amp;$A17,Model1_SEMT!$1:$1048576,BJ$4,0)*100,"-"))</f>
        <v>17.587821185588801</v>
      </c>
      <c r="BK17" s="295">
        <f>IF($A17="","",IFERROR(VLOOKUP(BK$3&amp;$A17,Model1_SEMT!$1:$1048576,BK$4,0),"-"))</f>
        <v>2.4347213911823901E-4</v>
      </c>
      <c r="BL17" s="293">
        <f>IF($A17="","",IFERROR(VLOOKUP(BL$3&amp;$A17,Model1_SEMT!$1:$1048576,BL$4,0),"-"))</f>
        <v>-2.8030687943100902E-2</v>
      </c>
      <c r="BM17" s="294">
        <f>IF($A17="","",IFERROR(VLOOKUP(BM$3&amp;$A17,Model1_SEMT!$1:$1048576,BM$4,0)*100,"-"))</f>
        <v>76.358127593994098</v>
      </c>
      <c r="BN17" s="295">
        <f>IF($A17="","",IFERROR(VLOOKUP(BN$3&amp;$A17,Model1_SEMT!$1:$1048576,BN$4,0),"-"))</f>
        <v>3.3348990837112102E-4</v>
      </c>
      <c r="BO17" s="293">
        <f>IF($A17="","",IFERROR(VLOOKUP(BO$3&amp;$A17,Model1_SEMT!$1:$1048576,BO$4,0),"-"))</f>
        <v>-0.11815233528614</v>
      </c>
      <c r="BP17" s="294">
        <f>IF($A17="","",IFERROR(VLOOKUP(BP$3&amp;$A17,Model1_SEMT!$1:$1048576,BP$4,0)*100,"-"))</f>
        <v>11.3870486617088</v>
      </c>
      <c r="BQ17" s="295">
        <f>IF($A17="","",IFERROR(VLOOKUP(BQ$3&amp;$A17,Model1_SEMT!$1:$1048576,BQ$4,0),"-"))</f>
        <v>2.3262653849087699E-4</v>
      </c>
      <c r="BR17" s="293">
        <f>IF($A17="","",IFERROR(VLOOKUP(BR$3&amp;$A17,Model1_SEMT!$1:$1048576,BR$4,0),"-"))</f>
        <v>4.5223813503980602E-2</v>
      </c>
      <c r="BS17" s="294">
        <f>IF($A17="","",IFERROR(VLOOKUP(BS$3&amp;$A17,Model1_SEMT!$1:$1048576,BS$4,0)*100,"-"))</f>
        <v>83.962374925613403</v>
      </c>
      <c r="BT17" s="295">
        <f>IF($A17="","",IFERROR(VLOOKUP(BT$3&amp;$A17,Model1_SEMT!$1:$1048576,BT$4,0),"-"))</f>
        <v>2.84825946437195E-4</v>
      </c>
    </row>
    <row r="18" spans="1:72" ht="25.5" x14ac:dyDescent="0.25">
      <c r="A18" s="353" t="s">
        <v>706</v>
      </c>
      <c r="B18" s="285"/>
      <c r="C18" s="303" t="s">
        <v>733</v>
      </c>
      <c r="D18" s="293">
        <f>IF($A18="","",IFERROR(VLOOKUP(D$3&amp;$A18,Model1_SEMT!$1:$1048576,D$4,0),"-"))</f>
        <v>-7.8205347061157199E-2</v>
      </c>
      <c r="E18" s="294">
        <f>IF($A18="","",IFERROR(VLOOKUP(E$3&amp;$A18,Model1_SEMT!$1:$1048576,E$4,0)*100,"-"))</f>
        <v>15.835946798324599</v>
      </c>
      <c r="F18" s="295">
        <f>IF($A18="","",IFERROR(VLOOKUP(F$3&amp;$A18,Model1_SEMT!$1:$1048576,F$4,0),"-"))</f>
        <v>5.1557510159909699E-3</v>
      </c>
      <c r="G18" s="293">
        <f>IF($A18="","",IFERROR(VLOOKUP(G$3&amp;$A18,Model1_SEMT!$1:$1048576,G$4,0),"-"))</f>
        <v>-4.3204165995121002E-2</v>
      </c>
      <c r="H18" s="294">
        <f>IF($A18="","",IFERROR(VLOOKUP(H$3&amp;$A18,Model1_SEMT!$1:$1048576,H$4,0)*100,"-"))</f>
        <v>45.716810226440401</v>
      </c>
      <c r="I18" s="295">
        <f>IF($A18="","",IFERROR(VLOOKUP(I$3&amp;$A18,Model1_SEMT!$1:$1048576,I$4,0),"-"))</f>
        <v>4.8552653752267404E-3</v>
      </c>
      <c r="J18" s="293">
        <f>IF($A18="","",IFERROR(VLOOKUP(J$3&amp;$A18,Model1_SEMT!$1:$1048576,J$4,0),"-"))</f>
        <v>-0.112117193639278</v>
      </c>
      <c r="K18" s="294">
        <f>IF($A18="","",IFERROR(VLOOKUP(K$3&amp;$A18,Model1_SEMT!$1:$1048576,K$4,0)*100,"-"))</f>
        <v>16.557511687278701</v>
      </c>
      <c r="L18" s="295">
        <f>IF($A18="","",IFERROR(VLOOKUP(L$3&amp;$A18,Model1_SEMT!$1:$1048576,L$4,0),"-"))</f>
        <v>4.9962038174271601E-3</v>
      </c>
      <c r="M18" s="293">
        <f>IF($A18="","",IFERROR(VLOOKUP(M$3&amp;$A18,Model1_SEMT!$1:$1048576,M$4,0),"-"))</f>
        <v>1.9079914316535E-2</v>
      </c>
      <c r="N18" s="294">
        <f>IF($A18="","",IFERROR(VLOOKUP(N$3&amp;$A18,Model1_SEMT!$1:$1048576,N$4,0)*100,"-"))</f>
        <v>77.103281021118192</v>
      </c>
      <c r="O18" s="295">
        <f>IF($A18="","",IFERROR(VLOOKUP(O$3&amp;$A18,Model1_SEMT!$1:$1048576,O$4,0),"-"))</f>
        <v>5.9546828269958496E-3</v>
      </c>
      <c r="P18" s="293">
        <f>IF($A18="","",IFERROR(VLOOKUP(P$3&amp;$A18,Model1_SEMT!$1:$1048576,P$4,0),"-"))</f>
        <v>1.7660275101661699E-2</v>
      </c>
      <c r="Q18" s="294">
        <f>IF($A18="","",IFERROR(VLOOKUP(Q$3&amp;$A18,Model1_SEMT!$1:$1048576,Q$4,0)*100,"-"))</f>
        <v>75.057172775268597</v>
      </c>
      <c r="R18" s="295">
        <f>IF($A18="","",IFERROR(VLOOKUP(R$3&amp;$A18,Model1_SEMT!$1:$1048576,R$4,0),"-"))</f>
        <v>5.4773068986833104E-3</v>
      </c>
      <c r="S18" s="293">
        <f>IF($A18="","",IFERROR(VLOOKUP(S$3&amp;$A18,Model1_SEMT!$1:$1048576,S$4,0),"-"))</f>
        <v>-2.0295698195695901E-2</v>
      </c>
      <c r="T18" s="294">
        <f>IF($A18="","",IFERROR(VLOOKUP(T$3&amp;$A18,Model1_SEMT!$1:$1048576,T$4,0)*100,"-"))</f>
        <v>75.183641910553007</v>
      </c>
      <c r="U18" s="295">
        <f>IF($A18="","",IFERROR(VLOOKUP(U$3&amp;$A18,Model1_SEMT!$1:$1048576,U$4,0),"-"))</f>
        <v>5.1737125031650101E-3</v>
      </c>
      <c r="V18" s="293">
        <f>IF($A18="","",IFERROR(VLOOKUP(V$3&amp;$A18,Model1_SEMT!$1:$1048576,V$4,0),"-"))</f>
        <v>1.40015231445432E-2</v>
      </c>
      <c r="W18" s="294">
        <f>IF($A18="","",IFERROR(VLOOKUP(W$3&amp;$A18,Model1_SEMT!$1:$1048576,W$4,0)*100,"-"))</f>
        <v>82.430535554885893</v>
      </c>
      <c r="X18" s="295">
        <f>IF($A18="","",IFERROR(VLOOKUP(X$3&amp;$A18,Model1_SEMT!$1:$1048576,X$4,0),"-"))</f>
        <v>5.0304690375924102E-3</v>
      </c>
      <c r="Y18" s="293">
        <f>IF($A18="","",IFERROR(VLOOKUP(Y$3&amp;$A18,Model1_SEMT!$1:$1048576,Y$4,0),"-"))</f>
        <v>-0.10579926520586</v>
      </c>
      <c r="Z18" s="294">
        <f>IF($A18="","",IFERROR(VLOOKUP(Z$3&amp;$A18,Model1_SEMT!$1:$1048576,Z$4,0)*100,"-"))</f>
        <v>8.7437562644481694</v>
      </c>
      <c r="AA18" s="295">
        <f>IF($A18="","",IFERROR(VLOOKUP(AA$3&amp;$A18,Model1_SEMT!$1:$1048576,AA$4,0),"-"))</f>
        <v>4.9493769183754904E-3</v>
      </c>
      <c r="AB18" s="293">
        <f>IF($A18="","",IFERROR(VLOOKUP(AB$3&amp;$A18,Model1_SEMT!$1:$1048576,AB$4,0),"-"))</f>
        <v>-0.120220445096493</v>
      </c>
      <c r="AC18" s="294">
        <f>IF($A18="","",IFERROR(VLOOKUP(AC$3&amp;$A18,Model1_SEMT!$1:$1048576,AC$4,0)*100,"-"))</f>
        <v>15.026763081550602</v>
      </c>
      <c r="AD18" s="295">
        <f>IF($A18="","",IFERROR(VLOOKUP(AD$3&amp;$A18,Model1_SEMT!$1:$1048576,AD$4,0),"-"))</f>
        <v>5.1115797832608197E-3</v>
      </c>
      <c r="AE18" s="293">
        <f>IF($A18="","",IFERROR(VLOOKUP(AE$3&amp;$A18,Model1_SEMT!$1:$1048576,AE$4,0),"-"))</f>
        <v>-6.6090054810047205E-2</v>
      </c>
      <c r="AF18" s="294">
        <f>IF($A18="","",IFERROR(VLOOKUP(AF$3&amp;$A18,Model1_SEMT!$1:$1048576,AF$4,0)*100,"-"))</f>
        <v>36.526402831077597</v>
      </c>
      <c r="AG18" s="295">
        <f>IF($A18="","",IFERROR(VLOOKUP(AG$3&amp;$A18,Model1_SEMT!$1:$1048576,AG$4,0),"-"))</f>
        <v>4.8057567328214602E-3</v>
      </c>
      <c r="AH18" s="293">
        <f>IF($A18="","",IFERROR(VLOOKUP(AH$3&amp;$A18,Model1_SEMT!$1:$1048576,AH$4,0),"-"))</f>
        <v>-0.17789025604724901</v>
      </c>
      <c r="AI18" s="294">
        <f>IF($A18="","",IFERROR(VLOOKUP(AI$3&amp;$A18,Model1_SEMT!$1:$1048576,AI$4,0)*100,"-"))</f>
        <v>4.0004421025514603</v>
      </c>
      <c r="AJ18" s="295">
        <f>IF($A18="","",IFERROR(VLOOKUP(AJ$3&amp;$A18,Model1_SEMT!$1:$1048576,AJ$4,0),"-"))</f>
        <v>4.8414310440421096E-3</v>
      </c>
      <c r="AK18" s="293">
        <f>IF($A18="","",IFERROR(VLOOKUP(AK$3&amp;$A18,Model1_SEMT!$1:$1048576,AK$4,0),"-"))</f>
        <v>2.6738682761788399E-2</v>
      </c>
      <c r="AL18" s="294">
        <f>IF($A18="","",IFERROR(VLOOKUP(AL$3&amp;$A18,Model1_SEMT!$1:$1048576,AL$4,0)*100,"-"))</f>
        <v>70.245015621185303</v>
      </c>
      <c r="AM18" s="295">
        <f>IF($A18="","",IFERROR(VLOOKUP(AM$3&amp;$A18,Model1_SEMT!$1:$1048576,AM$4,0),"-"))</f>
        <v>5.0250589847564697E-3</v>
      </c>
      <c r="AN18" s="293">
        <f>IF($A18="","",IFERROR(VLOOKUP(AN$3&amp;$A18,Model1_SEMT!$1:$1048576,AN$4,0),"-"))</f>
        <v>-8.2754321396350902E-2</v>
      </c>
      <c r="AO18" s="294">
        <f>IF($A18="","",IFERROR(VLOOKUP(AO$3&amp;$A18,Model1_SEMT!$1:$1048576,AO$4,0)*100,"-"))</f>
        <v>16.730760037899</v>
      </c>
      <c r="AP18" s="295">
        <f>IF($A18="","",IFERROR(VLOOKUP(AP$3&amp;$A18,Model1_SEMT!$1:$1048576,AP$4,0),"-"))</f>
        <v>5.0056357868015801E-3</v>
      </c>
      <c r="AQ18" s="293">
        <f>IF($A18="","",IFERROR(VLOOKUP(AQ$3&amp;$A18,Model1_SEMT!$1:$1048576,AQ$4,0),"-"))</f>
        <v>-0.16709440946578999</v>
      </c>
      <c r="AR18" s="294">
        <f>IF($A18="","",IFERROR(VLOOKUP(AR$3&amp;$A18,Model1_SEMT!$1:$1048576,AR$4,0)*100,"-"))</f>
        <v>0.79252561554312706</v>
      </c>
      <c r="AS18" s="295">
        <f>IF($A18="","",IFERROR(VLOOKUP(AS$3&amp;$A18,Model1_SEMT!$1:$1048576,AS$4,0),"-"))</f>
        <v>4.9288026057183699E-3</v>
      </c>
      <c r="AT18" s="293">
        <f>IF($A18="","",IFERROR(VLOOKUP(AT$3&amp;$A18,Model1_SEMT!$1:$1048576,AT$4,0),"-"))</f>
        <v>6.8139553070068401E-2</v>
      </c>
      <c r="AU18" s="294">
        <f>IF($A18="","",IFERROR(VLOOKUP(AU$3&amp;$A18,Model1_SEMT!$1:$1048576,AU$4,0)*100,"-"))</f>
        <v>26.3545691967011</v>
      </c>
      <c r="AV18" s="295">
        <f>IF($A18="","",IFERROR(VLOOKUP(AV$3&amp;$A18,Model1_SEMT!$1:$1048576,AV$4,0),"-"))</f>
        <v>5.7486589066684203E-3</v>
      </c>
      <c r="AW18" s="293">
        <f>IF($A18="","",IFERROR(VLOOKUP(AW$3&amp;$A18,Model1_SEMT!$1:$1048576,AW$4,0),"-"))</f>
        <v>-6.6757790744304699E-2</v>
      </c>
      <c r="AX18" s="294">
        <f>IF($A18="","",IFERROR(VLOOKUP(AX$3&amp;$A18,Model1_SEMT!$1:$1048576,AX$4,0)*100,"-"))</f>
        <v>33.795052766799898</v>
      </c>
      <c r="AY18" s="295">
        <f>IF($A18="","",IFERROR(VLOOKUP(AY$3&amp;$A18,Model1_SEMT!$1:$1048576,AY$4,0),"-"))</f>
        <v>3.8664890453219401E-3</v>
      </c>
      <c r="AZ18" s="293">
        <f>IF($A18="","",IFERROR(VLOOKUP(AZ$3&amp;$A18,Model1_SEMT!$1:$1048576,AZ$4,0),"-"))</f>
        <v>-0.233394950628281</v>
      </c>
      <c r="BA18" s="294">
        <f>IF($A18="","",IFERROR(VLOOKUP(BA$3&amp;$A18,Model1_SEMT!$1:$1048576,BA$4,0)*100,"-"))</f>
        <v>0.13209151802584501</v>
      </c>
      <c r="BB18" s="295">
        <f>IF($A18="","",IFERROR(VLOOKUP(BB$3&amp;$A18,Model1_SEMT!$1:$1048576,BB$4,0),"-"))</f>
        <v>3.7416450213640898E-3</v>
      </c>
      <c r="BC18" s="293">
        <f>IF($A18="","",IFERROR(VLOOKUP(BC$3&amp;$A18,Model1_SEMT!$1:$1048576,BC$4,0),"-"))</f>
        <v>-3.2312761992216103E-2</v>
      </c>
      <c r="BD18" s="294">
        <f>IF($A18="","",IFERROR(VLOOKUP(BD$3&amp;$A18,Model1_SEMT!$1:$1048576,BD$4,0)*100,"-"))</f>
        <v>68.390554189681993</v>
      </c>
      <c r="BE18" s="295">
        <f>IF($A18="","",IFERROR(VLOOKUP(BE$3&amp;$A18,Model1_SEMT!$1:$1048576,BE$4,0),"-"))</f>
        <v>3.3969415817409802E-3</v>
      </c>
      <c r="BF18" s="293">
        <f>IF($A18="","",IFERROR(VLOOKUP(BF$3&amp;$A18,Model1_SEMT!$1:$1048576,BF$4,0),"-"))</f>
        <v>-5.0580475479364402E-2</v>
      </c>
      <c r="BG18" s="294">
        <f>IF($A18="","",IFERROR(VLOOKUP(BG$3&amp;$A18,Model1_SEMT!$1:$1048576,BG$4,0)*100,"-"))</f>
        <v>12.576287984848001</v>
      </c>
      <c r="BH18" s="295">
        <f>IF($A18="","",IFERROR(VLOOKUP(BH$3&amp;$A18,Model1_SEMT!$1:$1048576,BH$4,0),"-"))</f>
        <v>5.2434457466006296E-3</v>
      </c>
      <c r="BI18" s="293">
        <f>IF($A18="","",IFERROR(VLOOKUP(BI$3&amp;$A18,Model1_SEMT!$1:$1048576,BI$4,0),"-"))</f>
        <v>-2.13373694568872E-2</v>
      </c>
      <c r="BJ18" s="294">
        <f>IF($A18="","",IFERROR(VLOOKUP(BJ$3&amp;$A18,Model1_SEMT!$1:$1048576,BJ$4,0)*100,"-"))</f>
        <v>48.480460047721898</v>
      </c>
      <c r="BK18" s="295">
        <f>IF($A18="","",IFERROR(VLOOKUP(BK$3&amp;$A18,Model1_SEMT!$1:$1048576,BK$4,0),"-"))</f>
        <v>5.1570846699178201E-3</v>
      </c>
      <c r="BL18" s="293">
        <f>IF($A18="","",IFERROR(VLOOKUP(BL$3&amp;$A18,Model1_SEMT!$1:$1048576,BL$4,0),"-"))</f>
        <v>-8.7181836366653401E-2</v>
      </c>
      <c r="BM18" s="294">
        <f>IF($A18="","",IFERROR(VLOOKUP(BM$3&amp;$A18,Model1_SEMT!$1:$1048576,BM$4,0)*100,"-"))</f>
        <v>2.84278634935617</v>
      </c>
      <c r="BN18" s="295">
        <f>IF($A18="","",IFERROR(VLOOKUP(BN$3&amp;$A18,Model1_SEMT!$1:$1048576,BN$4,0),"-"))</f>
        <v>4.9460385926067803E-3</v>
      </c>
      <c r="BO18" s="293">
        <f>IF($A18="","",IFERROR(VLOOKUP(BO$3&amp;$A18,Model1_SEMT!$1:$1048576,BO$4,0),"-"))</f>
        <v>-7.2917886078357697E-2</v>
      </c>
      <c r="BP18" s="294">
        <f>IF($A18="","",IFERROR(VLOOKUP(BP$3&amp;$A18,Model1_SEMT!$1:$1048576,BP$4,0)*100,"-"))</f>
        <v>1.5173881314694901</v>
      </c>
      <c r="BQ18" s="295">
        <f>IF($A18="","",IFERROR(VLOOKUP(BQ$3&amp;$A18,Model1_SEMT!$1:$1048576,BQ$4,0),"-"))</f>
        <v>4.8883641138672803E-3</v>
      </c>
      <c r="BR18" s="293">
        <f>IF($A18="","",IFERROR(VLOOKUP(BR$3&amp;$A18,Model1_SEMT!$1:$1048576,BR$4,0),"-"))</f>
        <v>-0.137997627258301</v>
      </c>
      <c r="BS18" s="294">
        <f>IF($A18="","",IFERROR(VLOOKUP(BS$3&amp;$A18,Model1_SEMT!$1:$1048576,BS$4,0)*100,"-"))</f>
        <v>1.1129439808428299</v>
      </c>
      <c r="BT18" s="295">
        <f>IF($A18="","",IFERROR(VLOOKUP(BT$3&amp;$A18,Model1_SEMT!$1:$1048576,BT$4,0),"-"))</f>
        <v>3.5686851479113102E-3</v>
      </c>
    </row>
    <row r="19" spans="1:72" ht="25.5" x14ac:dyDescent="0.25">
      <c r="A19" s="353" t="s">
        <v>708</v>
      </c>
      <c r="B19" s="285"/>
      <c r="C19" s="303" t="s">
        <v>734</v>
      </c>
      <c r="D19" s="293">
        <f>IF($A19="","",IFERROR(VLOOKUP(D$3&amp;$A19,Model1_SEMT!$1:$1048576,D$4,0),"-"))</f>
        <v>-8.01052525639534E-2</v>
      </c>
      <c r="E19" s="294">
        <f>IF($A19="","",IFERROR(VLOOKUP(E$3&amp;$A19,Model1_SEMT!$1:$1048576,E$4,0)*100,"-"))</f>
        <v>9.3879967927932704</v>
      </c>
      <c r="F19" s="295">
        <f>IF($A19="","",IFERROR(VLOOKUP(F$3&amp;$A19,Model1_SEMT!$1:$1048576,F$4,0),"-"))</f>
        <v>8.2331653684377705E-3</v>
      </c>
      <c r="G19" s="293">
        <f>IF($A19="","",IFERROR(VLOOKUP(G$3&amp;$A19,Model1_SEMT!$1:$1048576,G$4,0),"-"))</f>
        <v>-2.0379286725074101E-3</v>
      </c>
      <c r="H19" s="294">
        <f>IF($A19="","",IFERROR(VLOOKUP(H$3&amp;$A19,Model1_SEMT!$1:$1048576,H$4,0)*100,"-"))</f>
        <v>96.552366018295302</v>
      </c>
      <c r="I19" s="295">
        <f>IF($A19="","",IFERROR(VLOOKUP(I$3&amp;$A19,Model1_SEMT!$1:$1048576,I$4,0),"-"))</f>
        <v>9.77702904492617E-3</v>
      </c>
      <c r="J19" s="293">
        <f>IF($A19="","",IFERROR(VLOOKUP(J$3&amp;$A19,Model1_SEMT!$1:$1048576,J$4,0),"-"))</f>
        <v>-2.55290837958455E-3</v>
      </c>
      <c r="K19" s="294">
        <f>IF($A19="","",IFERROR(VLOOKUP(K$3&amp;$A19,Model1_SEMT!$1:$1048576,K$4,0)*100,"-"))</f>
        <v>95.109015703201308</v>
      </c>
      <c r="L19" s="295">
        <f>IF($A19="","",IFERROR(VLOOKUP(L$3&amp;$A19,Model1_SEMT!$1:$1048576,L$4,0),"-"))</f>
        <v>9.5316153019666706E-3</v>
      </c>
      <c r="M19" s="293">
        <f>IF($A19="","",IFERROR(VLOOKUP(M$3&amp;$A19,Model1_SEMT!$1:$1048576,M$4,0),"-"))</f>
        <v>9.3965781852602993E-3</v>
      </c>
      <c r="N19" s="294">
        <f>IF($A19="","",IFERROR(VLOOKUP(N$3&amp;$A19,Model1_SEMT!$1:$1048576,N$4,0)*100,"-"))</f>
        <v>85.457825660705595</v>
      </c>
      <c r="O19" s="295">
        <f>IF($A19="","",IFERROR(VLOOKUP(O$3&amp;$A19,Model1_SEMT!$1:$1048576,O$4,0),"-"))</f>
        <v>1.0538199916481999E-2</v>
      </c>
      <c r="P19" s="293">
        <f>IF($A19="","",IFERROR(VLOOKUP(P$3&amp;$A19,Model1_SEMT!$1:$1048576,P$4,0),"-"))</f>
        <v>2.5141255930066098E-2</v>
      </c>
      <c r="Q19" s="294">
        <f>IF($A19="","",IFERROR(VLOOKUP(Q$3&amp;$A19,Model1_SEMT!$1:$1048576,Q$4,0)*100,"-"))</f>
        <v>62.564808130264304</v>
      </c>
      <c r="R19" s="295">
        <f>IF($A19="","",IFERROR(VLOOKUP(R$3&amp;$A19,Model1_SEMT!$1:$1048576,R$4,0),"-"))</f>
        <v>9.0390238910913502E-3</v>
      </c>
      <c r="S19" s="293">
        <f>IF($A19="","",IFERROR(VLOOKUP(S$3&amp;$A19,Model1_SEMT!$1:$1048576,S$4,0),"-"))</f>
        <v>2.0540053024888E-2</v>
      </c>
      <c r="T19" s="294">
        <f>IF($A19="","",IFERROR(VLOOKUP(T$3&amp;$A19,Model1_SEMT!$1:$1048576,T$4,0)*100,"-"))</f>
        <v>64.35037851333621</v>
      </c>
      <c r="U19" s="295">
        <f>IF($A19="","",IFERROR(VLOOKUP(U$3&amp;$A19,Model1_SEMT!$1:$1048576,U$4,0),"-"))</f>
        <v>9.9804066121578199E-3</v>
      </c>
      <c r="V19" s="293">
        <f>IF($A19="","",IFERROR(VLOOKUP(V$3&amp;$A19,Model1_SEMT!$1:$1048576,V$4,0),"-"))</f>
        <v>1.8586209043860401E-2</v>
      </c>
      <c r="W19" s="294">
        <f>IF($A19="","",IFERROR(VLOOKUP(W$3&amp;$A19,Model1_SEMT!$1:$1048576,W$4,0)*100,"-"))</f>
        <v>73.502451181411701</v>
      </c>
      <c r="X19" s="295">
        <f>IF($A19="","",IFERROR(VLOOKUP(X$3&amp;$A19,Model1_SEMT!$1:$1048576,X$4,0),"-"))</f>
        <v>8.8776089251041395E-3</v>
      </c>
      <c r="Y19" s="293">
        <f>IF($A19="","",IFERROR(VLOOKUP(Y$3&amp;$A19,Model1_SEMT!$1:$1048576,Y$4,0),"-"))</f>
        <v>-4.0765684098005302E-2</v>
      </c>
      <c r="Z19" s="294">
        <f>IF($A19="","",IFERROR(VLOOKUP(Z$3&amp;$A19,Model1_SEMT!$1:$1048576,Z$4,0)*100,"-"))</f>
        <v>53.848272562026999</v>
      </c>
      <c r="AA19" s="295">
        <f>IF($A19="","",IFERROR(VLOOKUP(AA$3&amp;$A19,Model1_SEMT!$1:$1048576,AA$4,0),"-"))</f>
        <v>8.4157800301909395E-3</v>
      </c>
      <c r="AB19" s="293">
        <f>IF($A19="","",IFERROR(VLOOKUP(AB$3&amp;$A19,Model1_SEMT!$1:$1048576,AB$4,0),"-"))</f>
        <v>-3.3513717353343998E-2</v>
      </c>
      <c r="AC19" s="294">
        <f>IF($A19="","",IFERROR(VLOOKUP(AC$3&amp;$A19,Model1_SEMT!$1:$1048576,AC$4,0)*100,"-"))</f>
        <v>53.262519836425803</v>
      </c>
      <c r="AD19" s="295">
        <f>IF($A19="","",IFERROR(VLOOKUP(AD$3&amp;$A19,Model1_SEMT!$1:$1048576,AD$4,0),"-"))</f>
        <v>8.5633667185902596E-3</v>
      </c>
      <c r="AE19" s="293">
        <f>IF($A19="","",IFERROR(VLOOKUP(AE$3&amp;$A19,Model1_SEMT!$1:$1048576,AE$4,0),"-"))</f>
        <v>0.17865151166915899</v>
      </c>
      <c r="AF19" s="294">
        <f>IF($A19="","",IFERROR(VLOOKUP(AF$3&amp;$A19,Model1_SEMT!$1:$1048576,AF$4,0)*100,"-"))</f>
        <v>0.12773302150890201</v>
      </c>
      <c r="AG19" s="295">
        <f>IF($A19="","",IFERROR(VLOOKUP(AG$3&amp;$A19,Model1_SEMT!$1:$1048576,AG$4,0),"-"))</f>
        <v>8.2243708893656696E-3</v>
      </c>
      <c r="AH19" s="293">
        <f>IF($A19="","",IFERROR(VLOOKUP(AH$3&amp;$A19,Model1_SEMT!$1:$1048576,AH$4,0),"-"))</f>
        <v>-2.1738436073064801E-2</v>
      </c>
      <c r="AI19" s="294">
        <f>IF($A19="","",IFERROR(VLOOKUP(AI$3&amp;$A19,Model1_SEMT!$1:$1048576,AI$4,0)*100,"-"))</f>
        <v>71.1355686187744</v>
      </c>
      <c r="AJ19" s="295">
        <f>IF($A19="","",IFERROR(VLOOKUP(AJ$3&amp;$A19,Model1_SEMT!$1:$1048576,AJ$4,0),"-"))</f>
        <v>9.0518184006214107E-3</v>
      </c>
      <c r="AK19" s="293">
        <f>IF($A19="","",IFERROR(VLOOKUP(AK$3&amp;$A19,Model1_SEMT!$1:$1048576,AK$4,0),"-"))</f>
        <v>6.9997303187847096E-2</v>
      </c>
      <c r="AL19" s="294">
        <f>IF($A19="","",IFERROR(VLOOKUP(AL$3&amp;$A19,Model1_SEMT!$1:$1048576,AL$4,0)*100,"-"))</f>
        <v>23.760870099067699</v>
      </c>
      <c r="AM19" s="295">
        <f>IF($A19="","",IFERROR(VLOOKUP(AM$3&amp;$A19,Model1_SEMT!$1:$1048576,AM$4,0),"-"))</f>
        <v>8.5868174210190808E-3</v>
      </c>
      <c r="AN19" s="293">
        <f>IF($A19="","",IFERROR(VLOOKUP(AN$3&amp;$A19,Model1_SEMT!$1:$1048576,AN$4,0),"-"))</f>
        <v>-5.4967783391475698E-2</v>
      </c>
      <c r="AO19" s="294">
        <f>IF($A19="","",IFERROR(VLOOKUP(AO$3&amp;$A19,Model1_SEMT!$1:$1048576,AO$4,0)*100,"-"))</f>
        <v>27.645698189735402</v>
      </c>
      <c r="AP19" s="295">
        <f>IF($A19="","",IFERROR(VLOOKUP(AP$3&amp;$A19,Model1_SEMT!$1:$1048576,AP$4,0),"-"))</f>
        <v>9.1091636568307894E-3</v>
      </c>
      <c r="AQ19" s="293">
        <f>IF($A19="","",IFERROR(VLOOKUP(AQ$3&amp;$A19,Model1_SEMT!$1:$1048576,AQ$4,0),"-"))</f>
        <v>-7.3936909437179593E-2</v>
      </c>
      <c r="AR19" s="294">
        <f>IF($A19="","",IFERROR(VLOOKUP(AR$3&amp;$A19,Model1_SEMT!$1:$1048576,AR$4,0)*100,"-"))</f>
        <v>16.726416349411</v>
      </c>
      <c r="AS19" s="295">
        <f>IF($A19="","",IFERROR(VLOOKUP(AS$3&amp;$A19,Model1_SEMT!$1:$1048576,AS$4,0),"-"))</f>
        <v>8.8606327772140503E-3</v>
      </c>
      <c r="AT19" s="293">
        <f>IF($A19="","",IFERROR(VLOOKUP(AT$3&amp;$A19,Model1_SEMT!$1:$1048576,AT$4,0),"-"))</f>
        <v>-3.9722118526697202E-3</v>
      </c>
      <c r="AU19" s="294">
        <f>IF($A19="","",IFERROR(VLOOKUP(AU$3&amp;$A19,Model1_SEMT!$1:$1048576,AU$4,0)*100,"-"))</f>
        <v>94.391733407974201</v>
      </c>
      <c r="AV19" s="295">
        <f>IF($A19="","",IFERROR(VLOOKUP(AV$3&amp;$A19,Model1_SEMT!$1:$1048576,AV$4,0),"-"))</f>
        <v>7.7285454608500004E-3</v>
      </c>
      <c r="AW19" s="293">
        <f>IF($A19="","",IFERROR(VLOOKUP(AW$3&amp;$A19,Model1_SEMT!$1:$1048576,AW$4,0),"-"))</f>
        <v>-0.114037938416004</v>
      </c>
      <c r="AX19" s="294">
        <f>IF($A19="","",IFERROR(VLOOKUP(AX$3&amp;$A19,Model1_SEMT!$1:$1048576,AX$4,0)*100,"-"))</f>
        <v>2.3951983079314201</v>
      </c>
      <c r="AY19" s="295">
        <f>IF($A19="","",IFERROR(VLOOKUP(AY$3&amp;$A19,Model1_SEMT!$1:$1048576,AY$4,0),"-"))</f>
        <v>6.4765168353915197E-3</v>
      </c>
      <c r="AZ19" s="293">
        <f>IF($A19="","",IFERROR(VLOOKUP(AZ$3&amp;$A19,Model1_SEMT!$1:$1048576,AZ$4,0),"-"))</f>
        <v>-0.169773533940315</v>
      </c>
      <c r="BA19" s="294">
        <f>IF($A19="","",IFERROR(VLOOKUP(BA$3&amp;$A19,Model1_SEMT!$1:$1048576,BA$4,0)*100,"-"))</f>
        <v>1.8444476649165198</v>
      </c>
      <c r="BB19" s="295">
        <f>IF($A19="","",IFERROR(VLOOKUP(BB$3&amp;$A19,Model1_SEMT!$1:$1048576,BB$4,0),"-"))</f>
        <v>6.4372522756457303E-3</v>
      </c>
      <c r="BC19" s="293">
        <f>IF($A19="","",IFERROR(VLOOKUP(BC$3&amp;$A19,Model1_SEMT!$1:$1048576,BC$4,0),"-"))</f>
        <v>-0.169326737523079</v>
      </c>
      <c r="BD19" s="294">
        <f>IF($A19="","",IFERROR(VLOOKUP(BD$3&amp;$A19,Model1_SEMT!$1:$1048576,BD$4,0)*100,"-"))</f>
        <v>2.7169749955646701E-2</v>
      </c>
      <c r="BE19" s="295">
        <f>IF($A19="","",IFERROR(VLOOKUP(BE$3&amp;$A19,Model1_SEMT!$1:$1048576,BE$4,0),"-"))</f>
        <v>5.9345946647226802E-3</v>
      </c>
      <c r="BF19" s="293">
        <f>IF($A19="","",IFERROR(VLOOKUP(BF$3&amp;$A19,Model1_SEMT!$1:$1048576,BF$4,0),"-"))</f>
        <v>-1.58118177205324E-2</v>
      </c>
      <c r="BG19" s="294">
        <f>IF($A19="","",IFERROR(VLOOKUP(BG$3&amp;$A19,Model1_SEMT!$1:$1048576,BG$4,0)*100,"-"))</f>
        <v>50.454127788543701</v>
      </c>
      <c r="BH19" s="295">
        <f>IF($A19="","",IFERROR(VLOOKUP(BH$3&amp;$A19,Model1_SEMT!$1:$1048576,BH$4,0),"-"))</f>
        <v>9.5291100442409498E-3</v>
      </c>
      <c r="BI19" s="293">
        <f>IF($A19="","",IFERROR(VLOOKUP(BI$3&amp;$A19,Model1_SEMT!$1:$1048576,BI$4,0),"-"))</f>
        <v>8.6543802171945607E-3</v>
      </c>
      <c r="BJ19" s="294">
        <f>IF($A19="","",IFERROR(VLOOKUP(BJ$3&amp;$A19,Model1_SEMT!$1:$1048576,BJ$4,0)*100,"-"))</f>
        <v>74.80376362800601</v>
      </c>
      <c r="BK19" s="295">
        <f>IF($A19="","",IFERROR(VLOOKUP(BK$3&amp;$A19,Model1_SEMT!$1:$1048576,BK$4,0),"-"))</f>
        <v>9.0778572484850901E-3</v>
      </c>
      <c r="BL19" s="293">
        <f>IF($A19="","",IFERROR(VLOOKUP(BL$3&amp;$A19,Model1_SEMT!$1:$1048576,BL$4,0),"-"))</f>
        <v>4.07219566404819E-2</v>
      </c>
      <c r="BM19" s="294">
        <f>IF($A19="","",IFERROR(VLOOKUP(BM$3&amp;$A19,Model1_SEMT!$1:$1048576,BM$4,0)*100,"-"))</f>
        <v>15.454421937465701</v>
      </c>
      <c r="BN19" s="295">
        <f>IF($A19="","",IFERROR(VLOOKUP(BN$3&amp;$A19,Model1_SEMT!$1:$1048576,BN$4,0),"-"))</f>
        <v>8.6066741496324504E-3</v>
      </c>
      <c r="BO19" s="293">
        <f>IF($A19="","",IFERROR(VLOOKUP(BO$3&amp;$A19,Model1_SEMT!$1:$1048576,BO$4,0),"-"))</f>
        <v>-7.2419978678226499E-2</v>
      </c>
      <c r="BP19" s="294">
        <f>IF($A19="","",IFERROR(VLOOKUP(BP$3&amp;$A19,Model1_SEMT!$1:$1048576,BP$4,0)*100,"-"))</f>
        <v>0.353350327350199</v>
      </c>
      <c r="BQ19" s="295">
        <f>IF($A19="","",IFERROR(VLOOKUP(BQ$3&amp;$A19,Model1_SEMT!$1:$1048576,BQ$4,0),"-"))</f>
        <v>8.0461949110031093E-3</v>
      </c>
      <c r="BR19" s="293">
        <f>IF($A19="","",IFERROR(VLOOKUP(BR$3&amp;$A19,Model1_SEMT!$1:$1048576,BR$4,0),"-"))</f>
        <v>-0.17009273171424899</v>
      </c>
      <c r="BS19" s="294">
        <f>IF($A19="","",IFERROR(VLOOKUP(BS$3&amp;$A19,Model1_SEMT!$1:$1048576,BS$4,0)*100,"-"))</f>
        <v>1.0070153075503201E-2</v>
      </c>
      <c r="BT19" s="295">
        <f>IF($A19="","",IFERROR(VLOOKUP(BT$3&amp;$A19,Model1_SEMT!$1:$1048576,BT$4,0),"-"))</f>
        <v>6.1850366182625302E-3</v>
      </c>
    </row>
    <row r="20" spans="1:72" ht="25.5" x14ac:dyDescent="0.25">
      <c r="A20" s="353" t="s">
        <v>709</v>
      </c>
      <c r="B20" s="285"/>
      <c r="C20" s="303" t="s">
        <v>735</v>
      </c>
      <c r="D20" s="293">
        <f>IF($A20="","",IFERROR(VLOOKUP(D$3&amp;$A20,Model1_SEMT!$1:$1048576,D$4,0),"-"))</f>
        <v>-4.0981385856866802E-2</v>
      </c>
      <c r="E20" s="294">
        <f>IF($A20="","",IFERROR(VLOOKUP(E$3&amp;$A20,Model1_SEMT!$1:$1048576,E$4,0)*100,"-"))</f>
        <v>28.553467988967903</v>
      </c>
      <c r="F20" s="295">
        <f>IF($A20="","",IFERROR(VLOOKUP(F$3&amp;$A20,Model1_SEMT!$1:$1048576,F$4,0),"-"))</f>
        <v>1.7167467623949099E-2</v>
      </c>
      <c r="G20" s="293">
        <f>IF($A20="","",IFERROR(VLOOKUP(G$3&amp;$A20,Model1_SEMT!$1:$1048576,G$4,0),"-"))</f>
        <v>1.40478610992432E-2</v>
      </c>
      <c r="H20" s="294">
        <f>IF($A20="","",IFERROR(VLOOKUP(H$3&amp;$A20,Model1_SEMT!$1:$1048576,H$4,0)*100,"-"))</f>
        <v>72.543215751647907</v>
      </c>
      <c r="I20" s="295">
        <f>IF($A20="","",IFERROR(VLOOKUP(I$3&amp;$A20,Model1_SEMT!$1:$1048576,I$4,0),"-"))</f>
        <v>1.7328992486000099E-2</v>
      </c>
      <c r="J20" s="293">
        <f>IF($A20="","",IFERROR(VLOOKUP(J$3&amp;$A20,Model1_SEMT!$1:$1048576,J$4,0),"-"))</f>
        <v>4.0984023362398099E-2</v>
      </c>
      <c r="K20" s="294">
        <f>IF($A20="","",IFERROR(VLOOKUP(K$3&amp;$A20,Model1_SEMT!$1:$1048576,K$4,0)*100,"-"))</f>
        <v>32.259139418602004</v>
      </c>
      <c r="L20" s="295">
        <f>IF($A20="","",IFERROR(VLOOKUP(L$3&amp;$A20,Model1_SEMT!$1:$1048576,L$4,0),"-"))</f>
        <v>1.5457747504115099E-2</v>
      </c>
      <c r="M20" s="293">
        <f>IF($A20="","",IFERROR(VLOOKUP(M$3&amp;$A20,Model1_SEMT!$1:$1048576,M$4,0),"-"))</f>
        <v>7.1994669735431699E-2</v>
      </c>
      <c r="N20" s="294">
        <f>IF($A20="","",IFERROR(VLOOKUP(N$3&amp;$A20,Model1_SEMT!$1:$1048576,N$4,0)*100,"-"))</f>
        <v>9.6223436295986211</v>
      </c>
      <c r="O20" s="295">
        <f>IF($A20="","",IFERROR(VLOOKUP(O$3&amp;$A20,Model1_SEMT!$1:$1048576,O$4,0),"-"))</f>
        <v>1.7053706571459801E-2</v>
      </c>
      <c r="P20" s="293">
        <f>IF($A20="","",IFERROR(VLOOKUP(P$3&amp;$A20,Model1_SEMT!$1:$1048576,P$4,0),"-"))</f>
        <v>1.63260977715254E-2</v>
      </c>
      <c r="Q20" s="294">
        <f>IF($A20="","",IFERROR(VLOOKUP(Q$3&amp;$A20,Model1_SEMT!$1:$1048576,Q$4,0)*100,"-"))</f>
        <v>69.105595350265503</v>
      </c>
      <c r="R20" s="295">
        <f>IF($A20="","",IFERROR(VLOOKUP(R$3&amp;$A20,Model1_SEMT!$1:$1048576,R$4,0),"-"))</f>
        <v>1.62498559802771E-2</v>
      </c>
      <c r="S20" s="293">
        <f>IF($A20="","",IFERROR(VLOOKUP(S$3&amp;$A20,Model1_SEMT!$1:$1048576,S$4,0),"-"))</f>
        <v>2.28504166007042E-2</v>
      </c>
      <c r="T20" s="294">
        <f>IF($A20="","",IFERROR(VLOOKUP(T$3&amp;$A20,Model1_SEMT!$1:$1048576,T$4,0)*100,"-"))</f>
        <v>59.752893447875998</v>
      </c>
      <c r="U20" s="295">
        <f>IF($A20="","",IFERROR(VLOOKUP(U$3&amp;$A20,Model1_SEMT!$1:$1048576,U$4,0),"-"))</f>
        <v>1.6497479751706099E-2</v>
      </c>
      <c r="V20" s="293">
        <f>IF($A20="","",IFERROR(VLOOKUP(V$3&amp;$A20,Model1_SEMT!$1:$1048576,V$4,0),"-"))</f>
        <v>1.38963349163532E-2</v>
      </c>
      <c r="W20" s="294">
        <f>IF($A20="","",IFERROR(VLOOKUP(W$3&amp;$A20,Model1_SEMT!$1:$1048576,W$4,0)*100,"-"))</f>
        <v>73.768728971481295</v>
      </c>
      <c r="X20" s="295">
        <f>IF($A20="","",IFERROR(VLOOKUP(X$3&amp;$A20,Model1_SEMT!$1:$1048576,X$4,0),"-"))</f>
        <v>1.5339040197432E-2</v>
      </c>
      <c r="Y20" s="293">
        <f>IF($A20="","",IFERROR(VLOOKUP(Y$3&amp;$A20,Model1_SEMT!$1:$1048576,Y$4,0),"-"))</f>
        <v>-2.0909171551465999E-2</v>
      </c>
      <c r="Z20" s="294">
        <f>IF($A20="","",IFERROR(VLOOKUP(Z$3&amp;$A20,Model1_SEMT!$1:$1048576,Z$4,0)*100,"-"))</f>
        <v>65.081173181533799</v>
      </c>
      <c r="AA20" s="295">
        <f>IF($A20="","",IFERROR(VLOOKUP(AA$3&amp;$A20,Model1_SEMT!$1:$1048576,AA$4,0),"-"))</f>
        <v>1.57000366598368E-2</v>
      </c>
      <c r="AB20" s="293">
        <f>IF($A20="","",IFERROR(VLOOKUP(AB$3&amp;$A20,Model1_SEMT!$1:$1048576,AB$4,0),"-"))</f>
        <v>-9.0507119894027696E-2</v>
      </c>
      <c r="AC20" s="294">
        <f>IF($A20="","",IFERROR(VLOOKUP(AC$3&amp;$A20,Model1_SEMT!$1:$1048576,AC$4,0)*100,"-"))</f>
        <v>6.6258206963539097</v>
      </c>
      <c r="AD20" s="295">
        <f>IF($A20="","",IFERROR(VLOOKUP(AD$3&amp;$A20,Model1_SEMT!$1:$1048576,AD$4,0),"-"))</f>
        <v>1.41103286296129E-2</v>
      </c>
      <c r="AE20" s="293">
        <f>IF($A20="","",IFERROR(VLOOKUP(AE$3&amp;$A20,Model1_SEMT!$1:$1048576,AE$4,0),"-"))</f>
        <v>0.12557515501975999</v>
      </c>
      <c r="AF20" s="294">
        <f>IF($A20="","",IFERROR(VLOOKUP(AF$3&amp;$A20,Model1_SEMT!$1:$1048576,AF$4,0)*100,"-"))</f>
        <v>2.57736798375845</v>
      </c>
      <c r="AG20" s="295">
        <f>IF($A20="","",IFERROR(VLOOKUP(AG$3&amp;$A20,Model1_SEMT!$1:$1048576,AG$4,0),"-"))</f>
        <v>1.2865653261542299E-2</v>
      </c>
      <c r="AH20" s="293">
        <f>IF($A20="","",IFERROR(VLOOKUP(AH$3&amp;$A20,Model1_SEMT!$1:$1048576,AH$4,0),"-"))</f>
        <v>-1.8858816474676101E-2</v>
      </c>
      <c r="AI20" s="294">
        <f>IF($A20="","",IFERROR(VLOOKUP(AI$3&amp;$A20,Model1_SEMT!$1:$1048576,AI$4,0)*100,"-"))</f>
        <v>73.332601785659804</v>
      </c>
      <c r="AJ20" s="295">
        <f>IF($A20="","",IFERROR(VLOOKUP(AJ$3&amp;$A20,Model1_SEMT!$1:$1048576,AJ$4,0),"-"))</f>
        <v>1.2616204097867E-2</v>
      </c>
      <c r="AK20" s="293">
        <f>IF($A20="","",IFERROR(VLOOKUP(AK$3&amp;$A20,Model1_SEMT!$1:$1048576,AK$4,0),"-"))</f>
        <v>-4.5597206917591398E-4</v>
      </c>
      <c r="AL20" s="294">
        <f>IF($A20="","",IFERROR(VLOOKUP(AL$3&amp;$A20,Model1_SEMT!$1:$1048576,AL$4,0)*100,"-"))</f>
        <v>99.351876974105807</v>
      </c>
      <c r="AM20" s="295">
        <f>IF($A20="","",IFERROR(VLOOKUP(AM$3&amp;$A20,Model1_SEMT!$1:$1048576,AM$4,0),"-"))</f>
        <v>1.3800564222037799E-2</v>
      </c>
      <c r="AN20" s="293">
        <f>IF($A20="","",IFERROR(VLOOKUP(AN$3&amp;$A20,Model1_SEMT!$1:$1048576,AN$4,0),"-"))</f>
        <v>3.7550155073404298E-2</v>
      </c>
      <c r="AO20" s="294">
        <f>IF($A20="","",IFERROR(VLOOKUP(AO$3&amp;$A20,Model1_SEMT!$1:$1048576,AO$4,0)*100,"-"))</f>
        <v>41.668570041656501</v>
      </c>
      <c r="AP20" s="295">
        <f>IF($A20="","",IFERROR(VLOOKUP(AP$3&amp;$A20,Model1_SEMT!$1:$1048576,AP$4,0),"-"))</f>
        <v>1.4620535075664499E-2</v>
      </c>
      <c r="AQ20" s="293">
        <f>IF($A20="","",IFERROR(VLOOKUP(AQ$3&amp;$A20,Model1_SEMT!$1:$1048576,AQ$4,0),"-"))</f>
        <v>-6.84192329645157E-2</v>
      </c>
      <c r="AR20" s="294">
        <f>IF($A20="","",IFERROR(VLOOKUP(AR$3&amp;$A20,Model1_SEMT!$1:$1048576,AR$4,0)*100,"-"))</f>
        <v>15.7458856701851</v>
      </c>
      <c r="AS20" s="295">
        <f>IF($A20="","",IFERROR(VLOOKUP(AS$3&amp;$A20,Model1_SEMT!$1:$1048576,AS$4,0),"-"))</f>
        <v>1.34552968665957E-2</v>
      </c>
      <c r="AT20" s="293">
        <f>IF($A20="","",IFERROR(VLOOKUP(AT$3&amp;$A20,Model1_SEMT!$1:$1048576,AT$4,0),"-"))</f>
        <v>-9.4087645411491394E-3</v>
      </c>
      <c r="AU20" s="294">
        <f>IF($A20="","",IFERROR(VLOOKUP(AU$3&amp;$A20,Model1_SEMT!$1:$1048576,AU$4,0)*100,"-"))</f>
        <v>86.327898502349896</v>
      </c>
      <c r="AV20" s="295">
        <f>IF($A20="","",IFERROR(VLOOKUP(AV$3&amp;$A20,Model1_SEMT!$1:$1048576,AV$4,0),"-"))</f>
        <v>1.37745710089803E-2</v>
      </c>
      <c r="AW20" s="293">
        <f>IF($A20="","",IFERROR(VLOOKUP(AW$3&amp;$A20,Model1_SEMT!$1:$1048576,AW$4,0),"-"))</f>
        <v>-0.13094997406005901</v>
      </c>
      <c r="AX20" s="294">
        <f>IF($A20="","",IFERROR(VLOOKUP(AX$3&amp;$A20,Model1_SEMT!$1:$1048576,AX$4,0)*100,"-"))</f>
        <v>0.230927439406514</v>
      </c>
      <c r="AY20" s="295">
        <f>IF($A20="","",IFERROR(VLOOKUP(AY$3&amp;$A20,Model1_SEMT!$1:$1048576,AY$4,0),"-"))</f>
        <v>1.0070073418319199E-2</v>
      </c>
      <c r="AZ20" s="293">
        <f>IF($A20="","",IFERROR(VLOOKUP(AZ$3&amp;$A20,Model1_SEMT!$1:$1048576,AZ$4,0),"-"))</f>
        <v>-0.16401375830173501</v>
      </c>
      <c r="BA20" s="294">
        <f>IF($A20="","",IFERROR(VLOOKUP(BA$3&amp;$A20,Model1_SEMT!$1:$1048576,BA$4,0)*100,"-"))</f>
        <v>7.30992178432643E-2</v>
      </c>
      <c r="BB20" s="295">
        <f>IF($A20="","",IFERROR(VLOOKUP(BB$3&amp;$A20,Model1_SEMT!$1:$1048576,BB$4,0),"-"))</f>
        <v>9.6274344250559807E-3</v>
      </c>
      <c r="BC20" s="293">
        <f>IF($A20="","",IFERROR(VLOOKUP(BC$3&amp;$A20,Model1_SEMT!$1:$1048576,BC$4,0),"-"))</f>
        <v>-9.2069357633590698E-2</v>
      </c>
      <c r="BD20" s="294">
        <f>IF($A20="","",IFERROR(VLOOKUP(BD$3&amp;$A20,Model1_SEMT!$1:$1048576,BD$4,0)*100,"-"))</f>
        <v>4.2368702590465501</v>
      </c>
      <c r="BE20" s="295">
        <f>IF($A20="","",IFERROR(VLOOKUP(BE$3&amp;$A20,Model1_SEMT!$1:$1048576,BE$4,0),"-"))</f>
        <v>9.9595123901963199E-3</v>
      </c>
      <c r="BF20" s="293">
        <f>IF($A20="","",IFERROR(VLOOKUP(BF$3&amp;$A20,Model1_SEMT!$1:$1048576,BF$4,0),"-"))</f>
        <v>2.1583434194326401E-2</v>
      </c>
      <c r="BG20" s="294">
        <f>IF($A20="","",IFERROR(VLOOKUP(BG$3&amp;$A20,Model1_SEMT!$1:$1048576,BG$4,0)*100,"-"))</f>
        <v>28.949970006942699</v>
      </c>
      <c r="BH20" s="295">
        <f>IF($A20="","",IFERROR(VLOOKUP(BH$3&amp;$A20,Model1_SEMT!$1:$1048576,BH$4,0),"-"))</f>
        <v>1.6749233007430999E-2</v>
      </c>
      <c r="BI20" s="293">
        <f>IF($A20="","",IFERROR(VLOOKUP(BI$3&amp;$A20,Model1_SEMT!$1:$1048576,BI$4,0),"-"))</f>
        <v>9.9445534870028496E-3</v>
      </c>
      <c r="BJ20" s="294">
        <f>IF($A20="","",IFERROR(VLOOKUP(BJ$3&amp;$A20,Model1_SEMT!$1:$1048576,BJ$4,0)*100,"-"))</f>
        <v>64.377295970916705</v>
      </c>
      <c r="BK20" s="295">
        <f>IF($A20="","",IFERROR(VLOOKUP(BK$3&amp;$A20,Model1_SEMT!$1:$1048576,BK$4,0),"-"))</f>
        <v>1.5945592895150199E-2</v>
      </c>
      <c r="BL20" s="293">
        <f>IF($A20="","",IFERROR(VLOOKUP(BL$3&amp;$A20,Model1_SEMT!$1:$1048576,BL$4,0),"-"))</f>
        <v>-8.1580295227468003E-4</v>
      </c>
      <c r="BM20" s="294">
        <f>IF($A20="","",IFERROR(VLOOKUP(BM$3&amp;$A20,Model1_SEMT!$1:$1048576,BM$4,0)*100,"-"))</f>
        <v>97.605109214782701</v>
      </c>
      <c r="BN20" s="295">
        <f>IF($A20="","",IFERROR(VLOOKUP(BN$3&amp;$A20,Model1_SEMT!$1:$1048576,BN$4,0),"-"))</f>
        <v>1.3348586857318901E-2</v>
      </c>
      <c r="BO20" s="293">
        <f>IF($A20="","",IFERROR(VLOOKUP(BO$3&amp;$A20,Model1_SEMT!$1:$1048576,BO$4,0),"-"))</f>
        <v>-4.9876336008310297E-2</v>
      </c>
      <c r="BP20" s="294">
        <f>IF($A20="","",IFERROR(VLOOKUP(BP$3&amp;$A20,Model1_SEMT!$1:$1048576,BP$4,0)*100,"-"))</f>
        <v>2.6435356587171599</v>
      </c>
      <c r="BQ20" s="295">
        <f>IF($A20="","",IFERROR(VLOOKUP(BQ$3&amp;$A20,Model1_SEMT!$1:$1048576,BQ$4,0),"-"))</f>
        <v>1.29829132929444E-2</v>
      </c>
      <c r="BR20" s="293">
        <f>IF($A20="","",IFERROR(VLOOKUP(BR$3&amp;$A20,Model1_SEMT!$1:$1048576,BR$4,0),"-"))</f>
        <v>-0.12664768099784901</v>
      </c>
      <c r="BS20" s="294">
        <f>IF($A20="","",IFERROR(VLOOKUP(BS$3&amp;$A20,Model1_SEMT!$1:$1048576,BS$4,0)*100,"-"))</f>
        <v>1.5506771160289598E-2</v>
      </c>
      <c r="BT20" s="295">
        <f>IF($A20="","",IFERROR(VLOOKUP(BT$3&amp;$A20,Model1_SEMT!$1:$1048576,BT$4,0),"-"))</f>
        <v>9.7940592095255904E-3</v>
      </c>
    </row>
    <row r="21" spans="1:72" ht="25.5" x14ac:dyDescent="0.25">
      <c r="A21" s="353" t="s">
        <v>710</v>
      </c>
      <c r="B21" s="285"/>
      <c r="C21" s="303" t="s">
        <v>736</v>
      </c>
      <c r="D21" s="293">
        <f>IF($A21="","",IFERROR(VLOOKUP(D$3&amp;$A21,Model1_SEMT!$1:$1048576,D$4,0),"-"))</f>
        <v>7.5090892612934099E-2</v>
      </c>
      <c r="E21" s="294">
        <f>IF($A21="","",IFERROR(VLOOKUP(E$3&amp;$A21,Model1_SEMT!$1:$1048576,E$4,0)*100,"-"))</f>
        <v>1.2922178022563502</v>
      </c>
      <c r="F21" s="295">
        <f>IF($A21="","",IFERROR(VLOOKUP(F$3&amp;$A21,Model1_SEMT!$1:$1048576,F$4,0),"-"))</f>
        <v>6.7015826702117906E-2</v>
      </c>
      <c r="G21" s="293">
        <f>IF($A21="","",IFERROR(VLOOKUP(G$3&amp;$A21,Model1_SEMT!$1:$1048576,G$4,0),"-"))</f>
        <v>0.110519371926785</v>
      </c>
      <c r="H21" s="294">
        <f>IF($A21="","",IFERROR(VLOOKUP(H$3&amp;$A21,Model1_SEMT!$1:$1048576,H$4,0)*100,"-"))</f>
        <v>1.4088283933233499E-2</v>
      </c>
      <c r="I21" s="295">
        <f>IF($A21="","",IFERROR(VLOOKUP(I$3&amp;$A21,Model1_SEMT!$1:$1048576,I$4,0),"-"))</f>
        <v>6.6574342548847198E-2</v>
      </c>
      <c r="J21" s="293">
        <f>IF($A21="","",IFERROR(VLOOKUP(J$3&amp;$A21,Model1_SEMT!$1:$1048576,J$4,0),"-"))</f>
        <v>9.3526832759380299E-2</v>
      </c>
      <c r="K21" s="294">
        <f>IF($A21="","",IFERROR(VLOOKUP(K$3&amp;$A21,Model1_SEMT!$1:$1048576,K$4,0)*100,"-"))</f>
        <v>0.16651537735015198</v>
      </c>
      <c r="L21" s="295">
        <f>IF($A21="","",IFERROR(VLOOKUP(L$3&amp;$A21,Model1_SEMT!$1:$1048576,L$4,0),"-"))</f>
        <v>6.7424699664115906E-2</v>
      </c>
      <c r="M21" s="293">
        <f>IF($A21="","",IFERROR(VLOOKUP(M$3&amp;$A21,Model1_SEMT!$1:$1048576,M$4,0),"-"))</f>
        <v>8.8082842528819996E-2</v>
      </c>
      <c r="N21" s="294">
        <f>IF($A21="","",IFERROR(VLOOKUP(N$3&amp;$A21,Model1_SEMT!$1:$1048576,N$4,0)*100,"-"))</f>
        <v>1.0067326016724099</v>
      </c>
      <c r="O21" s="295">
        <f>IF($A21="","",IFERROR(VLOOKUP(O$3&amp;$A21,Model1_SEMT!$1:$1048576,O$4,0),"-"))</f>
        <v>6.5789215266704601E-2</v>
      </c>
      <c r="P21" s="293">
        <f>IF($A21="","",IFERROR(VLOOKUP(P$3&amp;$A21,Model1_SEMT!$1:$1048576,P$4,0),"-"))</f>
        <v>0.123514242470264</v>
      </c>
      <c r="Q21" s="294">
        <f>IF($A21="","",IFERROR(VLOOKUP(Q$3&amp;$A21,Model1_SEMT!$1:$1048576,Q$4,0)*100,"-"))</f>
        <v>1.53384316945449E-2</v>
      </c>
      <c r="R21" s="295">
        <f>IF($A21="","",IFERROR(VLOOKUP(R$3&amp;$A21,Model1_SEMT!$1:$1048576,R$4,0),"-"))</f>
        <v>6.4390331506729098E-2</v>
      </c>
      <c r="S21" s="293">
        <f>IF($A21="","",IFERROR(VLOOKUP(S$3&amp;$A21,Model1_SEMT!$1:$1048576,S$4,0),"-"))</f>
        <v>8.8125370442867307E-2</v>
      </c>
      <c r="T21" s="294">
        <f>IF($A21="","",IFERROR(VLOOKUP(T$3&amp;$A21,Model1_SEMT!$1:$1048576,T$4,0)*100,"-"))</f>
        <v>1.0779021307826</v>
      </c>
      <c r="U21" s="295">
        <f>IF($A21="","",IFERROR(VLOOKUP(U$3&amp;$A21,Model1_SEMT!$1:$1048576,U$4,0),"-"))</f>
        <v>6.4895898103714003E-2</v>
      </c>
      <c r="V21" s="293">
        <f>IF($A21="","",IFERROR(VLOOKUP(V$3&amp;$A21,Model1_SEMT!$1:$1048576,V$4,0),"-"))</f>
        <v>9.16000306606293E-2</v>
      </c>
      <c r="W21" s="294">
        <f>IF($A21="","",IFERROR(VLOOKUP(W$3&amp;$A21,Model1_SEMT!$1:$1048576,W$4,0)*100,"-"))</f>
        <v>0.49743582494556904</v>
      </c>
      <c r="X21" s="295">
        <f>IF($A21="","",IFERROR(VLOOKUP(X$3&amp;$A21,Model1_SEMT!$1:$1048576,X$4,0),"-"))</f>
        <v>6.7710489034652696E-2</v>
      </c>
      <c r="Y21" s="293">
        <f>IF($A21="","",IFERROR(VLOOKUP(Y$3&amp;$A21,Model1_SEMT!$1:$1048576,Y$4,0),"-"))</f>
        <v>5.5439431220293003E-2</v>
      </c>
      <c r="Z21" s="294">
        <f>IF($A21="","",IFERROR(VLOOKUP(Z$3&amp;$A21,Model1_SEMT!$1:$1048576,Z$4,0)*100,"-"))</f>
        <v>11.818408221006401</v>
      </c>
      <c r="AA21" s="295">
        <f>IF($A21="","",IFERROR(VLOOKUP(AA$3&amp;$A21,Model1_SEMT!$1:$1048576,AA$4,0),"-"))</f>
        <v>6.3070289790630299E-2</v>
      </c>
      <c r="AB21" s="293">
        <f>IF($A21="","",IFERROR(VLOOKUP(AB$3&amp;$A21,Model1_SEMT!$1:$1048576,AB$4,0),"-"))</f>
        <v>3.6528352648019798E-2</v>
      </c>
      <c r="AC21" s="294">
        <f>IF($A21="","",IFERROR(VLOOKUP(AC$3&amp;$A21,Model1_SEMT!$1:$1048576,AC$4,0)*100,"-"))</f>
        <v>34.721162915229797</v>
      </c>
      <c r="AD21" s="295">
        <f>IF($A21="","",IFERROR(VLOOKUP(AD$3&amp;$A21,Model1_SEMT!$1:$1048576,AD$4,0),"-"))</f>
        <v>6.0630798339843799E-2</v>
      </c>
      <c r="AE21" s="293">
        <f>IF($A21="","",IFERROR(VLOOKUP(AE$3&amp;$A21,Model1_SEMT!$1:$1048576,AE$4,0),"-"))</f>
        <v>0.179315119981766</v>
      </c>
      <c r="AF21" s="294">
        <f>IF($A21="","",IFERROR(VLOOKUP(AF$3&amp;$A21,Model1_SEMT!$1:$1048576,AF$4,0)*100,"-"))</f>
        <v>3.8566882722079802E-3</v>
      </c>
      <c r="AG21" s="295">
        <f>IF($A21="","",IFERROR(VLOOKUP(AG$3&amp;$A21,Model1_SEMT!$1:$1048576,AG$4,0),"-"))</f>
        <v>6.07576072216034E-2</v>
      </c>
      <c r="AH21" s="293">
        <f>IF($A21="","",IFERROR(VLOOKUP(AH$3&amp;$A21,Model1_SEMT!$1:$1048576,AH$4,0),"-"))</f>
        <v>0.111247234046459</v>
      </c>
      <c r="AI21" s="294">
        <f>IF($A21="","",IFERROR(VLOOKUP(AI$3&amp;$A21,Model1_SEMT!$1:$1048576,AI$4,0)*100,"-"))</f>
        <v>1.46904336288571</v>
      </c>
      <c r="AJ21" s="295">
        <f>IF($A21="","",IFERROR(VLOOKUP(AJ$3&amp;$A21,Model1_SEMT!$1:$1048576,AJ$4,0),"-"))</f>
        <v>6.2045022845268298E-2</v>
      </c>
      <c r="AK21" s="293">
        <f>IF($A21="","",IFERROR(VLOOKUP(AK$3&amp;$A21,Model1_SEMT!$1:$1048576,AK$4,0),"-"))</f>
        <v>7.4517033994197804E-2</v>
      </c>
      <c r="AL21" s="294">
        <f>IF($A21="","",IFERROR(VLOOKUP(AL$3&amp;$A21,Model1_SEMT!$1:$1048576,AL$4,0)*100,"-"))</f>
        <v>10.669301450252499</v>
      </c>
      <c r="AM21" s="295">
        <f>IF($A21="","",IFERROR(VLOOKUP(AM$3&amp;$A21,Model1_SEMT!$1:$1048576,AM$4,0),"-"))</f>
        <v>6.0194943100213998E-2</v>
      </c>
      <c r="AN21" s="293">
        <f>IF($A21="","",IFERROR(VLOOKUP(AN$3&amp;$A21,Model1_SEMT!$1:$1048576,AN$4,0),"-"))</f>
        <v>9.7448825836181599E-2</v>
      </c>
      <c r="AO21" s="294">
        <f>IF($A21="","",IFERROR(VLOOKUP(AO$3&amp;$A21,Model1_SEMT!$1:$1048576,AO$4,0)*100,"-"))</f>
        <v>0.725908763706684</v>
      </c>
      <c r="AP21" s="295">
        <f>IF($A21="","",IFERROR(VLOOKUP(AP$3&amp;$A21,Model1_SEMT!$1:$1048576,AP$4,0),"-"))</f>
        <v>5.9871632605791099E-2</v>
      </c>
      <c r="AQ21" s="293">
        <f>IF($A21="","",IFERROR(VLOOKUP(AQ$3&amp;$A21,Model1_SEMT!$1:$1048576,AQ$4,0),"-"))</f>
        <v>5.7630468159914003E-2</v>
      </c>
      <c r="AR21" s="294">
        <f>IF($A21="","",IFERROR(VLOOKUP(AR$3&amp;$A21,Model1_SEMT!$1:$1048576,AR$4,0)*100,"-"))</f>
        <v>12.8252908587456</v>
      </c>
      <c r="AS21" s="295">
        <f>IF($A21="","",IFERROR(VLOOKUP(AS$3&amp;$A21,Model1_SEMT!$1:$1048576,AS$4,0),"-"))</f>
        <v>5.8185406029224403E-2</v>
      </c>
      <c r="AT21" s="293">
        <f>IF($A21="","",IFERROR(VLOOKUP(AT$3&amp;$A21,Model1_SEMT!$1:$1048576,AT$4,0),"-"))</f>
        <v>8.0756053328514099E-2</v>
      </c>
      <c r="AU21" s="294">
        <f>IF($A21="","",IFERROR(VLOOKUP(AU$3&amp;$A21,Model1_SEMT!$1:$1048576,AU$4,0)*100,"-"))</f>
        <v>7.5898498296737698</v>
      </c>
      <c r="AV21" s="295">
        <f>IF($A21="","",IFERROR(VLOOKUP(AV$3&amp;$A21,Model1_SEMT!$1:$1048576,AV$4,0),"-"))</f>
        <v>5.7489015161991099E-2</v>
      </c>
      <c r="AW21" s="293">
        <f>IF($A21="","",IFERROR(VLOOKUP(AW$3&amp;$A21,Model1_SEMT!$1:$1048576,AW$4,0),"-"))</f>
        <v>2.7790332213044201E-2</v>
      </c>
      <c r="AX21" s="294">
        <f>IF($A21="","",IFERROR(VLOOKUP(AX$3&amp;$A21,Model1_SEMT!$1:$1048576,AX$4,0)*100,"-"))</f>
        <v>30.316117405891401</v>
      </c>
      <c r="AY21" s="295">
        <f>IF($A21="","",IFERROR(VLOOKUP(AY$3&amp;$A21,Model1_SEMT!$1:$1048576,AY$4,0),"-"))</f>
        <v>5.3492911159992197E-2</v>
      </c>
      <c r="AZ21" s="293">
        <f>IF($A21="","",IFERROR(VLOOKUP(AZ$3&amp;$A21,Model1_SEMT!$1:$1048576,AZ$4,0),"-"))</f>
        <v>7.8719900920987095E-3</v>
      </c>
      <c r="BA21" s="294">
        <f>IF($A21="","",IFERROR(VLOOKUP(BA$3&amp;$A21,Model1_SEMT!$1:$1048576,BA$4,0)*100,"-"))</f>
        <v>77.718901634216294</v>
      </c>
      <c r="BB21" s="295">
        <f>IF($A21="","",IFERROR(VLOOKUP(BB$3&amp;$A21,Model1_SEMT!$1:$1048576,BB$4,0),"-"))</f>
        <v>5.2514802664518398E-2</v>
      </c>
      <c r="BC21" s="293">
        <f>IF($A21="","",IFERROR(VLOOKUP(BC$3&amp;$A21,Model1_SEMT!$1:$1048576,BC$4,0),"-"))</f>
        <v>-5.19835613667965E-2</v>
      </c>
      <c r="BD21" s="294">
        <f>IF($A21="","",IFERROR(VLOOKUP(BD$3&amp;$A21,Model1_SEMT!$1:$1048576,BD$4,0)*100,"-"))</f>
        <v>6.8254753947257996</v>
      </c>
      <c r="BE21" s="295">
        <f>IF($A21="","",IFERROR(VLOOKUP(BE$3&amp;$A21,Model1_SEMT!$1:$1048576,BE$4,0),"-"))</f>
        <v>5.37657998502254E-2</v>
      </c>
      <c r="BF21" s="293">
        <f>IF($A21="","",IFERROR(VLOOKUP(BF$3&amp;$A21,Model1_SEMT!$1:$1048576,BF$4,0),"-"))</f>
        <v>9.1718390583992004E-2</v>
      </c>
      <c r="BG21" s="294">
        <f>IF($A21="","",IFERROR(VLOOKUP(BG$3&amp;$A21,Model1_SEMT!$1:$1048576,BG$4,0)*100,"-"))</f>
        <v>2.4949502464011202E-7</v>
      </c>
      <c r="BH21" s="295">
        <f>IF($A21="","",IFERROR(VLOOKUP(BH$3&amp;$A21,Model1_SEMT!$1:$1048576,BH$4,0),"-"))</f>
        <v>6.6697321832179995E-2</v>
      </c>
      <c r="BI21" s="293">
        <f>IF($A21="","",IFERROR(VLOOKUP(BI$3&amp;$A21,Model1_SEMT!$1:$1048576,BI$4,0),"-"))</f>
        <v>9.1671079397201496E-2</v>
      </c>
      <c r="BJ21" s="294">
        <f>IF($A21="","",IFERROR(VLOOKUP(BJ$3&amp;$A21,Model1_SEMT!$1:$1048576,BJ$4,0)*100,"-"))</f>
        <v>5.7255473251416299E-6</v>
      </c>
      <c r="BK21" s="295">
        <f>IF($A21="","",IFERROR(VLOOKUP(BK$3&amp;$A21,Model1_SEMT!$1:$1048576,BK$4,0),"-"))</f>
        <v>6.5019100904464694E-2</v>
      </c>
      <c r="BL21" s="293">
        <f>IF($A21="","",IFERROR(VLOOKUP(BL$3&amp;$A21,Model1_SEMT!$1:$1048576,BL$4,0),"-"))</f>
        <v>9.4253361225128202E-2</v>
      </c>
      <c r="BM21" s="294">
        <f>IF($A21="","",IFERROR(VLOOKUP(BM$3&amp;$A21,Model1_SEMT!$1:$1048576,BM$4,0)*100,"-"))</f>
        <v>1.6126830814755502E-3</v>
      </c>
      <c r="BN21" s="295">
        <f>IF($A21="","",IFERROR(VLOOKUP(BN$3&amp;$A21,Model1_SEMT!$1:$1048576,BN$4,0),"-"))</f>
        <v>6.0906641185283703E-2</v>
      </c>
      <c r="BO21" s="293">
        <f>IF($A21="","",IFERROR(VLOOKUP(BO$3&amp;$A21,Model1_SEMT!$1:$1048576,BO$4,0),"-"))</f>
        <v>5.4278545081615399E-2</v>
      </c>
      <c r="BP21" s="294">
        <f>IF($A21="","",IFERROR(VLOOKUP(BP$3&amp;$A21,Model1_SEMT!$1:$1048576,BP$4,0)*100,"-"))</f>
        <v>9.8480703309178394E-2</v>
      </c>
      <c r="BQ21" s="295">
        <f>IF($A21="","",IFERROR(VLOOKUP(BQ$3&amp;$A21,Model1_SEMT!$1:$1048576,BQ$4,0),"-"))</f>
        <v>5.7263705879449803E-2</v>
      </c>
      <c r="BR21" s="293">
        <f>IF($A21="","",IFERROR(VLOOKUP(BR$3&amp;$A21,Model1_SEMT!$1:$1048576,BR$4,0),"-"))</f>
        <v>-2.2133614867925599E-2</v>
      </c>
      <c r="BS21" s="294">
        <f>IF($A21="","",IFERROR(VLOOKUP(BS$3&amp;$A21,Model1_SEMT!$1:$1048576,BS$4,0)*100,"-"))</f>
        <v>26.777988672256498</v>
      </c>
      <c r="BT21" s="295">
        <f>IF($A21="","",IFERROR(VLOOKUP(BT$3&amp;$A21,Model1_SEMT!$1:$1048576,BT$4,0),"-"))</f>
        <v>5.3142510354518897E-2</v>
      </c>
    </row>
    <row r="22" spans="1:72" ht="25.5" x14ac:dyDescent="0.25">
      <c r="A22" s="353" t="s">
        <v>711</v>
      </c>
      <c r="B22" s="285"/>
      <c r="C22" s="303" t="s">
        <v>737</v>
      </c>
      <c r="D22" s="293">
        <f>IF($A22="","",IFERROR(VLOOKUP(D$3&amp;$A22,Model1_SEMT!$1:$1048576,D$4,0),"-"))</f>
        <v>0.16357187926769301</v>
      </c>
      <c r="E22" s="294">
        <f>IF($A22="","",IFERROR(VLOOKUP(E$3&amp;$A22,Model1_SEMT!$1:$1048576,E$4,0)*100,"-"))</f>
        <v>2.2675514799175299E-5</v>
      </c>
      <c r="F22" s="295">
        <f>IF($A22="","",IFERROR(VLOOKUP(F$3&amp;$A22,Model1_SEMT!$1:$1048576,F$4,0),"-"))</f>
        <v>3.4330073744058602E-2</v>
      </c>
      <c r="G22" s="293">
        <f>IF($A22="","",IFERROR(VLOOKUP(G$3&amp;$A22,Model1_SEMT!$1:$1048576,G$4,0),"-"))</f>
        <v>0.13686957955360399</v>
      </c>
      <c r="H22" s="294">
        <f>IF($A22="","",IFERROR(VLOOKUP(H$3&amp;$A22,Model1_SEMT!$1:$1048576,H$4,0)*100,"-"))</f>
        <v>1.2348175005172399E-3</v>
      </c>
      <c r="I22" s="295">
        <f>IF($A22="","",IFERROR(VLOOKUP(I$3&amp;$A22,Model1_SEMT!$1:$1048576,I$4,0),"-"))</f>
        <v>3.51448319852352E-2</v>
      </c>
      <c r="J22" s="293">
        <f>IF($A22="","",IFERROR(VLOOKUP(J$3&amp;$A22,Model1_SEMT!$1:$1048576,J$4,0),"-"))</f>
        <v>0.15880328416824299</v>
      </c>
      <c r="K22" s="294">
        <f>IF($A22="","",IFERROR(VLOOKUP(K$3&amp;$A22,Model1_SEMT!$1:$1048576,K$4,0)*100,"-"))</f>
        <v>3.6915008649884806E-5</v>
      </c>
      <c r="L22" s="295">
        <f>IF($A22="","",IFERROR(VLOOKUP(L$3&amp;$A22,Model1_SEMT!$1:$1048576,L$4,0),"-"))</f>
        <v>3.5920929163694403E-2</v>
      </c>
      <c r="M22" s="293">
        <f>IF($A22="","",IFERROR(VLOOKUP(M$3&amp;$A22,Model1_SEMT!$1:$1048576,M$4,0),"-"))</f>
        <v>0.17285485565662401</v>
      </c>
      <c r="N22" s="294">
        <f>IF($A22="","",IFERROR(VLOOKUP(N$3&amp;$A22,Model1_SEMT!$1:$1048576,N$4,0)*100,"-"))</f>
        <v>3.37337269229465E-4</v>
      </c>
      <c r="O22" s="295">
        <f>IF($A22="","",IFERROR(VLOOKUP(O$3&amp;$A22,Model1_SEMT!$1:$1048576,O$4,0),"-"))</f>
        <v>3.7206642329692799E-2</v>
      </c>
      <c r="P22" s="293">
        <f>IF($A22="","",IFERROR(VLOOKUP(P$3&amp;$A22,Model1_SEMT!$1:$1048576,P$4,0),"-"))</f>
        <v>0.14113564789295199</v>
      </c>
      <c r="Q22" s="294">
        <f>IF($A22="","",IFERROR(VLOOKUP(Q$3&amp;$A22,Model1_SEMT!$1:$1048576,Q$4,0)*100,"-"))</f>
        <v>4.3614934838842601E-3</v>
      </c>
      <c r="R22" s="295">
        <f>IF($A22="","",IFERROR(VLOOKUP(R$3&amp;$A22,Model1_SEMT!$1:$1048576,R$4,0),"-"))</f>
        <v>3.4852080047130599E-2</v>
      </c>
      <c r="S22" s="293">
        <f>IF($A22="","",IFERROR(VLOOKUP(S$3&amp;$A22,Model1_SEMT!$1:$1048576,S$4,0),"-"))</f>
        <v>0.124608151614666</v>
      </c>
      <c r="T22" s="294">
        <f>IF($A22="","",IFERROR(VLOOKUP(T$3&amp;$A22,Model1_SEMT!$1:$1048576,T$4,0)*100,"-"))</f>
        <v>5.5009155767038499E-2</v>
      </c>
      <c r="U22" s="295">
        <f>IF($A22="","",IFERROR(VLOOKUP(U$3&amp;$A22,Model1_SEMT!$1:$1048576,U$4,0),"-"))</f>
        <v>3.5662908107042299E-2</v>
      </c>
      <c r="V22" s="293">
        <f>IF($A22="","",IFERROR(VLOOKUP(V$3&amp;$A22,Model1_SEMT!$1:$1048576,V$4,0),"-"))</f>
        <v>0.15300662815570801</v>
      </c>
      <c r="W22" s="294">
        <f>IF($A22="","",IFERROR(VLOOKUP(W$3&amp;$A22,Model1_SEMT!$1:$1048576,W$4,0)*100,"-"))</f>
        <v>1.41929749588599E-3</v>
      </c>
      <c r="X22" s="295">
        <f>IF($A22="","",IFERROR(VLOOKUP(X$3&amp;$A22,Model1_SEMT!$1:$1048576,X$4,0),"-"))</f>
        <v>3.3724807202816003E-2</v>
      </c>
      <c r="Y22" s="293">
        <f>IF($A22="","",IFERROR(VLOOKUP(Y$3&amp;$A22,Model1_SEMT!$1:$1048576,Y$4,0),"-"))</f>
        <v>0.106408968567848</v>
      </c>
      <c r="Z22" s="294">
        <f>IF($A22="","",IFERROR(VLOOKUP(Z$3&amp;$A22,Model1_SEMT!$1:$1048576,Z$4,0)*100,"-"))</f>
        <v>0.45966124162077904</v>
      </c>
      <c r="AA22" s="295">
        <f>IF($A22="","",IFERROR(VLOOKUP(AA$3&amp;$A22,Model1_SEMT!$1:$1048576,AA$4,0),"-"))</f>
        <v>3.1267024576663999E-2</v>
      </c>
      <c r="AB22" s="293">
        <f>IF($A22="","",IFERROR(VLOOKUP(AB$3&amp;$A22,Model1_SEMT!$1:$1048576,AB$4,0),"-"))</f>
        <v>6.91102370619774E-2</v>
      </c>
      <c r="AC22" s="294">
        <f>IF($A22="","",IFERROR(VLOOKUP(AC$3&amp;$A22,Model1_SEMT!$1:$1048576,AC$4,0)*100,"-"))</f>
        <v>8.3134196698665601</v>
      </c>
      <c r="AD22" s="295">
        <f>IF($A22="","",IFERROR(VLOOKUP(AD$3&amp;$A22,Model1_SEMT!$1:$1048576,AD$4,0),"-"))</f>
        <v>3.00578512251377E-2</v>
      </c>
      <c r="AE22" s="293">
        <f>IF($A22="","",IFERROR(VLOOKUP(AE$3&amp;$A22,Model1_SEMT!$1:$1048576,AE$4,0),"-"))</f>
        <v>0.19492790102958699</v>
      </c>
      <c r="AF22" s="294">
        <f>IF($A22="","",IFERROR(VLOOKUP(AF$3&amp;$A22,Model1_SEMT!$1:$1048576,AF$4,0)*100,"-"))</f>
        <v>3.3105661714216703E-3</v>
      </c>
      <c r="AG22" s="295">
        <f>IF($A22="","",IFERROR(VLOOKUP(AG$3&amp;$A22,Model1_SEMT!$1:$1048576,AG$4,0),"-"))</f>
        <v>3.0751496553421E-2</v>
      </c>
      <c r="AH22" s="293">
        <f>IF($A22="","",IFERROR(VLOOKUP(AH$3&amp;$A22,Model1_SEMT!$1:$1048576,AH$4,0),"-"))</f>
        <v>0.124247699975967</v>
      </c>
      <c r="AI22" s="294">
        <f>IF($A22="","",IFERROR(VLOOKUP(AI$3&amp;$A22,Model1_SEMT!$1:$1048576,AI$4,0)*100,"-"))</f>
        <v>1.01921577006578</v>
      </c>
      <c r="AJ22" s="295">
        <f>IF($A22="","",IFERROR(VLOOKUP(AJ$3&amp;$A22,Model1_SEMT!$1:$1048576,AJ$4,0),"-"))</f>
        <v>3.2300759106874501E-2</v>
      </c>
      <c r="AK22" s="293">
        <f>IF($A22="","",IFERROR(VLOOKUP(AK$3&amp;$A22,Model1_SEMT!$1:$1048576,AK$4,0),"-"))</f>
        <v>0.12728369235992401</v>
      </c>
      <c r="AL22" s="294">
        <f>IF($A22="","",IFERROR(VLOOKUP(AL$3&amp;$A22,Model1_SEMT!$1:$1048576,AL$4,0)*100,"-"))</f>
        <v>0.64620291814207997</v>
      </c>
      <c r="AM22" s="295">
        <f>IF($A22="","",IFERROR(VLOOKUP(AM$3&amp;$A22,Model1_SEMT!$1:$1048576,AM$4,0),"-"))</f>
        <v>3.14758569002151E-2</v>
      </c>
      <c r="AN22" s="293">
        <f>IF($A22="","",IFERROR(VLOOKUP(AN$3&amp;$A22,Model1_SEMT!$1:$1048576,AN$4,0),"-"))</f>
        <v>0.108576208353043</v>
      </c>
      <c r="AO22" s="294">
        <f>IF($A22="","",IFERROR(VLOOKUP(AO$3&amp;$A22,Model1_SEMT!$1:$1048576,AO$4,0)*100,"-"))</f>
        <v>0.33473714720457803</v>
      </c>
      <c r="AP22" s="295">
        <f>IF($A22="","",IFERROR(VLOOKUP(AP$3&amp;$A22,Model1_SEMT!$1:$1048576,AP$4,0),"-"))</f>
        <v>3.2555069774389302E-2</v>
      </c>
      <c r="AQ22" s="293">
        <f>IF($A22="","",IFERROR(VLOOKUP(AQ$3&amp;$A22,Model1_SEMT!$1:$1048576,AQ$4,0),"-"))</f>
        <v>9.3512490391731304E-2</v>
      </c>
      <c r="AR22" s="294">
        <f>IF($A22="","",IFERROR(VLOOKUP(AR$3&amp;$A22,Model1_SEMT!$1:$1048576,AR$4,0)*100,"-"))</f>
        <v>1.8287755548953999</v>
      </c>
      <c r="AS22" s="295">
        <f>IF($A22="","",IFERROR(VLOOKUP(AS$3&amp;$A22,Model1_SEMT!$1:$1048576,AS$4,0),"-"))</f>
        <v>3.1037496402859702E-2</v>
      </c>
      <c r="AT22" s="293">
        <f>IF($A22="","",IFERROR(VLOOKUP(AT$3&amp;$A22,Model1_SEMT!$1:$1048576,AT$4,0),"-"))</f>
        <v>0.14895781874656699</v>
      </c>
      <c r="AU22" s="294">
        <f>IF($A22="","",IFERROR(VLOOKUP(AU$3&amp;$A22,Model1_SEMT!$1:$1048576,AU$4,0)*100,"-"))</f>
        <v>0.16324996249750301</v>
      </c>
      <c r="AV22" s="295">
        <f>IF($A22="","",IFERROR(VLOOKUP(AV$3&amp;$A22,Model1_SEMT!$1:$1048576,AV$4,0),"-"))</f>
        <v>3.2467529177665697E-2</v>
      </c>
      <c r="AW22" s="293">
        <f>IF($A22="","",IFERROR(VLOOKUP(AW$3&amp;$A22,Model1_SEMT!$1:$1048576,AW$4,0),"-"))</f>
        <v>4.4275589287281002E-2</v>
      </c>
      <c r="AX22" s="294">
        <f>IF($A22="","",IFERROR(VLOOKUP(AX$3&amp;$A22,Model1_SEMT!$1:$1048576,AX$4,0)*100,"-"))</f>
        <v>12.7872243523598</v>
      </c>
      <c r="AY22" s="295">
        <f>IF($A22="","",IFERROR(VLOOKUP(AY$3&amp;$A22,Model1_SEMT!$1:$1048576,AY$4,0),"-"))</f>
        <v>2.47285459190607E-2</v>
      </c>
      <c r="AZ22" s="293">
        <f>IF($A22="","",IFERROR(VLOOKUP(AZ$3&amp;$A22,Model1_SEMT!$1:$1048576,AZ$4,0),"-"))</f>
        <v>6.7223764955997495E-2</v>
      </c>
      <c r="BA22" s="294">
        <f>IF($A22="","",IFERROR(VLOOKUP(BA$3&amp;$A22,Model1_SEMT!$1:$1048576,BA$4,0)*100,"-"))</f>
        <v>2.5049764662980998</v>
      </c>
      <c r="BB22" s="295">
        <f>IF($A22="","",IFERROR(VLOOKUP(BB$3&amp;$A22,Model1_SEMT!$1:$1048576,BB$4,0),"-"))</f>
        <v>2.4825559929013301E-2</v>
      </c>
      <c r="BC22" s="293">
        <f>IF($A22="","",IFERROR(VLOOKUP(BC$3&amp;$A22,Model1_SEMT!$1:$1048576,BC$4,0),"-"))</f>
        <v>1.5622058883309401E-2</v>
      </c>
      <c r="BD22" s="294">
        <f>IF($A22="","",IFERROR(VLOOKUP(BD$3&amp;$A22,Model1_SEMT!$1:$1048576,BD$4,0)*100,"-"))</f>
        <v>55.986464023590102</v>
      </c>
      <c r="BE22" s="295">
        <f>IF($A22="","",IFERROR(VLOOKUP(BE$3&amp;$A22,Model1_SEMT!$1:$1048576,BE$4,0),"-"))</f>
        <v>2.58101243525743E-2</v>
      </c>
      <c r="BF22" s="293">
        <f>IF($A22="","",IFERROR(VLOOKUP(BF$3&amp;$A22,Model1_SEMT!$1:$1048576,BF$4,0),"-"))</f>
        <v>0.157988846302032</v>
      </c>
      <c r="BG22" s="294">
        <f>IF($A22="","",IFERROR(VLOOKUP(BG$3&amp;$A22,Model1_SEMT!$1:$1048576,BG$4,0)*100,"-"))</f>
        <v>7.5704736922557306E-20</v>
      </c>
      <c r="BH22" s="295">
        <f>IF($A22="","",IFERROR(VLOOKUP(BH$3&amp;$A22,Model1_SEMT!$1:$1048576,BH$4,0),"-"))</f>
        <v>3.56627479195595E-2</v>
      </c>
      <c r="BI22" s="293">
        <f>IF($A22="","",IFERROR(VLOOKUP(BI$3&amp;$A22,Model1_SEMT!$1:$1048576,BI$4,0),"-"))</f>
        <v>0.13247984647750899</v>
      </c>
      <c r="BJ22" s="294">
        <f>IF($A22="","",IFERROR(VLOOKUP(BJ$3&amp;$A22,Model1_SEMT!$1:$1048576,BJ$4,0)*100,"-"))</f>
        <v>1.3374643460881798E-11</v>
      </c>
      <c r="BK22" s="295">
        <f>IF($A22="","",IFERROR(VLOOKUP(BK$3&amp;$A22,Model1_SEMT!$1:$1048576,BK$4,0),"-"))</f>
        <v>3.3874247223138802E-2</v>
      </c>
      <c r="BL22" s="293">
        <f>IF($A22="","",IFERROR(VLOOKUP(BL$3&amp;$A22,Model1_SEMT!$1:$1048576,BL$4,0),"-"))</f>
        <v>0.121919043362141</v>
      </c>
      <c r="BM22" s="294">
        <f>IF($A22="","",IFERROR(VLOOKUP(BM$3&amp;$A22,Model1_SEMT!$1:$1048576,BM$4,0)*100,"-"))</f>
        <v>9.5469175676043994E-6</v>
      </c>
      <c r="BN22" s="295">
        <f>IF($A22="","",IFERROR(VLOOKUP(BN$3&amp;$A22,Model1_SEMT!$1:$1048576,BN$4,0),"-"))</f>
        <v>3.1146869063377401E-2</v>
      </c>
      <c r="BO22" s="293">
        <f>IF($A22="","",IFERROR(VLOOKUP(BO$3&amp;$A22,Model1_SEMT!$1:$1048576,BO$4,0),"-"))</f>
        <v>8.7755426764488206E-2</v>
      </c>
      <c r="BP22" s="294">
        <f>IF($A22="","",IFERROR(VLOOKUP(BP$3&amp;$A22,Model1_SEMT!$1:$1048576,BP$4,0)*100,"-"))</f>
        <v>3.85757459753222E-5</v>
      </c>
      <c r="BQ22" s="295">
        <f>IF($A22="","",IFERROR(VLOOKUP(BQ$3&amp;$A22,Model1_SEMT!$1:$1048576,BQ$4,0),"-"))</f>
        <v>3.0202668160200102E-2</v>
      </c>
      <c r="BR22" s="293">
        <f>IF($A22="","",IFERROR(VLOOKUP(BR$3&amp;$A22,Model1_SEMT!$1:$1048576,BR$4,0),"-"))</f>
        <v>4.1431110352277797E-2</v>
      </c>
      <c r="BS22" s="294">
        <f>IF($A22="","",IFERROR(VLOOKUP(BS$3&amp;$A22,Model1_SEMT!$1:$1048576,BS$4,0)*100,"-"))</f>
        <v>3.9497088640928304</v>
      </c>
      <c r="BT22" s="295">
        <f>IF($A22="","",IFERROR(VLOOKUP(BT$3&amp;$A22,Model1_SEMT!$1:$1048576,BT$4,0),"-"))</f>
        <v>2.5319578126072901E-2</v>
      </c>
    </row>
    <row r="23" spans="1:72" ht="25.5" x14ac:dyDescent="0.25">
      <c r="A23" s="353" t="s">
        <v>712</v>
      </c>
      <c r="B23" s="285"/>
      <c r="C23" s="303" t="s">
        <v>738</v>
      </c>
      <c r="D23" s="293">
        <f>IF($A23="","",IFERROR(VLOOKUP(D$3&amp;$A23,Model1_SEMT!$1:$1048576,D$4,0),"-"))</f>
        <v>0.21802298724651301</v>
      </c>
      <c r="E23" s="294">
        <f>IF($A23="","",IFERROR(VLOOKUP(E$3&amp;$A23,Model1_SEMT!$1:$1048576,E$4,0)*100,"-"))</f>
        <v>3.9969463849764997E-8</v>
      </c>
      <c r="F23" s="295">
        <f>IF($A23="","",IFERROR(VLOOKUP(F$3&amp;$A23,Model1_SEMT!$1:$1048576,F$4,0),"-"))</f>
        <v>2.2091286256909402E-2</v>
      </c>
      <c r="G23" s="293">
        <f>IF($A23="","",IFERROR(VLOOKUP(G$3&amp;$A23,Model1_SEMT!$1:$1048576,G$4,0),"-"))</f>
        <v>0.21303045749664301</v>
      </c>
      <c r="H23" s="294">
        <f>IF($A23="","",IFERROR(VLOOKUP(H$3&amp;$A23,Model1_SEMT!$1:$1048576,H$4,0)*100,"-"))</f>
        <v>1.3806172871611001E-8</v>
      </c>
      <c r="I23" s="295">
        <f>IF($A23="","",IFERROR(VLOOKUP(I$3&amp;$A23,Model1_SEMT!$1:$1048576,I$4,0),"-"))</f>
        <v>2.1933760493993801E-2</v>
      </c>
      <c r="J23" s="293">
        <f>IF($A23="","",IFERROR(VLOOKUP(J$3&amp;$A23,Model1_SEMT!$1:$1048576,J$4,0),"-"))</f>
        <v>0.158601149916649</v>
      </c>
      <c r="K23" s="294">
        <f>IF($A23="","",IFERROR(VLOOKUP(K$3&amp;$A23,Model1_SEMT!$1:$1048576,K$4,0)*100,"-"))</f>
        <v>3.4407457860652396E-3</v>
      </c>
      <c r="L23" s="295">
        <f>IF($A23="","",IFERROR(VLOOKUP(L$3&amp;$A23,Model1_SEMT!$1:$1048576,L$4,0),"-"))</f>
        <v>2.4174243211746198E-2</v>
      </c>
      <c r="M23" s="293">
        <f>IF($A23="","",IFERROR(VLOOKUP(M$3&amp;$A23,Model1_SEMT!$1:$1048576,M$4,0),"-"))</f>
        <v>0.2055644094944</v>
      </c>
      <c r="N23" s="294">
        <f>IF($A23="","",IFERROR(VLOOKUP(N$3&amp;$A23,Model1_SEMT!$1:$1048576,N$4,0)*100,"-"))</f>
        <v>5.9066099566962302E-6</v>
      </c>
      <c r="O23" s="295">
        <f>IF($A23="","",IFERROR(VLOOKUP(O$3&amp;$A23,Model1_SEMT!$1:$1048576,O$4,0),"-"))</f>
        <v>2.2612070664763499E-2</v>
      </c>
      <c r="P23" s="293">
        <f>IF($A23="","",IFERROR(VLOOKUP(P$3&amp;$A23,Model1_SEMT!$1:$1048576,P$4,0),"-"))</f>
        <v>0.237616136670113</v>
      </c>
      <c r="Q23" s="294">
        <f>IF($A23="","",IFERROR(VLOOKUP(Q$3&amp;$A23,Model1_SEMT!$1:$1048576,Q$4,0)*100,"-"))</f>
        <v>1.28143667552094E-9</v>
      </c>
      <c r="R23" s="295">
        <f>IF($A23="","",IFERROR(VLOOKUP(R$3&amp;$A23,Model1_SEMT!$1:$1048576,R$4,0),"-"))</f>
        <v>2.18846276402473E-2</v>
      </c>
      <c r="S23" s="293">
        <f>IF($A23="","",IFERROR(VLOOKUP(S$3&amp;$A23,Model1_SEMT!$1:$1048576,S$4,0),"-"))</f>
        <v>0.123389795422554</v>
      </c>
      <c r="T23" s="294">
        <f>IF($A23="","",IFERROR(VLOOKUP(T$3&amp;$A23,Model1_SEMT!$1:$1048576,T$4,0)*100,"-"))</f>
        <v>0.16990633448585901</v>
      </c>
      <c r="U23" s="295">
        <f>IF($A23="","",IFERROR(VLOOKUP(U$3&amp;$A23,Model1_SEMT!$1:$1048576,U$4,0),"-"))</f>
        <v>2.4114200845360801E-2</v>
      </c>
      <c r="V23" s="293">
        <f>IF($A23="","",IFERROR(VLOOKUP(V$3&amp;$A23,Model1_SEMT!$1:$1048576,V$4,0),"-"))</f>
        <v>0.18983784317970301</v>
      </c>
      <c r="W23" s="294">
        <f>IF($A23="","",IFERROR(VLOOKUP(W$3&amp;$A23,Model1_SEMT!$1:$1048576,W$4,0)*100,"-"))</f>
        <v>7.3049710636041696E-5</v>
      </c>
      <c r="X23" s="295">
        <f>IF($A23="","",IFERROR(VLOOKUP(X$3&amp;$A23,Model1_SEMT!$1:$1048576,X$4,0),"-"))</f>
        <v>2.2890023887157399E-2</v>
      </c>
      <c r="Y23" s="293">
        <f>IF($A23="","",IFERROR(VLOOKUP(Y$3&amp;$A23,Model1_SEMT!$1:$1048576,Y$4,0),"-"))</f>
        <v>0.14115117490291601</v>
      </c>
      <c r="Z23" s="294">
        <f>IF($A23="","",IFERROR(VLOOKUP(Z$3&amp;$A23,Model1_SEMT!$1:$1048576,Z$4,0)*100,"-"))</f>
        <v>2.1055336401332201E-2</v>
      </c>
      <c r="AA23" s="295">
        <f>IF($A23="","",IFERROR(VLOOKUP(AA$3&amp;$A23,Model1_SEMT!$1:$1048576,AA$4,0),"-"))</f>
        <v>2.4458091706037501E-2</v>
      </c>
      <c r="AB23" s="293">
        <f>IF($A23="","",IFERROR(VLOOKUP(AB$3&amp;$A23,Model1_SEMT!$1:$1048576,AB$4,0),"-"))</f>
        <v>0.135573774576187</v>
      </c>
      <c r="AC23" s="294">
        <f>IF($A23="","",IFERROR(VLOOKUP(AC$3&amp;$A23,Model1_SEMT!$1:$1048576,AC$4,0)*100,"-"))</f>
        <v>0.149512081407011</v>
      </c>
      <c r="AD23" s="295">
        <f>IF($A23="","",IFERROR(VLOOKUP(AD$3&amp;$A23,Model1_SEMT!$1:$1048576,AD$4,0),"-"))</f>
        <v>2.3202715441584601E-2</v>
      </c>
      <c r="AE23" s="293">
        <f>IF($A23="","",IFERROR(VLOOKUP(AE$3&amp;$A23,Model1_SEMT!$1:$1048576,AE$4,0),"-"))</f>
        <v>0.26979139447212203</v>
      </c>
      <c r="AF23" s="294">
        <f>IF($A23="","",IFERROR(VLOOKUP(AF$3&amp;$A23,Model1_SEMT!$1:$1048576,AF$4,0)*100,"-"))</f>
        <v>6.3819918239005296E-6</v>
      </c>
      <c r="AG23" s="295">
        <f>IF($A23="","",IFERROR(VLOOKUP(AG$3&amp;$A23,Model1_SEMT!$1:$1048576,AG$4,0),"-"))</f>
        <v>2.2646997123956701E-2</v>
      </c>
      <c r="AH23" s="293">
        <f>IF($A23="","",IFERROR(VLOOKUP(AH$3&amp;$A23,Model1_SEMT!$1:$1048576,AH$4,0),"-"))</f>
        <v>0.154765158891678</v>
      </c>
      <c r="AI23" s="294">
        <f>IF($A23="","",IFERROR(VLOOKUP(AI$3&amp;$A23,Model1_SEMT!$1:$1048576,AI$4,0)*100,"-"))</f>
        <v>0.50232731737196401</v>
      </c>
      <c r="AJ23" s="295">
        <f>IF($A23="","",IFERROR(VLOOKUP(AJ$3&amp;$A23,Model1_SEMT!$1:$1048576,AJ$4,0),"-"))</f>
        <v>2.27762684226036E-2</v>
      </c>
      <c r="AK23" s="293">
        <f>IF($A23="","",IFERROR(VLOOKUP(AK$3&amp;$A23,Model1_SEMT!$1:$1048576,AK$4,0),"-"))</f>
        <v>0.16102914512157401</v>
      </c>
      <c r="AL23" s="294">
        <f>IF($A23="","",IFERROR(VLOOKUP(AL$3&amp;$A23,Model1_SEMT!$1:$1048576,AL$4,0)*100,"-"))</f>
        <v>0.38711517117917499</v>
      </c>
      <c r="AM23" s="295">
        <f>IF($A23="","",IFERROR(VLOOKUP(AM$3&amp;$A23,Model1_SEMT!$1:$1048576,AM$4,0),"-"))</f>
        <v>2.2708445787429799E-2</v>
      </c>
      <c r="AN23" s="293">
        <f>IF($A23="","",IFERROR(VLOOKUP(AN$3&amp;$A23,Model1_SEMT!$1:$1048576,AN$4,0),"-"))</f>
        <v>0.155476689338684</v>
      </c>
      <c r="AO23" s="294">
        <f>IF($A23="","",IFERROR(VLOOKUP(AO$3&amp;$A23,Model1_SEMT!$1:$1048576,AO$4,0)*100,"-"))</f>
        <v>5.0688488408923094E-2</v>
      </c>
      <c r="AP23" s="295">
        <f>IF($A23="","",IFERROR(VLOOKUP(AP$3&amp;$A23,Model1_SEMT!$1:$1048576,AP$4,0),"-"))</f>
        <v>2.12516877800226E-2</v>
      </c>
      <c r="AQ23" s="293">
        <f>IF($A23="","",IFERROR(VLOOKUP(AQ$3&amp;$A23,Model1_SEMT!$1:$1048576,AQ$4,0),"-"))</f>
        <v>0.16768343746662101</v>
      </c>
      <c r="AR23" s="294">
        <f>IF($A23="","",IFERROR(VLOOKUP(AR$3&amp;$A23,Model1_SEMT!$1:$1048576,AR$4,0)*100,"-"))</f>
        <v>1.1647117935353899E-2</v>
      </c>
      <c r="AS23" s="295">
        <f>IF($A23="","",IFERROR(VLOOKUP(AS$3&amp;$A23,Model1_SEMT!$1:$1048576,AS$4,0),"-"))</f>
        <v>2.1048832684755301E-2</v>
      </c>
      <c r="AT23" s="293">
        <f>IF($A23="","",IFERROR(VLOOKUP(AT$3&amp;$A23,Model1_SEMT!$1:$1048576,AT$4,0),"-"))</f>
        <v>0.210628092288971</v>
      </c>
      <c r="AU23" s="294">
        <f>IF($A23="","",IFERROR(VLOOKUP(AU$3&amp;$A23,Model1_SEMT!$1:$1048576,AU$4,0)*100,"-"))</f>
        <v>2.5764971724129299E-3</v>
      </c>
      <c r="AV23" s="295">
        <f>IF($A23="","",IFERROR(VLOOKUP(AV$3&amp;$A23,Model1_SEMT!$1:$1048576,AV$4,0),"-"))</f>
        <v>2.0776228979229899E-2</v>
      </c>
      <c r="AW23" s="293">
        <f>IF($A23="","",IFERROR(VLOOKUP(AW$3&amp;$A23,Model1_SEMT!$1:$1048576,AW$4,0),"-"))</f>
        <v>9.3916863203048706E-2</v>
      </c>
      <c r="AX23" s="294">
        <f>IF($A23="","",IFERROR(VLOOKUP(AX$3&amp;$A23,Model1_SEMT!$1:$1048576,AX$4,0)*100,"-"))</f>
        <v>0.24090656079351902</v>
      </c>
      <c r="AY23" s="295">
        <f>IF($A23="","",IFERROR(VLOOKUP(AY$3&amp;$A23,Model1_SEMT!$1:$1048576,AY$4,0),"-"))</f>
        <v>1.9320709630847002E-2</v>
      </c>
      <c r="AZ23" s="293">
        <f>IF($A23="","",IFERROR(VLOOKUP(AZ$3&amp;$A23,Model1_SEMT!$1:$1048576,AZ$4,0),"-"))</f>
        <v>0.120012231171131</v>
      </c>
      <c r="BA23" s="294">
        <f>IF($A23="","",IFERROR(VLOOKUP(BA$3&amp;$A23,Model1_SEMT!$1:$1048576,BA$4,0)*100,"-"))</f>
        <v>2.9057599022053199E-2</v>
      </c>
      <c r="BB23" s="295">
        <f>IF($A23="","",IFERROR(VLOOKUP(BB$3&amp;$A23,Model1_SEMT!$1:$1048576,BB$4,0),"-"))</f>
        <v>1.9456312060356099E-2</v>
      </c>
      <c r="BC23" s="293">
        <f>IF($A23="","",IFERROR(VLOOKUP(BC$3&amp;$A23,Model1_SEMT!$1:$1048576,BC$4,0),"-"))</f>
        <v>3.6572746932506603E-2</v>
      </c>
      <c r="BD23" s="294">
        <f>IF($A23="","",IFERROR(VLOOKUP(BD$3&amp;$A23,Model1_SEMT!$1:$1048576,BD$4,0)*100,"-"))</f>
        <v>30.5789202451706</v>
      </c>
      <c r="BE23" s="295">
        <f>IF($A23="","",IFERROR(VLOOKUP(BE$3&amp;$A23,Model1_SEMT!$1:$1048576,BE$4,0),"-"))</f>
        <v>1.8214898183941799E-2</v>
      </c>
      <c r="BF23" s="293">
        <f>IF($A23="","",IFERROR(VLOOKUP(BF$3&amp;$A23,Model1_SEMT!$1:$1048576,BF$4,0),"-"))</f>
        <v>0.19759002327919001</v>
      </c>
      <c r="BG23" s="294">
        <f>IF($A23="","",IFERROR(VLOOKUP(BG$3&amp;$A23,Model1_SEMT!$1:$1048576,BG$4,0)*100,"-"))</f>
        <v>1.12255734962826E-25</v>
      </c>
      <c r="BH23" s="295">
        <f>IF($A23="","",IFERROR(VLOOKUP(BH$3&amp;$A23,Model1_SEMT!$1:$1048576,BH$4,0),"-"))</f>
        <v>2.2707574069500001E-2</v>
      </c>
      <c r="BI23" s="293">
        <f>IF($A23="","",IFERROR(VLOOKUP(BI$3&amp;$A23,Model1_SEMT!$1:$1048576,BI$4,0),"-"))</f>
        <v>0.174387887120247</v>
      </c>
      <c r="BJ23" s="294">
        <f>IF($A23="","",IFERROR(VLOOKUP(BJ$3&amp;$A23,Model1_SEMT!$1:$1048576,BJ$4,0)*100,"-"))</f>
        <v>2.4660829306097199E-18</v>
      </c>
      <c r="BK23" s="295">
        <f>IF($A23="","",IFERROR(VLOOKUP(BK$3&amp;$A23,Model1_SEMT!$1:$1048576,BK$4,0),"-"))</f>
        <v>2.3338843137025798E-2</v>
      </c>
      <c r="BL23" s="293">
        <f>IF($A23="","",IFERROR(VLOOKUP(BL$3&amp;$A23,Model1_SEMT!$1:$1048576,BL$4,0),"-"))</f>
        <v>0.17436221241951</v>
      </c>
      <c r="BM23" s="294">
        <f>IF($A23="","",IFERROR(VLOOKUP(BM$3&amp;$A23,Model1_SEMT!$1:$1048576,BM$4,0)*100,"-"))</f>
        <v>9.4993951940680589E-10</v>
      </c>
      <c r="BN23" s="295">
        <f>IF($A23="","",IFERROR(VLOOKUP(BN$3&amp;$A23,Model1_SEMT!$1:$1048576,BN$4,0),"-"))</f>
        <v>2.2833546623587601E-2</v>
      </c>
      <c r="BO23" s="293">
        <f>IF($A23="","",IFERROR(VLOOKUP(BO$3&amp;$A23,Model1_SEMT!$1:$1048576,BO$4,0),"-"))</f>
        <v>0.145353928208351</v>
      </c>
      <c r="BP23" s="294">
        <f>IF($A23="","",IFERROR(VLOOKUP(BP$3&amp;$A23,Model1_SEMT!$1:$1048576,BP$4,0)*100,"-"))</f>
        <v>1.3457031983969001E-11</v>
      </c>
      <c r="BQ23" s="295">
        <f>IF($A23="","",IFERROR(VLOOKUP(BQ$3&amp;$A23,Model1_SEMT!$1:$1048576,BQ$4,0),"-"))</f>
        <v>2.0601082593202601E-2</v>
      </c>
      <c r="BR23" s="293">
        <f>IF($A23="","",IFERROR(VLOOKUP(BR$3&amp;$A23,Model1_SEMT!$1:$1048576,BR$4,0),"-"))</f>
        <v>7.9103820025920896E-2</v>
      </c>
      <c r="BS23" s="294">
        <f>IF($A23="","",IFERROR(VLOOKUP(BS$3&amp;$A23,Model1_SEMT!$1:$1048576,BS$4,0)*100,"-"))</f>
        <v>0.11404701508581599</v>
      </c>
      <c r="BT23" s="295">
        <f>IF($A23="","",IFERROR(VLOOKUP(BT$3&amp;$A23,Model1_SEMT!$1:$1048576,BT$4,0),"-"))</f>
        <v>1.8833415582776101E-2</v>
      </c>
    </row>
    <row r="24" spans="1:72" ht="25.5" x14ac:dyDescent="0.25">
      <c r="A24" s="353" t="s">
        <v>713</v>
      </c>
      <c r="B24" s="285"/>
      <c r="C24" s="303" t="s">
        <v>197</v>
      </c>
      <c r="D24" s="293">
        <f>IF($A24="","",IFERROR(VLOOKUP(D$3&amp;$A24,Model1_SEMT!$1:$1048576,D$4,0),"-"))</f>
        <v>0.22055630385875699</v>
      </c>
      <c r="E24" s="294">
        <f>IF($A24="","",IFERROR(VLOOKUP(E$3&amp;$A24,Model1_SEMT!$1:$1048576,E$4,0)*100,"-"))</f>
        <v>3.3620540379475397E-9</v>
      </c>
      <c r="F24" s="295">
        <f>IF($A24="","",IFERROR(VLOOKUP(F$3&amp;$A24,Model1_SEMT!$1:$1048576,F$4,0),"-"))</f>
        <v>2.9804155230522201E-2</v>
      </c>
      <c r="G24" s="293">
        <f>IF($A24="","",IFERROR(VLOOKUP(G$3&amp;$A24,Model1_SEMT!$1:$1048576,G$4,0),"-"))</f>
        <v>0.207259386777878</v>
      </c>
      <c r="H24" s="294">
        <f>IF($A24="","",IFERROR(VLOOKUP(H$3&amp;$A24,Model1_SEMT!$1:$1048576,H$4,0)*100,"-"))</f>
        <v>5.5962234846163003E-9</v>
      </c>
      <c r="I24" s="295">
        <f>IF($A24="","",IFERROR(VLOOKUP(I$3&amp;$A24,Model1_SEMT!$1:$1048576,I$4,0),"-"))</f>
        <v>2.9843315482139601E-2</v>
      </c>
      <c r="J24" s="293">
        <f>IF($A24="","",IFERROR(VLOOKUP(J$3&amp;$A24,Model1_SEMT!$1:$1048576,J$4,0),"-"))</f>
        <v>0.215623363852501</v>
      </c>
      <c r="K24" s="294">
        <f>IF($A24="","",IFERROR(VLOOKUP(K$3&amp;$A24,Model1_SEMT!$1:$1048576,K$4,0)*100,"-"))</f>
        <v>1.4311074547634902E-8</v>
      </c>
      <c r="L24" s="295">
        <f>IF($A24="","",IFERROR(VLOOKUP(L$3&amp;$A24,Model1_SEMT!$1:$1048576,L$4,0),"-"))</f>
        <v>2.73892637342215E-2</v>
      </c>
      <c r="M24" s="293">
        <f>IF($A24="","",IFERROR(VLOOKUP(M$3&amp;$A24,Model1_SEMT!$1:$1048576,M$4,0),"-"))</f>
        <v>0.20080451667308799</v>
      </c>
      <c r="N24" s="294">
        <f>IF($A24="","",IFERROR(VLOOKUP(N$3&amp;$A24,Model1_SEMT!$1:$1048576,N$4,0)*100,"-"))</f>
        <v>1.1530802623838101E-5</v>
      </c>
      <c r="O24" s="295">
        <f>IF($A24="","",IFERROR(VLOOKUP(O$3&amp;$A24,Model1_SEMT!$1:$1048576,O$4,0),"-"))</f>
        <v>2.8644710779190102E-2</v>
      </c>
      <c r="P24" s="293">
        <f>IF($A24="","",IFERROR(VLOOKUP(P$3&amp;$A24,Model1_SEMT!$1:$1048576,P$4,0),"-"))</f>
        <v>0.218578115105629</v>
      </c>
      <c r="Q24" s="294">
        <f>IF($A24="","",IFERROR(VLOOKUP(Q$3&amp;$A24,Model1_SEMT!$1:$1048576,Q$4,0)*100,"-"))</f>
        <v>2.9657862832266299E-7</v>
      </c>
      <c r="R24" s="295">
        <f>IF($A24="","",IFERROR(VLOOKUP(R$3&amp;$A24,Model1_SEMT!$1:$1048576,R$4,0),"-"))</f>
        <v>2.9193339869380001E-2</v>
      </c>
      <c r="S24" s="293">
        <f>IF($A24="","",IFERROR(VLOOKUP(S$3&amp;$A24,Model1_SEMT!$1:$1048576,S$4,0),"-"))</f>
        <v>0.20151835680007901</v>
      </c>
      <c r="T24" s="294">
        <f>IF($A24="","",IFERROR(VLOOKUP(T$3&amp;$A24,Model1_SEMT!$1:$1048576,T$4,0)*100,"-"))</f>
        <v>1.4204943887818899E-6</v>
      </c>
      <c r="U24" s="295">
        <f>IF($A24="","",IFERROR(VLOOKUP(U$3&amp;$A24,Model1_SEMT!$1:$1048576,U$4,0),"-"))</f>
        <v>2.9559154063463201E-2</v>
      </c>
      <c r="V24" s="293">
        <f>IF($A24="","",IFERROR(VLOOKUP(V$3&amp;$A24,Model1_SEMT!$1:$1048576,V$4,0),"-"))</f>
        <v>0.21431773900985701</v>
      </c>
      <c r="W24" s="294">
        <f>IF($A24="","",IFERROR(VLOOKUP(W$3&amp;$A24,Model1_SEMT!$1:$1048576,W$4,0)*100,"-"))</f>
        <v>6.80923872842243E-8</v>
      </c>
      <c r="X24" s="295">
        <f>IF($A24="","",IFERROR(VLOOKUP(X$3&amp;$A24,Model1_SEMT!$1:$1048576,X$4,0),"-"))</f>
        <v>2.7958475053310401E-2</v>
      </c>
      <c r="Y24" s="293">
        <f>IF($A24="","",IFERROR(VLOOKUP(Y$3&amp;$A24,Model1_SEMT!$1:$1048576,Y$4,0),"-"))</f>
        <v>0.174591779708862</v>
      </c>
      <c r="Z24" s="294">
        <f>IF($A24="","",IFERROR(VLOOKUP(Z$3&amp;$A24,Model1_SEMT!$1:$1048576,Z$4,0)*100,"-"))</f>
        <v>4.5819874685548701E-4</v>
      </c>
      <c r="AA24" s="295">
        <f>IF($A24="","",IFERROR(VLOOKUP(AA$3&amp;$A24,Model1_SEMT!$1:$1048576,AA$4,0),"-"))</f>
        <v>3.0633291229605699E-2</v>
      </c>
      <c r="AB24" s="293">
        <f>IF($A24="","",IFERROR(VLOOKUP(AB$3&amp;$A24,Model1_SEMT!$1:$1048576,AB$4,0),"-"))</f>
        <v>0.14893637597560899</v>
      </c>
      <c r="AC24" s="294">
        <f>IF($A24="","",IFERROR(VLOOKUP(AC$3&amp;$A24,Model1_SEMT!$1:$1048576,AC$4,0)*100,"-"))</f>
        <v>3.25437256833538E-2</v>
      </c>
      <c r="AD24" s="295">
        <f>IF($A24="","",IFERROR(VLOOKUP(AD$3&amp;$A24,Model1_SEMT!$1:$1048576,AD$4,0),"-"))</f>
        <v>2.7017205953598002E-2</v>
      </c>
      <c r="AE24" s="293">
        <f>IF($A24="","",IFERROR(VLOOKUP(AE$3&amp;$A24,Model1_SEMT!$1:$1048576,AE$4,0),"-"))</f>
        <v>0.29869246482849099</v>
      </c>
      <c r="AF24" s="294">
        <f>IF($A24="","",IFERROR(VLOOKUP(AF$3&amp;$A24,Model1_SEMT!$1:$1048576,AF$4,0)*100,"-"))</f>
        <v>1.1154659834700101E-8</v>
      </c>
      <c r="AG24" s="295">
        <f>IF($A24="","",IFERROR(VLOOKUP(AG$3&amp;$A24,Model1_SEMT!$1:$1048576,AG$4,0),"-"))</f>
        <v>2.6614399626851099E-2</v>
      </c>
      <c r="AH24" s="293">
        <f>IF($A24="","",IFERROR(VLOOKUP(AH$3&amp;$A24,Model1_SEMT!$1:$1048576,AH$4,0),"-"))</f>
        <v>0.248793259263039</v>
      </c>
      <c r="AI24" s="294">
        <f>IF($A24="","",IFERROR(VLOOKUP(AI$3&amp;$A24,Model1_SEMT!$1:$1048576,AI$4,0)*100,"-"))</f>
        <v>5.9244575822958702E-5</v>
      </c>
      <c r="AJ24" s="295">
        <f>IF($A24="","",IFERROR(VLOOKUP(AJ$3&amp;$A24,Model1_SEMT!$1:$1048576,AJ$4,0),"-"))</f>
        <v>2.7826905250549299E-2</v>
      </c>
      <c r="AK24" s="293">
        <f>IF($A24="","",IFERROR(VLOOKUP(AK$3&amp;$A24,Model1_SEMT!$1:$1048576,AK$4,0),"-"))</f>
        <v>0.22254139184951799</v>
      </c>
      <c r="AL24" s="294">
        <f>IF($A24="","",IFERROR(VLOOKUP(AL$3&amp;$A24,Model1_SEMT!$1:$1048576,AL$4,0)*100,"-"))</f>
        <v>6.7335899984755098E-4</v>
      </c>
      <c r="AM24" s="295">
        <f>IF($A24="","",IFERROR(VLOOKUP(AM$3&amp;$A24,Model1_SEMT!$1:$1048576,AM$4,0),"-"))</f>
        <v>2.72877514362335E-2</v>
      </c>
      <c r="AN24" s="293">
        <f>IF($A24="","",IFERROR(VLOOKUP(AN$3&amp;$A24,Model1_SEMT!$1:$1048576,AN$4,0),"-"))</f>
        <v>0.17323693633079501</v>
      </c>
      <c r="AO24" s="294">
        <f>IF($A24="","",IFERROR(VLOOKUP(AO$3&amp;$A24,Model1_SEMT!$1:$1048576,AO$4,0)*100,"-"))</f>
        <v>1.62950291269226E-3</v>
      </c>
      <c r="AP24" s="295">
        <f>IF($A24="","",IFERROR(VLOOKUP(AP$3&amp;$A24,Model1_SEMT!$1:$1048576,AP$4,0),"-"))</f>
        <v>2.7828125283122101E-2</v>
      </c>
      <c r="AQ24" s="293">
        <f>IF($A24="","",IFERROR(VLOOKUP(AQ$3&amp;$A24,Model1_SEMT!$1:$1048576,AQ$4,0),"-"))</f>
        <v>0.155828893184662</v>
      </c>
      <c r="AR24" s="294">
        <f>IF($A24="","",IFERROR(VLOOKUP(AR$3&amp;$A24,Model1_SEMT!$1:$1048576,AR$4,0)*100,"-"))</f>
        <v>2.4050322826951701E-2</v>
      </c>
      <c r="AS24" s="295">
        <f>IF($A24="","",IFERROR(VLOOKUP(AS$3&amp;$A24,Model1_SEMT!$1:$1048576,AS$4,0),"-"))</f>
        <v>2.6403369382023801E-2</v>
      </c>
      <c r="AT24" s="293">
        <f>IF($A24="","",IFERROR(VLOOKUP(AT$3&amp;$A24,Model1_SEMT!$1:$1048576,AT$4,0),"-"))</f>
        <v>0.22307409346103699</v>
      </c>
      <c r="AU24" s="294">
        <f>IF($A24="","",IFERROR(VLOOKUP(AU$3&amp;$A24,Model1_SEMT!$1:$1048576,AU$4,0)*100,"-"))</f>
        <v>1.0164694685954601E-3</v>
      </c>
      <c r="AV24" s="295">
        <f>IF($A24="","",IFERROR(VLOOKUP(AV$3&amp;$A24,Model1_SEMT!$1:$1048576,AV$4,0),"-"))</f>
        <v>2.5965103879570999E-2</v>
      </c>
      <c r="AW24" s="293">
        <f>IF($A24="","",IFERROR(VLOOKUP(AW$3&amp;$A24,Model1_SEMT!$1:$1048576,AW$4,0),"-"))</f>
        <v>9.5264799892902402E-2</v>
      </c>
      <c r="AX24" s="294">
        <f>IF($A24="","",IFERROR(VLOOKUP(AX$3&amp;$A24,Model1_SEMT!$1:$1048576,AX$4,0)*100,"-"))</f>
        <v>0.28291600756347202</v>
      </c>
      <c r="AY24" s="295">
        <f>IF($A24="","",IFERROR(VLOOKUP(AY$3&amp;$A24,Model1_SEMT!$1:$1048576,AY$4,0),"-"))</f>
        <v>2.0201833918690699E-2</v>
      </c>
      <c r="AZ24" s="293">
        <f>IF($A24="","",IFERROR(VLOOKUP(AZ$3&amp;$A24,Model1_SEMT!$1:$1048576,AZ$4,0),"-"))</f>
        <v>0.15741007030010201</v>
      </c>
      <c r="BA24" s="294">
        <f>IF($A24="","",IFERROR(VLOOKUP(BA$3&amp;$A24,Model1_SEMT!$1:$1048576,BA$4,0)*100,"-"))</f>
        <v>9.4978649940458094E-4</v>
      </c>
      <c r="BB24" s="295">
        <f>IF($A24="","",IFERROR(VLOOKUP(BB$3&amp;$A24,Model1_SEMT!$1:$1048576,BB$4,0),"-"))</f>
        <v>1.94230787456036E-2</v>
      </c>
      <c r="BC24" s="293">
        <f>IF($A24="","",IFERROR(VLOOKUP(BC$3&amp;$A24,Model1_SEMT!$1:$1048576,BC$4,0),"-"))</f>
        <v>1.02260168641806E-2</v>
      </c>
      <c r="BD24" s="294">
        <f>IF($A24="","",IFERROR(VLOOKUP(BD$3&amp;$A24,Model1_SEMT!$1:$1048576,BD$4,0)*100,"-"))</f>
        <v>75.565004348754911</v>
      </c>
      <c r="BE24" s="295">
        <f>IF($A24="","",IFERROR(VLOOKUP(BE$3&amp;$A24,Model1_SEMT!$1:$1048576,BE$4,0),"-"))</f>
        <v>2.05496940761805E-2</v>
      </c>
      <c r="BF24" s="293">
        <f>IF($A24="","",IFERROR(VLOOKUP(BF$3&amp;$A24,Model1_SEMT!$1:$1048576,BF$4,0),"-"))</f>
        <v>0.21112239360809301</v>
      </c>
      <c r="BG24" s="294">
        <f>IF($A24="","",IFERROR(VLOOKUP(BG$3&amp;$A24,Model1_SEMT!$1:$1048576,BG$4,0)*100,"-"))</f>
        <v>2.7086279791215199E-33</v>
      </c>
      <c r="BH24" s="295">
        <f>IF($A24="","",IFERROR(VLOOKUP(BH$3&amp;$A24,Model1_SEMT!$1:$1048576,BH$4,0),"-"))</f>
        <v>2.8912918642163301E-2</v>
      </c>
      <c r="BI24" s="293">
        <f>IF($A24="","",IFERROR(VLOOKUP(BI$3&amp;$A24,Model1_SEMT!$1:$1048576,BI$4,0),"-"))</f>
        <v>0.20483504235744501</v>
      </c>
      <c r="BJ24" s="294">
        <f>IF($A24="","",IFERROR(VLOOKUP(BJ$3&amp;$A24,Model1_SEMT!$1:$1048576,BJ$4,0)*100,"-"))</f>
        <v>1.3386914853153098E-27</v>
      </c>
      <c r="BK24" s="295">
        <f>IF($A24="","",IFERROR(VLOOKUP(BK$3&amp;$A24,Model1_SEMT!$1:$1048576,BK$4,0),"-"))</f>
        <v>2.9335629194974899E-2</v>
      </c>
      <c r="BL24" s="293">
        <f>IF($A24="","",IFERROR(VLOOKUP(BL$3&amp;$A24,Model1_SEMT!$1:$1048576,BL$4,0),"-"))</f>
        <v>0.22343340516090399</v>
      </c>
      <c r="BM24" s="294">
        <f>IF($A24="","",IFERROR(VLOOKUP(BM$3&amp;$A24,Model1_SEMT!$1:$1048576,BM$4,0)*100,"-"))</f>
        <v>1.72633765140489E-19</v>
      </c>
      <c r="BN24" s="295">
        <f>IF($A24="","",IFERROR(VLOOKUP(BN$3&amp;$A24,Model1_SEMT!$1:$1048576,BN$4,0),"-"))</f>
        <v>2.71867830306292E-2</v>
      </c>
      <c r="BO24" s="293">
        <f>IF($A24="","",IFERROR(VLOOKUP(BO$3&amp;$A24,Model1_SEMT!$1:$1048576,BO$4,0),"-"))</f>
        <v>0.151995599269867</v>
      </c>
      <c r="BP24" s="294">
        <f>IF($A24="","",IFERROR(VLOOKUP(BP$3&amp;$A24,Model1_SEMT!$1:$1048576,BP$4,0)*100,"-"))</f>
        <v>1.2392858583147702E-13</v>
      </c>
      <c r="BQ24" s="295">
        <f>IF($A24="","",IFERROR(VLOOKUP(BQ$3&amp;$A24,Model1_SEMT!$1:$1048576,BQ$4,0),"-"))</f>
        <v>2.5105284526944199E-2</v>
      </c>
      <c r="BR24" s="293">
        <f>IF($A24="","",IFERROR(VLOOKUP(BR$3&amp;$A24,Model1_SEMT!$1:$1048576,BR$4,0),"-"))</f>
        <v>8.2116127014160198E-2</v>
      </c>
      <c r="BS24" s="294">
        <f>IF($A24="","",IFERROR(VLOOKUP(BS$3&amp;$A24,Model1_SEMT!$1:$1048576,BS$4,0)*100,"-"))</f>
        <v>7.3260726640000898E-2</v>
      </c>
      <c r="BT24" s="295">
        <f>IF($A24="","",IFERROR(VLOOKUP(BT$3&amp;$A24,Model1_SEMT!$1:$1048576,BT$4,0),"-"))</f>
        <v>1.99883747845888E-2</v>
      </c>
    </row>
    <row r="25" spans="1:72" ht="25.5" x14ac:dyDescent="0.25">
      <c r="A25" s="353" t="s">
        <v>714</v>
      </c>
      <c r="B25" s="285"/>
      <c r="C25" s="303" t="s">
        <v>739</v>
      </c>
      <c r="D25" s="293">
        <f>IF($A25="","",IFERROR(VLOOKUP(D$3&amp;$A25,Model1_SEMT!$1:$1048576,D$4,0),"-"))</f>
        <v>0.26273870468139598</v>
      </c>
      <c r="E25" s="294">
        <f>IF($A25="","",IFERROR(VLOOKUP(E$3&amp;$A25,Model1_SEMT!$1:$1048576,E$4,0)*100,"-"))</f>
        <v>2.7984641340139802E-18</v>
      </c>
      <c r="F25" s="295">
        <f>IF($A25="","",IFERROR(VLOOKUP(F$3&amp;$A25,Model1_SEMT!$1:$1048576,F$4,0),"-"))</f>
        <v>0.113729618489742</v>
      </c>
      <c r="G25" s="293">
        <f>IF($A25="","",IFERROR(VLOOKUP(G$3&amp;$A25,Model1_SEMT!$1:$1048576,G$4,0),"-"))</f>
        <v>0.26026543974876398</v>
      </c>
      <c r="H25" s="294">
        <f>IF($A25="","",IFERROR(VLOOKUP(H$3&amp;$A25,Model1_SEMT!$1:$1048576,H$4,0)*100,"-"))</f>
        <v>4.7819997078916003E-21</v>
      </c>
      <c r="I25" s="295">
        <f>IF($A25="","",IFERROR(VLOOKUP(I$3&amp;$A25,Model1_SEMT!$1:$1048576,I$4,0),"-"))</f>
        <v>0.110849268734455</v>
      </c>
      <c r="J25" s="293">
        <f>IF($A25="","",IFERROR(VLOOKUP(J$3&amp;$A25,Model1_SEMT!$1:$1048576,J$4,0),"-"))</f>
        <v>0.28911885619163502</v>
      </c>
      <c r="K25" s="294">
        <f>IF($A25="","",IFERROR(VLOOKUP(K$3&amp;$A25,Model1_SEMT!$1:$1048576,K$4,0)*100,"-"))</f>
        <v>1.8023135916463599E-23</v>
      </c>
      <c r="L25" s="295">
        <f>IF($A25="","",IFERROR(VLOOKUP(L$3&amp;$A25,Model1_SEMT!$1:$1048576,L$4,0),"-"))</f>
        <v>0.110187657177448</v>
      </c>
      <c r="M25" s="293">
        <f>IF($A25="","",IFERROR(VLOOKUP(M$3&amp;$A25,Model1_SEMT!$1:$1048576,M$4,0),"-"))</f>
        <v>0.29922839999198902</v>
      </c>
      <c r="N25" s="294">
        <f>IF($A25="","",IFERROR(VLOOKUP(N$3&amp;$A25,Model1_SEMT!$1:$1048576,N$4,0)*100,"-"))</f>
        <v>1.4297928363491301E-18</v>
      </c>
      <c r="O25" s="295">
        <f>IF($A25="","",IFERROR(VLOOKUP(O$3&amp;$A25,Model1_SEMT!$1:$1048576,O$4,0),"-"))</f>
        <v>0.110968485474586</v>
      </c>
      <c r="P25" s="293">
        <f>IF($A25="","",IFERROR(VLOOKUP(P$3&amp;$A25,Model1_SEMT!$1:$1048576,P$4,0),"-"))</f>
        <v>0.29914200305938698</v>
      </c>
      <c r="Q25" s="294">
        <f>IF($A25="","",IFERROR(VLOOKUP(Q$3&amp;$A25,Model1_SEMT!$1:$1048576,Q$4,0)*100,"-"))</f>
        <v>6.8070024961503099E-21</v>
      </c>
      <c r="R25" s="295">
        <f>IF($A25="","",IFERROR(VLOOKUP(R$3&amp;$A25,Model1_SEMT!$1:$1048576,R$4,0),"-"))</f>
        <v>0.10858722031116499</v>
      </c>
      <c r="S25" s="293">
        <f>IF($A25="","",IFERROR(VLOOKUP(S$3&amp;$A25,Model1_SEMT!$1:$1048576,S$4,0),"-"))</f>
        <v>0.23978690803051</v>
      </c>
      <c r="T25" s="294">
        <f>IF($A25="","",IFERROR(VLOOKUP(T$3&amp;$A25,Model1_SEMT!$1:$1048576,T$4,0)*100,"-"))</f>
        <v>9.2896881593446096E-12</v>
      </c>
      <c r="U25" s="295">
        <f>IF($A25="","",IFERROR(VLOOKUP(U$3&amp;$A25,Model1_SEMT!$1:$1048576,U$4,0),"-"))</f>
        <v>0.106989294290543</v>
      </c>
      <c r="V25" s="293">
        <f>IF($A25="","",IFERROR(VLOOKUP(V$3&amp;$A25,Model1_SEMT!$1:$1048576,V$4,0),"-"))</f>
        <v>0.27501639723777799</v>
      </c>
      <c r="W25" s="294">
        <f>IF($A25="","",IFERROR(VLOOKUP(W$3&amp;$A25,Model1_SEMT!$1:$1048576,W$4,0)*100,"-"))</f>
        <v>5.2612874560223597E-17</v>
      </c>
      <c r="X25" s="295">
        <f>IF($A25="","",IFERROR(VLOOKUP(X$3&amp;$A25,Model1_SEMT!$1:$1048576,X$4,0),"-"))</f>
        <v>0.111423529684544</v>
      </c>
      <c r="Y25" s="293">
        <f>IF($A25="","",IFERROR(VLOOKUP(Y$3&amp;$A25,Model1_SEMT!$1:$1048576,Y$4,0),"-"))</f>
        <v>0.23987321555614499</v>
      </c>
      <c r="Z25" s="294">
        <f>IF($A25="","",IFERROR(VLOOKUP(Z$3&amp;$A25,Model1_SEMT!$1:$1048576,Z$4,0)*100,"-"))</f>
        <v>7.7452649328846298E-11</v>
      </c>
      <c r="AA25" s="295">
        <f>IF($A25="","",IFERROR(VLOOKUP(AA$3&amp;$A25,Model1_SEMT!$1:$1048576,AA$4,0),"-"))</f>
        <v>0.110603295266628</v>
      </c>
      <c r="AB25" s="293">
        <f>IF($A25="","",IFERROR(VLOOKUP(AB$3&amp;$A25,Model1_SEMT!$1:$1048576,AB$4,0),"-"))</f>
        <v>0.19270291924476601</v>
      </c>
      <c r="AC25" s="294">
        <f>IF($A25="","",IFERROR(VLOOKUP(AC$3&amp;$A25,Model1_SEMT!$1:$1048576,AC$4,0)*100,"-"))</f>
        <v>2.4612344873275998E-5</v>
      </c>
      <c r="AD25" s="295">
        <f>IF($A25="","",IFERROR(VLOOKUP(AD$3&amp;$A25,Model1_SEMT!$1:$1048576,AD$4,0),"-"))</f>
        <v>0.110171623528004</v>
      </c>
      <c r="AE25" s="293">
        <f>IF($A25="","",IFERROR(VLOOKUP(AE$3&amp;$A25,Model1_SEMT!$1:$1048576,AE$4,0),"-"))</f>
        <v>0.3427414894104</v>
      </c>
      <c r="AF25" s="294">
        <f>IF($A25="","",IFERROR(VLOOKUP(AF$3&amp;$A25,Model1_SEMT!$1:$1048576,AF$4,0)*100,"-"))</f>
        <v>2.0161938478383899E-14</v>
      </c>
      <c r="AG25" s="295">
        <f>IF($A25="","",IFERROR(VLOOKUP(AG$3&amp;$A25,Model1_SEMT!$1:$1048576,AG$4,0),"-"))</f>
        <v>0.1189134567976</v>
      </c>
      <c r="AH25" s="293">
        <f>IF($A25="","",IFERROR(VLOOKUP(AH$3&amp;$A25,Model1_SEMT!$1:$1048576,AH$4,0),"-"))</f>
        <v>0.28324946761131298</v>
      </c>
      <c r="AI25" s="294">
        <f>IF($A25="","",IFERROR(VLOOKUP(AI$3&amp;$A25,Model1_SEMT!$1:$1048576,AI$4,0)*100,"-"))</f>
        <v>6.6747142535294996E-9</v>
      </c>
      <c r="AJ25" s="295">
        <f>IF($A25="","",IFERROR(VLOOKUP(AJ$3&amp;$A25,Model1_SEMT!$1:$1048576,AJ$4,0),"-"))</f>
        <v>0.11352971196174599</v>
      </c>
      <c r="AK25" s="293">
        <f>IF($A25="","",IFERROR(VLOOKUP(AK$3&amp;$A25,Model1_SEMT!$1:$1048576,AK$4,0),"-"))</f>
        <v>0.26889950037002602</v>
      </c>
      <c r="AL25" s="294">
        <f>IF($A25="","",IFERROR(VLOOKUP(AL$3&amp;$A25,Model1_SEMT!$1:$1048576,AL$4,0)*100,"-"))</f>
        <v>7.589568973287439E-8</v>
      </c>
      <c r="AM25" s="295">
        <f>IF($A25="","",IFERROR(VLOOKUP(AM$3&amp;$A25,Model1_SEMT!$1:$1048576,AM$4,0),"-"))</f>
        <v>0.110961191356182</v>
      </c>
      <c r="AN25" s="293">
        <f>IF($A25="","",IFERROR(VLOOKUP(AN$3&amp;$A25,Model1_SEMT!$1:$1048576,AN$4,0),"-"))</f>
        <v>0.248645380139351</v>
      </c>
      <c r="AO25" s="294">
        <f>IF($A25="","",IFERROR(VLOOKUP(AO$3&amp;$A25,Model1_SEMT!$1:$1048576,AO$4,0)*100,"-"))</f>
        <v>2.1198463177971702E-11</v>
      </c>
      <c r="AP25" s="295">
        <f>IF($A25="","",IFERROR(VLOOKUP(AP$3&amp;$A25,Model1_SEMT!$1:$1048576,AP$4,0),"-"))</f>
        <v>0.108569487929344</v>
      </c>
      <c r="AQ25" s="293">
        <f>IF($A25="","",IFERROR(VLOOKUP(AQ$3&amp;$A25,Model1_SEMT!$1:$1048576,AQ$4,0),"-"))</f>
        <v>0.228684082627296</v>
      </c>
      <c r="AR25" s="294">
        <f>IF($A25="","",IFERROR(VLOOKUP(AR$3&amp;$A25,Model1_SEMT!$1:$1048576,AR$4,0)*100,"-"))</f>
        <v>2.7695071236344397E-8</v>
      </c>
      <c r="AS25" s="295">
        <f>IF($A25="","",IFERROR(VLOOKUP(AS$3&amp;$A25,Model1_SEMT!$1:$1048576,AS$4,0),"-"))</f>
        <v>0.109399057924747</v>
      </c>
      <c r="AT25" s="293">
        <f>IF($A25="","",IFERROR(VLOOKUP(AT$3&amp;$A25,Model1_SEMT!$1:$1048576,AT$4,0),"-"))</f>
        <v>0.26551347970962502</v>
      </c>
      <c r="AU25" s="294">
        <f>IF($A25="","",IFERROR(VLOOKUP(AU$3&amp;$A25,Model1_SEMT!$1:$1048576,AU$4,0)*100,"-"))</f>
        <v>1.5998996572008701E-7</v>
      </c>
      <c r="AV25" s="295">
        <f>IF($A25="","",IFERROR(VLOOKUP(AV$3&amp;$A25,Model1_SEMT!$1:$1048576,AV$4,0),"-"))</f>
        <v>0.10405091941356701</v>
      </c>
      <c r="AW25" s="293">
        <f>IF($A25="","",IFERROR(VLOOKUP(AW$3&amp;$A25,Model1_SEMT!$1:$1048576,AW$4,0),"-"))</f>
        <v>0.174204811453819</v>
      </c>
      <c r="AX25" s="294">
        <f>IF($A25="","",IFERROR(VLOOKUP(AX$3&amp;$A25,Model1_SEMT!$1:$1048576,AX$4,0)*100,"-"))</f>
        <v>2.2179991828239299E-13</v>
      </c>
      <c r="AY25" s="295">
        <f>IF($A25="","",IFERROR(VLOOKUP(AY$3&amp;$A25,Model1_SEMT!$1:$1048576,AY$4,0),"-"))</f>
        <v>0.10326198488473901</v>
      </c>
      <c r="AZ25" s="293">
        <f>IF($A25="","",IFERROR(VLOOKUP(AZ$3&amp;$A25,Model1_SEMT!$1:$1048576,AZ$4,0),"-"))</f>
        <v>0.19892629981040999</v>
      </c>
      <c r="BA25" s="294">
        <f>IF($A25="","",IFERROR(VLOOKUP(BA$3&amp;$A25,Model1_SEMT!$1:$1048576,BA$4,0)*100,"-"))</f>
        <v>1.5914370003391099E-14</v>
      </c>
      <c r="BB25" s="295">
        <f>IF($A25="","",IFERROR(VLOOKUP(BB$3&amp;$A25,Model1_SEMT!$1:$1048576,BB$4,0),"-"))</f>
        <v>0.102956660091877</v>
      </c>
      <c r="BC25" s="293">
        <f>IF($A25="","",IFERROR(VLOOKUP(BC$3&amp;$A25,Model1_SEMT!$1:$1048576,BC$4,0),"-"))</f>
        <v>0.159046441316605</v>
      </c>
      <c r="BD25" s="294">
        <f>IF($A25="","",IFERROR(VLOOKUP(BD$3&amp;$A25,Model1_SEMT!$1:$1048576,BD$4,0)*100,"-"))</f>
        <v>1.3919650208946801E-11</v>
      </c>
      <c r="BE25" s="295">
        <f>IF($A25="","",IFERROR(VLOOKUP(BE$3&amp;$A25,Model1_SEMT!$1:$1048576,BE$4,0),"-"))</f>
        <v>0.100704617798328</v>
      </c>
      <c r="BF25" s="293">
        <f>IF($A25="","",IFERROR(VLOOKUP(BF$3&amp;$A25,Model1_SEMT!$1:$1048576,BF$4,0),"-"))</f>
        <v>0.277769535779953</v>
      </c>
      <c r="BG25" s="294">
        <f>IF($A25="","",IFERROR(VLOOKUP(BG$3&amp;$A25,Model1_SEMT!$1:$1048576,BG$4,0)*100,"-"))</f>
        <v>0</v>
      </c>
      <c r="BH25" s="295">
        <f>IF($A25="","",IFERROR(VLOOKUP(BH$3&amp;$A25,Model1_SEMT!$1:$1048576,BH$4,0),"-"))</f>
        <v>0.111421026289463</v>
      </c>
      <c r="BI25" s="293">
        <f>IF($A25="","",IFERROR(VLOOKUP(BI$3&amp;$A25,Model1_SEMT!$1:$1048576,BI$4,0),"-"))</f>
        <v>0.26582142710685702</v>
      </c>
      <c r="BJ25" s="294">
        <f>IF($A25="","",IFERROR(VLOOKUP(BJ$3&amp;$A25,Model1_SEMT!$1:$1048576,BJ$4,0)*100,"-"))</f>
        <v>0</v>
      </c>
      <c r="BK25" s="295">
        <f>IF($A25="","",IFERROR(VLOOKUP(BK$3&amp;$A25,Model1_SEMT!$1:$1048576,BK$4,0),"-"))</f>
        <v>0.109404057264328</v>
      </c>
      <c r="BL25" s="293">
        <f>IF($A25="","",IFERROR(VLOOKUP(BL$3&amp;$A25,Model1_SEMT!$1:$1048576,BL$4,0),"-"))</f>
        <v>0.26525416970253002</v>
      </c>
      <c r="BM25" s="294">
        <f>IF($A25="","",IFERROR(VLOOKUP(BM$3&amp;$A25,Model1_SEMT!$1:$1048576,BM$4,0)*100,"-"))</f>
        <v>3.6338404514544895E-35</v>
      </c>
      <c r="BN25" s="295">
        <f>IF($A25="","",IFERROR(VLOOKUP(BN$3&amp;$A25,Model1_SEMT!$1:$1048576,BN$4,0),"-"))</f>
        <v>0.113391101360321</v>
      </c>
      <c r="BO25" s="293">
        <f>IF($A25="","",IFERROR(VLOOKUP(BO$3&amp;$A25,Model1_SEMT!$1:$1048576,BO$4,0),"-"))</f>
        <v>0.217403829097748</v>
      </c>
      <c r="BP25" s="294">
        <f>IF($A25="","",IFERROR(VLOOKUP(BP$3&amp;$A25,Model1_SEMT!$1:$1048576,BP$4,0)*100,"-"))</f>
        <v>0</v>
      </c>
      <c r="BQ25" s="295">
        <f>IF($A25="","",IFERROR(VLOOKUP(BQ$3&amp;$A25,Model1_SEMT!$1:$1048576,BQ$4,0),"-"))</f>
        <v>0.10632793605327601</v>
      </c>
      <c r="BR25" s="293">
        <f>IF($A25="","",IFERROR(VLOOKUP(BR$3&amp;$A25,Model1_SEMT!$1:$1048576,BR$4,0),"-"))</f>
        <v>0.179127052426338</v>
      </c>
      <c r="BS25" s="294">
        <f>IF($A25="","",IFERROR(VLOOKUP(BS$3&amp;$A25,Model1_SEMT!$1:$1048576,BS$4,0)*100,"-"))</f>
        <v>1.7526459624590701E-26</v>
      </c>
      <c r="BT25" s="295">
        <f>IF($A25="","",IFERROR(VLOOKUP(BT$3&amp;$A25,Model1_SEMT!$1:$1048576,BT$4,0),"-"))</f>
        <v>0.101826667785645</v>
      </c>
    </row>
    <row r="26" spans="1:72" ht="25.5" x14ac:dyDescent="0.25">
      <c r="A26" s="353" t="s">
        <v>698</v>
      </c>
      <c r="B26" s="285"/>
      <c r="C26" s="303" t="s">
        <v>740</v>
      </c>
      <c r="D26" s="293">
        <f>IF($A26="","",IFERROR(VLOOKUP(D$3&amp;$A26,Model1_SEMT!$1:$1048576,D$4,0),"-"))</f>
        <v>0.29735690355300898</v>
      </c>
      <c r="E26" s="294">
        <f>IF($A26="","",IFERROR(VLOOKUP(E$3&amp;$A26,Model1_SEMT!$1:$1048576,E$4,0)*100,"-"))</f>
        <v>9.3475958711861206E-17</v>
      </c>
      <c r="F26" s="295">
        <f>IF($A26="","",IFERROR(VLOOKUP(F$3&amp;$A26,Model1_SEMT!$1:$1048576,F$4,0),"-"))</f>
        <v>2.78380569070578E-2</v>
      </c>
      <c r="G26" s="293">
        <f>IF($A26="","",IFERROR(VLOOKUP(G$3&amp;$A26,Model1_SEMT!$1:$1048576,G$4,0),"-"))</f>
        <v>0.32952675223350503</v>
      </c>
      <c r="H26" s="294">
        <f>IF($A26="","",IFERROR(VLOOKUP(H$3&amp;$A26,Model1_SEMT!$1:$1048576,H$4,0)*100,"-"))</f>
        <v>1.16880264540816E-22</v>
      </c>
      <c r="I26" s="295">
        <f>IF($A26="","",IFERROR(VLOOKUP(I$3&amp;$A26,Model1_SEMT!$1:$1048576,I$4,0),"-"))</f>
        <v>2.58070845156908E-2</v>
      </c>
      <c r="J26" s="293">
        <f>IF($A26="","",IFERROR(VLOOKUP(J$3&amp;$A26,Model1_SEMT!$1:$1048576,J$4,0),"-"))</f>
        <v>0.340312719345093</v>
      </c>
      <c r="K26" s="294">
        <f>IF($A26="","",IFERROR(VLOOKUP(K$3&amp;$A26,Model1_SEMT!$1:$1048576,K$4,0)*100,"-"))</f>
        <v>7.9048027888724995E-21</v>
      </c>
      <c r="L26" s="295">
        <f>IF($A26="","",IFERROR(VLOOKUP(L$3&amp;$A26,Model1_SEMT!$1:$1048576,L$4,0),"-"))</f>
        <v>2.3640783503651602E-2</v>
      </c>
      <c r="M26" s="293">
        <f>IF($A26="","",IFERROR(VLOOKUP(M$3&amp;$A26,Model1_SEMT!$1:$1048576,M$4,0),"-"))</f>
        <v>0.341422259807587</v>
      </c>
      <c r="N26" s="294">
        <f>IF($A26="","",IFERROR(VLOOKUP(N$3&amp;$A26,Model1_SEMT!$1:$1048576,N$4,0)*100,"-"))</f>
        <v>1.7228461549972801E-15</v>
      </c>
      <c r="O26" s="295">
        <f>IF($A26="","",IFERROR(VLOOKUP(O$3&amp;$A26,Model1_SEMT!$1:$1048576,O$4,0),"-"))</f>
        <v>2.1891174837946899E-2</v>
      </c>
      <c r="P26" s="293">
        <f>IF($A26="","",IFERROR(VLOOKUP(P$3&amp;$A26,Model1_SEMT!$1:$1048576,P$4,0),"-"))</f>
        <v>0.36355489492416398</v>
      </c>
      <c r="Q26" s="294">
        <f>IF($A26="","",IFERROR(VLOOKUP(Q$3&amp;$A26,Model1_SEMT!$1:$1048576,Q$4,0)*100,"-"))</f>
        <v>2.7202034372714104E-20</v>
      </c>
      <c r="R26" s="295">
        <f>IF($A26="","",IFERROR(VLOOKUP(R$3&amp;$A26,Model1_SEMT!$1:$1048576,R$4,0),"-"))</f>
        <v>2.25914344191551E-2</v>
      </c>
      <c r="S26" s="293">
        <f>IF($A26="","",IFERROR(VLOOKUP(S$3&amp;$A26,Model1_SEMT!$1:$1048576,S$4,0),"-"))</f>
        <v>0.32863441109657299</v>
      </c>
      <c r="T26" s="294">
        <f>IF($A26="","",IFERROR(VLOOKUP(T$3&amp;$A26,Model1_SEMT!$1:$1048576,T$4,0)*100,"-"))</f>
        <v>3.0259313190664602E-16</v>
      </c>
      <c r="U26" s="295">
        <f>IF($A26="","",IFERROR(VLOOKUP(U$3&amp;$A26,Model1_SEMT!$1:$1048576,U$4,0),"-"))</f>
        <v>2.5238497182726902E-2</v>
      </c>
      <c r="V26" s="293">
        <f>IF($A26="","",IFERROR(VLOOKUP(V$3&amp;$A26,Model1_SEMT!$1:$1048576,V$4,0),"-"))</f>
        <v>0.30945712327957198</v>
      </c>
      <c r="W26" s="294">
        <f>IF($A26="","",IFERROR(VLOOKUP(W$3&amp;$A26,Model1_SEMT!$1:$1048576,W$4,0)*100,"-"))</f>
        <v>1.8189455170218502E-15</v>
      </c>
      <c r="X26" s="295">
        <f>IF($A26="","",IFERROR(VLOOKUP(X$3&amp;$A26,Model1_SEMT!$1:$1048576,X$4,0),"-"))</f>
        <v>2.6183526962995501E-2</v>
      </c>
      <c r="Y26" s="293">
        <f>IF($A26="","",IFERROR(VLOOKUP(Y$3&amp;$A26,Model1_SEMT!$1:$1048576,Y$4,0),"-"))</f>
        <v>0.26573434472084001</v>
      </c>
      <c r="Z26" s="294">
        <f>IF($A26="","",IFERROR(VLOOKUP(Z$3&amp;$A26,Model1_SEMT!$1:$1048576,Z$4,0)*100,"-"))</f>
        <v>9.5507789177329305E-9</v>
      </c>
      <c r="AA26" s="295">
        <f>IF($A26="","",IFERROR(VLOOKUP(AA$3&amp;$A26,Model1_SEMT!$1:$1048576,AA$4,0),"-"))</f>
        <v>2.7468992397189099E-2</v>
      </c>
      <c r="AB26" s="293">
        <f>IF($A26="","",IFERROR(VLOOKUP(AB$3&amp;$A26,Model1_SEMT!$1:$1048576,AB$4,0),"-"))</f>
        <v>0.237494617700577</v>
      </c>
      <c r="AC26" s="294">
        <f>IF($A26="","",IFERROR(VLOOKUP(AC$3&amp;$A26,Model1_SEMT!$1:$1048576,AC$4,0)*100,"-"))</f>
        <v>4.0323939742847904E-6</v>
      </c>
      <c r="AD26" s="295">
        <f>IF($A26="","",IFERROR(VLOOKUP(AD$3&amp;$A26,Model1_SEMT!$1:$1048576,AD$4,0),"-"))</f>
        <v>2.5519186630845101E-2</v>
      </c>
      <c r="AE26" s="293">
        <f>IF($A26="","",IFERROR(VLOOKUP(AE$3&amp;$A26,Model1_SEMT!$1:$1048576,AE$4,0),"-"))</f>
        <v>0.39612445235252403</v>
      </c>
      <c r="AF26" s="294">
        <f>IF($A26="","",IFERROR(VLOOKUP(AF$3&amp;$A26,Model1_SEMT!$1:$1048576,AF$4,0)*100,"-"))</f>
        <v>5.9231992268000597E-14</v>
      </c>
      <c r="AG26" s="295">
        <f>IF($A26="","",IFERROR(VLOOKUP(AG$3&amp;$A26,Model1_SEMT!$1:$1048576,AG$4,0),"-"))</f>
        <v>2.4458657950162901E-2</v>
      </c>
      <c r="AH26" s="293">
        <f>IF($A26="","",IFERROR(VLOOKUP(AH$3&amp;$A26,Model1_SEMT!$1:$1048576,AH$4,0),"-"))</f>
        <v>0.28818756341934199</v>
      </c>
      <c r="AI26" s="294">
        <f>IF($A26="","",IFERROR(VLOOKUP(AI$3&amp;$A26,Model1_SEMT!$1:$1048576,AI$4,0)*100,"-"))</f>
        <v>8.15719936042569E-7</v>
      </c>
      <c r="AJ26" s="295">
        <f>IF($A26="","",IFERROR(VLOOKUP(AJ$3&amp;$A26,Model1_SEMT!$1:$1048576,AJ$4,0),"-"))</f>
        <v>2.2518964484333999E-2</v>
      </c>
      <c r="AK26" s="293">
        <f>IF($A26="","",IFERROR(VLOOKUP(AK$3&amp;$A26,Model1_SEMT!$1:$1048576,AK$4,0),"-"))</f>
        <v>0.28543701767921398</v>
      </c>
      <c r="AL26" s="294">
        <f>IF($A26="","",IFERROR(VLOOKUP(AL$3&amp;$A26,Model1_SEMT!$1:$1048576,AL$4,0)*100,"-"))</f>
        <v>5.2549582463257096E-7</v>
      </c>
      <c r="AM26" s="295">
        <f>IF($A26="","",IFERROR(VLOOKUP(AM$3&amp;$A26,Model1_SEMT!$1:$1048576,AM$4,0),"-"))</f>
        <v>2.5599448010325401E-2</v>
      </c>
      <c r="AN26" s="293">
        <f>IF($A26="","",IFERROR(VLOOKUP(AN$3&amp;$A26,Model1_SEMT!$1:$1048576,AN$4,0),"-"))</f>
        <v>0.24537764489650701</v>
      </c>
      <c r="AO26" s="294">
        <f>IF($A26="","",IFERROR(VLOOKUP(AO$3&amp;$A26,Model1_SEMT!$1:$1048576,AO$4,0)*100,"-"))</f>
        <v>1.4806633696906599E-7</v>
      </c>
      <c r="AP26" s="295">
        <f>IF($A26="","",IFERROR(VLOOKUP(AP$3&amp;$A26,Model1_SEMT!$1:$1048576,AP$4,0),"-"))</f>
        <v>2.1816568449139599E-2</v>
      </c>
      <c r="AQ26" s="293">
        <f>IF($A26="","",IFERROR(VLOOKUP(AQ$3&amp;$A26,Model1_SEMT!$1:$1048576,AQ$4,0),"-"))</f>
        <v>0.262201488018036</v>
      </c>
      <c r="AR26" s="294">
        <f>IF($A26="","",IFERROR(VLOOKUP(AR$3&amp;$A26,Model1_SEMT!$1:$1048576,AR$4,0)*100,"-"))</f>
        <v>2.1467647104422798E-8</v>
      </c>
      <c r="AS26" s="295">
        <f>IF($A26="","",IFERROR(VLOOKUP(AS$3&amp;$A26,Model1_SEMT!$1:$1048576,AS$4,0),"-"))</f>
        <v>2.52350438386202E-2</v>
      </c>
      <c r="AT26" s="293">
        <f>IF($A26="","",IFERROR(VLOOKUP(AT$3&amp;$A26,Model1_SEMT!$1:$1048576,AT$4,0),"-"))</f>
        <v>0.28236624598503102</v>
      </c>
      <c r="AU26" s="294">
        <f>IF($A26="","",IFERROR(VLOOKUP(AU$3&amp;$A26,Model1_SEMT!$1:$1048576,AU$4,0)*100,"-"))</f>
        <v>6.2779692555636799E-7</v>
      </c>
      <c r="AV26" s="295">
        <f>IF($A26="","",IFERROR(VLOOKUP(AV$3&amp;$A26,Model1_SEMT!$1:$1048576,AV$4,0),"-"))</f>
        <v>2.5414926931261999E-2</v>
      </c>
      <c r="AW26" s="293">
        <f>IF($A26="","",IFERROR(VLOOKUP(AW$3&amp;$A26,Model1_SEMT!$1:$1048576,AW$4,0),"-"))</f>
        <v>0.14576900005340601</v>
      </c>
      <c r="AX26" s="294">
        <f>IF($A26="","",IFERROR(VLOOKUP(AX$3&amp;$A26,Model1_SEMT!$1:$1048576,AX$4,0)*100,"-"))</f>
        <v>1.7354066585539799E-3</v>
      </c>
      <c r="AY26" s="295">
        <f>IF($A26="","",IFERROR(VLOOKUP(AY$3&amp;$A26,Model1_SEMT!$1:$1048576,AY$4,0),"-"))</f>
        <v>2.0184006541967399E-2</v>
      </c>
      <c r="AZ26" s="293">
        <f>IF($A26="","",IFERROR(VLOOKUP(AZ$3&amp;$A26,Model1_SEMT!$1:$1048576,AZ$4,0),"-"))</f>
        <v>0.18511421978473699</v>
      </c>
      <c r="BA26" s="294">
        <f>IF($A26="","",IFERROR(VLOOKUP(BA$3&amp;$A26,Model1_SEMT!$1:$1048576,BA$4,0)*100,"-"))</f>
        <v>6.45667652676707E-7</v>
      </c>
      <c r="BB26" s="295">
        <f>IF($A26="","",IFERROR(VLOOKUP(BB$3&amp;$A26,Model1_SEMT!$1:$1048576,BB$4,0),"-"))</f>
        <v>1.8696989864110902E-2</v>
      </c>
      <c r="BC26" s="293">
        <f>IF($A26="","",IFERROR(VLOOKUP(BC$3&amp;$A26,Model1_SEMT!$1:$1048576,BC$4,0),"-"))</f>
        <v>0.150284513831139</v>
      </c>
      <c r="BD26" s="294">
        <f>IF($A26="","",IFERROR(VLOOKUP(BD$3&amp;$A26,Model1_SEMT!$1:$1048576,BD$4,0)*100,"-"))</f>
        <v>4.6081623850113802E-5</v>
      </c>
      <c r="BE26" s="295">
        <f>IF($A26="","",IFERROR(VLOOKUP(BE$3&amp;$A26,Model1_SEMT!$1:$1048576,BE$4,0),"-"))</f>
        <v>1.8521603196859401E-2</v>
      </c>
      <c r="BF26" s="293">
        <f>IF($A26="","",IFERROR(VLOOKUP(BF$3&amp;$A26,Model1_SEMT!$1:$1048576,BF$4,0),"-"))</f>
        <v>0.32542759180068997</v>
      </c>
      <c r="BG26" s="294">
        <f>IF($A26="","",IFERROR(VLOOKUP(BG$3&amp;$A26,Model1_SEMT!$1:$1048576,BG$4,0)*100,"-"))</f>
        <v>0</v>
      </c>
      <c r="BH26" s="295">
        <f>IF($A26="","",IFERROR(VLOOKUP(BH$3&amp;$A26,Model1_SEMT!$1:$1048576,BH$4,0),"-"))</f>
        <v>2.4768279865384098E-2</v>
      </c>
      <c r="BI26" s="293">
        <f>IF($A26="","",IFERROR(VLOOKUP(BI$3&amp;$A26,Model1_SEMT!$1:$1048576,BI$4,0),"-"))</f>
        <v>0.31868574023246798</v>
      </c>
      <c r="BJ26" s="294">
        <f>IF($A26="","",IFERROR(VLOOKUP(BJ$3&amp;$A26,Model1_SEMT!$1:$1048576,BJ$4,0)*100,"-"))</f>
        <v>0</v>
      </c>
      <c r="BK26" s="295">
        <f>IF($A26="","",IFERROR(VLOOKUP(BK$3&amp;$A26,Model1_SEMT!$1:$1048576,BK$4,0),"-"))</f>
        <v>2.5375975295901299E-2</v>
      </c>
      <c r="BL26" s="293">
        <f>IF($A26="","",IFERROR(VLOOKUP(BL$3&amp;$A26,Model1_SEMT!$1:$1048576,BL$4,0),"-"))</f>
        <v>0.29714944958686801</v>
      </c>
      <c r="BM26" s="294">
        <f>IF($A26="","",IFERROR(VLOOKUP(BM$3&amp;$A26,Model1_SEMT!$1:$1048576,BM$4,0)*100,"-"))</f>
        <v>1.9499178351611798E-33</v>
      </c>
      <c r="BN26" s="295">
        <f>IF($A26="","",IFERROR(VLOOKUP(BN$3&amp;$A26,Model1_SEMT!$1:$1048576,BN$4,0),"-"))</f>
        <v>2.4524789303541201E-2</v>
      </c>
      <c r="BO26" s="293">
        <f>IF($A26="","",IFERROR(VLOOKUP(BO$3&amp;$A26,Model1_SEMT!$1:$1048576,BO$4,0),"-"))</f>
        <v>0.223738849163055</v>
      </c>
      <c r="BP26" s="294">
        <f>IF($A26="","",IFERROR(VLOOKUP(BP$3&amp;$A26,Model1_SEMT!$1:$1048576,BP$4,0)*100,"-"))</f>
        <v>4.9123144849535404E-31</v>
      </c>
      <c r="BQ26" s="295">
        <f>IF($A26="","",IFERROR(VLOOKUP(BQ$3&amp;$A26,Model1_SEMT!$1:$1048576,BQ$4,0),"-"))</f>
        <v>2.31699962168932E-2</v>
      </c>
      <c r="BR26" s="293">
        <f>IF($A26="","",IFERROR(VLOOKUP(BR$3&amp;$A26,Model1_SEMT!$1:$1048576,BR$4,0),"-"))</f>
        <v>0.167680159211159</v>
      </c>
      <c r="BS26" s="294">
        <f>IF($A26="","",IFERROR(VLOOKUP(BS$3&amp;$A26,Model1_SEMT!$1:$1048576,BS$4,0)*100,"-"))</f>
        <v>1.61342276751254E-12</v>
      </c>
      <c r="BT26" s="295">
        <f>IF($A26="","",IFERROR(VLOOKUP(BT$3&amp;$A26,Model1_SEMT!$1:$1048576,BT$4,0),"-"))</f>
        <v>1.8608987331390402E-2</v>
      </c>
    </row>
    <row r="27" spans="1:72" ht="25.5" x14ac:dyDescent="0.25">
      <c r="A27" s="353" t="s">
        <v>699</v>
      </c>
      <c r="B27" s="285"/>
      <c r="C27" s="303" t="s">
        <v>199</v>
      </c>
      <c r="D27" s="293">
        <f>IF($A27="","",IFERROR(VLOOKUP(D$3&amp;$A27,Model1_SEMT!$1:$1048576,D$4,0),"-"))</f>
        <v>0.36828038096427901</v>
      </c>
      <c r="E27" s="294">
        <f>IF($A27="","",IFERROR(VLOOKUP(E$3&amp;$A27,Model1_SEMT!$1:$1048576,E$4,0)*100,"-"))</f>
        <v>2.8248083496787598E-23</v>
      </c>
      <c r="F27" s="295">
        <f>IF($A27="","",IFERROR(VLOOKUP(F$3&amp;$A27,Model1_SEMT!$1:$1048576,F$4,0),"-"))</f>
        <v>3.11073791235685E-2</v>
      </c>
      <c r="G27" s="293">
        <f>IF($A27="","",IFERROR(VLOOKUP(G$3&amp;$A27,Model1_SEMT!$1:$1048576,G$4,0),"-"))</f>
        <v>0.37335440516471902</v>
      </c>
      <c r="H27" s="294">
        <f>IF($A27="","",IFERROR(VLOOKUP(H$3&amp;$A27,Model1_SEMT!$1:$1048576,H$4,0)*100,"-"))</f>
        <v>1.0015532191216499E-30</v>
      </c>
      <c r="I27" s="295">
        <f>IF($A27="","",IFERROR(VLOOKUP(I$3&amp;$A27,Model1_SEMT!$1:$1048576,I$4,0),"-"))</f>
        <v>3.1715314835310003E-2</v>
      </c>
      <c r="J27" s="293">
        <f>IF($A27="","",IFERROR(VLOOKUP(J$3&amp;$A27,Model1_SEMT!$1:$1048576,J$4,0),"-"))</f>
        <v>0.39333570003509499</v>
      </c>
      <c r="K27" s="294">
        <f>IF($A27="","",IFERROR(VLOOKUP(K$3&amp;$A27,Model1_SEMT!$1:$1048576,K$4,0)*100,"-"))</f>
        <v>7.3862199288861902E-30</v>
      </c>
      <c r="L27" s="295">
        <f>IF($A27="","",IFERROR(VLOOKUP(L$3&amp;$A27,Model1_SEMT!$1:$1048576,L$4,0),"-"))</f>
        <v>2.9633143916726098E-2</v>
      </c>
      <c r="M27" s="293">
        <f>IF($A27="","",IFERROR(VLOOKUP(M$3&amp;$A27,Model1_SEMT!$1:$1048576,M$4,0),"-"))</f>
        <v>0.35721182823181202</v>
      </c>
      <c r="N27" s="294">
        <f>IF($A27="","",IFERROR(VLOOKUP(N$3&amp;$A27,Model1_SEMT!$1:$1048576,N$4,0)*100,"-"))</f>
        <v>1.0513385969415E-16</v>
      </c>
      <c r="O27" s="295">
        <f>IF($A27="","",IFERROR(VLOOKUP(O$3&amp;$A27,Model1_SEMT!$1:$1048576,O$4,0),"-"))</f>
        <v>2.83160489052534E-2</v>
      </c>
      <c r="P27" s="293">
        <f>IF($A27="","",IFERROR(VLOOKUP(P$3&amp;$A27,Model1_SEMT!$1:$1048576,P$4,0),"-"))</f>
        <v>0.39010107517242398</v>
      </c>
      <c r="Q27" s="294">
        <f>IF($A27="","",IFERROR(VLOOKUP(Q$3&amp;$A27,Model1_SEMT!$1:$1048576,Q$4,0)*100,"-"))</f>
        <v>6.6772490372947096E-24</v>
      </c>
      <c r="R27" s="295">
        <f>IF($A27="","",IFERROR(VLOOKUP(R$3&amp;$A27,Model1_SEMT!$1:$1048576,R$4,0),"-"))</f>
        <v>2.7413256466388699E-2</v>
      </c>
      <c r="S27" s="293">
        <f>IF($A27="","",IFERROR(VLOOKUP(S$3&amp;$A27,Model1_SEMT!$1:$1048576,S$4,0),"-"))</f>
        <v>0.36212119460105902</v>
      </c>
      <c r="T27" s="294">
        <f>IF($A27="","",IFERROR(VLOOKUP(T$3&amp;$A27,Model1_SEMT!$1:$1048576,T$4,0)*100,"-"))</f>
        <v>6.3598597267642103E-21</v>
      </c>
      <c r="U27" s="295">
        <f>IF($A27="","",IFERROR(VLOOKUP(U$3&amp;$A27,Model1_SEMT!$1:$1048576,U$4,0),"-"))</f>
        <v>2.9863363131880798E-2</v>
      </c>
      <c r="V27" s="293">
        <f>IF($A27="","",IFERROR(VLOOKUP(V$3&amp;$A27,Model1_SEMT!$1:$1048576,V$4,0),"-"))</f>
        <v>0.377442717552185</v>
      </c>
      <c r="W27" s="294">
        <f>IF($A27="","",IFERROR(VLOOKUP(W$3&amp;$A27,Model1_SEMT!$1:$1048576,W$4,0)*100,"-"))</f>
        <v>1.4270031502957601E-21</v>
      </c>
      <c r="X27" s="295">
        <f>IF($A27="","",IFERROR(VLOOKUP(X$3&amp;$A27,Model1_SEMT!$1:$1048576,X$4,0),"-"))</f>
        <v>2.8357025235891301E-2</v>
      </c>
      <c r="Y27" s="293">
        <f>IF($A27="","",IFERROR(VLOOKUP(Y$3&amp;$A27,Model1_SEMT!$1:$1048576,Y$4,0),"-"))</f>
        <v>0.345810025930405</v>
      </c>
      <c r="Z27" s="294">
        <f>IF($A27="","",IFERROR(VLOOKUP(Z$3&amp;$A27,Model1_SEMT!$1:$1048576,Z$4,0)*100,"-"))</f>
        <v>1.06775567123836E-15</v>
      </c>
      <c r="AA27" s="295">
        <f>IF($A27="","",IFERROR(VLOOKUP(AA$3&amp;$A27,Model1_SEMT!$1:$1048576,AA$4,0),"-"))</f>
        <v>2.71161049604416E-2</v>
      </c>
      <c r="AB27" s="293">
        <f>IF($A27="","",IFERROR(VLOOKUP(AB$3&amp;$A27,Model1_SEMT!$1:$1048576,AB$4,0),"-"))</f>
        <v>0.29119247198104897</v>
      </c>
      <c r="AC27" s="294">
        <f>IF($A27="","",IFERROR(VLOOKUP(AC$3&amp;$A27,Model1_SEMT!$1:$1048576,AC$4,0)*100,"-"))</f>
        <v>8.2537942409574598E-11</v>
      </c>
      <c r="AD27" s="295">
        <f>IF($A27="","",IFERROR(VLOOKUP(AD$3&amp;$A27,Model1_SEMT!$1:$1048576,AD$4,0),"-"))</f>
        <v>3.1072558835148801E-2</v>
      </c>
      <c r="AE27" s="293">
        <f>IF($A27="","",IFERROR(VLOOKUP(AE$3&amp;$A27,Model1_SEMT!$1:$1048576,AE$4,0),"-"))</f>
        <v>0.43844524025917098</v>
      </c>
      <c r="AF27" s="294">
        <f>IF($A27="","",IFERROR(VLOOKUP(AF$3&amp;$A27,Model1_SEMT!$1:$1048576,AF$4,0)*100,"-"))</f>
        <v>1.4557152550298699E-18</v>
      </c>
      <c r="AG27" s="295">
        <f>IF($A27="","",IFERROR(VLOOKUP(AG$3&amp;$A27,Model1_SEMT!$1:$1048576,AG$4,0),"-"))</f>
        <v>2.8167363256216001E-2</v>
      </c>
      <c r="AH27" s="293">
        <f>IF($A27="","",IFERROR(VLOOKUP(AH$3&amp;$A27,Model1_SEMT!$1:$1048576,AH$4,0),"-"))</f>
        <v>0.39439687132835399</v>
      </c>
      <c r="AI27" s="294">
        <f>IF($A27="","",IFERROR(VLOOKUP(AI$3&amp;$A27,Model1_SEMT!$1:$1048576,AI$4,0)*100,"-"))</f>
        <v>2.3517327679429396E-13</v>
      </c>
      <c r="AJ27" s="295">
        <f>IF($A27="","",IFERROR(VLOOKUP(AJ$3&amp;$A27,Model1_SEMT!$1:$1048576,AJ$4,0),"-"))</f>
        <v>2.86256968975067E-2</v>
      </c>
      <c r="AK27" s="293">
        <f>IF($A27="","",IFERROR(VLOOKUP(AK$3&amp;$A27,Model1_SEMT!$1:$1048576,AK$4,0),"-"))</f>
        <v>0.36826145648956299</v>
      </c>
      <c r="AL27" s="294">
        <f>IF($A27="","",IFERROR(VLOOKUP(AL$3&amp;$A27,Model1_SEMT!$1:$1048576,AL$4,0)*100,"-"))</f>
        <v>1.6246052964821901E-12</v>
      </c>
      <c r="AM27" s="295">
        <f>IF($A27="","",IFERROR(VLOOKUP(AM$3&amp;$A27,Model1_SEMT!$1:$1048576,AM$4,0),"-"))</f>
        <v>2.7999242767691598E-2</v>
      </c>
      <c r="AN27" s="293">
        <f>IF($A27="","",IFERROR(VLOOKUP(AN$3&amp;$A27,Model1_SEMT!$1:$1048576,AN$4,0),"-"))</f>
        <v>0.33448868989944502</v>
      </c>
      <c r="AO27" s="294">
        <f>IF($A27="","",IFERROR(VLOOKUP(AO$3&amp;$A27,Model1_SEMT!$1:$1048576,AO$4,0)*100,"-"))</f>
        <v>2.0382912168965802E-14</v>
      </c>
      <c r="AP27" s="295">
        <f>IF($A27="","",IFERROR(VLOOKUP(AP$3&amp;$A27,Model1_SEMT!$1:$1048576,AP$4,0),"-"))</f>
        <v>2.8176153078675301E-2</v>
      </c>
      <c r="AQ27" s="293">
        <f>IF($A27="","",IFERROR(VLOOKUP(AQ$3&amp;$A27,Model1_SEMT!$1:$1048576,AQ$4,0),"-"))</f>
        <v>0.31691703200340299</v>
      </c>
      <c r="AR27" s="294">
        <f>IF($A27="","",IFERROR(VLOOKUP(AR$3&amp;$A27,Model1_SEMT!$1:$1048576,AR$4,0)*100,"-"))</f>
        <v>2.1407144991120901E-12</v>
      </c>
      <c r="AS27" s="295">
        <f>IF($A27="","",IFERROR(VLOOKUP(AS$3&amp;$A27,Model1_SEMT!$1:$1048576,AS$4,0),"-"))</f>
        <v>2.8482202440500301E-2</v>
      </c>
      <c r="AT27" s="293">
        <f>IF($A27="","",IFERROR(VLOOKUP(AT$3&amp;$A27,Model1_SEMT!$1:$1048576,AT$4,0),"-"))</f>
        <v>0.36771550774574302</v>
      </c>
      <c r="AU27" s="294">
        <f>IF($A27="","",IFERROR(VLOOKUP(AU$3&amp;$A27,Model1_SEMT!$1:$1048576,AU$4,0)*100,"-"))</f>
        <v>9.6834771646549204E-13</v>
      </c>
      <c r="AV27" s="295">
        <f>IF($A27="","",IFERROR(VLOOKUP(AV$3&amp;$A27,Model1_SEMT!$1:$1048576,AV$4,0),"-"))</f>
        <v>2.7040103450417501E-2</v>
      </c>
      <c r="AW27" s="293">
        <f>IF($A27="","",IFERROR(VLOOKUP(AW$3&amp;$A27,Model1_SEMT!$1:$1048576,AW$4,0),"-"))</f>
        <v>0.23331272602081299</v>
      </c>
      <c r="AX27" s="294">
        <f>IF($A27="","",IFERROR(VLOOKUP(AX$3&amp;$A27,Model1_SEMT!$1:$1048576,AX$4,0)*100,"-"))</f>
        <v>1.37198383977664E-13</v>
      </c>
      <c r="AY27" s="295">
        <f>IF($A27="","",IFERROR(VLOOKUP(AY$3&amp;$A27,Model1_SEMT!$1:$1048576,AY$4,0),"-"))</f>
        <v>2.3823117837309799E-2</v>
      </c>
      <c r="AZ27" s="293">
        <f>IF($A27="","",IFERROR(VLOOKUP(AZ$3&amp;$A27,Model1_SEMT!$1:$1048576,AZ$4,0),"-"))</f>
        <v>0.19982092082500499</v>
      </c>
      <c r="BA27" s="294">
        <f>IF($A27="","",IFERROR(VLOOKUP(BA$3&amp;$A27,Model1_SEMT!$1:$1048576,BA$4,0)*100,"-"))</f>
        <v>6.2743723105995699E-6</v>
      </c>
      <c r="BB27" s="295">
        <f>IF($A27="","",IFERROR(VLOOKUP(BB$3&amp;$A27,Model1_SEMT!$1:$1048576,BB$4,0),"-"))</f>
        <v>2.3011688143014901E-2</v>
      </c>
      <c r="BC27" s="293">
        <f>IF($A27="","",IFERROR(VLOOKUP(BC$3&amp;$A27,Model1_SEMT!$1:$1048576,BC$4,0),"-"))</f>
        <v>0.22067975997924799</v>
      </c>
      <c r="BD27" s="294">
        <f>IF($A27="","",IFERROR(VLOOKUP(BD$3&amp;$A27,Model1_SEMT!$1:$1048576,BD$4,0)*100,"-"))</f>
        <v>4.06034615652029E-9</v>
      </c>
      <c r="BE27" s="295">
        <f>IF($A27="","",IFERROR(VLOOKUP(BE$3&amp;$A27,Model1_SEMT!$1:$1048576,BE$4,0),"-"))</f>
        <v>2.2712122648954398E-2</v>
      </c>
      <c r="BF27" s="293">
        <f>IF($A27="","",IFERROR(VLOOKUP(BF$3&amp;$A27,Model1_SEMT!$1:$1048576,BF$4,0),"-"))</f>
        <v>0.37306177616119401</v>
      </c>
      <c r="BG27" s="294">
        <f>IF($A27="","",IFERROR(VLOOKUP(BG$3&amp;$A27,Model1_SEMT!$1:$1048576,BG$4,0)*100,"-"))</f>
        <v>0</v>
      </c>
      <c r="BH27" s="295">
        <f>IF($A27="","",IFERROR(VLOOKUP(BH$3&amp;$A27,Model1_SEMT!$1:$1048576,BH$4,0),"-"))</f>
        <v>3.0180288478732099E-2</v>
      </c>
      <c r="BI27" s="293">
        <f>IF($A27="","",IFERROR(VLOOKUP(BI$3&amp;$A27,Model1_SEMT!$1:$1048576,BI$4,0),"-"))</f>
        <v>0.37119895219802901</v>
      </c>
      <c r="BJ27" s="294">
        <f>IF($A27="","",IFERROR(VLOOKUP(BJ$3&amp;$A27,Model1_SEMT!$1:$1048576,BJ$4,0)*100,"-"))</f>
        <v>0</v>
      </c>
      <c r="BK27" s="295">
        <f>IF($A27="","",IFERROR(VLOOKUP(BK$3&amp;$A27,Model1_SEMT!$1:$1048576,BK$4,0),"-"))</f>
        <v>2.8188280761241899E-2</v>
      </c>
      <c r="BL27" s="293">
        <f>IF($A27="","",IFERROR(VLOOKUP(BL$3&amp;$A27,Model1_SEMT!$1:$1048576,BL$4,0),"-"))</f>
        <v>0.36765947937965399</v>
      </c>
      <c r="BM27" s="294">
        <f>IF($A27="","",IFERROR(VLOOKUP(BM$3&amp;$A27,Model1_SEMT!$1:$1048576,BM$4,0)*100,"-"))</f>
        <v>0</v>
      </c>
      <c r="BN27" s="295">
        <f>IF($A27="","",IFERROR(VLOOKUP(BN$3&amp;$A27,Model1_SEMT!$1:$1048576,BN$4,0),"-"))</f>
        <v>2.8965629637241402E-2</v>
      </c>
      <c r="BO27" s="293">
        <f>IF($A27="","",IFERROR(VLOOKUP(BO$3&amp;$A27,Model1_SEMT!$1:$1048576,BO$4,0),"-"))</f>
        <v>0.30285990238189697</v>
      </c>
      <c r="BP27" s="294">
        <f>IF($A27="","",IFERROR(VLOOKUP(BP$3&amp;$A27,Model1_SEMT!$1:$1048576,BP$4,0)*100,"-"))</f>
        <v>0</v>
      </c>
      <c r="BQ27" s="295">
        <f>IF($A27="","",IFERROR(VLOOKUP(BQ$3&amp;$A27,Model1_SEMT!$1:$1048576,BQ$4,0),"-"))</f>
        <v>2.6885632425546601E-2</v>
      </c>
      <c r="BR27" s="293">
        <f>IF($A27="","",IFERROR(VLOOKUP(BR$3&amp;$A27,Model1_SEMT!$1:$1048576,BR$4,0),"-"))</f>
        <v>0.21017274260520899</v>
      </c>
      <c r="BS27" s="294">
        <f>IF($A27="","",IFERROR(VLOOKUP(BS$3&amp;$A27,Model1_SEMT!$1:$1048576,BS$4,0)*100,"-"))</f>
        <v>4.2680921494792799E-15</v>
      </c>
      <c r="BT27" s="295">
        <f>IF($A27="","",IFERROR(VLOOKUP(BT$3&amp;$A27,Model1_SEMT!$1:$1048576,BT$4,0),"-"))</f>
        <v>2.2861376404762299E-2</v>
      </c>
    </row>
    <row r="28" spans="1:72" ht="25.5" x14ac:dyDescent="0.25">
      <c r="A28" s="353" t="s">
        <v>700</v>
      </c>
      <c r="B28" s="285"/>
      <c r="C28" s="303" t="s">
        <v>741</v>
      </c>
      <c r="D28" s="293">
        <f>IF($A28="","",IFERROR(VLOOKUP(D$3&amp;$A28,Model1_SEMT!$1:$1048576,D$4,0),"-"))</f>
        <v>0.54389178752899203</v>
      </c>
      <c r="E28" s="294">
        <f>IF($A28="","",IFERROR(VLOOKUP(E$3&amp;$A28,Model1_SEMT!$1:$1048576,E$4,0)*100,"-"))</f>
        <v>0</v>
      </c>
      <c r="F28" s="295">
        <f>IF($A28="","",IFERROR(VLOOKUP(F$3&amp;$A28,Model1_SEMT!$1:$1048576,F$4,0),"-"))</f>
        <v>0.34971818327903698</v>
      </c>
      <c r="G28" s="293">
        <f>IF($A28="","",IFERROR(VLOOKUP(G$3&amp;$A28,Model1_SEMT!$1:$1048576,G$4,0),"-"))</f>
        <v>0.54904150962829601</v>
      </c>
      <c r="H28" s="294">
        <f>IF($A28="","",IFERROR(VLOOKUP(H$3&amp;$A28,Model1_SEMT!$1:$1048576,H$4,0)*100,"-"))</f>
        <v>0</v>
      </c>
      <c r="I28" s="295">
        <f>IF($A28="","",IFERROR(VLOOKUP(I$3&amp;$A28,Model1_SEMT!$1:$1048576,I$4,0),"-"))</f>
        <v>0.34926444292068498</v>
      </c>
      <c r="J28" s="293">
        <f>IF($A28="","",IFERROR(VLOOKUP(J$3&amp;$A28,Model1_SEMT!$1:$1048576,J$4,0),"-"))</f>
        <v>0.55360472202301003</v>
      </c>
      <c r="K28" s="294">
        <f>IF($A28="","",IFERROR(VLOOKUP(K$3&amp;$A28,Model1_SEMT!$1:$1048576,K$4,0)*100,"-"))</f>
        <v>0</v>
      </c>
      <c r="L28" s="295">
        <f>IF($A28="","",IFERROR(VLOOKUP(L$3&amp;$A28,Model1_SEMT!$1:$1048576,L$4,0),"-"))</f>
        <v>0.355173230171204</v>
      </c>
      <c r="M28" s="293">
        <f>IF($A28="","",IFERROR(VLOOKUP(M$3&amp;$A28,Model1_SEMT!$1:$1048576,M$4,0),"-"))</f>
        <v>0.55523931980133101</v>
      </c>
      <c r="N28" s="294">
        <f>IF($A28="","",IFERROR(VLOOKUP(N$3&amp;$A28,Model1_SEMT!$1:$1048576,N$4,0)*100,"-"))</f>
        <v>0</v>
      </c>
      <c r="O28" s="295">
        <f>IF($A28="","",IFERROR(VLOOKUP(O$3&amp;$A28,Model1_SEMT!$1:$1048576,O$4,0),"-"))</f>
        <v>0.35786733031272899</v>
      </c>
      <c r="P28" s="293">
        <f>IF($A28="","",IFERROR(VLOOKUP(P$3&amp;$A28,Model1_SEMT!$1:$1048576,P$4,0),"-"))</f>
        <v>0.55700927972793601</v>
      </c>
      <c r="Q28" s="294">
        <f>IF($A28="","",IFERROR(VLOOKUP(Q$3&amp;$A28,Model1_SEMT!$1:$1048576,Q$4,0)*100,"-"))</f>
        <v>0</v>
      </c>
      <c r="R28" s="295">
        <f>IF($A28="","",IFERROR(VLOOKUP(R$3&amp;$A28,Model1_SEMT!$1:$1048576,R$4,0),"-"))</f>
        <v>0.36088618636131298</v>
      </c>
      <c r="S28" s="293">
        <f>IF($A28="","",IFERROR(VLOOKUP(S$3&amp;$A28,Model1_SEMT!$1:$1048576,S$4,0),"-"))</f>
        <v>0.52531999349594105</v>
      </c>
      <c r="T28" s="294">
        <f>IF($A28="","",IFERROR(VLOOKUP(T$3&amp;$A28,Model1_SEMT!$1:$1048576,T$4,0)*100,"-"))</f>
        <v>0</v>
      </c>
      <c r="U28" s="295">
        <f>IF($A28="","",IFERROR(VLOOKUP(U$3&amp;$A28,Model1_SEMT!$1:$1048576,U$4,0),"-"))</f>
        <v>0.35642784833908098</v>
      </c>
      <c r="V28" s="293">
        <f>IF($A28="","",IFERROR(VLOOKUP(V$3&amp;$A28,Model1_SEMT!$1:$1048576,V$4,0),"-"))</f>
        <v>0.55565708875656095</v>
      </c>
      <c r="W28" s="294">
        <f>IF($A28="","",IFERROR(VLOOKUP(W$3&amp;$A28,Model1_SEMT!$1:$1048576,W$4,0)*100,"-"))</f>
        <v>0</v>
      </c>
      <c r="X28" s="295">
        <f>IF($A28="","",IFERROR(VLOOKUP(X$3&amp;$A28,Model1_SEMT!$1:$1048576,X$4,0),"-"))</f>
        <v>0.355743408203125</v>
      </c>
      <c r="Y28" s="293">
        <f>IF($A28="","",IFERROR(VLOOKUP(Y$3&amp;$A28,Model1_SEMT!$1:$1048576,Y$4,0),"-"))</f>
        <v>0.50503188371658303</v>
      </c>
      <c r="Z28" s="294">
        <f>IF($A28="","",IFERROR(VLOOKUP(Z$3&amp;$A28,Model1_SEMT!$1:$1048576,Z$4,0)*100,"-"))</f>
        <v>0</v>
      </c>
      <c r="AA28" s="295">
        <f>IF($A28="","",IFERROR(VLOOKUP(AA$3&amp;$A28,Model1_SEMT!$1:$1048576,AA$4,0),"-"))</f>
        <v>0.358882546424866</v>
      </c>
      <c r="AB28" s="293">
        <f>IF($A28="","",IFERROR(VLOOKUP(AB$3&amp;$A28,Model1_SEMT!$1:$1048576,AB$4,0),"-"))</f>
        <v>0.46108508110046398</v>
      </c>
      <c r="AC28" s="294">
        <f>IF($A28="","",IFERROR(VLOOKUP(AC$3&amp;$A28,Model1_SEMT!$1:$1048576,AC$4,0)*100,"-"))</f>
        <v>4.0724465120557495E-34</v>
      </c>
      <c r="AD28" s="295">
        <f>IF($A28="","",IFERROR(VLOOKUP(AD$3&amp;$A28,Model1_SEMT!$1:$1048576,AD$4,0),"-"))</f>
        <v>0.35938173532486001</v>
      </c>
      <c r="AE28" s="293">
        <f>IF($A28="","",IFERROR(VLOOKUP(AE$3&amp;$A28,Model1_SEMT!$1:$1048576,AE$4,0),"-"))</f>
        <v>0.60324013233184803</v>
      </c>
      <c r="AF28" s="294">
        <f>IF($A28="","",IFERROR(VLOOKUP(AF$3&amp;$A28,Model1_SEMT!$1:$1048576,AF$4,0)*100,"-"))</f>
        <v>0</v>
      </c>
      <c r="AG28" s="295">
        <f>IF($A28="","",IFERROR(VLOOKUP(AG$3&amp;$A28,Model1_SEMT!$1:$1048576,AG$4,0),"-"))</f>
        <v>0.35576871037483199</v>
      </c>
      <c r="AH28" s="293">
        <f>IF($A28="","",IFERROR(VLOOKUP(AH$3&amp;$A28,Model1_SEMT!$1:$1048576,AH$4,0),"-"))</f>
        <v>0.50094646215438798</v>
      </c>
      <c r="AI28" s="294">
        <f>IF($A28="","",IFERROR(VLOOKUP(AI$3&amp;$A28,Model1_SEMT!$1:$1048576,AI$4,0)*100,"-"))</f>
        <v>1.96516524218068E-29</v>
      </c>
      <c r="AJ28" s="295">
        <f>IF($A28="","",IFERROR(VLOOKUP(AJ$3&amp;$A28,Model1_SEMT!$1:$1048576,AJ$4,0),"-"))</f>
        <v>0.35432350635528598</v>
      </c>
      <c r="AK28" s="293">
        <f>IF($A28="","",IFERROR(VLOOKUP(AK$3&amp;$A28,Model1_SEMT!$1:$1048576,AK$4,0),"-"))</f>
        <v>0.50243932008743297</v>
      </c>
      <c r="AL28" s="294">
        <f>IF($A28="","",IFERROR(VLOOKUP(AL$3&amp;$A28,Model1_SEMT!$1:$1048576,AL$4,0)*100,"-"))</f>
        <v>1.5727578388578198E-29</v>
      </c>
      <c r="AM28" s="295">
        <f>IF($A28="","",IFERROR(VLOOKUP(AM$3&amp;$A28,Model1_SEMT!$1:$1048576,AM$4,0),"-"))</f>
        <v>0.34929975867271401</v>
      </c>
      <c r="AN28" s="293">
        <f>IF($A28="","",IFERROR(VLOOKUP(AN$3&amp;$A28,Model1_SEMT!$1:$1048576,AN$4,0),"-"))</f>
        <v>0.48977029323577898</v>
      </c>
      <c r="AO28" s="294">
        <f>IF($A28="","",IFERROR(VLOOKUP(AO$3&amp;$A28,Model1_SEMT!$1:$1048576,AO$4,0)*100,"-"))</f>
        <v>0</v>
      </c>
      <c r="AP28" s="295">
        <f>IF($A28="","",IFERROR(VLOOKUP(AP$3&amp;$A28,Model1_SEMT!$1:$1048576,AP$4,0),"-"))</f>
        <v>0.34776192903518699</v>
      </c>
      <c r="AQ28" s="293">
        <f>IF($A28="","",IFERROR(VLOOKUP(AQ$3&amp;$A28,Model1_SEMT!$1:$1048576,AQ$4,0),"-"))</f>
        <v>0.48533555865287797</v>
      </c>
      <c r="AR28" s="294">
        <f>IF($A28="","",IFERROR(VLOOKUP(AR$3&amp;$A28,Model1_SEMT!$1:$1048576,AR$4,0)*100,"-"))</f>
        <v>0</v>
      </c>
      <c r="AS28" s="295">
        <f>IF($A28="","",IFERROR(VLOOKUP(AS$3&amp;$A28,Model1_SEMT!$1:$1048576,AS$4,0),"-"))</f>
        <v>0.34851330518722501</v>
      </c>
      <c r="AT28" s="293">
        <f>IF($A28="","",IFERROR(VLOOKUP(AT$3&amp;$A28,Model1_SEMT!$1:$1048576,AT$4,0),"-"))</f>
        <v>0.53510183095931996</v>
      </c>
      <c r="AU28" s="294">
        <f>IF($A28="","",IFERROR(VLOOKUP(AU$3&amp;$A28,Model1_SEMT!$1:$1048576,AU$4,0)*100,"-"))</f>
        <v>1.1248919592899E-32</v>
      </c>
      <c r="AV28" s="295">
        <f>IF($A28="","",IFERROR(VLOOKUP(AV$3&amp;$A28,Model1_SEMT!$1:$1048576,AV$4,0),"-"))</f>
        <v>0.34994313120842002</v>
      </c>
      <c r="AW28" s="293">
        <f>IF($A28="","",IFERROR(VLOOKUP(AW$3&amp;$A28,Model1_SEMT!$1:$1048576,AW$4,0),"-"))</f>
        <v>0.43902549147605902</v>
      </c>
      <c r="AX28" s="294">
        <f>IF($A28="","",IFERROR(VLOOKUP(AX$3&amp;$A28,Model1_SEMT!$1:$1048576,AX$4,0)*100,"-"))</f>
        <v>0</v>
      </c>
      <c r="AY28" s="295">
        <f>IF($A28="","",IFERROR(VLOOKUP(AY$3&amp;$A28,Model1_SEMT!$1:$1048576,AY$4,0),"-"))</f>
        <v>0.36558347940444902</v>
      </c>
      <c r="AZ28" s="293">
        <f>IF($A28="","",IFERROR(VLOOKUP(AZ$3&amp;$A28,Model1_SEMT!$1:$1048576,AZ$4,0),"-"))</f>
        <v>0.44152483344078097</v>
      </c>
      <c r="BA28" s="294">
        <f>IF($A28="","",IFERROR(VLOOKUP(BA$3&amp;$A28,Model1_SEMT!$1:$1048576,BA$4,0)*100,"-"))</f>
        <v>0</v>
      </c>
      <c r="BB28" s="295">
        <f>IF($A28="","",IFERROR(VLOOKUP(BB$3&amp;$A28,Model1_SEMT!$1:$1048576,BB$4,0),"-"))</f>
        <v>0.35618284344673201</v>
      </c>
      <c r="BC28" s="293">
        <f>IF($A28="","",IFERROR(VLOOKUP(BC$3&amp;$A28,Model1_SEMT!$1:$1048576,BC$4,0),"-"))</f>
        <v>0.39185288548469499</v>
      </c>
      <c r="BD28" s="294">
        <f>IF($A28="","",IFERROR(VLOOKUP(BD$3&amp;$A28,Model1_SEMT!$1:$1048576,BD$4,0)*100,"-"))</f>
        <v>0</v>
      </c>
      <c r="BE28" s="295">
        <f>IF($A28="","",IFERROR(VLOOKUP(BE$3&amp;$A28,Model1_SEMT!$1:$1048576,BE$4,0),"-"))</f>
        <v>0.36114409565925598</v>
      </c>
      <c r="BF28" s="293">
        <f>IF($A28="","",IFERROR(VLOOKUP(BF$3&amp;$A28,Model1_SEMT!$1:$1048576,BF$4,0),"-"))</f>
        <v>0.55038881301879905</v>
      </c>
      <c r="BG28" s="294">
        <f>IF($A28="","",IFERROR(VLOOKUP(BG$3&amp;$A28,Model1_SEMT!$1:$1048576,BG$4,0)*100,"-"))</f>
        <v>0</v>
      </c>
      <c r="BH28" s="295">
        <f>IF($A28="","",IFERROR(VLOOKUP(BH$3&amp;$A28,Model1_SEMT!$1:$1048576,BH$4,0),"-"))</f>
        <v>0.35304337739944502</v>
      </c>
      <c r="BI28" s="293">
        <f>IF($A28="","",IFERROR(VLOOKUP(BI$3&amp;$A28,Model1_SEMT!$1:$1048576,BI$4,0),"-"))</f>
        <v>0.53794062137603804</v>
      </c>
      <c r="BJ28" s="294">
        <f>IF($A28="","",IFERROR(VLOOKUP(BJ$3&amp;$A28,Model1_SEMT!$1:$1048576,BJ$4,0)*100,"-"))</f>
        <v>0</v>
      </c>
      <c r="BK28" s="295">
        <f>IF($A28="","",IFERROR(VLOOKUP(BK$3&amp;$A28,Model1_SEMT!$1:$1048576,BK$4,0),"-"))</f>
        <v>0.357979387044907</v>
      </c>
      <c r="BL28" s="293">
        <f>IF($A28="","",IFERROR(VLOOKUP(BL$3&amp;$A28,Model1_SEMT!$1:$1048576,BL$4,0),"-"))</f>
        <v>0.510933637619019</v>
      </c>
      <c r="BM28" s="294">
        <f>IF($A28="","",IFERROR(VLOOKUP(BM$3&amp;$A28,Model1_SEMT!$1:$1048576,BM$4,0)*100,"-"))</f>
        <v>0</v>
      </c>
      <c r="BN28" s="295">
        <f>IF($A28="","",IFERROR(VLOOKUP(BN$3&amp;$A28,Model1_SEMT!$1:$1048576,BN$4,0),"-"))</f>
        <v>0.35468915104866</v>
      </c>
      <c r="BO28" s="293">
        <f>IF($A28="","",IFERROR(VLOOKUP(BO$3&amp;$A28,Model1_SEMT!$1:$1048576,BO$4,0),"-"))</f>
        <v>0.47485658526420599</v>
      </c>
      <c r="BP28" s="294">
        <f>IF($A28="","",IFERROR(VLOOKUP(BP$3&amp;$A28,Model1_SEMT!$1:$1048576,BP$4,0)*100,"-"))</f>
        <v>0</v>
      </c>
      <c r="BQ28" s="295">
        <f>IF($A28="","",IFERROR(VLOOKUP(BQ$3&amp;$A28,Model1_SEMT!$1:$1048576,BQ$4,0),"-"))</f>
        <v>0.35293287038803101</v>
      </c>
      <c r="BR28" s="293">
        <f>IF($A28="","",IFERROR(VLOOKUP(BR$3&amp;$A28,Model1_SEMT!$1:$1048576,BR$4,0),"-"))</f>
        <v>0.41673496365547202</v>
      </c>
      <c r="BS28" s="294">
        <f>IF($A28="","",IFERROR(VLOOKUP(BS$3&amp;$A28,Model1_SEMT!$1:$1048576,BS$4,0)*100,"-"))</f>
        <v>0</v>
      </c>
      <c r="BT28" s="295">
        <f>IF($A28="","",IFERROR(VLOOKUP(BT$3&amp;$A28,Model1_SEMT!$1:$1048576,BT$4,0),"-"))</f>
        <v>0.35867223143577598</v>
      </c>
    </row>
    <row r="29" spans="1:72" ht="25.5" x14ac:dyDescent="0.25">
      <c r="A29" s="353" t="s">
        <v>701</v>
      </c>
      <c r="B29" s="285"/>
      <c r="C29" s="303" t="s">
        <v>742</v>
      </c>
      <c r="D29" s="293">
        <f>IF($A29="","",IFERROR(VLOOKUP(D$3&amp;$A29,Model1_SEMT!$1:$1048576,D$4,0),"-"))</f>
        <v>0.80511331558227495</v>
      </c>
      <c r="E29" s="294">
        <f>IF($A29="","",IFERROR(VLOOKUP(E$3&amp;$A29,Model1_SEMT!$1:$1048576,E$4,0)*100,"-"))</f>
        <v>0</v>
      </c>
      <c r="F29" s="295">
        <f>IF($A29="","",IFERROR(VLOOKUP(F$3&amp;$A29,Model1_SEMT!$1:$1048576,F$4,0),"-"))</f>
        <v>1.96160990744829E-2</v>
      </c>
      <c r="G29" s="293">
        <f>IF($A29="","",IFERROR(VLOOKUP(G$3&amp;$A29,Model1_SEMT!$1:$1048576,G$4,0),"-"))</f>
        <v>0.815207779407501</v>
      </c>
      <c r="H29" s="294">
        <f>IF($A29="","",IFERROR(VLOOKUP(H$3&amp;$A29,Model1_SEMT!$1:$1048576,H$4,0)*100,"-"))</f>
        <v>0</v>
      </c>
      <c r="I29" s="295">
        <f>IF($A29="","",IFERROR(VLOOKUP(I$3&amp;$A29,Model1_SEMT!$1:$1048576,I$4,0),"-"))</f>
        <v>2.13299114257097E-2</v>
      </c>
      <c r="J29" s="293">
        <f>IF($A29="","",IFERROR(VLOOKUP(J$3&amp;$A29,Model1_SEMT!$1:$1048576,J$4,0),"-"))</f>
        <v>0.79171401262283303</v>
      </c>
      <c r="K29" s="294">
        <f>IF($A29="","",IFERROR(VLOOKUP(K$3&amp;$A29,Model1_SEMT!$1:$1048576,K$4,0)*100,"-"))</f>
        <v>0</v>
      </c>
      <c r="L29" s="295">
        <f>IF($A29="","",IFERROR(VLOOKUP(L$3&amp;$A29,Model1_SEMT!$1:$1048576,L$4,0),"-"))</f>
        <v>2.2224145010113699E-2</v>
      </c>
      <c r="M29" s="293">
        <f>IF($A29="","",IFERROR(VLOOKUP(M$3&amp;$A29,Model1_SEMT!$1:$1048576,M$4,0),"-"))</f>
        <v>0.789825439453125</v>
      </c>
      <c r="N29" s="294">
        <f>IF($A29="","",IFERROR(VLOOKUP(N$3&amp;$A29,Model1_SEMT!$1:$1048576,N$4,0)*100,"-"))</f>
        <v>0</v>
      </c>
      <c r="O29" s="295">
        <f>IF($A29="","",IFERROR(VLOOKUP(O$3&amp;$A29,Model1_SEMT!$1:$1048576,O$4,0),"-"))</f>
        <v>1.9845522940158799E-2</v>
      </c>
      <c r="P29" s="293">
        <f>IF($A29="","",IFERROR(VLOOKUP(P$3&amp;$A29,Model1_SEMT!$1:$1048576,P$4,0),"-"))</f>
        <v>0.78874564170837402</v>
      </c>
      <c r="Q29" s="294">
        <f>IF($A29="","",IFERROR(VLOOKUP(Q$3&amp;$A29,Model1_SEMT!$1:$1048576,Q$4,0)*100,"-"))</f>
        <v>0</v>
      </c>
      <c r="R29" s="295">
        <f>IF($A29="","",IFERROR(VLOOKUP(R$3&amp;$A29,Model1_SEMT!$1:$1048576,R$4,0),"-"))</f>
        <v>2.1662425249815001E-2</v>
      </c>
      <c r="S29" s="293">
        <f>IF($A29="","",IFERROR(VLOOKUP(S$3&amp;$A29,Model1_SEMT!$1:$1048576,S$4,0),"-"))</f>
        <v>0.76325356960296598</v>
      </c>
      <c r="T29" s="294">
        <f>IF($A29="","",IFERROR(VLOOKUP(T$3&amp;$A29,Model1_SEMT!$1:$1048576,T$4,0)*100,"-"))</f>
        <v>0</v>
      </c>
      <c r="U29" s="295">
        <f>IF($A29="","",IFERROR(VLOOKUP(U$3&amp;$A29,Model1_SEMT!$1:$1048576,U$4,0),"-"))</f>
        <v>2.15286519378424E-2</v>
      </c>
      <c r="V29" s="293">
        <f>IF($A29="","",IFERROR(VLOOKUP(V$3&amp;$A29,Model1_SEMT!$1:$1048576,V$4,0),"-"))</f>
        <v>0.83290743827819802</v>
      </c>
      <c r="W29" s="294">
        <f>IF($A29="","",IFERROR(VLOOKUP(W$3&amp;$A29,Model1_SEMT!$1:$1048576,W$4,0)*100,"-"))</f>
        <v>0</v>
      </c>
      <c r="X29" s="295">
        <f>IF($A29="","",IFERROR(VLOOKUP(X$3&amp;$A29,Model1_SEMT!$1:$1048576,X$4,0),"-"))</f>
        <v>2.2639842703938502E-2</v>
      </c>
      <c r="Y29" s="293">
        <f>IF($A29="","",IFERROR(VLOOKUP(Y$3&amp;$A29,Model1_SEMT!$1:$1048576,Y$4,0),"-"))</f>
        <v>0.68613165616989102</v>
      </c>
      <c r="Z29" s="294">
        <f>IF($A29="","",IFERROR(VLOOKUP(Z$3&amp;$A29,Model1_SEMT!$1:$1048576,Z$4,0)*100,"-"))</f>
        <v>0</v>
      </c>
      <c r="AA29" s="295">
        <f>IF($A29="","",IFERROR(VLOOKUP(AA$3&amp;$A29,Model1_SEMT!$1:$1048576,AA$4,0),"-"))</f>
        <v>2.1530974656343502E-2</v>
      </c>
      <c r="AB29" s="293">
        <f>IF($A29="","",IFERROR(VLOOKUP(AB$3&amp;$A29,Model1_SEMT!$1:$1048576,AB$4,0),"-"))</f>
        <v>0.66803848743438698</v>
      </c>
      <c r="AC29" s="294">
        <f>IF($A29="","",IFERROR(VLOOKUP(AC$3&amp;$A29,Model1_SEMT!$1:$1048576,AC$4,0)*100,"-"))</f>
        <v>0</v>
      </c>
      <c r="AD29" s="295">
        <f>IF($A29="","",IFERROR(VLOOKUP(AD$3&amp;$A29,Model1_SEMT!$1:$1048576,AD$4,0),"-"))</f>
        <v>2.1199833601713201E-2</v>
      </c>
      <c r="AE29" s="293">
        <f>IF($A29="","",IFERROR(VLOOKUP(AE$3&amp;$A29,Model1_SEMT!$1:$1048576,AE$4,0),"-"))</f>
        <v>0.825883448123932</v>
      </c>
      <c r="AF29" s="294">
        <f>IF($A29="","",IFERROR(VLOOKUP(AF$3&amp;$A29,Model1_SEMT!$1:$1048576,AF$4,0)*100,"-"))</f>
        <v>0</v>
      </c>
      <c r="AG29" s="295">
        <f>IF($A29="","",IFERROR(VLOOKUP(AG$3&amp;$A29,Model1_SEMT!$1:$1048576,AG$4,0),"-"))</f>
        <v>2.16907151043415E-2</v>
      </c>
      <c r="AH29" s="293">
        <f>IF($A29="","",IFERROR(VLOOKUP(AH$3&amp;$A29,Model1_SEMT!$1:$1048576,AH$4,0),"-"))</f>
        <v>0.65978860855102495</v>
      </c>
      <c r="AI29" s="294">
        <f>IF($A29="","",IFERROR(VLOOKUP(AI$3&amp;$A29,Model1_SEMT!$1:$1048576,AI$4,0)*100,"-"))</f>
        <v>1.7447366063265399E-23</v>
      </c>
      <c r="AJ29" s="295">
        <f>IF($A29="","",IFERROR(VLOOKUP(AJ$3&amp;$A29,Model1_SEMT!$1:$1048576,AJ$4,0),"-"))</f>
        <v>2.0705407485365899E-2</v>
      </c>
      <c r="AK29" s="293">
        <f>IF($A29="","",IFERROR(VLOOKUP(AK$3&amp;$A29,Model1_SEMT!$1:$1048576,AK$4,0),"-"))</f>
        <v>0.65583842992782604</v>
      </c>
      <c r="AL29" s="294">
        <f>IF($A29="","",IFERROR(VLOOKUP(AL$3&amp;$A29,Model1_SEMT!$1:$1048576,AL$4,0)*100,"-"))</f>
        <v>2.0691694432570801E-25</v>
      </c>
      <c r="AM29" s="295">
        <f>IF($A29="","",IFERROR(VLOOKUP(AM$3&amp;$A29,Model1_SEMT!$1:$1048576,AM$4,0),"-"))</f>
        <v>2.2172100841999099E-2</v>
      </c>
      <c r="AN29" s="293">
        <f>IF($A29="","",IFERROR(VLOOKUP(AN$3&amp;$A29,Model1_SEMT!$1:$1048576,AN$4,0),"-"))</f>
        <v>0.66122859716415405</v>
      </c>
      <c r="AO29" s="294">
        <f>IF($A29="","",IFERROR(VLOOKUP(AO$3&amp;$A29,Model1_SEMT!$1:$1048576,AO$4,0)*100,"-"))</f>
        <v>0</v>
      </c>
      <c r="AP29" s="295">
        <f>IF($A29="","",IFERROR(VLOOKUP(AP$3&amp;$A29,Model1_SEMT!$1:$1048576,AP$4,0),"-"))</f>
        <v>2.0528916269540801E-2</v>
      </c>
      <c r="AQ29" s="293">
        <f>IF($A29="","",IFERROR(VLOOKUP(AQ$3&amp;$A29,Model1_SEMT!$1:$1048576,AQ$4,0),"-"))</f>
        <v>0.64857596158981301</v>
      </c>
      <c r="AR29" s="294">
        <f>IF($A29="","",IFERROR(VLOOKUP(AR$3&amp;$A29,Model1_SEMT!$1:$1048576,AR$4,0)*100,"-"))</f>
        <v>0</v>
      </c>
      <c r="AS29" s="295">
        <f>IF($A29="","",IFERROR(VLOOKUP(AS$3&amp;$A29,Model1_SEMT!$1:$1048576,AS$4,0),"-"))</f>
        <v>2.2222636267542801E-2</v>
      </c>
      <c r="AT29" s="293">
        <f>IF($A29="","",IFERROR(VLOOKUP(AT$3&amp;$A29,Model1_SEMT!$1:$1048576,AT$4,0),"-"))</f>
        <v>0.70249080657958995</v>
      </c>
      <c r="AU29" s="294">
        <f>IF($A29="","",IFERROR(VLOOKUP(AU$3&amp;$A29,Model1_SEMT!$1:$1048576,AU$4,0)*100,"-"))</f>
        <v>0</v>
      </c>
      <c r="AV29" s="295">
        <f>IF($A29="","",IFERROR(VLOOKUP(AV$3&amp;$A29,Model1_SEMT!$1:$1048576,AV$4,0),"-"))</f>
        <v>2.2740386426448801E-2</v>
      </c>
      <c r="AW29" s="293">
        <f>IF($A29="","",IFERROR(VLOOKUP(AW$3&amp;$A29,Model1_SEMT!$1:$1048576,AW$4,0),"-"))</f>
        <v>0.63526093959808405</v>
      </c>
      <c r="AX29" s="294">
        <f>IF($A29="","",IFERROR(VLOOKUP(AX$3&amp;$A29,Model1_SEMT!$1:$1048576,AX$4,0)*100,"-"))</f>
        <v>0</v>
      </c>
      <c r="AY29" s="295">
        <f>IF($A29="","",IFERROR(VLOOKUP(AY$3&amp;$A29,Model1_SEMT!$1:$1048576,AY$4,0),"-"))</f>
        <v>2.22500637173653E-2</v>
      </c>
      <c r="AZ29" s="293">
        <f>IF($A29="","",IFERROR(VLOOKUP(AZ$3&amp;$A29,Model1_SEMT!$1:$1048576,AZ$4,0),"-"))</f>
        <v>0.60321366786956798</v>
      </c>
      <c r="BA29" s="294">
        <f>IF($A29="","",IFERROR(VLOOKUP(BA$3&amp;$A29,Model1_SEMT!$1:$1048576,BA$4,0)*100,"-"))</f>
        <v>1.1431701668184599E-11</v>
      </c>
      <c r="BB29" s="295">
        <f>IF($A29="","",IFERROR(VLOOKUP(BB$3&amp;$A29,Model1_SEMT!$1:$1048576,BB$4,0),"-"))</f>
        <v>2.4645447731018101E-2</v>
      </c>
      <c r="BC29" s="293">
        <f>IF($A29="","",IFERROR(VLOOKUP(BC$3&amp;$A29,Model1_SEMT!$1:$1048576,BC$4,0),"-"))</f>
        <v>0.52020448446273804</v>
      </c>
      <c r="BD29" s="294">
        <f>IF($A29="","",IFERROR(VLOOKUP(BD$3&amp;$A29,Model1_SEMT!$1:$1048576,BD$4,0)*100,"-"))</f>
        <v>1.2798702731714101E-20</v>
      </c>
      <c r="BE29" s="295">
        <f>IF($A29="","",IFERROR(VLOOKUP(BE$3&amp;$A29,Model1_SEMT!$1:$1048576,BE$4,0),"-"))</f>
        <v>2.4486990645527801E-2</v>
      </c>
      <c r="BF29" s="293">
        <f>IF($A29="","",IFERROR(VLOOKUP(BF$3&amp;$A29,Model1_SEMT!$1:$1048576,BF$4,0),"-"))</f>
        <v>0.80034106969833396</v>
      </c>
      <c r="BG29" s="294">
        <f>IF($A29="","",IFERROR(VLOOKUP(BG$3&amp;$A29,Model1_SEMT!$1:$1048576,BG$4,0)*100,"-"))</f>
        <v>0</v>
      </c>
      <c r="BH29" s="295">
        <f>IF($A29="","",IFERROR(VLOOKUP(BH$3&amp;$A29,Model1_SEMT!$1:$1048576,BH$4,0),"-"))</f>
        <v>2.0756905898451802E-2</v>
      </c>
      <c r="BI29" s="293">
        <f>IF($A29="","",IFERROR(VLOOKUP(BI$3&amp;$A29,Model1_SEMT!$1:$1048576,BI$4,0),"-"))</f>
        <v>0.77069962024688698</v>
      </c>
      <c r="BJ29" s="294">
        <f>IF($A29="","",IFERROR(VLOOKUP(BJ$3&amp;$A29,Model1_SEMT!$1:$1048576,BJ$4,0)*100,"-"))</f>
        <v>0</v>
      </c>
      <c r="BK29" s="295">
        <f>IF($A29="","",IFERROR(VLOOKUP(BK$3&amp;$A29,Model1_SEMT!$1:$1048576,BK$4,0),"-"))</f>
        <v>2.18412578105927E-2</v>
      </c>
      <c r="BL29" s="293">
        <f>IF($A29="","",IFERROR(VLOOKUP(BL$3&amp;$A29,Model1_SEMT!$1:$1048576,BL$4,0),"-"))</f>
        <v>0.69602096080779996</v>
      </c>
      <c r="BM29" s="294">
        <f>IF($A29="","",IFERROR(VLOOKUP(BM$3&amp;$A29,Model1_SEMT!$1:$1048576,BM$4,0)*100,"-"))</f>
        <v>0</v>
      </c>
      <c r="BN29" s="295">
        <f>IF($A29="","",IFERROR(VLOOKUP(BN$3&amp;$A29,Model1_SEMT!$1:$1048576,BN$4,0),"-"))</f>
        <v>2.14424785226583E-2</v>
      </c>
      <c r="BO29" s="293">
        <f>IF($A29="","",IFERROR(VLOOKUP(BO$3&amp;$A29,Model1_SEMT!$1:$1048576,BO$4,0),"-"))</f>
        <v>0.64953279495239302</v>
      </c>
      <c r="BP29" s="294">
        <f>IF($A29="","",IFERROR(VLOOKUP(BP$3&amp;$A29,Model1_SEMT!$1:$1048576,BP$4,0)*100,"-"))</f>
        <v>0</v>
      </c>
      <c r="BQ29" s="295">
        <f>IF($A29="","",IFERROR(VLOOKUP(BQ$3&amp;$A29,Model1_SEMT!$1:$1048576,BQ$4,0),"-"))</f>
        <v>2.1936446428298999E-2</v>
      </c>
      <c r="BR29" s="293">
        <f>IF($A29="","",IFERROR(VLOOKUP(BR$3&amp;$A29,Model1_SEMT!$1:$1048576,BR$4,0),"-"))</f>
        <v>0.561728656291962</v>
      </c>
      <c r="BS29" s="294">
        <f>IF($A29="","",IFERROR(VLOOKUP(BS$3&amp;$A29,Model1_SEMT!$1:$1048576,BS$4,0)*100,"-"))</f>
        <v>2.6371040266347198E-29</v>
      </c>
      <c r="BT29" s="295">
        <f>IF($A29="","",IFERROR(VLOOKUP(BT$3&amp;$A29,Model1_SEMT!$1:$1048576,BT$4,0),"-"))</f>
        <v>2.4565938860178001E-2</v>
      </c>
    </row>
    <row r="30" spans="1:72" ht="25.5" x14ac:dyDescent="0.25">
      <c r="A30" s="353" t="s">
        <v>702</v>
      </c>
      <c r="B30" s="285"/>
      <c r="C30" s="303" t="s">
        <v>743</v>
      </c>
      <c r="D30" s="293">
        <f>IF($A30="","",IFERROR(VLOOKUP(D$3&amp;$A30,Model1_SEMT!$1:$1048576,D$4,0),"-"))</f>
        <v>0.93677687644958496</v>
      </c>
      <c r="E30" s="294">
        <f>IF($A30="","",IFERROR(VLOOKUP(E$3&amp;$A30,Model1_SEMT!$1:$1048576,E$4,0)*100,"-"))</f>
        <v>0</v>
      </c>
      <c r="F30" s="295">
        <f>IF($A30="","",IFERROR(VLOOKUP(F$3&amp;$A30,Model1_SEMT!$1:$1048576,F$4,0),"-"))</f>
        <v>2.9012659564614299E-2</v>
      </c>
      <c r="G30" s="293">
        <f>IF($A30="","",IFERROR(VLOOKUP(G$3&amp;$A30,Model1_SEMT!$1:$1048576,G$4,0),"-"))</f>
        <v>0.865223407745361</v>
      </c>
      <c r="H30" s="294">
        <f>IF($A30="","",IFERROR(VLOOKUP(H$3&amp;$A30,Model1_SEMT!$1:$1048576,H$4,0)*100,"-"))</f>
        <v>0</v>
      </c>
      <c r="I30" s="295">
        <f>IF($A30="","",IFERROR(VLOOKUP(I$3&amp;$A30,Model1_SEMT!$1:$1048576,I$4,0),"-"))</f>
        <v>2.6804873719811401E-2</v>
      </c>
      <c r="J30" s="293">
        <f>IF($A30="","",IFERROR(VLOOKUP(J$3&amp;$A30,Model1_SEMT!$1:$1048576,J$4,0),"-"))</f>
        <v>0.91506749391555797</v>
      </c>
      <c r="K30" s="294">
        <f>IF($A30="","",IFERROR(VLOOKUP(K$3&amp;$A30,Model1_SEMT!$1:$1048576,K$4,0)*100,"-"))</f>
        <v>0</v>
      </c>
      <c r="L30" s="295">
        <f>IF($A30="","",IFERROR(VLOOKUP(L$3&amp;$A30,Model1_SEMT!$1:$1048576,L$4,0),"-"))</f>
        <v>2.7011558413505599E-2</v>
      </c>
      <c r="M30" s="293">
        <f>IF($A30="","",IFERROR(VLOOKUP(M$3&amp;$A30,Model1_SEMT!$1:$1048576,M$4,0),"-"))</f>
        <v>0.95691776275634799</v>
      </c>
      <c r="N30" s="294">
        <f>IF($A30="","",IFERROR(VLOOKUP(N$3&amp;$A30,Model1_SEMT!$1:$1048576,N$4,0)*100,"-"))</f>
        <v>0</v>
      </c>
      <c r="O30" s="295">
        <f>IF($A30="","",IFERROR(VLOOKUP(O$3&amp;$A30,Model1_SEMT!$1:$1048576,O$4,0),"-"))</f>
        <v>2.77838204056025E-2</v>
      </c>
      <c r="P30" s="293">
        <f>IF($A30="","",IFERROR(VLOOKUP(P$3&amp;$A30,Model1_SEMT!$1:$1048576,P$4,0),"-"))</f>
        <v>0.92203521728515603</v>
      </c>
      <c r="Q30" s="294">
        <f>IF($A30="","",IFERROR(VLOOKUP(Q$3&amp;$A30,Model1_SEMT!$1:$1048576,Q$4,0)*100,"-"))</f>
        <v>0</v>
      </c>
      <c r="R30" s="295">
        <f>IF($A30="","",IFERROR(VLOOKUP(R$3&amp;$A30,Model1_SEMT!$1:$1048576,R$4,0),"-"))</f>
        <v>2.7138601988554001E-2</v>
      </c>
      <c r="S30" s="293">
        <f>IF($A30="","",IFERROR(VLOOKUP(S$3&amp;$A30,Model1_SEMT!$1:$1048576,S$4,0),"-"))</f>
        <v>0.91148382425308205</v>
      </c>
      <c r="T30" s="294">
        <f>IF($A30="","",IFERROR(VLOOKUP(T$3&amp;$A30,Model1_SEMT!$1:$1048576,T$4,0)*100,"-"))</f>
        <v>0</v>
      </c>
      <c r="U30" s="295">
        <f>IF($A30="","",IFERROR(VLOOKUP(U$3&amp;$A30,Model1_SEMT!$1:$1048576,U$4,0),"-"))</f>
        <v>2.8650611639022799E-2</v>
      </c>
      <c r="V30" s="293">
        <f>IF($A30="","",IFERROR(VLOOKUP(V$3&amp;$A30,Model1_SEMT!$1:$1048576,V$4,0),"-"))</f>
        <v>0.91148000955581698</v>
      </c>
      <c r="W30" s="294">
        <f>IF($A30="","",IFERROR(VLOOKUP(W$3&amp;$A30,Model1_SEMT!$1:$1048576,W$4,0)*100,"-"))</f>
        <v>0</v>
      </c>
      <c r="X30" s="295">
        <f>IF($A30="","",IFERROR(VLOOKUP(X$3&amp;$A30,Model1_SEMT!$1:$1048576,X$4,0),"-"))</f>
        <v>2.6858661323785799E-2</v>
      </c>
      <c r="Y30" s="293">
        <f>IF($A30="","",IFERROR(VLOOKUP(Y$3&amp;$A30,Model1_SEMT!$1:$1048576,Y$4,0),"-"))</f>
        <v>0.85386830568313599</v>
      </c>
      <c r="Z30" s="294">
        <f>IF($A30="","",IFERROR(VLOOKUP(Z$3&amp;$A30,Model1_SEMT!$1:$1048576,Z$4,0)*100,"-"))</f>
        <v>0</v>
      </c>
      <c r="AA30" s="295">
        <f>IF($A30="","",IFERROR(VLOOKUP(AA$3&amp;$A30,Model1_SEMT!$1:$1048576,AA$4,0),"-"))</f>
        <v>2.8040364384651201E-2</v>
      </c>
      <c r="AB30" s="293">
        <f>IF($A30="","",IFERROR(VLOOKUP(AB$3&amp;$A30,Model1_SEMT!$1:$1048576,AB$4,0),"-"))</f>
        <v>0.78071713447570801</v>
      </c>
      <c r="AC30" s="294">
        <f>IF($A30="","",IFERROR(VLOOKUP(AC$3&amp;$A30,Model1_SEMT!$1:$1048576,AC$4,0)*100,"-"))</f>
        <v>0</v>
      </c>
      <c r="AD30" s="295">
        <f>IF($A30="","",IFERROR(VLOOKUP(AD$3&amp;$A30,Model1_SEMT!$1:$1048576,AD$4,0),"-"))</f>
        <v>2.78274174779654E-2</v>
      </c>
      <c r="AE30" s="293">
        <f>IF($A30="","",IFERROR(VLOOKUP(AE$3&amp;$A30,Model1_SEMT!$1:$1048576,AE$4,0),"-"))</f>
        <v>0.95412731170654297</v>
      </c>
      <c r="AF30" s="294">
        <f>IF($A30="","",IFERROR(VLOOKUP(AF$3&amp;$A30,Model1_SEMT!$1:$1048576,AF$4,0)*100,"-"))</f>
        <v>0</v>
      </c>
      <c r="AG30" s="295">
        <f>IF($A30="","",IFERROR(VLOOKUP(AG$3&amp;$A30,Model1_SEMT!$1:$1048576,AG$4,0),"-"))</f>
        <v>2.8685187920928001E-2</v>
      </c>
      <c r="AH30" s="293">
        <f>IF($A30="","",IFERROR(VLOOKUP(AH$3&amp;$A30,Model1_SEMT!$1:$1048576,AH$4,0),"-"))</f>
        <v>0.86190372705459595</v>
      </c>
      <c r="AI30" s="294">
        <f>IF($A30="","",IFERROR(VLOOKUP(AI$3&amp;$A30,Model1_SEMT!$1:$1048576,AI$4,0)*100,"-"))</f>
        <v>0</v>
      </c>
      <c r="AJ30" s="295">
        <f>IF($A30="","",IFERROR(VLOOKUP(AJ$3&amp;$A30,Model1_SEMT!$1:$1048576,AJ$4,0),"-"))</f>
        <v>3.1431883573532098E-2</v>
      </c>
      <c r="AK30" s="293">
        <f>IF($A30="","",IFERROR(VLOOKUP(AK$3&amp;$A30,Model1_SEMT!$1:$1048576,AK$4,0),"-"))</f>
        <v>0.87935489416122403</v>
      </c>
      <c r="AL30" s="294">
        <f>IF($A30="","",IFERROR(VLOOKUP(AL$3&amp;$A30,Model1_SEMT!$1:$1048576,AL$4,0)*100,"-"))</f>
        <v>0</v>
      </c>
      <c r="AM30" s="295">
        <f>IF($A30="","",IFERROR(VLOOKUP(AM$3&amp;$A30,Model1_SEMT!$1:$1048576,AM$4,0),"-"))</f>
        <v>3.2160736620426199E-2</v>
      </c>
      <c r="AN30" s="293">
        <f>IF($A30="","",IFERROR(VLOOKUP(AN$3&amp;$A30,Model1_SEMT!$1:$1048576,AN$4,0),"-"))</f>
        <v>0.82813626527786299</v>
      </c>
      <c r="AO30" s="294">
        <f>IF($A30="","",IFERROR(VLOOKUP(AO$3&amp;$A30,Model1_SEMT!$1:$1048576,AO$4,0)*100,"-"))</f>
        <v>0</v>
      </c>
      <c r="AP30" s="295">
        <f>IF($A30="","",IFERROR(VLOOKUP(AP$3&amp;$A30,Model1_SEMT!$1:$1048576,AP$4,0),"-"))</f>
        <v>3.3138643950223902E-2</v>
      </c>
      <c r="AQ30" s="293">
        <f>IF($A30="","",IFERROR(VLOOKUP(AQ$3&amp;$A30,Model1_SEMT!$1:$1048576,AQ$4,0),"-"))</f>
        <v>0.81808650493621804</v>
      </c>
      <c r="AR30" s="294">
        <f>IF($A30="","",IFERROR(VLOOKUP(AR$3&amp;$A30,Model1_SEMT!$1:$1048576,AR$4,0)*100,"-"))</f>
        <v>0</v>
      </c>
      <c r="AS30" s="295">
        <f>IF($A30="","",IFERROR(VLOOKUP(AS$3&amp;$A30,Model1_SEMT!$1:$1048576,AS$4,0),"-"))</f>
        <v>3.1140837818384198E-2</v>
      </c>
      <c r="AT30" s="293">
        <f>IF($A30="","",IFERROR(VLOOKUP(AT$3&amp;$A30,Model1_SEMT!$1:$1048576,AT$4,0),"-"))</f>
        <v>0.88555741310119596</v>
      </c>
      <c r="AU30" s="294">
        <f>IF($A30="","",IFERROR(VLOOKUP(AU$3&amp;$A30,Model1_SEMT!$1:$1048576,AU$4,0)*100,"-"))</f>
        <v>0</v>
      </c>
      <c r="AV30" s="295">
        <f>IF($A30="","",IFERROR(VLOOKUP(AV$3&amp;$A30,Model1_SEMT!$1:$1048576,AV$4,0),"-"))</f>
        <v>3.1858768314123202E-2</v>
      </c>
      <c r="AW30" s="293">
        <f>IF($A30="","",IFERROR(VLOOKUP(AW$3&amp;$A30,Model1_SEMT!$1:$1048576,AW$4,0),"-"))</f>
        <v>0.85619419813156095</v>
      </c>
      <c r="AX30" s="294">
        <f>IF($A30="","",IFERROR(VLOOKUP(AX$3&amp;$A30,Model1_SEMT!$1:$1048576,AX$4,0)*100,"-"))</f>
        <v>0</v>
      </c>
      <c r="AY30" s="295">
        <f>IF($A30="","",IFERROR(VLOOKUP(AY$3&amp;$A30,Model1_SEMT!$1:$1048576,AY$4,0),"-"))</f>
        <v>3.2657537609338802E-2</v>
      </c>
      <c r="AZ30" s="293">
        <f>IF($A30="","",IFERROR(VLOOKUP(AZ$3&amp;$A30,Model1_SEMT!$1:$1048576,AZ$4,0),"-"))</f>
        <v>0.75703436136245705</v>
      </c>
      <c r="BA30" s="294">
        <f>IF($A30="","",IFERROR(VLOOKUP(BA$3&amp;$A30,Model1_SEMT!$1:$1048576,BA$4,0)*100,"-"))</f>
        <v>0</v>
      </c>
      <c r="BB30" s="295">
        <f>IF($A30="","",IFERROR(VLOOKUP(BB$3&amp;$A30,Model1_SEMT!$1:$1048576,BB$4,0),"-"))</f>
        <v>3.03424075245857E-2</v>
      </c>
      <c r="BC30" s="293">
        <f>IF($A30="","",IFERROR(VLOOKUP(BC$3&amp;$A30,Model1_SEMT!$1:$1048576,BC$4,0),"-"))</f>
        <v>0.67746001482009899</v>
      </c>
      <c r="BD30" s="294">
        <f>IF($A30="","",IFERROR(VLOOKUP(BD$3&amp;$A30,Model1_SEMT!$1:$1048576,BD$4,0)*100,"-"))</f>
        <v>0</v>
      </c>
      <c r="BE30" s="295">
        <f>IF($A30="","",IFERROR(VLOOKUP(BE$3&amp;$A30,Model1_SEMT!$1:$1048576,BE$4,0),"-"))</f>
        <v>2.71696168929338E-2</v>
      </c>
      <c r="BF30" s="293">
        <f>IF($A30="","",IFERROR(VLOOKUP(BF$3&amp;$A30,Model1_SEMT!$1:$1048576,BF$4,0),"-"))</f>
        <v>0.91886228322982799</v>
      </c>
      <c r="BG30" s="294">
        <f>IF($A30="","",IFERROR(VLOOKUP(BG$3&amp;$A30,Model1_SEMT!$1:$1048576,BG$4,0)*100,"-"))</f>
        <v>0</v>
      </c>
      <c r="BH30" s="295">
        <f>IF($A30="","",IFERROR(VLOOKUP(BH$3&amp;$A30,Model1_SEMT!$1:$1048576,BH$4,0),"-"))</f>
        <v>2.7647677809000001E-2</v>
      </c>
      <c r="BI30" s="293">
        <f>IF($A30="","",IFERROR(VLOOKUP(BI$3&amp;$A30,Model1_SEMT!$1:$1048576,BI$4,0),"-"))</f>
        <v>0.90209788084030196</v>
      </c>
      <c r="BJ30" s="294">
        <f>IF($A30="","",IFERROR(VLOOKUP(BJ$3&amp;$A30,Model1_SEMT!$1:$1048576,BJ$4,0)*100,"-"))</f>
        <v>0</v>
      </c>
      <c r="BK30" s="295">
        <f>IF($A30="","",IFERROR(VLOOKUP(BK$3&amp;$A30,Model1_SEMT!$1:$1048576,BK$4,0),"-"))</f>
        <v>2.76722945272923E-2</v>
      </c>
      <c r="BL30" s="293">
        <f>IF($A30="","",IFERROR(VLOOKUP(BL$3&amp;$A30,Model1_SEMT!$1:$1048576,BL$4,0),"-"))</f>
        <v>0.86180585622787498</v>
      </c>
      <c r="BM30" s="294">
        <f>IF($A30="","",IFERROR(VLOOKUP(BM$3&amp;$A30,Model1_SEMT!$1:$1048576,BM$4,0)*100,"-"))</f>
        <v>0</v>
      </c>
      <c r="BN30" s="295">
        <f>IF($A30="","",IFERROR(VLOOKUP(BN$3&amp;$A30,Model1_SEMT!$1:$1048576,BN$4,0),"-"))</f>
        <v>3.00282351672649E-2</v>
      </c>
      <c r="BO30" s="293">
        <f>IF($A30="","",IFERROR(VLOOKUP(BO$3&amp;$A30,Model1_SEMT!$1:$1048576,BO$4,0),"-"))</f>
        <v>0.83511281013488803</v>
      </c>
      <c r="BP30" s="294">
        <f>IF($A30="","",IFERROR(VLOOKUP(BP$3&amp;$A30,Model1_SEMT!$1:$1048576,BP$4,0)*100,"-"))</f>
        <v>0</v>
      </c>
      <c r="BQ30" s="295">
        <f>IF($A30="","",IFERROR(VLOOKUP(BQ$3&amp;$A30,Model1_SEMT!$1:$1048576,BQ$4,0),"-"))</f>
        <v>3.2196052372455597E-2</v>
      </c>
      <c r="BR30" s="293">
        <f>IF($A30="","",IFERROR(VLOOKUP(BR$3&amp;$A30,Model1_SEMT!$1:$1048576,BR$4,0),"-"))</f>
        <v>0.71834355592727706</v>
      </c>
      <c r="BS30" s="294">
        <f>IF($A30="","",IFERROR(VLOOKUP(BS$3&amp;$A30,Model1_SEMT!$1:$1048576,BS$4,0)*100,"-"))</f>
        <v>0</v>
      </c>
      <c r="BT30" s="295">
        <f>IF($A30="","",IFERROR(VLOOKUP(BT$3&amp;$A30,Model1_SEMT!$1:$1048576,BT$4,0),"-"))</f>
        <v>2.8750414028763799E-2</v>
      </c>
    </row>
    <row r="31" spans="1:72" ht="25.5" x14ac:dyDescent="0.25">
      <c r="A31" s="353" t="s">
        <v>703</v>
      </c>
      <c r="B31" s="285"/>
      <c r="C31" s="303" t="s">
        <v>744</v>
      </c>
      <c r="D31" s="293">
        <f>IF($A31="","",IFERROR(VLOOKUP(D$3&amp;$A31,Model1_SEMT!$1:$1048576,D$4,0),"-"))</f>
        <v>0.95865720510482799</v>
      </c>
      <c r="E31" s="294">
        <f>IF($A31="","",IFERROR(VLOOKUP(E$3&amp;$A31,Model1_SEMT!$1:$1048576,E$4,0)*100,"-"))</f>
        <v>0</v>
      </c>
      <c r="F31" s="295">
        <f>IF($A31="","",IFERROR(VLOOKUP(F$3&amp;$A31,Model1_SEMT!$1:$1048576,F$4,0),"-"))</f>
        <v>3.0403690412640599E-2</v>
      </c>
      <c r="G31" s="293">
        <f>IF($A31="","",IFERROR(VLOOKUP(G$3&amp;$A31,Model1_SEMT!$1:$1048576,G$4,0),"-"))</f>
        <v>0.96609902381896995</v>
      </c>
      <c r="H31" s="294">
        <f>IF($A31="","",IFERROR(VLOOKUP(H$3&amp;$A31,Model1_SEMT!$1:$1048576,H$4,0)*100,"-"))</f>
        <v>0</v>
      </c>
      <c r="I31" s="295">
        <f>IF($A31="","",IFERROR(VLOOKUP(I$3&amp;$A31,Model1_SEMT!$1:$1048576,I$4,0),"-"))</f>
        <v>2.98484638333321E-2</v>
      </c>
      <c r="J31" s="293">
        <f>IF($A31="","",IFERROR(VLOOKUP(J$3&amp;$A31,Model1_SEMT!$1:$1048576,J$4,0),"-"))</f>
        <v>0.98585951328277599</v>
      </c>
      <c r="K31" s="294">
        <f>IF($A31="","",IFERROR(VLOOKUP(K$3&amp;$A31,Model1_SEMT!$1:$1048576,K$4,0)*100,"-"))</f>
        <v>0</v>
      </c>
      <c r="L31" s="295">
        <f>IF($A31="","",IFERROR(VLOOKUP(L$3&amp;$A31,Model1_SEMT!$1:$1048576,L$4,0),"-"))</f>
        <v>3.0711036175489401E-2</v>
      </c>
      <c r="M31" s="293">
        <f>IF($A31="","",IFERROR(VLOOKUP(M$3&amp;$A31,Model1_SEMT!$1:$1048576,M$4,0),"-"))</f>
        <v>1.0323514938354501</v>
      </c>
      <c r="N31" s="294">
        <f>IF($A31="","",IFERROR(VLOOKUP(N$3&amp;$A31,Model1_SEMT!$1:$1048576,N$4,0)*100,"-"))</f>
        <v>0</v>
      </c>
      <c r="O31" s="295">
        <f>IF($A31="","",IFERROR(VLOOKUP(O$3&amp;$A31,Model1_SEMT!$1:$1048576,O$4,0),"-"))</f>
        <v>3.1808909028768498E-2</v>
      </c>
      <c r="P31" s="293">
        <f>IF($A31="","",IFERROR(VLOOKUP(P$3&amp;$A31,Model1_SEMT!$1:$1048576,P$4,0),"-"))</f>
        <v>0.99473923444747903</v>
      </c>
      <c r="Q31" s="294">
        <f>IF($A31="","",IFERROR(VLOOKUP(Q$3&amp;$A31,Model1_SEMT!$1:$1048576,Q$4,0)*100,"-"))</f>
        <v>0</v>
      </c>
      <c r="R31" s="295">
        <f>IF($A31="","",IFERROR(VLOOKUP(R$3&amp;$A31,Model1_SEMT!$1:$1048576,R$4,0),"-"))</f>
        <v>3.1532853841781602E-2</v>
      </c>
      <c r="S31" s="293">
        <f>IF($A31="","",IFERROR(VLOOKUP(S$3&amp;$A31,Model1_SEMT!$1:$1048576,S$4,0),"-"))</f>
        <v>0.94582265615463301</v>
      </c>
      <c r="T31" s="294">
        <f>IF($A31="","",IFERROR(VLOOKUP(T$3&amp;$A31,Model1_SEMT!$1:$1048576,T$4,0)*100,"-"))</f>
        <v>0</v>
      </c>
      <c r="U31" s="295">
        <f>IF($A31="","",IFERROR(VLOOKUP(U$3&amp;$A31,Model1_SEMT!$1:$1048576,U$4,0),"-"))</f>
        <v>3.1959719955921201E-2</v>
      </c>
      <c r="V31" s="293">
        <f>IF($A31="","",IFERROR(VLOOKUP(V$3&amp;$A31,Model1_SEMT!$1:$1048576,V$4,0),"-"))</f>
        <v>0.99515151977539096</v>
      </c>
      <c r="W31" s="294">
        <f>IF($A31="","",IFERROR(VLOOKUP(W$3&amp;$A31,Model1_SEMT!$1:$1048576,W$4,0)*100,"-"))</f>
        <v>0</v>
      </c>
      <c r="X31" s="295">
        <f>IF($A31="","",IFERROR(VLOOKUP(X$3&amp;$A31,Model1_SEMT!$1:$1048576,X$4,0),"-"))</f>
        <v>3.06241195648909E-2</v>
      </c>
      <c r="Y31" s="293">
        <f>IF($A31="","",IFERROR(VLOOKUP(Y$3&amp;$A31,Model1_SEMT!$1:$1048576,Y$4,0),"-"))</f>
        <v>0.93077075481414795</v>
      </c>
      <c r="Z31" s="294">
        <f>IF($A31="","",IFERROR(VLOOKUP(Z$3&amp;$A31,Model1_SEMT!$1:$1048576,Z$4,0)*100,"-"))</f>
        <v>0</v>
      </c>
      <c r="AA31" s="295">
        <f>IF($A31="","",IFERROR(VLOOKUP(AA$3&amp;$A31,Model1_SEMT!$1:$1048576,AA$4,0),"-"))</f>
        <v>3.2103966921567903E-2</v>
      </c>
      <c r="AB31" s="293">
        <f>IF($A31="","",IFERROR(VLOOKUP(AB$3&amp;$A31,Model1_SEMT!$1:$1048576,AB$4,0),"-"))</f>
        <v>0.87444609403610196</v>
      </c>
      <c r="AC31" s="294">
        <f>IF($A31="","",IFERROR(VLOOKUP(AC$3&amp;$A31,Model1_SEMT!$1:$1048576,AC$4,0)*100,"-"))</f>
        <v>0</v>
      </c>
      <c r="AD31" s="295">
        <f>IF($A31="","",IFERROR(VLOOKUP(AD$3&amp;$A31,Model1_SEMT!$1:$1048576,AD$4,0),"-"))</f>
        <v>3.2776210457086598E-2</v>
      </c>
      <c r="AE31" s="293">
        <f>IF($A31="","",IFERROR(VLOOKUP(AE$3&amp;$A31,Model1_SEMT!$1:$1048576,AE$4,0),"-"))</f>
        <v>1.0833207368850699</v>
      </c>
      <c r="AF31" s="294">
        <f>IF($A31="","",IFERROR(VLOOKUP(AF$3&amp;$A31,Model1_SEMT!$1:$1048576,AF$4,0)*100,"-"))</f>
        <v>0</v>
      </c>
      <c r="AG31" s="295">
        <f>IF($A31="","",IFERROR(VLOOKUP(AG$3&amp;$A31,Model1_SEMT!$1:$1048576,AG$4,0),"-"))</f>
        <v>3.3093281090259601E-2</v>
      </c>
      <c r="AH31" s="293">
        <f>IF($A31="","",IFERROR(VLOOKUP(AH$3&amp;$A31,Model1_SEMT!$1:$1048576,AH$4,0),"-"))</f>
        <v>0.98682814836502097</v>
      </c>
      <c r="AI31" s="294">
        <f>IF($A31="","",IFERROR(VLOOKUP(AI$3&amp;$A31,Model1_SEMT!$1:$1048576,AI$4,0)*100,"-"))</f>
        <v>0</v>
      </c>
      <c r="AJ31" s="295">
        <f>IF($A31="","",IFERROR(VLOOKUP(AJ$3&amp;$A31,Model1_SEMT!$1:$1048576,AJ$4,0),"-"))</f>
        <v>3.3519189804792397E-2</v>
      </c>
      <c r="AK31" s="293">
        <f>IF($A31="","",IFERROR(VLOOKUP(AK$3&amp;$A31,Model1_SEMT!$1:$1048576,AK$4,0),"-"))</f>
        <v>0.94707041978836104</v>
      </c>
      <c r="AL31" s="294">
        <f>IF($A31="","",IFERROR(VLOOKUP(AL$3&amp;$A31,Model1_SEMT!$1:$1048576,AL$4,0)*100,"-"))</f>
        <v>0</v>
      </c>
      <c r="AM31" s="295">
        <f>IF($A31="","",IFERROR(VLOOKUP(AM$3&amp;$A31,Model1_SEMT!$1:$1048576,AM$4,0),"-"))</f>
        <v>3.4352432936429998E-2</v>
      </c>
      <c r="AN31" s="293">
        <f>IF($A31="","",IFERROR(VLOOKUP(AN$3&amp;$A31,Model1_SEMT!$1:$1048576,AN$4,0),"-"))</f>
        <v>0.93364626169204701</v>
      </c>
      <c r="AO31" s="294">
        <f>IF($A31="","",IFERROR(VLOOKUP(AO$3&amp;$A31,Model1_SEMT!$1:$1048576,AO$4,0)*100,"-"))</f>
        <v>0</v>
      </c>
      <c r="AP31" s="295">
        <f>IF($A31="","",IFERROR(VLOOKUP(AP$3&amp;$A31,Model1_SEMT!$1:$1048576,AP$4,0),"-"))</f>
        <v>3.4577734768390697E-2</v>
      </c>
      <c r="AQ31" s="293">
        <f>IF($A31="","",IFERROR(VLOOKUP(AQ$3&amp;$A31,Model1_SEMT!$1:$1048576,AQ$4,0),"-"))</f>
        <v>0.95990675687789895</v>
      </c>
      <c r="AR31" s="294">
        <f>IF($A31="","",IFERROR(VLOOKUP(AR$3&amp;$A31,Model1_SEMT!$1:$1048576,AR$4,0)*100,"-"))</f>
        <v>0</v>
      </c>
      <c r="AS31" s="295">
        <f>IF($A31="","",IFERROR(VLOOKUP(AS$3&amp;$A31,Model1_SEMT!$1:$1048576,AS$4,0),"-"))</f>
        <v>3.4196894615888603E-2</v>
      </c>
      <c r="AT31" s="293">
        <f>IF($A31="","",IFERROR(VLOOKUP(AT$3&amp;$A31,Model1_SEMT!$1:$1048576,AT$4,0),"-"))</f>
        <v>0.94573348760604903</v>
      </c>
      <c r="AU31" s="294">
        <f>IF($A31="","",IFERROR(VLOOKUP(AU$3&amp;$A31,Model1_SEMT!$1:$1048576,AU$4,0)*100,"-"))</f>
        <v>0</v>
      </c>
      <c r="AV31" s="295">
        <f>IF($A31="","",IFERROR(VLOOKUP(AV$3&amp;$A31,Model1_SEMT!$1:$1048576,AV$4,0),"-"))</f>
        <v>3.5254474729299497E-2</v>
      </c>
      <c r="AW31" s="293">
        <f>IF($A31="","",IFERROR(VLOOKUP(AW$3&amp;$A31,Model1_SEMT!$1:$1048576,AW$4,0),"-"))</f>
        <v>0.96193873882293701</v>
      </c>
      <c r="AX31" s="294">
        <f>IF($A31="","",IFERROR(VLOOKUP(AX$3&amp;$A31,Model1_SEMT!$1:$1048576,AX$4,0)*100,"-"))</f>
        <v>0</v>
      </c>
      <c r="AY31" s="295">
        <f>IF($A31="","",IFERROR(VLOOKUP(AY$3&amp;$A31,Model1_SEMT!$1:$1048576,AY$4,0),"-"))</f>
        <v>4.1386656463146203E-2</v>
      </c>
      <c r="AZ31" s="293">
        <f>IF($A31="","",IFERROR(VLOOKUP(AZ$3&amp;$A31,Model1_SEMT!$1:$1048576,AZ$4,0),"-"))</f>
        <v>0.94180339574813798</v>
      </c>
      <c r="BA31" s="294">
        <f>IF($A31="","",IFERROR(VLOOKUP(BA$3&amp;$A31,Model1_SEMT!$1:$1048576,BA$4,0)*100,"-"))</f>
        <v>0</v>
      </c>
      <c r="BB31" s="295">
        <f>IF($A31="","",IFERROR(VLOOKUP(BB$3&amp;$A31,Model1_SEMT!$1:$1048576,BB$4,0),"-"))</f>
        <v>3.9924036711454398E-2</v>
      </c>
      <c r="BC31" s="293">
        <f>IF($A31="","",IFERROR(VLOOKUP(BC$3&amp;$A31,Model1_SEMT!$1:$1048576,BC$4,0),"-"))</f>
        <v>0.89693045616149902</v>
      </c>
      <c r="BD31" s="294">
        <f>IF($A31="","",IFERROR(VLOOKUP(BD$3&amp;$A31,Model1_SEMT!$1:$1048576,BD$4,0)*100,"-"))</f>
        <v>0</v>
      </c>
      <c r="BE31" s="295">
        <f>IF($A31="","",IFERROR(VLOOKUP(BE$3&amp;$A31,Model1_SEMT!$1:$1048576,BE$4,0),"-"))</f>
        <v>4.0063079446554198E-2</v>
      </c>
      <c r="BF31" s="293">
        <f>IF($A31="","",IFERROR(VLOOKUP(BF$3&amp;$A31,Model1_SEMT!$1:$1048576,BF$4,0),"-"))</f>
        <v>0.98632198572158802</v>
      </c>
      <c r="BG31" s="294">
        <f>IF($A31="","",IFERROR(VLOOKUP(BG$3&amp;$A31,Model1_SEMT!$1:$1048576,BG$4,0)*100,"-"))</f>
        <v>0</v>
      </c>
      <c r="BH31" s="295">
        <f>IF($A31="","",IFERROR(VLOOKUP(BH$3&amp;$A31,Model1_SEMT!$1:$1048576,BH$4,0),"-"))</f>
        <v>3.0699027702212299E-2</v>
      </c>
      <c r="BI31" s="293">
        <f>IF($A31="","",IFERROR(VLOOKUP(BI$3&amp;$A31,Model1_SEMT!$1:$1048576,BI$4,0),"-"))</f>
        <v>0.96878236532211304</v>
      </c>
      <c r="BJ31" s="294">
        <f>IF($A31="","",IFERROR(VLOOKUP(BJ$3&amp;$A31,Model1_SEMT!$1:$1048576,BJ$4,0)*100,"-"))</f>
        <v>0</v>
      </c>
      <c r="BK31" s="295">
        <f>IF($A31="","",IFERROR(VLOOKUP(BK$3&amp;$A31,Model1_SEMT!$1:$1048576,BK$4,0),"-"))</f>
        <v>3.1554646790027598E-2</v>
      </c>
      <c r="BL31" s="293">
        <f>IF($A31="","",IFERROR(VLOOKUP(BL$3&amp;$A31,Model1_SEMT!$1:$1048576,BL$4,0),"-"))</f>
        <v>0.96632701158523604</v>
      </c>
      <c r="BM31" s="294">
        <f>IF($A31="","",IFERROR(VLOOKUP(BM$3&amp;$A31,Model1_SEMT!$1:$1048576,BM$4,0)*100,"-"))</f>
        <v>0</v>
      </c>
      <c r="BN31" s="295">
        <f>IF($A31="","",IFERROR(VLOOKUP(BN$3&amp;$A31,Model1_SEMT!$1:$1048576,BN$4,0),"-"))</f>
        <v>3.3436037600040401E-2</v>
      </c>
      <c r="BO31" s="293">
        <f>IF($A31="","",IFERROR(VLOOKUP(BO$3&amp;$A31,Model1_SEMT!$1:$1048576,BO$4,0),"-"))</f>
        <v>0.94004172086715698</v>
      </c>
      <c r="BP31" s="294">
        <f>IF($A31="","",IFERROR(VLOOKUP(BP$3&amp;$A31,Model1_SEMT!$1:$1048576,BP$4,0)*100,"-"))</f>
        <v>0</v>
      </c>
      <c r="BQ31" s="295">
        <f>IF($A31="","",IFERROR(VLOOKUP(BQ$3&amp;$A31,Model1_SEMT!$1:$1048576,BQ$4,0),"-"))</f>
        <v>3.6346048116684002E-2</v>
      </c>
      <c r="BR31" s="293">
        <f>IF($A31="","",IFERROR(VLOOKUP(BR$3&amp;$A31,Model1_SEMT!$1:$1048576,BR$4,0),"-"))</f>
        <v>0.91941213607788097</v>
      </c>
      <c r="BS31" s="294">
        <f>IF($A31="","",IFERROR(VLOOKUP(BS$3&amp;$A31,Model1_SEMT!$1:$1048576,BS$4,0)*100,"-"))</f>
        <v>0</v>
      </c>
      <c r="BT31" s="295">
        <f>IF($A31="","",IFERROR(VLOOKUP(BT$3&amp;$A31,Model1_SEMT!$1:$1048576,BT$4,0),"-"))</f>
        <v>3.9993800222873702E-2</v>
      </c>
    </row>
    <row r="32" spans="1:72" ht="25.5" x14ac:dyDescent="0.25">
      <c r="A32" s="353" t="s">
        <v>704</v>
      </c>
      <c r="B32" s="285"/>
      <c r="C32" s="303" t="s">
        <v>745</v>
      </c>
      <c r="D32" s="293">
        <f>IF($A32="","",IFERROR(VLOOKUP(D$3&amp;$A32,Model1_SEMT!$1:$1048576,D$4,0),"-"))</f>
        <v>1.50295174121857</v>
      </c>
      <c r="E32" s="294">
        <f>IF($A32="","",IFERROR(VLOOKUP(E$3&amp;$A32,Model1_SEMT!$1:$1048576,E$4,0)*100,"-"))</f>
        <v>0</v>
      </c>
      <c r="F32" s="295">
        <f>IF($A32="","",IFERROR(VLOOKUP(F$3&amp;$A32,Model1_SEMT!$1:$1048576,F$4,0),"-"))</f>
        <v>0.172373786568642</v>
      </c>
      <c r="G32" s="293">
        <f>IF($A32="","",IFERROR(VLOOKUP(G$3&amp;$A32,Model1_SEMT!$1:$1048576,G$4,0),"-"))</f>
        <v>1.47566866874695</v>
      </c>
      <c r="H32" s="294">
        <f>IF($A32="","",IFERROR(VLOOKUP(H$3&amp;$A32,Model1_SEMT!$1:$1048576,H$4,0)*100,"-"))</f>
        <v>0</v>
      </c>
      <c r="I32" s="295">
        <f>IF($A32="","",IFERROR(VLOOKUP(I$3&amp;$A32,Model1_SEMT!$1:$1048576,I$4,0),"-"))</f>
        <v>0.17719444632530201</v>
      </c>
      <c r="J32" s="293">
        <f>IF($A32="","",IFERROR(VLOOKUP(J$3&amp;$A32,Model1_SEMT!$1:$1048576,J$4,0),"-"))</f>
        <v>1.48978972434998</v>
      </c>
      <c r="K32" s="294">
        <f>IF($A32="","",IFERROR(VLOOKUP(K$3&amp;$A32,Model1_SEMT!$1:$1048576,K$4,0)*100,"-"))</f>
        <v>0</v>
      </c>
      <c r="L32" s="295">
        <f>IF($A32="","",IFERROR(VLOOKUP(L$3&amp;$A32,Model1_SEMT!$1:$1048576,L$4,0),"-"))</f>
        <v>0.17672285437583901</v>
      </c>
      <c r="M32" s="293">
        <f>IF($A32="","",IFERROR(VLOOKUP(M$3&amp;$A32,Model1_SEMT!$1:$1048576,M$4,0),"-"))</f>
        <v>1.47768378257751</v>
      </c>
      <c r="N32" s="294">
        <f>IF($A32="","",IFERROR(VLOOKUP(N$3&amp;$A32,Model1_SEMT!$1:$1048576,N$4,0)*100,"-"))</f>
        <v>0</v>
      </c>
      <c r="O32" s="295">
        <f>IF($A32="","",IFERROR(VLOOKUP(O$3&amp;$A32,Model1_SEMT!$1:$1048576,O$4,0),"-"))</f>
        <v>0.17541968822479201</v>
      </c>
      <c r="P32" s="293">
        <f>IF($A32="","",IFERROR(VLOOKUP(P$3&amp;$A32,Model1_SEMT!$1:$1048576,P$4,0),"-"))</f>
        <v>1.4525648355484</v>
      </c>
      <c r="Q32" s="294">
        <f>IF($A32="","",IFERROR(VLOOKUP(Q$3&amp;$A32,Model1_SEMT!$1:$1048576,Q$4,0)*100,"-"))</f>
        <v>0</v>
      </c>
      <c r="R32" s="295">
        <f>IF($A32="","",IFERROR(VLOOKUP(R$3&amp;$A32,Model1_SEMT!$1:$1048576,R$4,0),"-"))</f>
        <v>0.18072071671485901</v>
      </c>
      <c r="S32" s="293">
        <f>IF($A32="","",IFERROR(VLOOKUP(S$3&amp;$A32,Model1_SEMT!$1:$1048576,S$4,0),"-"))</f>
        <v>1.4428405761718801</v>
      </c>
      <c r="T32" s="294">
        <f>IF($A32="","",IFERROR(VLOOKUP(T$3&amp;$A32,Model1_SEMT!$1:$1048576,T$4,0)*100,"-"))</f>
        <v>0</v>
      </c>
      <c r="U32" s="295">
        <f>IF($A32="","",IFERROR(VLOOKUP(U$3&amp;$A32,Model1_SEMT!$1:$1048576,U$4,0),"-"))</f>
        <v>0.17900604009628299</v>
      </c>
      <c r="V32" s="293">
        <f>IF($A32="","",IFERROR(VLOOKUP(V$3&amp;$A32,Model1_SEMT!$1:$1048576,V$4,0),"-"))</f>
        <v>1.45542335510254</v>
      </c>
      <c r="W32" s="294">
        <f>IF($A32="","",IFERROR(VLOOKUP(W$3&amp;$A32,Model1_SEMT!$1:$1048576,W$4,0)*100,"-"))</f>
        <v>0</v>
      </c>
      <c r="X32" s="295">
        <f>IF($A32="","",IFERROR(VLOOKUP(X$3&amp;$A32,Model1_SEMT!$1:$1048576,X$4,0),"-"))</f>
        <v>0.17827843129634899</v>
      </c>
      <c r="Y32" s="293">
        <f>IF($A32="","",IFERROR(VLOOKUP(Y$3&amp;$A32,Model1_SEMT!$1:$1048576,Y$4,0),"-"))</f>
        <v>1.3934456110000599</v>
      </c>
      <c r="Z32" s="294">
        <f>IF($A32="","",IFERROR(VLOOKUP(Z$3&amp;$A32,Model1_SEMT!$1:$1048576,Z$4,0)*100,"-"))</f>
        <v>0</v>
      </c>
      <c r="AA32" s="295">
        <f>IF($A32="","",IFERROR(VLOOKUP(AA$3&amp;$A32,Model1_SEMT!$1:$1048576,AA$4,0),"-"))</f>
        <v>0.18058870732784299</v>
      </c>
      <c r="AB32" s="293">
        <f>IF($A32="","",IFERROR(VLOOKUP(AB$3&amp;$A32,Model1_SEMT!$1:$1048576,AB$4,0),"-"))</f>
        <v>1.38826763629913</v>
      </c>
      <c r="AC32" s="294">
        <f>IF($A32="","",IFERROR(VLOOKUP(AC$3&amp;$A32,Model1_SEMT!$1:$1048576,AC$4,0)*100,"-"))</f>
        <v>0</v>
      </c>
      <c r="AD32" s="295">
        <f>IF($A32="","",IFERROR(VLOOKUP(AD$3&amp;$A32,Model1_SEMT!$1:$1048576,AD$4,0),"-"))</f>
        <v>0.18996623158454901</v>
      </c>
      <c r="AE32" s="293">
        <f>IF($A32="","",IFERROR(VLOOKUP(AE$3&amp;$A32,Model1_SEMT!$1:$1048576,AE$4,0),"-"))</f>
        <v>1.48641133308411</v>
      </c>
      <c r="AF32" s="294">
        <f>IF($A32="","",IFERROR(VLOOKUP(AF$3&amp;$A32,Model1_SEMT!$1:$1048576,AF$4,0)*100,"-"))</f>
        <v>0</v>
      </c>
      <c r="AG32" s="295">
        <f>IF($A32="","",IFERROR(VLOOKUP(AG$3&amp;$A32,Model1_SEMT!$1:$1048576,AG$4,0),"-"))</f>
        <v>0.19349481165409099</v>
      </c>
      <c r="AH32" s="293">
        <f>IF($A32="","",IFERROR(VLOOKUP(AH$3&amp;$A32,Model1_SEMT!$1:$1048576,AH$4,0),"-"))</f>
        <v>1.36818027496338</v>
      </c>
      <c r="AI32" s="294">
        <f>IF($A32="","",IFERROR(VLOOKUP(AI$3&amp;$A32,Model1_SEMT!$1:$1048576,AI$4,0)*100,"-"))</f>
        <v>0</v>
      </c>
      <c r="AJ32" s="295">
        <f>IF($A32="","",IFERROR(VLOOKUP(AJ$3&amp;$A32,Model1_SEMT!$1:$1048576,AJ$4,0),"-"))</f>
        <v>0.194788172841072</v>
      </c>
      <c r="AK32" s="293">
        <f>IF($A32="","",IFERROR(VLOOKUP(AK$3&amp;$A32,Model1_SEMT!$1:$1048576,AK$4,0),"-"))</f>
        <v>1.39927494525909</v>
      </c>
      <c r="AL32" s="294">
        <f>IF($A32="","",IFERROR(VLOOKUP(AL$3&amp;$A32,Model1_SEMT!$1:$1048576,AL$4,0)*100,"-"))</f>
        <v>0</v>
      </c>
      <c r="AM32" s="295">
        <f>IF($A32="","",IFERROR(VLOOKUP(AM$3&amp;$A32,Model1_SEMT!$1:$1048576,AM$4,0),"-"))</f>
        <v>0.19921919703483601</v>
      </c>
      <c r="AN32" s="293">
        <f>IF($A32="","",IFERROR(VLOOKUP(AN$3&amp;$A32,Model1_SEMT!$1:$1048576,AN$4,0),"-"))</f>
        <v>1.4453487396240201</v>
      </c>
      <c r="AO32" s="294">
        <f>IF($A32="","",IFERROR(VLOOKUP(AO$3&amp;$A32,Model1_SEMT!$1:$1048576,AO$4,0)*100,"-"))</f>
        <v>0</v>
      </c>
      <c r="AP32" s="295">
        <f>IF($A32="","",IFERROR(VLOOKUP(AP$3&amp;$A32,Model1_SEMT!$1:$1048576,AP$4,0),"-"))</f>
        <v>0.20289251208305401</v>
      </c>
      <c r="AQ32" s="293">
        <f>IF($A32="","",IFERROR(VLOOKUP(AQ$3&amp;$A32,Model1_SEMT!$1:$1048576,AQ$4,0),"-"))</f>
        <v>1.4614797830581701</v>
      </c>
      <c r="AR32" s="294">
        <f>IF($A32="","",IFERROR(VLOOKUP(AR$3&amp;$A32,Model1_SEMT!$1:$1048576,AR$4,0)*100,"-"))</f>
        <v>0</v>
      </c>
      <c r="AS32" s="295">
        <f>IF($A32="","",IFERROR(VLOOKUP(AS$3&amp;$A32,Model1_SEMT!$1:$1048576,AS$4,0),"-"))</f>
        <v>0.205742612481117</v>
      </c>
      <c r="AT32" s="293">
        <f>IF($A32="","",IFERROR(VLOOKUP(AT$3&amp;$A32,Model1_SEMT!$1:$1048576,AT$4,0),"-"))</f>
        <v>1.52726173400879</v>
      </c>
      <c r="AU32" s="294">
        <f>IF($A32="","",IFERROR(VLOOKUP(AU$3&amp;$A32,Model1_SEMT!$1:$1048576,AU$4,0)*100,"-"))</f>
        <v>0</v>
      </c>
      <c r="AV32" s="295">
        <f>IF($A32="","",IFERROR(VLOOKUP(AV$3&amp;$A32,Model1_SEMT!$1:$1048576,AV$4,0),"-"))</f>
        <v>0.210147425532341</v>
      </c>
      <c r="AW32" s="293">
        <f>IF($A32="","",IFERROR(VLOOKUP(AW$3&amp;$A32,Model1_SEMT!$1:$1048576,AW$4,0),"-"))</f>
        <v>1.42714595794678</v>
      </c>
      <c r="AX32" s="294">
        <f>IF($A32="","",IFERROR(VLOOKUP(AX$3&amp;$A32,Model1_SEMT!$1:$1048576,AX$4,0)*100,"-"))</f>
        <v>0</v>
      </c>
      <c r="AY32" s="295">
        <f>IF($A32="","",IFERROR(VLOOKUP(AY$3&amp;$A32,Model1_SEMT!$1:$1048576,AY$4,0),"-"))</f>
        <v>0.18614985048770899</v>
      </c>
      <c r="AZ32" s="293">
        <f>IF($A32="","",IFERROR(VLOOKUP(AZ$3&amp;$A32,Model1_SEMT!$1:$1048576,AZ$4,0),"-"))</f>
        <v>1.4497755765914899</v>
      </c>
      <c r="BA32" s="294">
        <f>IF($A32="","",IFERROR(VLOOKUP(BA$3&amp;$A32,Model1_SEMT!$1:$1048576,BA$4,0)*100,"-"))</f>
        <v>0</v>
      </c>
      <c r="BB32" s="295">
        <f>IF($A32="","",IFERROR(VLOOKUP(BB$3&amp;$A32,Model1_SEMT!$1:$1048576,BB$4,0),"-"))</f>
        <v>0.21193674206733701</v>
      </c>
      <c r="BC32" s="293">
        <f>IF($A32="","",IFERROR(VLOOKUP(BC$3&amp;$A32,Model1_SEMT!$1:$1048576,BC$4,0),"-"))</f>
        <v>1.3896471261978101</v>
      </c>
      <c r="BD32" s="294">
        <f>IF($A32="","",IFERROR(VLOOKUP(BD$3&amp;$A32,Model1_SEMT!$1:$1048576,BD$4,0)*100,"-"))</f>
        <v>0</v>
      </c>
      <c r="BE32" s="295">
        <f>IF($A32="","",IFERROR(VLOOKUP(BE$3&amp;$A32,Model1_SEMT!$1:$1048576,BE$4,0),"-"))</f>
        <v>0.21043631434440599</v>
      </c>
      <c r="BF32" s="293">
        <f>IF($A32="","",IFERROR(VLOOKUP(BF$3&amp;$A32,Model1_SEMT!$1:$1048576,BF$4,0),"-"))</f>
        <v>1.4862266778945901</v>
      </c>
      <c r="BG32" s="294">
        <f>IF($A32="","",IFERROR(VLOOKUP(BG$3&amp;$A32,Model1_SEMT!$1:$1048576,BG$4,0)*100,"-"))</f>
        <v>0</v>
      </c>
      <c r="BH32" s="295">
        <f>IF($A32="","",IFERROR(VLOOKUP(BH$3&amp;$A32,Model1_SEMT!$1:$1048576,BH$4,0),"-"))</f>
        <v>0.17544113099575001</v>
      </c>
      <c r="BI32" s="293">
        <f>IF($A32="","",IFERROR(VLOOKUP(BI$3&amp;$A32,Model1_SEMT!$1:$1048576,BI$4,0),"-"))</f>
        <v>1.43814885616302</v>
      </c>
      <c r="BJ32" s="294">
        <f>IF($A32="","",IFERROR(VLOOKUP(BJ$3&amp;$A32,Model1_SEMT!$1:$1048576,BJ$4,0)*100,"-"))</f>
        <v>0</v>
      </c>
      <c r="BK32" s="295">
        <f>IF($A32="","",IFERROR(VLOOKUP(BK$3&amp;$A32,Model1_SEMT!$1:$1048576,BK$4,0),"-"))</f>
        <v>0.17964619398117099</v>
      </c>
      <c r="BL32" s="293">
        <f>IF($A32="","",IFERROR(VLOOKUP(BL$3&amp;$A32,Model1_SEMT!$1:$1048576,BL$4,0),"-"))</f>
        <v>1.4038428068161</v>
      </c>
      <c r="BM32" s="294">
        <f>IF($A32="","",IFERROR(VLOOKUP(BM$3&amp;$A32,Model1_SEMT!$1:$1048576,BM$4,0)*100,"-"))</f>
        <v>0</v>
      </c>
      <c r="BN32" s="295">
        <f>IF($A32="","",IFERROR(VLOOKUP(BN$3&amp;$A32,Model1_SEMT!$1:$1048576,BN$4,0),"-"))</f>
        <v>0.19437094032764399</v>
      </c>
      <c r="BO32" s="293">
        <f>IF($A32="","",IFERROR(VLOOKUP(BO$3&amp;$A32,Model1_SEMT!$1:$1048576,BO$4,0),"-"))</f>
        <v>1.45320737361908</v>
      </c>
      <c r="BP32" s="294">
        <f>IF($A32="","",IFERROR(VLOOKUP(BP$3&amp;$A32,Model1_SEMT!$1:$1048576,BP$4,0)*100,"-"))</f>
        <v>0</v>
      </c>
      <c r="BQ32" s="295">
        <f>IF($A32="","",IFERROR(VLOOKUP(BQ$3&amp;$A32,Model1_SEMT!$1:$1048576,BQ$4,0),"-"))</f>
        <v>0.20125484466552701</v>
      </c>
      <c r="BR32" s="293">
        <f>IF($A32="","",IFERROR(VLOOKUP(BR$3&amp;$A32,Model1_SEMT!$1:$1048576,BR$4,0),"-"))</f>
        <v>1.4198310375213601</v>
      </c>
      <c r="BS32" s="294">
        <f>IF($A32="","",IFERROR(VLOOKUP(BS$3&amp;$A32,Model1_SEMT!$1:$1048576,BS$4,0)*100,"-"))</f>
        <v>0</v>
      </c>
      <c r="BT32" s="295">
        <f>IF($A32="","",IFERROR(VLOOKUP(BT$3&amp;$A32,Model1_SEMT!$1:$1048576,BT$4,0),"-"))</f>
        <v>0.21118389070033999</v>
      </c>
    </row>
    <row r="33" spans="1:72" ht="25.5" x14ac:dyDescent="0.25">
      <c r="A33" s="353" t="s">
        <v>705</v>
      </c>
      <c r="B33" s="321"/>
      <c r="C33" s="322" t="s">
        <v>765</v>
      </c>
      <c r="D33" s="293">
        <f>IF($A33="","",IFERROR(VLOOKUP(D$3&amp;$A33,Model1_SEMT!$1:$1048576,D$4,0),"-"))</f>
        <v>1.9046325683593801</v>
      </c>
      <c r="E33" s="294">
        <f>IF($A33="","",IFERROR(VLOOKUP(E$3&amp;$A33,Model1_SEMT!$1:$1048576,E$4,0)*100,"-"))</f>
        <v>0</v>
      </c>
      <c r="F33" s="295">
        <f>IF($A33="","",IFERROR(VLOOKUP(F$3&amp;$A33,Model1_SEMT!$1:$1048576,F$4,0),"-"))</f>
        <v>9.2577608302235603E-3</v>
      </c>
      <c r="G33" s="293">
        <f>IF($A33="","",IFERROR(VLOOKUP(G$3&amp;$A33,Model1_SEMT!$1:$1048576,G$4,0),"-"))</f>
        <v>1.7363464832305899</v>
      </c>
      <c r="H33" s="294">
        <f>IF($A33="","",IFERROR(VLOOKUP(H$3&amp;$A33,Model1_SEMT!$1:$1048576,H$4,0)*100,"-"))</f>
        <v>0</v>
      </c>
      <c r="I33" s="295">
        <f>IF($A33="","",IFERROR(VLOOKUP(I$3&amp;$A33,Model1_SEMT!$1:$1048576,I$4,0),"-"))</f>
        <v>9.9760871380567603E-3</v>
      </c>
      <c r="J33" s="293">
        <f>IF($A33="","",IFERROR(VLOOKUP(J$3&amp;$A33,Model1_SEMT!$1:$1048576,J$4,0),"-"))</f>
        <v>1.8915762901306199</v>
      </c>
      <c r="K33" s="294">
        <f>IF($A33="","",IFERROR(VLOOKUP(K$3&amp;$A33,Model1_SEMT!$1:$1048576,K$4,0)*100,"-"))</f>
        <v>0</v>
      </c>
      <c r="L33" s="295">
        <f>IF($A33="","",IFERROR(VLOOKUP(L$3&amp;$A33,Model1_SEMT!$1:$1048576,L$4,0),"-"))</f>
        <v>9.8476046696305292E-3</v>
      </c>
      <c r="M33" s="293">
        <f>IF($A33="","",IFERROR(VLOOKUP(M$3&amp;$A33,Model1_SEMT!$1:$1048576,M$4,0),"-"))</f>
        <v>1.9065475463867201</v>
      </c>
      <c r="N33" s="294">
        <f>IF($A33="","",IFERROR(VLOOKUP(N$3&amp;$A33,Model1_SEMT!$1:$1048576,N$4,0)*100,"-"))</f>
        <v>0</v>
      </c>
      <c r="O33" s="295">
        <f>IF($A33="","",IFERROR(VLOOKUP(O$3&amp;$A33,Model1_SEMT!$1:$1048576,O$4,0),"-"))</f>
        <v>1.0055872611701501E-2</v>
      </c>
      <c r="P33" s="293">
        <f>IF($A33="","",IFERROR(VLOOKUP(P$3&amp;$A33,Model1_SEMT!$1:$1048576,P$4,0),"-"))</f>
        <v>1.9557627439498899</v>
      </c>
      <c r="Q33" s="294">
        <f>IF($A33="","",IFERROR(VLOOKUP(Q$3&amp;$A33,Model1_SEMT!$1:$1048576,Q$4,0)*100,"-"))</f>
        <v>0</v>
      </c>
      <c r="R33" s="295">
        <f>IF($A33="","",IFERROR(VLOOKUP(R$3&amp;$A33,Model1_SEMT!$1:$1048576,R$4,0),"-"))</f>
        <v>1.0117960162460801E-2</v>
      </c>
      <c r="S33" s="293">
        <f>IF($A33="","",IFERROR(VLOOKUP(S$3&amp;$A33,Model1_SEMT!$1:$1048576,S$4,0),"-"))</f>
        <v>1.9675662517547601</v>
      </c>
      <c r="T33" s="294">
        <f>IF($A33="","",IFERROR(VLOOKUP(T$3&amp;$A33,Model1_SEMT!$1:$1048576,T$4,0)*100,"-"))</f>
        <v>0</v>
      </c>
      <c r="U33" s="295">
        <f>IF($A33="","",IFERROR(VLOOKUP(U$3&amp;$A33,Model1_SEMT!$1:$1048576,U$4,0),"-"))</f>
        <v>9.3341190367937105E-3</v>
      </c>
      <c r="V33" s="293">
        <f>IF($A33="","",IFERROR(VLOOKUP(V$3&amp;$A33,Model1_SEMT!$1:$1048576,V$4,0),"-"))</f>
        <v>2.0339660644531299</v>
      </c>
      <c r="W33" s="294">
        <f>IF($A33="","",IFERROR(VLOOKUP(W$3&amp;$A33,Model1_SEMT!$1:$1048576,W$4,0)*100,"-"))</f>
        <v>0</v>
      </c>
      <c r="X33" s="295">
        <f>IF($A33="","",IFERROR(VLOOKUP(X$3&amp;$A33,Model1_SEMT!$1:$1048576,X$4,0),"-"))</f>
        <v>9.9716242402791994E-3</v>
      </c>
      <c r="Y33" s="293">
        <f>IF($A33="","",IFERROR(VLOOKUP(Y$3&amp;$A33,Model1_SEMT!$1:$1048576,Y$4,0),"-"))</f>
        <v>1.9953463077545199</v>
      </c>
      <c r="Z33" s="294">
        <f>IF($A33="","",IFERROR(VLOOKUP(Z$3&amp;$A33,Model1_SEMT!$1:$1048576,Z$4,0)*100,"-"))</f>
        <v>0</v>
      </c>
      <c r="AA33" s="295">
        <f>IF($A33="","",IFERROR(VLOOKUP(AA$3&amp;$A33,Model1_SEMT!$1:$1048576,AA$4,0),"-"))</f>
        <v>9.4060013070702605E-3</v>
      </c>
      <c r="AB33" s="293">
        <f>IF($A33="","",IFERROR(VLOOKUP(AB$3&amp;$A33,Model1_SEMT!$1:$1048576,AB$4,0),"-"))</f>
        <v>1.90812516212463</v>
      </c>
      <c r="AC33" s="294">
        <f>IF($A33="","",IFERROR(VLOOKUP(AC$3&amp;$A33,Model1_SEMT!$1:$1048576,AC$4,0)*100,"-"))</f>
        <v>0</v>
      </c>
      <c r="AD33" s="295">
        <f>IF($A33="","",IFERROR(VLOOKUP(AD$3&amp;$A33,Model1_SEMT!$1:$1048576,AD$4,0),"-"))</f>
        <v>8.5633033886551892E-3</v>
      </c>
      <c r="AE33" s="293">
        <f>IF($A33="","",IFERROR(VLOOKUP(AE$3&amp;$A33,Model1_SEMT!$1:$1048576,AE$4,0),"-"))</f>
        <v>1.95694160461426</v>
      </c>
      <c r="AF33" s="294">
        <f>IF($A33="","",IFERROR(VLOOKUP(AF$3&amp;$A33,Model1_SEMT!$1:$1048576,AF$4,0)*100,"-"))</f>
        <v>0</v>
      </c>
      <c r="AG33" s="295">
        <f>IF($A33="","",IFERROR(VLOOKUP(AG$3&amp;$A33,Model1_SEMT!$1:$1048576,AG$4,0),"-"))</f>
        <v>8.0301752313971502E-3</v>
      </c>
      <c r="AH33" s="293">
        <f>IF($A33="","",IFERROR(VLOOKUP(AH$3&amp;$A33,Model1_SEMT!$1:$1048576,AH$4,0),"-"))</f>
        <v>1.85317265987396</v>
      </c>
      <c r="AI33" s="294">
        <f>IF($A33="","",IFERROR(VLOOKUP(AI$3&amp;$A33,Model1_SEMT!$1:$1048576,AI$4,0)*100,"-"))</f>
        <v>0</v>
      </c>
      <c r="AJ33" s="295">
        <f>IF($A33="","",IFERROR(VLOOKUP(AJ$3&amp;$A33,Model1_SEMT!$1:$1048576,AJ$4,0),"-"))</f>
        <v>8.7227486073970795E-3</v>
      </c>
      <c r="AK33" s="293">
        <f>IF($A33="","",IFERROR(VLOOKUP(AK$3&amp;$A33,Model1_SEMT!$1:$1048576,AK$4,0),"-"))</f>
        <v>2.0247468948364298</v>
      </c>
      <c r="AL33" s="294">
        <f>IF($A33="","",IFERROR(VLOOKUP(AL$3&amp;$A33,Model1_SEMT!$1:$1048576,AL$4,0)*100,"-"))</f>
        <v>0</v>
      </c>
      <c r="AM33" s="295">
        <f>IF($A33="","",IFERROR(VLOOKUP(AM$3&amp;$A33,Model1_SEMT!$1:$1048576,AM$4,0),"-"))</f>
        <v>8.0138146877288801E-3</v>
      </c>
      <c r="AN33" s="293">
        <f>IF($A33="","",IFERROR(VLOOKUP(AN$3&amp;$A33,Model1_SEMT!$1:$1048576,AN$4,0),"-"))</f>
        <v>1.93557965755463</v>
      </c>
      <c r="AO33" s="294">
        <f>IF($A33="","",IFERROR(VLOOKUP(AO$3&amp;$A33,Model1_SEMT!$1:$1048576,AO$4,0)*100,"-"))</f>
        <v>0</v>
      </c>
      <c r="AP33" s="295">
        <f>IF($A33="","",IFERROR(VLOOKUP(AP$3&amp;$A33,Model1_SEMT!$1:$1048576,AP$4,0),"-"))</f>
        <v>9.86082665622234E-3</v>
      </c>
      <c r="AQ33" s="293">
        <f>IF($A33="","",IFERROR(VLOOKUP(AQ$3&amp;$A33,Model1_SEMT!$1:$1048576,AQ$4,0),"-"))</f>
        <v>1.9574960470199601</v>
      </c>
      <c r="AR33" s="294">
        <f>IF($A33="","",IFERROR(VLOOKUP(AR$3&amp;$A33,Model1_SEMT!$1:$1048576,AR$4,0)*100,"-"))</f>
        <v>0</v>
      </c>
      <c r="AS33" s="295">
        <f>IF($A33="","",IFERROR(VLOOKUP(AS$3&amp;$A33,Model1_SEMT!$1:$1048576,AS$4,0),"-"))</f>
        <v>1.0770298540592201E-2</v>
      </c>
      <c r="AT33" s="293">
        <f>IF($A33="","",IFERROR(VLOOKUP(AT$3&amp;$A33,Model1_SEMT!$1:$1048576,AT$4,0),"-"))</f>
        <v>2.0106933116912802</v>
      </c>
      <c r="AU33" s="294">
        <f>IF($A33="","",IFERROR(VLOOKUP(AU$3&amp;$A33,Model1_SEMT!$1:$1048576,AU$4,0)*100,"-"))</f>
        <v>0</v>
      </c>
      <c r="AV33" s="295">
        <f>IF($A33="","",IFERROR(VLOOKUP(AV$3&amp;$A33,Model1_SEMT!$1:$1048576,AV$4,0),"-"))</f>
        <v>9.5568634569644893E-3</v>
      </c>
      <c r="AW33" s="293">
        <f>IF($A33="","",IFERROR(VLOOKUP(AW$3&amp;$A33,Model1_SEMT!$1:$1048576,AW$4,0),"-"))</f>
        <v>2.0018267631530802</v>
      </c>
      <c r="AX33" s="294">
        <f>IF($A33="","",IFERROR(VLOOKUP(AX$3&amp;$A33,Model1_SEMT!$1:$1048576,AX$4,0)*100,"-"))</f>
        <v>0</v>
      </c>
      <c r="AY33" s="295">
        <f>IF($A33="","",IFERROR(VLOOKUP(AY$3&amp;$A33,Model1_SEMT!$1:$1048576,AY$4,0),"-"))</f>
        <v>1.01400297135115E-2</v>
      </c>
      <c r="AZ33" s="293">
        <f>IF($A33="","",IFERROR(VLOOKUP(AZ$3&amp;$A33,Model1_SEMT!$1:$1048576,AZ$4,0),"-"))</f>
        <v>1.90665400028229</v>
      </c>
      <c r="BA33" s="294">
        <f>IF($A33="","",IFERROR(VLOOKUP(BA$3&amp;$A33,Model1_SEMT!$1:$1048576,BA$4,0)*100,"-"))</f>
        <v>0</v>
      </c>
      <c r="BB33" s="295">
        <f>IF($A33="","",IFERROR(VLOOKUP(BB$3&amp;$A33,Model1_SEMT!$1:$1048576,BB$4,0),"-"))</f>
        <v>1.0805341415107301E-2</v>
      </c>
      <c r="BC33" s="293">
        <f>IF($A33="","",IFERROR(VLOOKUP(BC$3&amp;$A33,Model1_SEMT!$1:$1048576,BC$4,0),"-"))</f>
        <v>1.85768294334412</v>
      </c>
      <c r="BD33" s="294">
        <f>IF($A33="","",IFERROR(VLOOKUP(BD$3&amp;$A33,Model1_SEMT!$1:$1048576,BD$4,0)*100,"-"))</f>
        <v>0</v>
      </c>
      <c r="BE33" s="295">
        <f>IF($A33="","",IFERROR(VLOOKUP(BE$3&amp;$A33,Model1_SEMT!$1:$1048576,BE$4,0),"-"))</f>
        <v>1.1483349837362799E-2</v>
      </c>
      <c r="BF33" s="293">
        <f>IF($A33="","",IFERROR(VLOOKUP(BF$3&amp;$A33,Model1_SEMT!$1:$1048576,BF$4,0),"-"))</f>
        <v>1.85879147052765</v>
      </c>
      <c r="BG33" s="294">
        <f>IF($A33="","",IFERROR(VLOOKUP(BG$3&amp;$A33,Model1_SEMT!$1:$1048576,BG$4,0)*100,"-"))</f>
        <v>0</v>
      </c>
      <c r="BH33" s="295">
        <f>IF($A33="","",IFERROR(VLOOKUP(BH$3&amp;$A33,Model1_SEMT!$1:$1048576,BH$4,0),"-"))</f>
        <v>9.7875334322452493E-3</v>
      </c>
      <c r="BI33" s="293">
        <f>IF($A33="","",IFERROR(VLOOKUP(BI$3&amp;$A33,Model1_SEMT!$1:$1048576,BI$4,0),"-"))</f>
        <v>1.98962473869324</v>
      </c>
      <c r="BJ33" s="294">
        <f>IF($A33="","",IFERROR(VLOOKUP(BJ$3&amp;$A33,Model1_SEMT!$1:$1048576,BJ$4,0)*100,"-"))</f>
        <v>0</v>
      </c>
      <c r="BK33" s="295">
        <f>IF($A33="","",IFERROR(VLOOKUP(BK$3&amp;$A33,Model1_SEMT!$1:$1048576,BK$4,0),"-"))</f>
        <v>9.70694702118635E-3</v>
      </c>
      <c r="BL33" s="293">
        <f>IF($A33="","",IFERROR(VLOOKUP(BL$3&amp;$A33,Model1_SEMT!$1:$1048576,BL$4,0),"-"))</f>
        <v>1.92871737480164</v>
      </c>
      <c r="BM33" s="294">
        <f>IF($A33="","",IFERROR(VLOOKUP(BM$3&amp;$A33,Model1_SEMT!$1:$1048576,BM$4,0)*100,"-"))</f>
        <v>0</v>
      </c>
      <c r="BN33" s="295">
        <f>IF($A33="","",IFERROR(VLOOKUP(BN$3&amp;$A33,Model1_SEMT!$1:$1048576,BN$4,0),"-"))</f>
        <v>8.3323484286665899E-3</v>
      </c>
      <c r="BO33" s="293">
        <f>IF($A33="","",IFERROR(VLOOKUP(BO$3&amp;$A33,Model1_SEMT!$1:$1048576,BO$4,0),"-"))</f>
        <v>1.96423316001892</v>
      </c>
      <c r="BP33" s="294">
        <f>IF($A33="","",IFERROR(VLOOKUP(BP$3&amp;$A33,Model1_SEMT!$1:$1048576,BP$4,0)*100,"-"))</f>
        <v>0</v>
      </c>
      <c r="BQ33" s="295">
        <f>IF($A33="","",IFERROR(VLOOKUP(BQ$3&amp;$A33,Model1_SEMT!$1:$1048576,BQ$4,0),"-"))</f>
        <v>1.00833661854267E-2</v>
      </c>
      <c r="BR33" s="293">
        <f>IF($A33="","",IFERROR(VLOOKUP(BR$3&amp;$A33,Model1_SEMT!$1:$1048576,BR$4,0),"-"))</f>
        <v>1.8822166919708301</v>
      </c>
      <c r="BS33" s="294">
        <f>IF($A33="","",IFERROR(VLOOKUP(BS$3&amp;$A33,Model1_SEMT!$1:$1048576,BS$4,0)*100,"-"))</f>
        <v>0</v>
      </c>
      <c r="BT33" s="295">
        <f>IF($A33="","",IFERROR(VLOOKUP(BT$3&amp;$A33,Model1_SEMT!$1:$1048576,BT$4,0),"-"))</f>
        <v>1.1145541444420801E-2</v>
      </c>
    </row>
    <row r="34" spans="1:72" ht="25.5" x14ac:dyDescent="0.25">
      <c r="A34" s="353" t="s">
        <v>707</v>
      </c>
      <c r="B34" s="321"/>
      <c r="C34" s="322" t="s">
        <v>766</v>
      </c>
      <c r="D34" s="293">
        <f>IF($A34="","",IFERROR(VLOOKUP(D$3&amp;$A34,Model1_SEMT!$1:$1048576,D$4,0),"-"))</f>
        <v>1.7919185161590601</v>
      </c>
      <c r="E34" s="294">
        <f>IF($A34="","",IFERROR(VLOOKUP(E$3&amp;$A34,Model1_SEMT!$1:$1048576,E$4,0)*100,"-"))</f>
        <v>8.2393790119450402E-23</v>
      </c>
      <c r="F34" s="295">
        <f>IF($A34="","",IFERROR(VLOOKUP(F$3&amp;$A34,Model1_SEMT!$1:$1048576,F$4,0),"-"))</f>
        <v>2.3566891904920301E-3</v>
      </c>
      <c r="G34" s="293">
        <f>IF($A34="","",IFERROR(VLOOKUP(G$3&amp;$A34,Model1_SEMT!$1:$1048576,G$4,0),"-"))</f>
        <v>1.9480909109115601</v>
      </c>
      <c r="H34" s="294">
        <f>IF($A34="","",IFERROR(VLOOKUP(H$3&amp;$A34,Model1_SEMT!$1:$1048576,H$4,0)*100,"-"))</f>
        <v>0</v>
      </c>
      <c r="I34" s="295">
        <f>IF($A34="","",IFERROR(VLOOKUP(I$3&amp;$A34,Model1_SEMT!$1:$1048576,I$4,0),"-"))</f>
        <v>3.3668323885649399E-3</v>
      </c>
      <c r="J34" s="293">
        <f>IF($A34="","",IFERROR(VLOOKUP(J$3&amp;$A34,Model1_SEMT!$1:$1048576,J$4,0),"-"))</f>
        <v>2.2759931087493901</v>
      </c>
      <c r="K34" s="294">
        <f>IF($A34="","",IFERROR(VLOOKUP(K$3&amp;$A34,Model1_SEMT!$1:$1048576,K$4,0)*100,"-"))</f>
        <v>0</v>
      </c>
      <c r="L34" s="295">
        <f>IF($A34="","",IFERROR(VLOOKUP(L$3&amp;$A34,Model1_SEMT!$1:$1048576,L$4,0),"-"))</f>
        <v>3.2729425001889502E-3</v>
      </c>
      <c r="M34" s="293">
        <f>IF($A34="","",IFERROR(VLOOKUP(M$3&amp;$A34,Model1_SEMT!$1:$1048576,M$4,0),"-"))</f>
        <v>2.19421458244324</v>
      </c>
      <c r="N34" s="294">
        <f>IF($A34="","",IFERROR(VLOOKUP(N$3&amp;$A34,Model1_SEMT!$1:$1048576,N$4,0)*100,"-"))</f>
        <v>0</v>
      </c>
      <c r="O34" s="295">
        <f>IF($A34="","",IFERROR(VLOOKUP(O$3&amp;$A34,Model1_SEMT!$1:$1048576,O$4,0),"-"))</f>
        <v>3.3059297129511798E-3</v>
      </c>
      <c r="P34" s="293">
        <f>IF($A34="","",IFERROR(VLOOKUP(P$3&amp;$A34,Model1_SEMT!$1:$1048576,P$4,0),"-"))</f>
        <v>2.2979459762573202</v>
      </c>
      <c r="Q34" s="294">
        <f>IF($A34="","",IFERROR(VLOOKUP(Q$3&amp;$A34,Model1_SEMT!$1:$1048576,Q$4,0)*100,"-"))</f>
        <v>0</v>
      </c>
      <c r="R34" s="295">
        <f>IF($A34="","",IFERROR(VLOOKUP(R$3&amp;$A34,Model1_SEMT!$1:$1048576,R$4,0),"-"))</f>
        <v>2.5110684800893099E-3</v>
      </c>
      <c r="S34" s="293">
        <f>IF($A34="","",IFERROR(VLOOKUP(S$3&amp;$A34,Model1_SEMT!$1:$1048576,S$4,0),"-"))</f>
        <v>2.2967984676361102</v>
      </c>
      <c r="T34" s="294">
        <f>IF($A34="","",IFERROR(VLOOKUP(T$3&amp;$A34,Model1_SEMT!$1:$1048576,T$4,0)*100,"-"))</f>
        <v>0</v>
      </c>
      <c r="U34" s="295">
        <f>IF($A34="","",IFERROR(VLOOKUP(U$3&amp;$A34,Model1_SEMT!$1:$1048576,U$4,0),"-"))</f>
        <v>2.9913403559476098E-3</v>
      </c>
      <c r="V34" s="293">
        <f>IF($A34="","",IFERROR(VLOOKUP(V$3&amp;$A34,Model1_SEMT!$1:$1048576,V$4,0),"-"))</f>
        <v>2.1528282165527299</v>
      </c>
      <c r="W34" s="294">
        <f>IF($A34="","",IFERROR(VLOOKUP(W$3&amp;$A34,Model1_SEMT!$1:$1048576,W$4,0)*100,"-"))</f>
        <v>0</v>
      </c>
      <c r="X34" s="295">
        <f>IF($A34="","",IFERROR(VLOOKUP(X$3&amp;$A34,Model1_SEMT!$1:$1048576,X$4,0),"-"))</f>
        <v>3.51289147511125E-3</v>
      </c>
      <c r="Y34" s="293">
        <f>IF($A34="","",IFERROR(VLOOKUP(Y$3&amp;$A34,Model1_SEMT!$1:$1048576,Y$4,0),"-"))</f>
        <v>2.2889575958252002</v>
      </c>
      <c r="Z34" s="294">
        <f>IF($A34="","",IFERROR(VLOOKUP(Z$3&amp;$A34,Model1_SEMT!$1:$1048576,Z$4,0)*100,"-"))</f>
        <v>0</v>
      </c>
      <c r="AA34" s="295">
        <f>IF($A34="","",IFERROR(VLOOKUP(AA$3&amp;$A34,Model1_SEMT!$1:$1048576,AA$4,0),"-"))</f>
        <v>4.0979306213557703E-3</v>
      </c>
      <c r="AB34" s="293">
        <f>IF($A34="","",IFERROR(VLOOKUP(AB$3&amp;$A34,Model1_SEMT!$1:$1048576,AB$4,0),"-"))</f>
        <v>2.1781921386718799</v>
      </c>
      <c r="AC34" s="294">
        <f>IF($A34="","",IFERROR(VLOOKUP(AC$3&amp;$A34,Model1_SEMT!$1:$1048576,AC$4,0)*100,"-"))</f>
        <v>0</v>
      </c>
      <c r="AD34" s="295">
        <f>IF($A34="","",IFERROR(VLOOKUP(AD$3&amp;$A34,Model1_SEMT!$1:$1048576,AD$4,0),"-"))</f>
        <v>4.1233734227716897E-3</v>
      </c>
      <c r="AE34" s="293">
        <f>IF($A34="","",IFERROR(VLOOKUP(AE$3&amp;$A34,Model1_SEMT!$1:$1048576,AE$4,0),"-"))</f>
        <v>2.0398588180542001</v>
      </c>
      <c r="AF34" s="294">
        <f>IF($A34="","",IFERROR(VLOOKUP(AF$3&amp;$A34,Model1_SEMT!$1:$1048576,AF$4,0)*100,"-"))</f>
        <v>8.00344193180943E-24</v>
      </c>
      <c r="AG34" s="295">
        <f>IF($A34="","",IFERROR(VLOOKUP(AG$3&amp;$A34,Model1_SEMT!$1:$1048576,AG$4,0),"-"))</f>
        <v>3.36724403314292E-3</v>
      </c>
      <c r="AH34" s="293">
        <f>IF($A34="","",IFERROR(VLOOKUP(AH$3&amp;$A34,Model1_SEMT!$1:$1048576,AH$4,0),"-"))</f>
        <v>1.9145308732986499</v>
      </c>
      <c r="AI34" s="294">
        <f>IF($A34="","",IFERROR(VLOOKUP(AI$3&amp;$A34,Model1_SEMT!$1:$1048576,AI$4,0)*100,"-"))</f>
        <v>4.9159456300589702E-15</v>
      </c>
      <c r="AJ34" s="295">
        <f>IF($A34="","",IFERROR(VLOOKUP(AJ$3&amp;$A34,Model1_SEMT!$1:$1048576,AJ$4,0),"-"))</f>
        <v>3.9237723685801003E-3</v>
      </c>
      <c r="AK34" s="293">
        <f>IF($A34="","",IFERROR(VLOOKUP(AK$3&amp;$A34,Model1_SEMT!$1:$1048576,AK$4,0),"-"))</f>
        <v>2.0232377052307098</v>
      </c>
      <c r="AL34" s="294">
        <f>IF($A34="","",IFERROR(VLOOKUP(AL$3&amp;$A34,Model1_SEMT!$1:$1048576,AL$4,0)*100,"-"))</f>
        <v>0</v>
      </c>
      <c r="AM34" s="295">
        <f>IF($A34="","",IFERROR(VLOOKUP(AM$3&amp;$A34,Model1_SEMT!$1:$1048576,AM$4,0),"-"))</f>
        <v>3.6696628667414201E-3</v>
      </c>
      <c r="AN34" s="293">
        <f>IF($A34="","",IFERROR(VLOOKUP(AN$3&amp;$A34,Model1_SEMT!$1:$1048576,AN$4,0),"-"))</f>
        <v>2.1579642295837398</v>
      </c>
      <c r="AO34" s="294">
        <f>IF($A34="","",IFERROR(VLOOKUP(AO$3&amp;$A34,Model1_SEMT!$1:$1048576,AO$4,0)*100,"-"))</f>
        <v>0</v>
      </c>
      <c r="AP34" s="295">
        <f>IF($A34="","",IFERROR(VLOOKUP(AP$3&amp;$A34,Model1_SEMT!$1:$1048576,AP$4,0),"-"))</f>
        <v>3.9813197217881697E-3</v>
      </c>
      <c r="AQ34" s="293">
        <f>IF($A34="","",IFERROR(VLOOKUP(AQ$3&amp;$A34,Model1_SEMT!$1:$1048576,AQ$4,0),"-"))</f>
        <v>2.2252113819122301</v>
      </c>
      <c r="AR34" s="294">
        <f>IF($A34="","",IFERROR(VLOOKUP(AR$3&amp;$A34,Model1_SEMT!$1:$1048576,AR$4,0)*100,"-"))</f>
        <v>0</v>
      </c>
      <c r="AS34" s="295">
        <f>IF($A34="","",IFERROR(VLOOKUP(AS$3&amp;$A34,Model1_SEMT!$1:$1048576,AS$4,0),"-"))</f>
        <v>4.1299671865999699E-3</v>
      </c>
      <c r="AT34" s="293">
        <f>IF($A34="","",IFERROR(VLOOKUP(AT$3&amp;$A34,Model1_SEMT!$1:$1048576,AT$4,0),"-"))</f>
        <v>2.2403602600097701</v>
      </c>
      <c r="AU34" s="294">
        <f>IF($A34="","",IFERROR(VLOOKUP(AU$3&amp;$A34,Model1_SEMT!$1:$1048576,AU$4,0)*100,"-"))</f>
        <v>0</v>
      </c>
      <c r="AV34" s="295">
        <f>IF($A34="","",IFERROR(VLOOKUP(AV$3&amp;$A34,Model1_SEMT!$1:$1048576,AV$4,0),"-"))</f>
        <v>4.0376158431172397E-3</v>
      </c>
      <c r="AW34" s="293">
        <f>IF($A34="","",IFERROR(VLOOKUP(AW$3&amp;$A34,Model1_SEMT!$1:$1048576,AW$4,0),"-"))</f>
        <v>2.16600489616394</v>
      </c>
      <c r="AX34" s="294">
        <f>IF($A34="","",IFERROR(VLOOKUP(AX$3&amp;$A34,Model1_SEMT!$1:$1048576,AX$4,0)*100,"-"))</f>
        <v>0</v>
      </c>
      <c r="AY34" s="295">
        <f>IF($A34="","",IFERROR(VLOOKUP(AY$3&amp;$A34,Model1_SEMT!$1:$1048576,AY$4,0),"-"))</f>
        <v>3.7069895770400802E-3</v>
      </c>
      <c r="AZ34" s="293">
        <f>IF($A34="","",IFERROR(VLOOKUP(AZ$3&amp;$A34,Model1_SEMT!$1:$1048576,AZ$4,0),"-"))</f>
        <v>2.1972527503967298</v>
      </c>
      <c r="BA34" s="294">
        <f>IF($A34="","",IFERROR(VLOOKUP(BA$3&amp;$A34,Model1_SEMT!$1:$1048576,BA$4,0)*100,"-"))</f>
        <v>0</v>
      </c>
      <c r="BB34" s="295">
        <f>IF($A34="","",IFERROR(VLOOKUP(BB$3&amp;$A34,Model1_SEMT!$1:$1048576,BB$4,0),"-"))</f>
        <v>3.3712892327457701E-3</v>
      </c>
      <c r="BC34" s="293">
        <f>IF($A34="","",IFERROR(VLOOKUP(BC$3&amp;$A34,Model1_SEMT!$1:$1048576,BC$4,0),"-"))</f>
        <v>2.1397676467895499</v>
      </c>
      <c r="BD34" s="294">
        <f>IF($A34="","",IFERROR(VLOOKUP(BD$3&amp;$A34,Model1_SEMT!$1:$1048576,BD$4,0)*100,"-"))</f>
        <v>0</v>
      </c>
      <c r="BE34" s="295">
        <f>IF($A34="","",IFERROR(VLOOKUP(BE$3&amp;$A34,Model1_SEMT!$1:$1048576,BE$4,0),"-"))</f>
        <v>4.0655382908880702E-3</v>
      </c>
      <c r="BF34" s="293">
        <f>IF($A34="","",IFERROR(VLOOKUP(BF$3&amp;$A34,Model1_SEMT!$1:$1048576,BF$4,0),"-"))</f>
        <v>2.0730614662170401</v>
      </c>
      <c r="BG34" s="294">
        <f>IF($A34="","",IFERROR(VLOOKUP(BG$3&amp;$A34,Model1_SEMT!$1:$1048576,BG$4,0)*100,"-"))</f>
        <v>0</v>
      </c>
      <c r="BH34" s="295">
        <f>IF($A34="","",IFERROR(VLOOKUP(BH$3&amp;$A34,Model1_SEMT!$1:$1048576,BH$4,0),"-"))</f>
        <v>3.0795726925134698E-3</v>
      </c>
      <c r="BI34" s="293">
        <f>IF($A34="","",IFERROR(VLOOKUP(BI$3&amp;$A34,Model1_SEMT!$1:$1048576,BI$4,0),"-"))</f>
        <v>2.26454877853394</v>
      </c>
      <c r="BJ34" s="294">
        <f>IF($A34="","",IFERROR(VLOOKUP(BJ$3&amp;$A34,Model1_SEMT!$1:$1048576,BJ$4,0)*100,"-"))</f>
        <v>0</v>
      </c>
      <c r="BK34" s="295">
        <f>IF($A34="","",IFERROR(VLOOKUP(BK$3&amp;$A34,Model1_SEMT!$1:$1048576,BK$4,0),"-"))</f>
        <v>3.2798836473375598E-3</v>
      </c>
      <c r="BL34" s="293">
        <f>IF($A34="","",IFERROR(VLOOKUP(BL$3&amp;$A34,Model1_SEMT!$1:$1048576,BL$4,0),"-"))</f>
        <v>2.0398042201995898</v>
      </c>
      <c r="BM34" s="294">
        <f>IF($A34="","",IFERROR(VLOOKUP(BM$3&amp;$A34,Model1_SEMT!$1:$1048576,BM$4,0)*100,"-"))</f>
        <v>0</v>
      </c>
      <c r="BN34" s="295">
        <f>IF($A34="","",IFERROR(VLOOKUP(BN$3&amp;$A34,Model1_SEMT!$1:$1048576,BN$4,0),"-"))</f>
        <v>3.7710231263190499E-3</v>
      </c>
      <c r="BO34" s="293">
        <f>IF($A34="","",IFERROR(VLOOKUP(BO$3&amp;$A34,Model1_SEMT!$1:$1048576,BO$4,0),"-"))</f>
        <v>2.1852574348449698</v>
      </c>
      <c r="BP34" s="294">
        <f>IF($A34="","",IFERROR(VLOOKUP(BP$3&amp;$A34,Model1_SEMT!$1:$1048576,BP$4,0)*100,"-"))</f>
        <v>0</v>
      </c>
      <c r="BQ34" s="295">
        <f>IF($A34="","",IFERROR(VLOOKUP(BQ$3&amp;$A34,Model1_SEMT!$1:$1048576,BQ$4,0),"-"))</f>
        <v>3.9645177312195301E-3</v>
      </c>
      <c r="BR34" s="293">
        <f>IF($A34="","",IFERROR(VLOOKUP(BR$3&amp;$A34,Model1_SEMT!$1:$1048576,BR$4,0),"-"))</f>
        <v>2.16767358779907</v>
      </c>
      <c r="BS34" s="294">
        <f>IF($A34="","",IFERROR(VLOOKUP(BS$3&amp;$A34,Model1_SEMT!$1:$1048576,BS$4,0)*100,"-"))</f>
        <v>0</v>
      </c>
      <c r="BT34" s="295">
        <f>IF($A34="","",IFERROR(VLOOKUP(BT$3&amp;$A34,Model1_SEMT!$1:$1048576,BT$4,0),"-"))</f>
        <v>3.71963856741786E-3</v>
      </c>
    </row>
    <row r="35" spans="1:72" ht="15.75" x14ac:dyDescent="0.25">
      <c r="A35" s="351" t="s">
        <v>696</v>
      </c>
      <c r="B35" s="304" t="s">
        <v>746</v>
      </c>
      <c r="C35" s="305"/>
      <c r="D35" s="474">
        <f>IF($A35="","",IFERROR(VLOOKUP(D$3&amp;$A35,Model1_SEMT!$1:$1048576,8,0),"-"))</f>
        <v>29547</v>
      </c>
      <c r="E35" s="475"/>
      <c r="F35" s="476"/>
      <c r="G35" s="474">
        <f>IF($A35="","",IFERROR(VLOOKUP(G$3&amp;$A35,Model1_SEMT!$1:$1048576,8,0),"-"))</f>
        <v>30861</v>
      </c>
      <c r="H35" s="475"/>
      <c r="I35" s="476"/>
      <c r="J35" s="474">
        <f>IF($A35="","",IFERROR(VLOOKUP(J$3&amp;$A35,Model1_SEMT!$1:$1048576,8,0),"-"))</f>
        <v>30905</v>
      </c>
      <c r="K35" s="475"/>
      <c r="L35" s="476"/>
      <c r="M35" s="474">
        <f>IF($A35="","",IFERROR(VLOOKUP(M$3&amp;$A35,Model1_SEMT!$1:$1048576,8,0),"-"))</f>
        <v>30806</v>
      </c>
      <c r="N35" s="475"/>
      <c r="O35" s="476"/>
      <c r="P35" s="474">
        <f>IF($A35="","",IFERROR(VLOOKUP(P$3&amp;$A35,Model1_SEMT!$1:$1048576,8,0),"-"))</f>
        <v>30983</v>
      </c>
      <c r="Q35" s="475"/>
      <c r="R35" s="476"/>
      <c r="S35" s="474">
        <f>IF($A35="","",IFERROR(VLOOKUP(S$3&amp;$A35,Model1_SEMT!$1:$1048576,8,0),"-"))</f>
        <v>31168</v>
      </c>
      <c r="T35" s="475"/>
      <c r="U35" s="476"/>
      <c r="V35" s="474">
        <f>IF($A35="","",IFERROR(VLOOKUP(V$3&amp;$A35,Model1_SEMT!$1:$1048576,8,0),"-"))</f>
        <v>31225</v>
      </c>
      <c r="W35" s="475"/>
      <c r="X35" s="476"/>
      <c r="Y35" s="474">
        <f>IF($A35="","",IFERROR(VLOOKUP(Y$3&amp;$A35,Model1_SEMT!$1:$1048576,8,0),"-"))</f>
        <v>30736</v>
      </c>
      <c r="Z35" s="475"/>
      <c r="AA35" s="476"/>
      <c r="AB35" s="474">
        <f>IF($A35="","",IFERROR(VLOOKUP(AB$3&amp;$A35,Model1_SEMT!$1:$1048576,8,0),"-"))</f>
        <v>31067</v>
      </c>
      <c r="AC35" s="475"/>
      <c r="AD35" s="476"/>
      <c r="AE35" s="474">
        <f>IF($A35="","",IFERROR(VLOOKUP(AE$3&amp;$A35,Model1_SEMT!$1:$1048576,8,0),"-"))</f>
        <v>30980</v>
      </c>
      <c r="AF35" s="475"/>
      <c r="AG35" s="476"/>
      <c r="AH35" s="474">
        <f>IF($A35="","",IFERROR(VLOOKUP(AH$3&amp;$A35,Model1_SEMT!$1:$1048576,8,0),"-"))</f>
        <v>31212</v>
      </c>
      <c r="AI35" s="475"/>
      <c r="AJ35" s="476"/>
      <c r="AK35" s="474">
        <f>IF($A35="","",IFERROR(VLOOKUP(AK$3&amp;$A35,Model1_SEMT!$1:$1048576,8,0),"-"))</f>
        <v>30749</v>
      </c>
      <c r="AL35" s="475"/>
      <c r="AM35" s="476"/>
      <c r="AN35" s="474">
        <f>IF($A35="","",IFERROR(VLOOKUP(AN$3&amp;$A35,Model1_SEMT!$1:$1048576,8,0),"-"))</f>
        <v>30358</v>
      </c>
      <c r="AO35" s="475"/>
      <c r="AP35" s="476"/>
      <c r="AQ35" s="474">
        <f>IF($A35="","",IFERROR(VLOOKUP(AQ$3&amp;$A35,Model1_SEMT!$1:$1048576,8,0),"-"))</f>
        <v>30590</v>
      </c>
      <c r="AR35" s="475"/>
      <c r="AS35" s="476"/>
      <c r="AT35" s="474">
        <f>IF($A35="","",IFERROR(VLOOKUP(AT$3&amp;$A35,Model1_SEMT!$1:$1048576,8,0),"-"))</f>
        <v>30560</v>
      </c>
      <c r="AU35" s="475"/>
      <c r="AV35" s="476"/>
      <c r="AW35" s="474">
        <f>IF($A35="","",IFERROR(VLOOKUP(AW$3&amp;$A35,Model1_SEMT!$1:$1048576,8,0),"-"))</f>
        <v>29732</v>
      </c>
      <c r="AX35" s="475"/>
      <c r="AY35" s="476"/>
      <c r="AZ35" s="474">
        <f>IF($A35="","",IFERROR(VLOOKUP(AZ$3&amp;$A35,Model1_SEMT!$1:$1048576,8,0),"-"))</f>
        <v>29611</v>
      </c>
      <c r="BA35" s="475"/>
      <c r="BB35" s="476"/>
      <c r="BC35" s="474">
        <f>IF($A35="","",IFERROR(VLOOKUP(BC$3&amp;$A35,Model1_SEMT!$1:$1048576,8,0),"-"))</f>
        <v>29985</v>
      </c>
      <c r="BD35" s="475"/>
      <c r="BE35" s="476"/>
      <c r="BF35" s="474">
        <f>IF($A35="","",IFERROR(VLOOKUP(BF$3&amp;$A35,Model1_SEMT!$1:$1048576,8,0),"-"))</f>
        <v>122119</v>
      </c>
      <c r="BG35" s="475"/>
      <c r="BH35" s="476"/>
      <c r="BI35" s="474">
        <f>IF($A35="","",IFERROR(VLOOKUP(BI$3&amp;$A35,Model1_SEMT!$1:$1048576,8,0),"-"))</f>
        <v>124112</v>
      </c>
      <c r="BJ35" s="475"/>
      <c r="BK35" s="476"/>
      <c r="BL35" s="474">
        <f>IF($A35="","",IFERROR(VLOOKUP(BL$3&amp;$A35,Model1_SEMT!$1:$1048576,8,0),"-"))</f>
        <v>124008</v>
      </c>
      <c r="BM35" s="475"/>
      <c r="BN35" s="476"/>
      <c r="BO35" s="474">
        <f>IF($A35="","",IFERROR(VLOOKUP(BO$3&amp;$A35,Model1_SEMT!$1:$1048576,8,0),"-"))</f>
        <v>121240</v>
      </c>
      <c r="BP35" s="475"/>
      <c r="BQ35" s="476"/>
      <c r="BR35" s="474">
        <f>IF($A35="","",IFERROR(VLOOKUP(BR$3&amp;$A35,Model1_SEMT!$1:$1048576,8,0),"-"))</f>
        <v>59596</v>
      </c>
      <c r="BS35" s="475"/>
      <c r="BT35" s="476"/>
    </row>
    <row r="36" spans="1:72" ht="16.5" thickBot="1" x14ac:dyDescent="0.3">
      <c r="A36" s="351" t="s">
        <v>696</v>
      </c>
      <c r="B36" s="306" t="s">
        <v>747</v>
      </c>
      <c r="C36" s="305"/>
      <c r="D36" s="471">
        <f>IF($A36="","",IFERROR(VLOOKUP(D$3&amp;$A36,Model1_SEMT!$1:$1048576,9,0),"-"))</f>
        <v>0.43593880534172103</v>
      </c>
      <c r="E36" s="472"/>
      <c r="F36" s="473"/>
      <c r="G36" s="471">
        <f>IF($A36="","",IFERROR(VLOOKUP(G$3&amp;$A36,Model1_SEMT!$1:$1048576,9,0),"-"))</f>
        <v>0.403454840183258</v>
      </c>
      <c r="H36" s="472"/>
      <c r="I36" s="473"/>
      <c r="J36" s="471">
        <f>IF($A36="","",IFERROR(VLOOKUP(J$3&amp;$A36,Model1_SEMT!$1:$1048576,9,0),"-"))</f>
        <v>0.43941274285316501</v>
      </c>
      <c r="K36" s="472"/>
      <c r="L36" s="473"/>
      <c r="M36" s="471">
        <f>IF($A36="","",IFERROR(VLOOKUP(M$3&amp;$A36,Model1_SEMT!$1:$1048576,9,0),"-"))</f>
        <v>0.42791250348091098</v>
      </c>
      <c r="N36" s="472"/>
      <c r="O36" s="473"/>
      <c r="P36" s="471">
        <f>IF($A36="","",IFERROR(VLOOKUP(P$3&amp;$A36,Model1_SEMT!$1:$1048576,9,0),"-"))</f>
        <v>0.42532697319984403</v>
      </c>
      <c r="Q36" s="472"/>
      <c r="R36" s="473"/>
      <c r="S36" s="471">
        <f>IF($A36="","",IFERROR(VLOOKUP(S$3&amp;$A36,Model1_SEMT!$1:$1048576,9,0),"-"))</f>
        <v>0.430683523416519</v>
      </c>
      <c r="T36" s="472"/>
      <c r="U36" s="473"/>
      <c r="V36" s="471">
        <f>IF($A36="","",IFERROR(VLOOKUP(V$3&amp;$A36,Model1_SEMT!$1:$1048576,9,0),"-"))</f>
        <v>0.42937368154525801</v>
      </c>
      <c r="W36" s="472"/>
      <c r="X36" s="473"/>
      <c r="Y36" s="471">
        <f>IF($A36="","",IFERROR(VLOOKUP(Y$3&amp;$A36,Model1_SEMT!$1:$1048576,9,0),"-"))</f>
        <v>0.44342976808548001</v>
      </c>
      <c r="Z36" s="472"/>
      <c r="AA36" s="473"/>
      <c r="AB36" s="471">
        <f>IF($A36="","",IFERROR(VLOOKUP(AB$3&amp;$A36,Model1_SEMT!$1:$1048576,9,0),"-"))</f>
        <v>0.44638371467590299</v>
      </c>
      <c r="AC36" s="472"/>
      <c r="AD36" s="473"/>
      <c r="AE36" s="471">
        <f>IF($A36="","",IFERROR(VLOOKUP(AE$3&amp;$A36,Model1_SEMT!$1:$1048576,9,0),"-"))</f>
        <v>0.32098984718322798</v>
      </c>
      <c r="AF36" s="472"/>
      <c r="AG36" s="473"/>
      <c r="AH36" s="471">
        <f>IF($A36="","",IFERROR(VLOOKUP(AH$3&amp;$A36,Model1_SEMT!$1:$1048576,9,0),"-"))</f>
        <v>0.25815254449844399</v>
      </c>
      <c r="AI36" s="472"/>
      <c r="AJ36" s="473"/>
      <c r="AK36" s="471">
        <f>IF($A36="","",IFERROR(VLOOKUP(AK$3&amp;$A36,Model1_SEMT!$1:$1048576,9,0),"-"))</f>
        <v>0.34105566143989602</v>
      </c>
      <c r="AL36" s="472"/>
      <c r="AM36" s="473"/>
      <c r="AN36" s="471">
        <f>IF($A36="","",IFERROR(VLOOKUP(AN$3&amp;$A36,Model1_SEMT!$1:$1048576,9,0),"-"))</f>
        <v>0.456846684217453</v>
      </c>
      <c r="AO36" s="472"/>
      <c r="AP36" s="473"/>
      <c r="AQ36" s="471">
        <f>IF($A36="","",IFERROR(VLOOKUP(AQ$3&amp;$A36,Model1_SEMT!$1:$1048576,9,0),"-"))</f>
        <v>0.46648374199867199</v>
      </c>
      <c r="AR36" s="472"/>
      <c r="AS36" s="473"/>
      <c r="AT36" s="471">
        <f>IF($A36="","",IFERROR(VLOOKUP(AT$3&amp;$A36,Model1_SEMT!$1:$1048576,9,0),"-"))</f>
        <v>0.47463604807853699</v>
      </c>
      <c r="AU36" s="472"/>
      <c r="AV36" s="473"/>
      <c r="AW36" s="471">
        <f>IF($A36="","",IFERROR(VLOOKUP(AW$3&amp;$A36,Model1_SEMT!$1:$1048576,9,0),"-"))</f>
        <v>0.45300328731536899</v>
      </c>
      <c r="AX36" s="472"/>
      <c r="AY36" s="473"/>
      <c r="AZ36" s="471">
        <f>IF($A36="","",IFERROR(VLOOKUP(AZ$3&amp;$A36,Model1_SEMT!$1:$1048576,9,0),"-"))</f>
        <v>0.46743294596672103</v>
      </c>
      <c r="BA36" s="472"/>
      <c r="BB36" s="473"/>
      <c r="BC36" s="471">
        <f>IF($A36="","",IFERROR(VLOOKUP(BC$3&amp;$A36,Model1_SEMT!$1:$1048576,9,0),"-"))</f>
        <v>0.46010968089103699</v>
      </c>
      <c r="BD36" s="472"/>
      <c r="BE36" s="473"/>
      <c r="BF36" s="471">
        <f>IF($A36="","",IFERROR(VLOOKUP(BF$3&amp;$A36,Model1_SEMT!$1:$1048576,9,0),"-"))</f>
        <v>0.425933748483658</v>
      </c>
      <c r="BG36" s="472"/>
      <c r="BH36" s="473"/>
      <c r="BI36" s="471">
        <f>IF($A36="","",IFERROR(VLOOKUP(BI$3&amp;$A36,Model1_SEMT!$1:$1048576,9,0),"-"))</f>
        <v>0.43175807595253002</v>
      </c>
      <c r="BJ36" s="472"/>
      <c r="BK36" s="473"/>
      <c r="BL36" s="471">
        <f>IF($A36="","",IFERROR(VLOOKUP(BL$3&amp;$A36,Model1_SEMT!$1:$1048576,9,0),"-"))</f>
        <v>0.330014318227768</v>
      </c>
      <c r="BM36" s="472"/>
      <c r="BN36" s="473"/>
      <c r="BO36" s="471">
        <f>IF($A36="","",IFERROR(VLOOKUP(BO$3&amp;$A36,Model1_SEMT!$1:$1048576,9,0),"-"))</f>
        <v>0.46230188012123102</v>
      </c>
      <c r="BP36" s="472"/>
      <c r="BQ36" s="473"/>
      <c r="BR36" s="471">
        <f>IF($A36="","",IFERROR(VLOOKUP(BR$3&amp;$A36,Model1_SEMT!$1:$1048576,9,0),"-"))</f>
        <v>0.46341797709464999</v>
      </c>
      <c r="BS36" s="472"/>
      <c r="BT36" s="473"/>
    </row>
    <row r="37" spans="1:72" ht="13.5" thickTop="1" x14ac:dyDescent="0.25">
      <c r="A37" s="353"/>
      <c r="B37" s="307" t="s">
        <v>767</v>
      </c>
      <c r="C37" s="308"/>
      <c r="D37" s="309"/>
      <c r="E37" s="309"/>
      <c r="F37" s="309"/>
      <c r="G37" s="309"/>
      <c r="H37" s="309"/>
      <c r="I37" s="309"/>
      <c r="J37" s="309"/>
      <c r="K37" s="309"/>
      <c r="L37" s="309"/>
      <c r="M37" s="309"/>
      <c r="N37" s="309"/>
      <c r="O37" s="309"/>
      <c r="P37" s="309"/>
      <c r="Q37" s="309"/>
      <c r="R37" s="309"/>
      <c r="S37" s="309"/>
      <c r="T37" s="309"/>
      <c r="U37" s="309"/>
      <c r="V37" s="309"/>
      <c r="W37" s="309"/>
      <c r="X37" s="309"/>
      <c r="Y37" s="309"/>
      <c r="Z37" s="309"/>
      <c r="AA37" s="309"/>
      <c r="AB37" s="309"/>
      <c r="AC37" s="309"/>
      <c r="AD37" s="309"/>
      <c r="AE37" s="309"/>
      <c r="AF37" s="309"/>
      <c r="AG37" s="309"/>
      <c r="AH37" s="309"/>
      <c r="AI37" s="309"/>
      <c r="AJ37" s="309"/>
      <c r="AK37" s="309"/>
      <c r="AL37" s="309"/>
      <c r="AM37" s="309"/>
      <c r="AN37" s="309"/>
      <c r="AO37" s="309"/>
      <c r="AP37" s="309"/>
      <c r="AQ37" s="309"/>
      <c r="AR37" s="309"/>
      <c r="AS37" s="309"/>
      <c r="AT37" s="309"/>
      <c r="AU37" s="309"/>
      <c r="AV37" s="309"/>
    </row>
    <row r="38" spans="1:72" x14ac:dyDescent="0.25">
      <c r="B38" s="248" t="s">
        <v>2</v>
      </c>
      <c r="C38" s="310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  <c r="AA38" s="311"/>
      <c r="AB38" s="311"/>
      <c r="AC38" s="311"/>
      <c r="AD38" s="311"/>
      <c r="AE38" s="311"/>
      <c r="AF38" s="311"/>
      <c r="AG38" s="311"/>
      <c r="AH38" s="311"/>
      <c r="AI38" s="311"/>
      <c r="AJ38" s="311"/>
      <c r="AK38" s="311"/>
      <c r="AL38" s="311"/>
      <c r="AM38" s="311"/>
      <c r="AN38" s="311"/>
      <c r="AO38" s="311"/>
      <c r="AP38" s="311"/>
      <c r="AQ38" s="311"/>
      <c r="AR38" s="311"/>
      <c r="AS38" s="311"/>
      <c r="AT38" s="311"/>
      <c r="AU38" s="311"/>
      <c r="AV38" s="311"/>
    </row>
    <row r="39" spans="1:72" x14ac:dyDescent="0.25">
      <c r="B39" s="259" t="s">
        <v>789</v>
      </c>
      <c r="C39" s="312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</row>
    <row r="40" spans="1:72" x14ac:dyDescent="0.25">
      <c r="B40" s="314"/>
      <c r="C40" s="312"/>
    </row>
    <row r="41" spans="1:72" s="316" customFormat="1" x14ac:dyDescent="0.25">
      <c r="A41" s="351"/>
      <c r="B41" s="284"/>
      <c r="C41" s="312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15"/>
      <c r="AT41" s="315"/>
      <c r="AU41" s="315"/>
      <c r="AV41" s="315"/>
      <c r="AW41" s="284"/>
      <c r="AX41" s="284"/>
      <c r="AY41" s="284"/>
      <c r="AZ41" s="284"/>
      <c r="BA41" s="284"/>
      <c r="BB41" s="284"/>
      <c r="BC41" s="284"/>
      <c r="BD41" s="284"/>
      <c r="BE41" s="284"/>
      <c r="BF41" s="284"/>
      <c r="BG41" s="284"/>
      <c r="BH41" s="284"/>
      <c r="BI41" s="284"/>
      <c r="BJ41" s="284"/>
      <c r="BK41" s="284"/>
      <c r="BL41" s="284"/>
      <c r="BM41" s="284"/>
      <c r="BN41" s="284"/>
      <c r="BO41" s="284"/>
      <c r="BP41" s="284"/>
      <c r="BQ41" s="284"/>
      <c r="BR41" s="284"/>
      <c r="BS41" s="284"/>
      <c r="BT41" s="284"/>
    </row>
    <row r="42" spans="1:72" x14ac:dyDescent="0.25">
      <c r="C42" s="312"/>
    </row>
    <row r="43" spans="1:72" x14ac:dyDescent="0.25">
      <c r="C43" s="312"/>
    </row>
    <row r="44" spans="1:72" x14ac:dyDescent="0.25">
      <c r="C44" s="312"/>
    </row>
    <row r="45" spans="1:72" x14ac:dyDescent="0.25">
      <c r="C45" s="312"/>
    </row>
    <row r="46" spans="1:72" x14ac:dyDescent="0.25">
      <c r="C46" s="312"/>
    </row>
    <row r="47" spans="1:72" x14ac:dyDescent="0.25">
      <c r="C47" s="312"/>
    </row>
    <row r="48" spans="1:72" x14ac:dyDescent="0.25">
      <c r="C48" s="312"/>
    </row>
    <row r="49" spans="1:72" x14ac:dyDescent="0.25">
      <c r="C49" s="312"/>
    </row>
    <row r="50" spans="1:72" s="315" customFormat="1" x14ac:dyDescent="0.25">
      <c r="A50" s="351"/>
      <c r="B50" s="284"/>
      <c r="C50" s="312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</row>
    <row r="51" spans="1:72" s="315" customFormat="1" x14ac:dyDescent="0.25">
      <c r="A51" s="351"/>
      <c r="B51" s="284"/>
      <c r="C51" s="312"/>
      <c r="AW51" s="284"/>
      <c r="AX51" s="284"/>
      <c r="AY51" s="284"/>
      <c r="AZ51" s="284"/>
      <c r="BA51" s="284"/>
      <c r="BB51" s="284"/>
      <c r="BC51" s="284"/>
      <c r="BD51" s="284"/>
      <c r="BE51" s="284"/>
      <c r="BF51" s="284"/>
      <c r="BG51" s="284"/>
      <c r="BH51" s="284"/>
      <c r="BI51" s="284"/>
      <c r="BJ51" s="284"/>
      <c r="BK51" s="284"/>
      <c r="BL51" s="284"/>
      <c r="BM51" s="284"/>
      <c r="BN51" s="284"/>
      <c r="BO51" s="284"/>
      <c r="BP51" s="284"/>
      <c r="BQ51" s="284"/>
      <c r="BR51" s="284"/>
      <c r="BS51" s="284"/>
      <c r="BT51" s="284"/>
    </row>
  </sheetData>
  <mergeCells count="75">
    <mergeCell ref="BC7:BE7"/>
    <mergeCell ref="BC35:BE35"/>
    <mergeCell ref="BC36:BE36"/>
    <mergeCell ref="AW7:AY7"/>
    <mergeCell ref="AZ7:BB7"/>
    <mergeCell ref="B9:C9"/>
    <mergeCell ref="AK7:AM7"/>
    <mergeCell ref="AN7:AP7"/>
    <mergeCell ref="AQ7:AS7"/>
    <mergeCell ref="S7:U7"/>
    <mergeCell ref="V7:X7"/>
    <mergeCell ref="Y7:AA7"/>
    <mergeCell ref="AB7:AD7"/>
    <mergeCell ref="AE7:AG7"/>
    <mergeCell ref="AT7:AV7"/>
    <mergeCell ref="B7:C8"/>
    <mergeCell ref="D7:F7"/>
    <mergeCell ref="G7:I7"/>
    <mergeCell ref="J7:L7"/>
    <mergeCell ref="M7:O7"/>
    <mergeCell ref="P7:R7"/>
    <mergeCell ref="AH7:AJ7"/>
    <mergeCell ref="BF7:BH7"/>
    <mergeCell ref="BI7:BK7"/>
    <mergeCell ref="BL7:BN7"/>
    <mergeCell ref="BO7:BQ7"/>
    <mergeCell ref="BR7:BT7"/>
    <mergeCell ref="Y35:AA35"/>
    <mergeCell ref="B10:C10"/>
    <mergeCell ref="B11:C11"/>
    <mergeCell ref="B14:C14"/>
    <mergeCell ref="B16:C16"/>
    <mergeCell ref="D35:F35"/>
    <mergeCell ref="G35:I35"/>
    <mergeCell ref="J35:L35"/>
    <mergeCell ref="M35:O35"/>
    <mergeCell ref="P35:R35"/>
    <mergeCell ref="S35:U35"/>
    <mergeCell ref="V35:X35"/>
    <mergeCell ref="BL35:BN35"/>
    <mergeCell ref="AB35:AD35"/>
    <mergeCell ref="AE35:AG35"/>
    <mergeCell ref="AH35:AJ35"/>
    <mergeCell ref="AK35:AM35"/>
    <mergeCell ref="AN35:AP35"/>
    <mergeCell ref="AQ35:AS35"/>
    <mergeCell ref="AQ36:AS36"/>
    <mergeCell ref="BO35:BQ35"/>
    <mergeCell ref="BR35:BT35"/>
    <mergeCell ref="D36:F36"/>
    <mergeCell ref="G36:I36"/>
    <mergeCell ref="J36:L36"/>
    <mergeCell ref="M36:O36"/>
    <mergeCell ref="P36:R36"/>
    <mergeCell ref="S36:U36"/>
    <mergeCell ref="V36:X36"/>
    <mergeCell ref="Y36:AA36"/>
    <mergeCell ref="AT35:AV35"/>
    <mergeCell ref="AW35:AY35"/>
    <mergeCell ref="AZ35:BB35"/>
    <mergeCell ref="BF35:BH35"/>
    <mergeCell ref="BI35:BK35"/>
    <mergeCell ref="AB36:AD36"/>
    <mergeCell ref="AE36:AG36"/>
    <mergeCell ref="AH36:AJ36"/>
    <mergeCell ref="AK36:AM36"/>
    <mergeCell ref="AN36:AP36"/>
    <mergeCell ref="BO36:BQ36"/>
    <mergeCell ref="BR36:BT36"/>
    <mergeCell ref="AT36:AV36"/>
    <mergeCell ref="AW36:AY36"/>
    <mergeCell ref="AZ36:BB36"/>
    <mergeCell ref="BF36:BH36"/>
    <mergeCell ref="BI36:BK36"/>
    <mergeCell ref="BL36:BN36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showGridLines="0" workbookViewId="0">
      <selection activeCell="D6" sqref="D6"/>
    </sheetView>
  </sheetViews>
  <sheetFormatPr defaultRowHeight="15" x14ac:dyDescent="0.25"/>
  <cols>
    <col min="1" max="1" width="2.7109375" style="232" customWidth="1"/>
    <col min="2" max="2" width="3.7109375" style="232" customWidth="1"/>
    <col min="3" max="3" width="16.140625" style="339" customWidth="1"/>
    <col min="4" max="16384" width="9.140625" style="232"/>
  </cols>
  <sheetData>
    <row r="1" spans="1:11" s="326" customFormat="1" x14ac:dyDescent="0.25">
      <c r="C1" s="327"/>
      <c r="D1" s="485" t="s">
        <v>7</v>
      </c>
      <c r="E1" s="485"/>
      <c r="F1" s="485" t="s">
        <v>777</v>
      </c>
      <c r="G1" s="485"/>
      <c r="H1" s="485" t="s">
        <v>9</v>
      </c>
      <c r="I1" s="485"/>
      <c r="J1" s="485" t="s">
        <v>768</v>
      </c>
      <c r="K1" s="485"/>
    </row>
    <row r="2" spans="1:11" x14ac:dyDescent="0.25">
      <c r="C2" s="327"/>
      <c r="D2" s="328" t="s">
        <v>716</v>
      </c>
      <c r="E2" s="328" t="s">
        <v>717</v>
      </c>
      <c r="F2" s="328" t="s">
        <v>716</v>
      </c>
      <c r="G2" s="328" t="s">
        <v>717</v>
      </c>
      <c r="H2" s="328" t="s">
        <v>716</v>
      </c>
      <c r="I2" s="328" t="s">
        <v>717</v>
      </c>
      <c r="J2" s="328" t="s">
        <v>716</v>
      </c>
      <c r="K2" s="328" t="s">
        <v>717</v>
      </c>
    </row>
    <row r="3" spans="1:11" x14ac:dyDescent="0.25">
      <c r="A3" s="326"/>
      <c r="B3" s="326" t="s">
        <v>787</v>
      </c>
      <c r="C3" s="327"/>
      <c r="D3" s="328"/>
      <c r="E3" s="328"/>
      <c r="F3" s="328"/>
      <c r="G3" s="328"/>
      <c r="H3" s="328"/>
      <c r="I3" s="328"/>
      <c r="J3" s="328"/>
      <c r="K3" s="328"/>
    </row>
    <row r="4" spans="1:11" x14ac:dyDescent="0.25">
      <c r="A4" s="329"/>
      <c r="B4" s="330"/>
      <c r="C4" s="331"/>
      <c r="D4" s="346" t="s">
        <v>716</v>
      </c>
      <c r="E4" s="347" t="s">
        <v>717</v>
      </c>
      <c r="F4" s="346" t="s">
        <v>716</v>
      </c>
      <c r="G4" s="347" t="s">
        <v>717</v>
      </c>
      <c r="H4" s="346" t="s">
        <v>716</v>
      </c>
      <c r="I4" s="347" t="s">
        <v>717</v>
      </c>
      <c r="J4" s="346" t="s">
        <v>716</v>
      </c>
      <c r="K4" s="347" t="s">
        <v>717</v>
      </c>
    </row>
    <row r="5" spans="1:11" x14ac:dyDescent="0.25">
      <c r="C5" s="327">
        <v>2012</v>
      </c>
      <c r="D5" s="232">
        <f>VLOOKUP(D$2,Tab_BRA!$1:$1048576,HLOOKUP($C5&amp;"_"&amp;4,Tab_BRA!$1:$1048576,2,0),0)</f>
        <v>6.6547334194183405E-2</v>
      </c>
      <c r="E5" s="232">
        <f>VLOOKUP(E$2,Tab_BRA!$1:$1048576,HLOOKUP($C5&amp;"_"&amp;4,Tab_BRA!$1:$1048576,2,0),0)</f>
        <v>-6.4087589271366596E-4</v>
      </c>
      <c r="F5" s="232">
        <f>VLOOKUP(F$2,Tab_SEMT!$1:$1048576,HLOOKUP($C5&amp;"_"&amp;4,Tab_SEMT!$1:$1048576,2,0),0)</f>
        <v>5.5264454334974303E-2</v>
      </c>
      <c r="G5" s="232">
        <f>VLOOKUP(G$2,Tab_SEMT!$1:$1048576,HLOOKUP($C5&amp;"_"&amp;4,Tab_SEMT!$1:$1048576,2,0),0)</f>
        <v>-5.2920012967661001E-4</v>
      </c>
      <c r="H5" s="232">
        <f>VLOOKUP(H$2,Tab_RMRJ!$1:$1048576,HLOOKUP($C5&amp;"_"&amp;4,Tab_RMRJ!$1:$1048576,2,0),0)</f>
        <v>4.9504142254591002E-2</v>
      </c>
      <c r="I5" s="232">
        <f>VLOOKUP(I$2,Tab_RMRJ!$1:$1048576,HLOOKUP($C5&amp;"_"&amp;4,Tab_RMRJ!$1:$1048576,2,0),0)</f>
        <v>-4.7305689076892999E-4</v>
      </c>
      <c r="J5" s="232">
        <f>VLOOKUP(J$2,Tab_Rio!$1:$1048576,HLOOKUP($C5&amp;"_"&amp;4,Tab_Rio!$1:$1048576,2,0),0)</f>
        <v>5.1039762794971501E-2</v>
      </c>
      <c r="K5" s="232">
        <f>VLOOKUP(K$2,Tab_Rio!$1:$1048576,HLOOKUP($C5&amp;"_"&amp;4,Tab_Rio!$1:$1048576,2,0),0)</f>
        <v>-4.8366334522143001E-4</v>
      </c>
    </row>
    <row r="6" spans="1:11" x14ac:dyDescent="0.25">
      <c r="C6" s="327">
        <v>12012</v>
      </c>
      <c r="D6" s="232">
        <f>VLOOKUP(D$2,Tab_BRA!$1:$1048576,HLOOKUP($C6&amp;"_"&amp;4,Tab_BRA!$1:$1048576,2,0),0)</f>
        <v>6.8041279911994906E-2</v>
      </c>
      <c r="E6" s="349">
        <f>VLOOKUP(E$2,Tab_BRA!$1:$1048576,HLOOKUP($C6&amp;"_"&amp;4,Tab_BRA!$1:$1048576,2,0),0)</f>
        <v>-6.5929320408031301E-4</v>
      </c>
      <c r="F6" s="232">
        <f>VLOOKUP(F$2,Tab_SEMT!$1:$1048576,HLOOKUP($C6&amp;"_"&amp;4,Tab_SEMT!$1:$1048576,2,0),0)</f>
        <v>5.7543843984603903E-2</v>
      </c>
      <c r="G6" s="232">
        <f>VLOOKUP(G$2,Tab_SEMT!$1:$1048576,HLOOKUP($C6&amp;"_"&amp;4,Tab_SEMT!$1:$1048576,2,0),0)</f>
        <v>-5.5105582578107704E-4</v>
      </c>
      <c r="H6" s="232">
        <f>VLOOKUP(H$2,Tab_RMRJ!$1:$1048576,HLOOKUP($C6&amp;"_"&amp;4,Tab_RMRJ!$1:$1048576,2,0),0)</f>
        <v>5.5162448436021798E-2</v>
      </c>
      <c r="I6" s="232">
        <f>VLOOKUP(I$2,Tab_RMRJ!$1:$1048576,HLOOKUP($C6&amp;"_"&amp;4,Tab_RMRJ!$1:$1048576,2,0),0)</f>
        <v>-5.3297361591830904E-4</v>
      </c>
      <c r="J6" s="232">
        <f>VLOOKUP(J$2,Tab_Rio!$1:$1048576,HLOOKUP($C6&amp;"_"&amp;4,Tab_Rio!$1:$1048576,2,0),0)</f>
        <v>5.8731596916914E-2</v>
      </c>
      <c r="K6" s="232">
        <f>VLOOKUP(K$2,Tab_Rio!$1:$1048576,HLOOKUP($C6&amp;"_"&amp;4,Tab_Rio!$1:$1048576,2,0),0)</f>
        <v>-5.6589185260236296E-4</v>
      </c>
    </row>
    <row r="7" spans="1:11" x14ac:dyDescent="0.25">
      <c r="C7" s="327">
        <v>22012</v>
      </c>
      <c r="D7" s="232">
        <f>VLOOKUP(D$2,Tab_BRA!$1:$1048576,HLOOKUP($C7&amp;"_"&amp;4,Tab_BRA!$1:$1048576,2,0),0)</f>
        <v>6.69348388910294E-2</v>
      </c>
      <c r="E7" s="232">
        <f>VLOOKUP(E$2,Tab_BRA!$1:$1048576,HLOOKUP($C7&amp;"_"&amp;4,Tab_BRA!$1:$1048576,2,0),0)</f>
        <v>-6.4865167951211301E-4</v>
      </c>
      <c r="F7" s="232">
        <f>VLOOKUP(F$2,Tab_SEMT!$1:$1048576,HLOOKUP($C7&amp;"_"&amp;4,Tab_SEMT!$1:$1048576,2,0),0)</f>
        <v>5.2342314273119001E-2</v>
      </c>
      <c r="G7" s="232">
        <f>VLOOKUP(G$2,Tab_SEMT!$1:$1048576,HLOOKUP($C7&amp;"_"&amp;4,Tab_SEMT!$1:$1048576,2,0),0)</f>
        <v>-4.94134204927832E-4</v>
      </c>
      <c r="H7" s="232">
        <f>VLOOKUP(H$2,Tab_RMRJ!$1:$1048576,HLOOKUP($C7&amp;"_"&amp;4,Tab_RMRJ!$1:$1048576,2,0),0)</f>
        <v>4.34478111565113E-2</v>
      </c>
      <c r="I7" s="232">
        <f>VLOOKUP(I$2,Tab_RMRJ!$1:$1048576,HLOOKUP($C7&amp;"_"&amp;4,Tab_RMRJ!$1:$1048576,2,0),0)</f>
        <v>-4.0035083657130599E-4</v>
      </c>
      <c r="J7" s="232">
        <f>VLOOKUP(J$2,Tab_Rio!$1:$1048576,HLOOKUP($C7&amp;"_"&amp;4,Tab_Rio!$1:$1048576,2,0),0)</f>
        <v>4.50718328356743E-2</v>
      </c>
      <c r="K7" s="232">
        <f>VLOOKUP(K$2,Tab_Rio!$1:$1048576,HLOOKUP($C7&amp;"_"&amp;4,Tab_Rio!$1:$1048576,2,0),0)</f>
        <v>-4.1425772360525998E-4</v>
      </c>
    </row>
    <row r="8" spans="1:11" x14ac:dyDescent="0.25">
      <c r="C8" s="327">
        <v>32012</v>
      </c>
      <c r="D8" s="232">
        <f>VLOOKUP(D$2,Tab_BRA!$1:$1048576,HLOOKUP($C8&amp;"_"&amp;4,Tab_BRA!$1:$1048576,2,0),0)</f>
        <v>6.6069371998310103E-2</v>
      </c>
      <c r="E8" s="232">
        <f>VLOOKUP(E$2,Tab_BRA!$1:$1048576,HLOOKUP($C8&amp;"_"&amp;4,Tab_BRA!$1:$1048576,2,0),0)</f>
        <v>-6.3454860355705001E-4</v>
      </c>
      <c r="F8" s="232">
        <f>VLOOKUP(F$2,Tab_SEMT!$1:$1048576,HLOOKUP($C8&amp;"_"&amp;4,Tab_SEMT!$1:$1048576,2,0),0)</f>
        <v>5.5747270584106397E-2</v>
      </c>
      <c r="G8" s="232">
        <f>VLOOKUP(G$2,Tab_SEMT!$1:$1048576,HLOOKUP($C8&amp;"_"&amp;4,Tab_SEMT!$1:$1048576,2,0),0)</f>
        <v>-5.37767598871142E-4</v>
      </c>
      <c r="H8" s="232">
        <f>VLOOKUP(H$2,Tab_RMRJ!$1:$1048576,HLOOKUP($C8&amp;"_"&amp;4,Tab_RMRJ!$1:$1048576,2,0),0)</f>
        <v>5.0397340208292001E-2</v>
      </c>
      <c r="I8" s="232">
        <f>VLOOKUP(I$2,Tab_RMRJ!$1:$1048576,HLOOKUP($C8&amp;"_"&amp;4,Tab_RMRJ!$1:$1048576,2,0),0)</f>
        <v>-4.8381593660451499E-4</v>
      </c>
      <c r="J8" s="232">
        <f>VLOOKUP(J$2,Tab_Rio!$1:$1048576,HLOOKUP($C8&amp;"_"&amp;4,Tab_Rio!$1:$1048576,2,0),0)</f>
        <v>4.9270186573266997E-2</v>
      </c>
      <c r="K8" s="232">
        <f>VLOOKUP(K$2,Tab_Rio!$1:$1048576,HLOOKUP($C8&amp;"_"&amp;4,Tab_Rio!$1:$1048576,2,0),0)</f>
        <v>-4.6575194573961198E-4</v>
      </c>
    </row>
    <row r="9" spans="1:11" x14ac:dyDescent="0.25">
      <c r="C9" s="327">
        <v>42012</v>
      </c>
      <c r="D9" s="232">
        <f>VLOOKUP(D$2,Tab_BRA!$1:$1048576,HLOOKUP($C9&amp;"_"&amp;4,Tab_BRA!$1:$1048576,2,0),0)</f>
        <v>6.5165422856807695E-2</v>
      </c>
      <c r="E9" s="232">
        <f>VLOOKUP(E$2,Tab_BRA!$1:$1048576,HLOOKUP($C9&amp;"_"&amp;4,Tab_BRA!$1:$1048576,2,0),0)</f>
        <v>-6.2151520978659402E-4</v>
      </c>
      <c r="F9" s="232">
        <f>VLOOKUP(F$2,Tab_SEMT!$1:$1048576,HLOOKUP($C9&amp;"_"&amp;4,Tab_SEMT!$1:$1048576,2,0),0)</f>
        <v>5.54068759083748E-2</v>
      </c>
      <c r="G9" s="232">
        <f>VLOOKUP(G$2,Tab_SEMT!$1:$1048576,HLOOKUP($C9&amp;"_"&amp;4,Tab_SEMT!$1:$1048576,2,0),0)</f>
        <v>-5.3314794786274401E-4</v>
      </c>
      <c r="H9" s="232">
        <f>VLOOKUP(H$2,Tab_RMRJ!$1:$1048576,HLOOKUP($C9&amp;"_"&amp;4,Tab_RMRJ!$1:$1048576,2,0),0)</f>
        <v>4.8255998641252497E-2</v>
      </c>
      <c r="I9" s="232">
        <f>VLOOKUP(I$2,Tab_RMRJ!$1:$1048576,HLOOKUP($C9&amp;"_"&amp;4,Tab_RMRJ!$1:$1048576,2,0),0)</f>
        <v>-4.6552359708584802E-4</v>
      </c>
      <c r="J9" s="232">
        <f>VLOOKUP(J$2,Tab_Rio!$1:$1048576,HLOOKUP($C9&amp;"_"&amp;4,Tab_Rio!$1:$1048576,2,0),0)</f>
        <v>5.0604078918695498E-2</v>
      </c>
      <c r="K9" s="232">
        <f>VLOOKUP(K$2,Tab_Rio!$1:$1048576,HLOOKUP($C9&amp;"_"&amp;4,Tab_Rio!$1:$1048576,2,0),0)</f>
        <v>-4.8179170698858798E-4</v>
      </c>
    </row>
    <row r="10" spans="1:11" x14ac:dyDescent="0.25">
      <c r="C10" s="327">
        <v>2013</v>
      </c>
      <c r="D10" s="232">
        <f>VLOOKUP(D$2,Tab_BRA!$1:$1048576,HLOOKUP($C10&amp;"_"&amp;4,Tab_BRA!$1:$1048576,2,0),0)</f>
        <v>6.4635500311851501E-2</v>
      </c>
      <c r="E10" s="232">
        <f>VLOOKUP(E$2,Tab_BRA!$1:$1048576,HLOOKUP($C10&amp;"_"&amp;4,Tab_BRA!$1:$1048576,2,0),0)</f>
        <v>-6.1344529967755101E-4</v>
      </c>
      <c r="F10" s="232">
        <f>VLOOKUP(F$2,Tab_SEMT!$1:$1048576,HLOOKUP($C10&amp;"_"&amp;4,Tab_SEMT!$1:$1048576,2,0),0)</f>
        <v>5.4479040205478703E-2</v>
      </c>
      <c r="G10" s="232">
        <f>VLOOKUP(G$2,Tab_SEMT!$1:$1048576,HLOOKUP($C10&amp;"_"&amp;4,Tab_SEMT!$1:$1048576,2,0),0)</f>
        <v>-5.1411101594567299E-4</v>
      </c>
      <c r="H10" s="232">
        <f>VLOOKUP(H$2,Tab_RMRJ!$1:$1048576,HLOOKUP($C10&amp;"_"&amp;4,Tab_RMRJ!$1:$1048576,2,0),0)</f>
        <v>4.3647430837154402E-2</v>
      </c>
      <c r="I10" s="232">
        <f>VLOOKUP(I$2,Tab_RMRJ!$1:$1048576,HLOOKUP($C10&amp;"_"&amp;4,Tab_RMRJ!$1:$1048576,2,0),0)</f>
        <v>-4.0852287202142201E-4</v>
      </c>
      <c r="J10" s="232">
        <f>VLOOKUP(J$2,Tab_Rio!$1:$1048576,HLOOKUP($C10&amp;"_"&amp;4,Tab_Rio!$1:$1048576,2,0),0)</f>
        <v>4.3155752122402198E-2</v>
      </c>
      <c r="K10" s="232">
        <f>VLOOKUP(K$2,Tab_Rio!$1:$1048576,HLOOKUP($C10&amp;"_"&amp;4,Tab_Rio!$1:$1048576,2,0),0)</f>
        <v>-3.9696725434623702E-4</v>
      </c>
    </row>
    <row r="11" spans="1:11" x14ac:dyDescent="0.25">
      <c r="C11" s="327">
        <v>12013</v>
      </c>
      <c r="D11" s="232">
        <f>VLOOKUP(D$2,Tab_BRA!$1:$1048576,HLOOKUP($C11&amp;"_"&amp;4,Tab_BRA!$1:$1048576,2,0),0)</f>
        <v>6.5674565732479095E-2</v>
      </c>
      <c r="E11" s="232">
        <f>VLOOKUP(E$2,Tab_BRA!$1:$1048576,HLOOKUP($C11&amp;"_"&amp;4,Tab_BRA!$1:$1048576,2,0),0)</f>
        <v>-6.2779366271570303E-4</v>
      </c>
      <c r="F11" s="232">
        <f>VLOOKUP(F$2,Tab_SEMT!$1:$1048576,HLOOKUP($C11&amp;"_"&amp;4,Tab_SEMT!$1:$1048576,2,0),0)</f>
        <v>5.2510883659124402E-2</v>
      </c>
      <c r="G11" s="232">
        <f>VLOOKUP(G$2,Tab_SEMT!$1:$1048576,HLOOKUP($C11&amp;"_"&amp;4,Tab_SEMT!$1:$1048576,2,0),0)</f>
        <v>-4.9408414633944598E-4</v>
      </c>
      <c r="H11" s="232">
        <f>VLOOKUP(H$2,Tab_RMRJ!$1:$1048576,HLOOKUP($C11&amp;"_"&amp;4,Tab_RMRJ!$1:$1048576,2,0),0)</f>
        <v>4.1137930005788803E-2</v>
      </c>
      <c r="I11" s="232">
        <f>VLOOKUP(I$2,Tab_RMRJ!$1:$1048576,HLOOKUP($C11&amp;"_"&amp;4,Tab_RMRJ!$1:$1048576,2,0),0)</f>
        <v>-3.8074917392805202E-4</v>
      </c>
      <c r="J11" s="232">
        <f>VLOOKUP(J$2,Tab_Rio!$1:$1048576,HLOOKUP($C11&amp;"_"&amp;4,Tab_Rio!$1:$1048576,2,0),0)</f>
        <v>3.8005888462066699E-2</v>
      </c>
      <c r="K11" s="232">
        <f>VLOOKUP(K$2,Tab_Rio!$1:$1048576,HLOOKUP($C11&amp;"_"&amp;4,Tab_Rio!$1:$1048576,2,0),0)</f>
        <v>-3.4278383827768299E-4</v>
      </c>
    </row>
    <row r="12" spans="1:11" x14ac:dyDescent="0.25">
      <c r="C12" s="327">
        <v>22013</v>
      </c>
      <c r="D12" s="232">
        <f>VLOOKUP(D$2,Tab_BRA!$1:$1048576,HLOOKUP($C12&amp;"_"&amp;4,Tab_BRA!$1:$1048576,2,0),0)</f>
        <v>6.4362585544586196E-2</v>
      </c>
      <c r="E12" s="232">
        <f>VLOOKUP(E$2,Tab_BRA!$1:$1048576,HLOOKUP($C12&amp;"_"&amp;4,Tab_BRA!$1:$1048576,2,0),0)</f>
        <v>-6.1232782900333405E-4</v>
      </c>
      <c r="F12" s="232">
        <f>VLOOKUP(F$2,Tab_SEMT!$1:$1048576,HLOOKUP($C12&amp;"_"&amp;4,Tab_SEMT!$1:$1048576,2,0),0)</f>
        <v>5.5216819047927898E-2</v>
      </c>
      <c r="G12" s="232">
        <f>VLOOKUP(G$2,Tab_SEMT!$1:$1048576,HLOOKUP($C12&amp;"_"&amp;4,Tab_SEMT!$1:$1048576,2,0),0)</f>
        <v>-5.28624630533159E-4</v>
      </c>
      <c r="H12" s="232">
        <f>VLOOKUP(H$2,Tab_RMRJ!$1:$1048576,HLOOKUP($C12&amp;"_"&amp;4,Tab_RMRJ!$1:$1048576,2,0),0)</f>
        <v>4.4679410755634301E-2</v>
      </c>
      <c r="I12" s="232">
        <f>VLOOKUP(I$2,Tab_RMRJ!$1:$1048576,HLOOKUP($C12&amp;"_"&amp;4,Tab_RMRJ!$1:$1048576,2,0),0)</f>
        <v>-4.1825819062069102E-4</v>
      </c>
      <c r="J12" s="232">
        <f>VLOOKUP(J$2,Tab_Rio!$1:$1048576,HLOOKUP($C12&amp;"_"&amp;4,Tab_Rio!$1:$1048576,2,0),0)</f>
        <v>4.2928535491228097E-2</v>
      </c>
      <c r="K12" s="232">
        <f>VLOOKUP(K$2,Tab_Rio!$1:$1048576,HLOOKUP($C12&amp;"_"&amp;4,Tab_Rio!$1:$1048576,2,0),0)</f>
        <v>-3.8872443838045001E-4</v>
      </c>
    </row>
    <row r="13" spans="1:11" x14ac:dyDescent="0.25">
      <c r="C13" s="327">
        <v>32013</v>
      </c>
      <c r="D13" s="232">
        <f>VLOOKUP(D$2,Tab_BRA!$1:$1048576,HLOOKUP($C13&amp;"_"&amp;4,Tab_BRA!$1:$1048576,2,0),0)</f>
        <v>6.33674710988998E-2</v>
      </c>
      <c r="E13" s="232">
        <f>VLOOKUP(E$2,Tab_BRA!$1:$1048576,HLOOKUP($C13&amp;"_"&amp;4,Tab_BRA!$1:$1048576,2,0),0)</f>
        <v>-5.9470249107107498E-4</v>
      </c>
      <c r="F13" s="232">
        <f>VLOOKUP(F$2,Tab_SEMT!$1:$1048576,HLOOKUP($C13&amp;"_"&amp;4,Tab_SEMT!$1:$1048576,2,0),0)</f>
        <v>5.4169736802578E-2</v>
      </c>
      <c r="G13" s="232">
        <f>VLOOKUP(G$2,Tab_SEMT!$1:$1048576,HLOOKUP($C13&amp;"_"&amp;4,Tab_SEMT!$1:$1048576,2,0),0)</f>
        <v>-5.0467619439586997E-4</v>
      </c>
      <c r="H13" s="232">
        <f>VLOOKUP(H$2,Tab_RMRJ!$1:$1048576,HLOOKUP($C13&amp;"_"&amp;4,Tab_RMRJ!$1:$1048576,2,0),0)</f>
        <v>4.5539487153291702E-2</v>
      </c>
      <c r="I13" s="232">
        <f>VLOOKUP(I$2,Tab_RMRJ!$1:$1048576,HLOOKUP($C13&amp;"_"&amp;4,Tab_RMRJ!$1:$1048576,2,0),0)</f>
        <v>-4.3132170685567E-4</v>
      </c>
      <c r="J13" s="232">
        <f>VLOOKUP(J$2,Tab_Rio!$1:$1048576,HLOOKUP($C13&amp;"_"&amp;4,Tab_Rio!$1:$1048576,2,0),0)</f>
        <v>4.66679334640503E-2</v>
      </c>
      <c r="K13" s="232">
        <f>VLOOKUP(K$2,Tab_Rio!$1:$1048576,HLOOKUP($C13&amp;"_"&amp;4,Tab_Rio!$1:$1048576,2,0),0)</f>
        <v>-4.4149014865979601E-4</v>
      </c>
    </row>
    <row r="14" spans="1:11" x14ac:dyDescent="0.25">
      <c r="C14" s="327">
        <v>42013</v>
      </c>
      <c r="D14" s="232">
        <f>VLOOKUP(D$2,Tab_BRA!$1:$1048576,HLOOKUP($C14&amp;"_"&amp;4,Tab_BRA!$1:$1048576,2,0),0)</f>
        <v>6.5037429332733196E-2</v>
      </c>
      <c r="E14" s="232">
        <f>VLOOKUP(E$2,Tab_BRA!$1:$1048576,HLOOKUP($C14&amp;"_"&amp;4,Tab_BRA!$1:$1048576,2,0),0)</f>
        <v>-6.1780685791745804E-4</v>
      </c>
      <c r="F14" s="232">
        <f>VLOOKUP(F$2,Tab_SEMT!$1:$1048576,HLOOKUP($C14&amp;"_"&amp;4,Tab_SEMT!$1:$1048576,2,0),0)</f>
        <v>5.5681314319372198E-2</v>
      </c>
      <c r="G14" s="232">
        <f>VLOOKUP(G$2,Tab_SEMT!$1:$1048576,HLOOKUP($C14&amp;"_"&amp;4,Tab_SEMT!$1:$1048576,2,0),0)</f>
        <v>-5.2536168368533297E-4</v>
      </c>
      <c r="H14" s="232">
        <f>VLOOKUP(H$2,Tab_RMRJ!$1:$1048576,HLOOKUP($C14&amp;"_"&amp;4,Tab_RMRJ!$1:$1048576,2,0),0)</f>
        <v>4.2954724282026298E-2</v>
      </c>
      <c r="I14" s="232">
        <f>VLOOKUP(I$2,Tab_RMRJ!$1:$1048576,HLOOKUP($C14&amp;"_"&amp;4,Tab_RMRJ!$1:$1048576,2,0),0)</f>
        <v>-4.0120515041053301E-4</v>
      </c>
      <c r="J14" s="232">
        <f>VLOOKUP(J$2,Tab_Rio!$1:$1048576,HLOOKUP($C14&amp;"_"&amp;4,Tab_Rio!$1:$1048576,2,0),0)</f>
        <v>4.5356951653957402E-2</v>
      </c>
      <c r="K14" s="232">
        <f>VLOOKUP(K$2,Tab_Rio!$1:$1048576,HLOOKUP($C14&amp;"_"&amp;4,Tab_Rio!$1:$1048576,2,0),0)</f>
        <v>-4.1947531281039103E-4</v>
      </c>
    </row>
    <row r="15" spans="1:11" x14ac:dyDescent="0.25">
      <c r="C15" s="327">
        <v>2014</v>
      </c>
      <c r="D15" s="232">
        <f>VLOOKUP(D$2,Tab_BRA!$1:$1048576,HLOOKUP($C15&amp;"_"&amp;4,Tab_BRA!$1:$1048576,2,0),0)</f>
        <v>6.3639134168624906E-2</v>
      </c>
      <c r="E15" s="232">
        <f>VLOOKUP(E$2,Tab_BRA!$1:$1048576,HLOOKUP($C15&amp;"_"&amp;4,Tab_BRA!$1:$1048576,2,0),0)</f>
        <v>-6.1010115314275005E-4</v>
      </c>
      <c r="F15" s="232">
        <f>VLOOKUP(F$2,Tab_SEMT!$1:$1048576,HLOOKUP($C15&amp;"_"&amp;4,Tab_SEMT!$1:$1048576,2,0),0)</f>
        <v>5.4359436035156299E-2</v>
      </c>
      <c r="G15" s="232">
        <f>VLOOKUP(G$2,Tab_SEMT!$1:$1048576,HLOOKUP($C15&amp;"_"&amp;4,Tab_SEMT!$1:$1048576,2,0),0)</f>
        <v>-5.1080668345093695E-4</v>
      </c>
      <c r="H15" s="232">
        <f>VLOOKUP(H$2,Tab_RMRJ!$1:$1048576,HLOOKUP($C15&amp;"_"&amp;4,Tab_RMRJ!$1:$1048576,2,0),0)</f>
        <v>3.7689615041017498E-2</v>
      </c>
      <c r="I15" s="232">
        <f>VLOOKUP(I$2,Tab_RMRJ!$1:$1048576,HLOOKUP($C15&amp;"_"&amp;4,Tab_RMRJ!$1:$1048576,2,0),0)</f>
        <v>-3.4420395968481898E-4</v>
      </c>
      <c r="J15" s="232">
        <f>VLOOKUP(J$2,Tab_Rio!$1:$1048576,HLOOKUP($C15&amp;"_"&amp;4,Tab_Rio!$1:$1048576,2,0),0)</f>
        <v>3.8130801171064398E-2</v>
      </c>
      <c r="K15" s="232">
        <f>VLOOKUP(K$2,Tab_Rio!$1:$1048576,HLOOKUP($C15&amp;"_"&amp;4,Tab_Rio!$1:$1048576,2,0),0)</f>
        <v>-3.3882193383760799E-4</v>
      </c>
    </row>
    <row r="16" spans="1:11" x14ac:dyDescent="0.25">
      <c r="C16" s="327">
        <v>12014</v>
      </c>
      <c r="D16" s="232">
        <f>VLOOKUP(D$2,Tab_BRA!$1:$1048576,HLOOKUP($C16&amp;"_"&amp;4,Tab_BRA!$1:$1048576,2,0),0)</f>
        <v>6.3733488321304294E-2</v>
      </c>
      <c r="E16" s="232">
        <f>VLOOKUP(E$2,Tab_BRA!$1:$1048576,HLOOKUP($C16&amp;"_"&amp;4,Tab_BRA!$1:$1048576,2,0),0)</f>
        <v>-6.0712563572451505E-4</v>
      </c>
      <c r="F16" s="232">
        <f>VLOOKUP(F$2,Tab_SEMT!$1:$1048576,HLOOKUP($C16&amp;"_"&amp;4,Tab_SEMT!$1:$1048576,2,0),0)</f>
        <v>5.5513735860586201E-2</v>
      </c>
      <c r="G16" s="232">
        <f>VLOOKUP(G$2,Tab_SEMT!$1:$1048576,HLOOKUP($C16&amp;"_"&amp;4,Tab_SEMT!$1:$1048576,2,0),0)</f>
        <v>-5.2706897258758502E-4</v>
      </c>
      <c r="H16" s="232">
        <f>VLOOKUP(H$2,Tab_RMRJ!$1:$1048576,HLOOKUP($C16&amp;"_"&amp;4,Tab_RMRJ!$1:$1048576,2,0),0)</f>
        <v>4.2370241135358797E-2</v>
      </c>
      <c r="I16" s="232">
        <f>VLOOKUP(I$2,Tab_RMRJ!$1:$1048576,HLOOKUP($C16&amp;"_"&amp;4,Tab_RMRJ!$1:$1048576,2,0),0)</f>
        <v>-3.91129229683429E-4</v>
      </c>
      <c r="J16" s="232">
        <f>VLOOKUP(J$2,Tab_Rio!$1:$1048576,HLOOKUP($C16&amp;"_"&amp;4,Tab_Rio!$1:$1048576,2,0),0)</f>
        <v>4.8055544495582601E-2</v>
      </c>
      <c r="K16" s="232">
        <f>VLOOKUP(K$2,Tab_Rio!$1:$1048576,HLOOKUP($C16&amp;"_"&amp;4,Tab_Rio!$1:$1048576,2,0),0)</f>
        <v>-4.4248157064430399E-4</v>
      </c>
    </row>
    <row r="17" spans="3:11" x14ac:dyDescent="0.25">
      <c r="C17" s="327">
        <v>22014</v>
      </c>
      <c r="D17" s="232">
        <f>VLOOKUP(D$2,Tab_BRA!$1:$1048576,HLOOKUP($C17&amp;"_"&amp;4,Tab_BRA!$1:$1048576,2,0),0)</f>
        <v>6.23984672129154E-2</v>
      </c>
      <c r="E17" s="232">
        <f>VLOOKUP(E$2,Tab_BRA!$1:$1048576,HLOOKUP($C17&amp;"_"&amp;4,Tab_BRA!$1:$1048576,2,0),0)</f>
        <v>-5.9798703296110001E-4</v>
      </c>
      <c r="F17" s="232">
        <f>VLOOKUP(F$2,Tab_SEMT!$1:$1048576,HLOOKUP($C17&amp;"_"&amp;4,Tab_SEMT!$1:$1048576,2,0),0)</f>
        <v>5.5596206337213502E-2</v>
      </c>
      <c r="G17" s="232">
        <f>VLOOKUP(G$2,Tab_SEMT!$1:$1048576,HLOOKUP($C17&amp;"_"&amp;4,Tab_SEMT!$1:$1048576,2,0),0)</f>
        <v>-5.2563566714525201E-4</v>
      </c>
      <c r="H17" s="232">
        <f>VLOOKUP(H$2,Tab_RMRJ!$1:$1048576,HLOOKUP($C17&amp;"_"&amp;4,Tab_RMRJ!$1:$1048576,2,0),0)</f>
        <v>3.7870142608880997E-2</v>
      </c>
      <c r="I17" s="232">
        <f>VLOOKUP(I$2,Tab_RMRJ!$1:$1048576,HLOOKUP($C17&amp;"_"&amp;4,Tab_RMRJ!$1:$1048576,2,0),0)</f>
        <v>-3.38101584929973E-4</v>
      </c>
      <c r="J17" s="232">
        <f>VLOOKUP(J$2,Tab_Rio!$1:$1048576,HLOOKUP($C17&amp;"_"&amp;4,Tab_Rio!$1:$1048576,2,0),0)</f>
        <v>4.3084964156150797E-2</v>
      </c>
      <c r="K17" s="232">
        <f>VLOOKUP(K$2,Tab_Rio!$1:$1048576,HLOOKUP($C17&amp;"_"&amp;4,Tab_Rio!$1:$1048576,2,0),0)</f>
        <v>-3.7876988062635102E-4</v>
      </c>
    </row>
    <row r="18" spans="3:11" x14ac:dyDescent="0.25">
      <c r="C18" s="327">
        <v>32014</v>
      </c>
      <c r="D18" s="232">
        <f>VLOOKUP(D$2,Tab_BRA!$1:$1048576,HLOOKUP($C18&amp;"_"&amp;4,Tab_BRA!$1:$1048576,2,0),0)</f>
        <v>6.3170984387397794E-2</v>
      </c>
      <c r="E18" s="232">
        <f>VLOOKUP(E$2,Tab_BRA!$1:$1048576,HLOOKUP($C18&amp;"_"&amp;4,Tab_BRA!$1:$1048576,2,0),0)</f>
        <v>-6.0790451243519805E-4</v>
      </c>
      <c r="F18" s="232">
        <f>VLOOKUP(F$2,Tab_SEMT!$1:$1048576,HLOOKUP($C18&amp;"_"&amp;4,Tab_SEMT!$1:$1048576,2,0),0)</f>
        <v>5.1591306924819898E-2</v>
      </c>
      <c r="G18" s="232">
        <f>VLOOKUP(G$2,Tab_SEMT!$1:$1048576,HLOOKUP($C18&amp;"_"&amp;4,Tab_SEMT!$1:$1048576,2,0),0)</f>
        <v>-4.7789642121642801E-4</v>
      </c>
      <c r="H18" s="232">
        <f>VLOOKUP(H$2,Tab_RMRJ!$1:$1048576,HLOOKUP($C18&amp;"_"&amp;4,Tab_RMRJ!$1:$1048576,2,0),0)</f>
        <v>3.1288046389818198E-2</v>
      </c>
      <c r="I18" s="232">
        <f>VLOOKUP(I$2,Tab_RMRJ!$1:$1048576,HLOOKUP($C18&amp;"_"&amp;4,Tab_RMRJ!$1:$1048576,2,0),0)</f>
        <v>-2.8468179516494301E-4</v>
      </c>
      <c r="J18" s="232">
        <f>VLOOKUP(J$2,Tab_Rio!$1:$1048576,HLOOKUP($C18&amp;"_"&amp;4,Tab_Rio!$1:$1048576,2,0),0)</f>
        <v>2.64777317643166E-2</v>
      </c>
      <c r="K18" s="232">
        <f>VLOOKUP(K$2,Tab_Rio!$1:$1048576,HLOOKUP($C18&amp;"_"&amp;4,Tab_Rio!$1:$1048576,2,0),0)</f>
        <v>-2.25488154683262E-4</v>
      </c>
    </row>
    <row r="19" spans="3:11" x14ac:dyDescent="0.25">
      <c r="C19" s="327">
        <v>42014</v>
      </c>
      <c r="D19" s="232">
        <f>VLOOKUP(D$2,Tab_BRA!$1:$1048576,HLOOKUP($C19&amp;"_"&amp;4,Tab_BRA!$1:$1048576,2,0),0)</f>
        <v>6.5321512520313305E-2</v>
      </c>
      <c r="E19" s="232">
        <f>VLOOKUP(E$2,Tab_BRA!$1:$1048576,HLOOKUP($C19&amp;"_"&amp;4,Tab_BRA!$1:$1048576,2,0),0)</f>
        <v>-6.2778580468148004E-4</v>
      </c>
      <c r="F19" s="232">
        <f>VLOOKUP(F$2,Tab_SEMT!$1:$1048576,HLOOKUP($C19&amp;"_"&amp;4,Tab_SEMT!$1:$1048576,2,0),0)</f>
        <v>5.4948966950178098E-2</v>
      </c>
      <c r="G19" s="232">
        <f>VLOOKUP(G$2,Tab_SEMT!$1:$1048576,HLOOKUP($C19&amp;"_"&amp;4,Tab_SEMT!$1:$1048576,2,0),0)</f>
        <v>-5.1384570542722897E-4</v>
      </c>
      <c r="H19" s="232">
        <f>VLOOKUP(H$2,Tab_RMRJ!$1:$1048576,HLOOKUP($C19&amp;"_"&amp;4,Tab_RMRJ!$1:$1048576,2,0),0)</f>
        <v>3.9831157773733097E-2</v>
      </c>
      <c r="I19" s="232">
        <f>VLOOKUP(I$2,Tab_RMRJ!$1:$1048576,HLOOKUP($C19&amp;"_"&amp;4,Tab_RMRJ!$1:$1048576,2,0),0)</f>
        <v>-3.6372846807353199E-4</v>
      </c>
      <c r="J19" s="232">
        <f>VLOOKUP(J$2,Tab_Rio!$1:$1048576,HLOOKUP($C19&amp;"_"&amp;4,Tab_Rio!$1:$1048576,2,0),0)</f>
        <v>3.4435912966728197E-2</v>
      </c>
      <c r="K19" s="232">
        <f>VLOOKUP(K$2,Tab_Rio!$1:$1048576,HLOOKUP($C19&amp;"_"&amp;4,Tab_Rio!$1:$1048576,2,0),0)</f>
        <v>-2.9592923237942203E-4</v>
      </c>
    </row>
    <row r="20" spans="3:11" x14ac:dyDescent="0.25">
      <c r="C20" s="327">
        <v>2015</v>
      </c>
      <c r="D20" s="232">
        <f>VLOOKUP(D$2,Tab_BRA!$1:$1048576,HLOOKUP($C20&amp;"_"&amp;4,Tab_BRA!$1:$1048576,2,0),0)</f>
        <v>6.6047772765159607E-2</v>
      </c>
      <c r="E20" s="232">
        <f>VLOOKUP(E$2,Tab_BRA!$1:$1048576,HLOOKUP($C20&amp;"_"&amp;4,Tab_BRA!$1:$1048576,2,0),0)</f>
        <v>-6.3109659822657704E-4</v>
      </c>
      <c r="F20" s="232">
        <f>VLOOKUP(F$2,Tab_SEMT!$1:$1048576,HLOOKUP($C20&amp;"_"&amp;4,Tab_SEMT!$1:$1048576,2,0),0)</f>
        <v>5.7540949434041998E-2</v>
      </c>
      <c r="G20" s="232">
        <f>VLOOKUP(G$2,Tab_SEMT!$1:$1048576,HLOOKUP($C20&amp;"_"&amp;4,Tab_SEMT!$1:$1048576,2,0),0)</f>
        <v>-5.4468697635456898E-4</v>
      </c>
      <c r="H20" s="232">
        <f>VLOOKUP(H$2,Tab_RMRJ!$1:$1048576,HLOOKUP($C20&amp;"_"&amp;4,Tab_RMRJ!$1:$1048576,2,0),0)</f>
        <v>4.4727876782417297E-2</v>
      </c>
      <c r="I20" s="232">
        <f>VLOOKUP(I$2,Tab_RMRJ!$1:$1048576,HLOOKUP($C20&amp;"_"&amp;4,Tab_RMRJ!$1:$1048576,2,0),0)</f>
        <v>-4.15330461692065E-4</v>
      </c>
      <c r="J20" s="232">
        <f>VLOOKUP(J$2,Tab_Rio!$1:$1048576,HLOOKUP($C20&amp;"_"&amp;4,Tab_Rio!$1:$1048576,2,0),0)</f>
        <v>4.0993310511112199E-2</v>
      </c>
      <c r="K20" s="232">
        <f>VLOOKUP(K$2,Tab_Rio!$1:$1048576,HLOOKUP($C20&amp;"_"&amp;4,Tab_Rio!$1:$1048576,2,0),0)</f>
        <v>-3.5954348277300602E-4</v>
      </c>
    </row>
    <row r="21" spans="3:11" x14ac:dyDescent="0.25">
      <c r="C21" s="327">
        <v>12015</v>
      </c>
      <c r="D21" s="232">
        <f>VLOOKUP(D$2,Tab_BRA!$1:$1048576,HLOOKUP($C21&amp;"_"&amp;4,Tab_BRA!$1:$1048576,2,0),0)</f>
        <v>6.6054083406925201E-2</v>
      </c>
      <c r="E21" s="232">
        <f>VLOOKUP(E$2,Tab_BRA!$1:$1048576,HLOOKUP($C21&amp;"_"&amp;4,Tab_BRA!$1:$1048576,2,0),0)</f>
        <v>-6.3425186090171305E-4</v>
      </c>
      <c r="F21" s="232">
        <f>VLOOKUP(F$2,Tab_SEMT!$1:$1048576,HLOOKUP($C21&amp;"_"&amp;4,Tab_SEMT!$1:$1048576,2,0),0)</f>
        <v>5.6529041379690198E-2</v>
      </c>
      <c r="G21" s="232">
        <f>VLOOKUP(G$2,Tab_SEMT!$1:$1048576,HLOOKUP($C21&amp;"_"&amp;4,Tab_SEMT!$1:$1048576,2,0),0)</f>
        <v>-5.3631549235433297E-4</v>
      </c>
      <c r="H21" s="232">
        <f>VLOOKUP(H$2,Tab_RMRJ!$1:$1048576,HLOOKUP($C21&amp;"_"&amp;4,Tab_RMRJ!$1:$1048576,2,0),0)</f>
        <v>4.1289843618869802E-2</v>
      </c>
      <c r="I21" s="232">
        <f>VLOOKUP(I$2,Tab_RMRJ!$1:$1048576,HLOOKUP($C21&amp;"_"&amp;4,Tab_RMRJ!$1:$1048576,2,0),0)</f>
        <v>-3.8288824725896098E-4</v>
      </c>
      <c r="J21" s="232">
        <f>VLOOKUP(J$2,Tab_Rio!$1:$1048576,HLOOKUP($C21&amp;"_"&amp;4,Tab_Rio!$1:$1048576,2,0),0)</f>
        <v>3.6268781870603603E-2</v>
      </c>
      <c r="K21" s="232">
        <f>VLOOKUP(K$2,Tab_Rio!$1:$1048576,HLOOKUP($C21&amp;"_"&amp;4,Tab_Rio!$1:$1048576,2,0),0)</f>
        <v>-3.1357546686194799E-4</v>
      </c>
    </row>
    <row r="22" spans="3:11" x14ac:dyDescent="0.25">
      <c r="C22" s="327">
        <v>22015</v>
      </c>
      <c r="D22" s="232">
        <f>VLOOKUP(D$2,Tab_BRA!$1:$1048576,HLOOKUP($C22&amp;"_"&amp;4,Tab_BRA!$1:$1048576,2,0),0)</f>
        <v>6.5804615616798401E-2</v>
      </c>
      <c r="E22" s="232">
        <f>VLOOKUP(E$2,Tab_BRA!$1:$1048576,HLOOKUP($C22&amp;"_"&amp;4,Tab_BRA!$1:$1048576,2,0),0)</f>
        <v>-6.2712671933695696E-4</v>
      </c>
      <c r="F22" s="232">
        <f>VLOOKUP(F$2,Tab_SEMT!$1:$1048576,HLOOKUP($C22&amp;"_"&amp;4,Tab_SEMT!$1:$1048576,2,0),0)</f>
        <v>5.5754017084837001E-2</v>
      </c>
      <c r="G22" s="232">
        <f>VLOOKUP(G$2,Tab_SEMT!$1:$1048576,HLOOKUP($C22&amp;"_"&amp;4,Tab_SEMT!$1:$1048576,2,0),0)</f>
        <v>-5.2015751134604205E-4</v>
      </c>
      <c r="H22" s="232">
        <f>VLOOKUP(H$2,Tab_RMRJ!$1:$1048576,HLOOKUP($C22&amp;"_"&amp;4,Tab_RMRJ!$1:$1048576,2,0),0)</f>
        <v>4.2902771383523899E-2</v>
      </c>
      <c r="I22" s="232">
        <f>VLOOKUP(I$2,Tab_RMRJ!$1:$1048576,HLOOKUP($C22&amp;"_"&amp;4,Tab_RMRJ!$1:$1048576,2,0),0)</f>
        <v>-3.90930945286527E-4</v>
      </c>
      <c r="J22" s="232">
        <f>VLOOKUP(J$2,Tab_Rio!$1:$1048576,HLOOKUP($C22&amp;"_"&amp;4,Tab_Rio!$1:$1048576,2,0),0)</f>
        <v>3.9442051202058799E-2</v>
      </c>
      <c r="K22" s="232">
        <f>VLOOKUP(K$2,Tab_Rio!$1:$1048576,HLOOKUP($C22&amp;"_"&amp;4,Tab_Rio!$1:$1048576,2,0),0)</f>
        <v>-3.3738135243765999E-4</v>
      </c>
    </row>
    <row r="23" spans="3:11" x14ac:dyDescent="0.25">
      <c r="C23" s="327">
        <v>32015</v>
      </c>
      <c r="D23" s="232">
        <f>VLOOKUP(D$2,Tab_BRA!$1:$1048576,HLOOKUP($C23&amp;"_"&amp;4,Tab_BRA!$1:$1048576,2,0),0)</f>
        <v>6.6508255898952498E-2</v>
      </c>
      <c r="E23" s="232">
        <f>VLOOKUP(E$2,Tab_BRA!$1:$1048576,HLOOKUP($C23&amp;"_"&amp;4,Tab_BRA!$1:$1048576,2,0),0)</f>
        <v>-6.3464359845966101E-4</v>
      </c>
      <c r="F23" s="232">
        <f>VLOOKUP(F$2,Tab_SEMT!$1:$1048576,HLOOKUP($C23&amp;"_"&amp;4,Tab_SEMT!$1:$1048576,2,0),0)</f>
        <v>5.9246756136417403E-2</v>
      </c>
      <c r="G23" s="232">
        <f>VLOOKUP(G$2,Tab_SEMT!$1:$1048576,HLOOKUP($C23&amp;"_"&amp;4,Tab_SEMT!$1:$1048576,2,0),0)</f>
        <v>-5.6430511176586205E-4</v>
      </c>
      <c r="H23" s="232">
        <f>VLOOKUP(H$2,Tab_RMRJ!$1:$1048576,HLOOKUP($C23&amp;"_"&amp;4,Tab_RMRJ!$1:$1048576,2,0),0)</f>
        <v>4.67121228575706E-2</v>
      </c>
      <c r="I23" s="232">
        <f>VLOOKUP(I$2,Tab_RMRJ!$1:$1048576,HLOOKUP($C23&amp;"_"&amp;4,Tab_RMRJ!$1:$1048576,2,0),0)</f>
        <v>-4.3681447277776902E-4</v>
      </c>
      <c r="J23" s="232">
        <f>VLOOKUP(J$2,Tab_Rio!$1:$1048576,HLOOKUP($C23&amp;"_"&amp;4,Tab_Rio!$1:$1048576,2,0),0)</f>
        <v>4.2430393397808103E-2</v>
      </c>
      <c r="K23" s="232">
        <f>VLOOKUP(K$2,Tab_Rio!$1:$1048576,HLOOKUP($C23&amp;"_"&amp;4,Tab_Rio!$1:$1048576,2,0),0)</f>
        <v>-3.7540763150900602E-4</v>
      </c>
    </row>
    <row r="24" spans="3:11" x14ac:dyDescent="0.25">
      <c r="C24" s="327">
        <v>42015</v>
      </c>
      <c r="D24" s="232">
        <f>VLOOKUP(D$2,Tab_BRA!$1:$1048576,HLOOKUP($C24&amp;"_"&amp;4,Tab_BRA!$1:$1048576,2,0),0)</f>
        <v>6.4814664423465701E-2</v>
      </c>
      <c r="E24" s="232">
        <f>VLOOKUP(E$2,Tab_BRA!$1:$1048576,HLOOKUP($C24&amp;"_"&amp;4,Tab_BRA!$1:$1048576,2,0),0)</f>
        <v>-6.1279948567971598E-4</v>
      </c>
      <c r="F24" s="232">
        <f>VLOOKUP(F$2,Tab_SEMT!$1:$1048576,HLOOKUP($C24&amp;"_"&amp;4,Tab_SEMT!$1:$1048576,2,0),0)</f>
        <v>5.8242022991180399E-2</v>
      </c>
      <c r="G24" s="232">
        <f>VLOOKUP(G$2,Tab_SEMT!$1:$1048576,HLOOKUP($C24&amp;"_"&amp;4,Tab_SEMT!$1:$1048576,2,0),0)</f>
        <v>-5.53667603526264E-4</v>
      </c>
      <c r="H24" s="232">
        <f>VLOOKUP(H$2,Tab_RMRJ!$1:$1048576,HLOOKUP($C24&amp;"_"&amp;4,Tab_RMRJ!$1:$1048576,2,0),0)</f>
        <v>4.7700371593236902E-2</v>
      </c>
      <c r="I24" s="232">
        <f>VLOOKUP(I$2,Tab_RMRJ!$1:$1048576,HLOOKUP($C24&amp;"_"&amp;4,Tab_RMRJ!$1:$1048576,2,0),0)</f>
        <v>-4.48340724688023E-4</v>
      </c>
      <c r="J24" s="232">
        <f>VLOOKUP(J$2,Tab_Rio!$1:$1048576,HLOOKUP($C24&amp;"_"&amp;4,Tab_Rio!$1:$1048576,2,0),0)</f>
        <v>4.49524261057377E-2</v>
      </c>
      <c r="K24" s="232">
        <f>VLOOKUP(K$2,Tab_Rio!$1:$1048576,HLOOKUP($C24&amp;"_"&amp;4,Tab_Rio!$1:$1048576,2,0),0)</f>
        <v>-4.04188554966822E-4</v>
      </c>
    </row>
    <row r="25" spans="3:11" x14ac:dyDescent="0.25">
      <c r="C25" s="327">
        <v>2016</v>
      </c>
      <c r="D25" s="232">
        <f>VLOOKUP(D$2,Tab_BRA!$1:$1048576,HLOOKUP($C25&amp;"_"&amp;4,Tab_BRA!$1:$1048576,2,0),0)</f>
        <v>6.4950078725814805E-2</v>
      </c>
      <c r="E25" s="232">
        <f>VLOOKUP(E$2,Tab_BRA!$1:$1048576,HLOOKUP($C25&amp;"_"&amp;4,Tab_BRA!$1:$1048576,2,0),0)</f>
        <v>-6.1533745611086499E-4</v>
      </c>
      <c r="F25" s="232">
        <f>VLOOKUP(F$2,Tab_SEMT!$1:$1048576,HLOOKUP($C25&amp;"_"&amp;4,Tab_SEMT!$1:$1048576,2,0),0)</f>
        <v>5.63867464661598E-2</v>
      </c>
      <c r="G25" s="232">
        <f>VLOOKUP(G$2,Tab_SEMT!$1:$1048576,HLOOKUP($C25&amp;"_"&amp;4,Tab_SEMT!$1:$1048576,2,0),0)</f>
        <v>-5.3402298362925605E-4</v>
      </c>
      <c r="H25" s="232">
        <f>VLOOKUP(H$2,Tab_RMRJ!$1:$1048576,HLOOKUP($C25&amp;"_"&amp;4,Tab_RMRJ!$1:$1048576,2,0),0)</f>
        <v>4.9860257655382198E-2</v>
      </c>
      <c r="I25" s="232">
        <f>VLOOKUP(I$2,Tab_RMRJ!$1:$1048576,HLOOKUP($C25&amp;"_"&amp;4,Tab_RMRJ!$1:$1048576,2,0),0)</f>
        <v>-4.74538916023448E-4</v>
      </c>
      <c r="J25" s="232">
        <f>VLOOKUP(J$2,Tab_Rio!$1:$1048576,HLOOKUP($C25&amp;"_"&amp;4,Tab_Rio!$1:$1048576,2,0),0)</f>
        <v>4.8771422356367097E-2</v>
      </c>
      <c r="K25" s="232">
        <f>VLOOKUP(K$2,Tab_Rio!$1:$1048576,HLOOKUP($C25&amp;"_"&amp;4,Tab_Rio!$1:$1048576,2,0),0)</f>
        <v>-4.4436845928430601E-4</v>
      </c>
    </row>
    <row r="26" spans="3:11" x14ac:dyDescent="0.25">
      <c r="C26" s="327">
        <v>12016</v>
      </c>
      <c r="D26" s="232">
        <f>VLOOKUP(D$2,Tab_BRA!$1:$1048576,HLOOKUP($C26&amp;"_"&amp;4,Tab_BRA!$1:$1048576,2,0),0)</f>
        <v>6.6165953874587999E-2</v>
      </c>
      <c r="E26" s="232">
        <f>VLOOKUP(E$2,Tab_BRA!$1:$1048576,HLOOKUP($C26&amp;"_"&amp;4,Tab_BRA!$1:$1048576,2,0),0)</f>
        <v>-6.3047214644029704E-4</v>
      </c>
      <c r="F26" s="232">
        <f>VLOOKUP(F$2,Tab_SEMT!$1:$1048576,HLOOKUP($C26&amp;"_"&amp;4,Tab_SEMT!$1:$1048576,2,0),0)</f>
        <v>5.7001188397407497E-2</v>
      </c>
      <c r="G26" s="232">
        <f>VLOOKUP(G$2,Tab_SEMT!$1:$1048576,HLOOKUP($C26&amp;"_"&amp;4,Tab_SEMT!$1:$1048576,2,0),0)</f>
        <v>-5.4060056572780002E-4</v>
      </c>
      <c r="H26" s="232">
        <f>VLOOKUP(H$2,Tab_RMRJ!$1:$1048576,HLOOKUP($C26&amp;"_"&amp;4,Tab_RMRJ!$1:$1048576,2,0),0)</f>
        <v>4.91369515657425E-2</v>
      </c>
      <c r="I26" s="232">
        <f>VLOOKUP(I$2,Tab_RMRJ!$1:$1048576,HLOOKUP($C26&amp;"_"&amp;4,Tab_RMRJ!$1:$1048576,2,0),0)</f>
        <v>-4.6991865383461101E-4</v>
      </c>
      <c r="J26" s="232">
        <f>VLOOKUP(J$2,Tab_Rio!$1:$1048576,HLOOKUP($C26&amp;"_"&amp;4,Tab_Rio!$1:$1048576,2,0),0)</f>
        <v>4.6368651092052501E-2</v>
      </c>
      <c r="K26" s="232">
        <f>VLOOKUP(K$2,Tab_Rio!$1:$1048576,HLOOKUP($C26&amp;"_"&amp;4,Tab_Rio!$1:$1048576,2,0),0)</f>
        <v>-4.15089802118018E-4</v>
      </c>
    </row>
    <row r="27" spans="3:11" x14ac:dyDescent="0.25">
      <c r="C27" s="327">
        <v>22016</v>
      </c>
      <c r="D27" s="232">
        <f>VLOOKUP(D$2,Tab_BRA!$1:$1048576,HLOOKUP($C27&amp;"_"&amp;4,Tab_BRA!$1:$1048576,2,0),0)</f>
        <v>6.3746437430381803E-2</v>
      </c>
      <c r="E27" s="232">
        <f>VLOOKUP(E$2,Tab_BRA!$1:$1048576,HLOOKUP($C27&amp;"_"&amp;4,Tab_BRA!$1:$1048576,2,0),0)</f>
        <v>-6.00393686909229E-4</v>
      </c>
      <c r="F27" s="232">
        <f>VLOOKUP(F$2,Tab_SEMT!$1:$1048576,HLOOKUP($C27&amp;"_"&amp;4,Tab_SEMT!$1:$1048576,2,0),0)</f>
        <v>5.5873289704322801E-2</v>
      </c>
      <c r="G27" s="232">
        <f>VLOOKUP(G$2,Tab_SEMT!$1:$1048576,HLOOKUP($C27&amp;"_"&amp;4,Tab_SEMT!$1:$1048576,2,0),0)</f>
        <v>-5.2856502588838295E-4</v>
      </c>
      <c r="H27" s="232">
        <f>VLOOKUP(H$2,Tab_RMRJ!$1:$1048576,HLOOKUP($C27&amp;"_"&amp;4,Tab_RMRJ!$1:$1048576,2,0),0)</f>
        <v>5.07777594029903E-2</v>
      </c>
      <c r="I27" s="232">
        <f>VLOOKUP(I$2,Tab_RMRJ!$1:$1048576,HLOOKUP($C27&amp;"_"&amp;4,Tab_RMRJ!$1:$1048576,2,0),0)</f>
        <v>-4.8128364142030499E-4</v>
      </c>
      <c r="J27" s="232">
        <f>VLOOKUP(J$2,Tab_Rio!$1:$1048576,HLOOKUP($C27&amp;"_"&amp;4,Tab_Rio!$1:$1048576,2,0),0)</f>
        <v>5.1198914647102398E-2</v>
      </c>
      <c r="K27" s="232">
        <f>VLOOKUP(K$2,Tab_Rio!$1:$1048576,HLOOKUP($C27&amp;"_"&amp;4,Tab_Rio!$1:$1048576,2,0),0)</f>
        <v>-4.7280159196816401E-4</v>
      </c>
    </row>
  </sheetData>
  <mergeCells count="4">
    <mergeCell ref="D1:E1"/>
    <mergeCell ref="H1:I1"/>
    <mergeCell ref="J1:K1"/>
    <mergeCell ref="F1:G1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3"/>
  <sheetViews>
    <sheetView showGridLines="0" topLeftCell="B1" workbookViewId="0">
      <pane ySplit="3" topLeftCell="A87" activePane="bottomLeft" state="frozen"/>
      <selection activeCell="R107" sqref="R107"/>
      <selection pane="bottomLeft" activeCell="I103" sqref="I103"/>
    </sheetView>
  </sheetViews>
  <sheetFormatPr defaultRowHeight="15" x14ac:dyDescent="0.25"/>
  <cols>
    <col min="1" max="1" width="1.7109375" style="232" customWidth="1"/>
    <col min="2" max="2" width="6.85546875" style="232" customWidth="1"/>
    <col min="3" max="3" width="16.140625" style="339" customWidth="1"/>
    <col min="4" max="16384" width="9.140625" style="232"/>
  </cols>
  <sheetData>
    <row r="1" spans="1:21" x14ac:dyDescent="0.25">
      <c r="A1" s="326" t="s">
        <v>776</v>
      </c>
      <c r="C1" s="327"/>
    </row>
    <row r="2" spans="1:21" x14ac:dyDescent="0.25">
      <c r="C2" s="327"/>
      <c r="D2" s="328" t="s">
        <v>697</v>
      </c>
      <c r="E2" s="328" t="s">
        <v>706</v>
      </c>
      <c r="F2" s="328" t="s">
        <v>708</v>
      </c>
      <c r="G2" s="328" t="s">
        <v>709</v>
      </c>
      <c r="H2" s="328" t="s">
        <v>710</v>
      </c>
      <c r="I2" s="328" t="s">
        <v>711</v>
      </c>
      <c r="J2" s="328" t="s">
        <v>712</v>
      </c>
      <c r="K2" s="328" t="s">
        <v>713</v>
      </c>
      <c r="L2" s="328" t="s">
        <v>714</v>
      </c>
      <c r="M2" s="328" t="s">
        <v>698</v>
      </c>
      <c r="N2" s="328" t="s">
        <v>699</v>
      </c>
      <c r="O2" s="328" t="s">
        <v>700</v>
      </c>
      <c r="P2" s="328" t="s">
        <v>701</v>
      </c>
      <c r="Q2" s="328" t="s">
        <v>702</v>
      </c>
      <c r="R2" s="328" t="s">
        <v>703</v>
      </c>
      <c r="S2" s="328" t="s">
        <v>704</v>
      </c>
      <c r="T2" s="328" t="s">
        <v>705</v>
      </c>
      <c r="U2" s="328" t="s">
        <v>707</v>
      </c>
    </row>
    <row r="3" spans="1:21" x14ac:dyDescent="0.25">
      <c r="A3" s="326"/>
      <c r="B3" s="326" t="s">
        <v>790</v>
      </c>
      <c r="C3" s="327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</row>
    <row r="4" spans="1:21" ht="30" x14ac:dyDescent="0.25">
      <c r="A4" s="329"/>
      <c r="B4" s="330"/>
      <c r="C4" s="331"/>
      <c r="D4" s="332" t="s">
        <v>732</v>
      </c>
      <c r="E4" s="333" t="s">
        <v>733</v>
      </c>
      <c r="F4" s="333" t="s">
        <v>734</v>
      </c>
      <c r="G4" s="333" t="s">
        <v>735</v>
      </c>
      <c r="H4" s="333" t="s">
        <v>736</v>
      </c>
      <c r="I4" s="333" t="s">
        <v>737</v>
      </c>
      <c r="J4" s="333" t="s">
        <v>738</v>
      </c>
      <c r="K4" s="333" t="s">
        <v>197</v>
      </c>
      <c r="L4" s="333" t="s">
        <v>739</v>
      </c>
      <c r="M4" s="333" t="s">
        <v>740</v>
      </c>
      <c r="N4" s="333" t="s">
        <v>199</v>
      </c>
      <c r="O4" s="333" t="s">
        <v>741</v>
      </c>
      <c r="P4" s="333" t="s">
        <v>742</v>
      </c>
      <c r="Q4" s="333" t="s">
        <v>743</v>
      </c>
      <c r="R4" s="333" t="s">
        <v>744</v>
      </c>
      <c r="S4" s="333" t="s">
        <v>745</v>
      </c>
      <c r="T4" s="334" t="s">
        <v>765</v>
      </c>
      <c r="U4" s="334" t="s">
        <v>766</v>
      </c>
    </row>
    <row r="5" spans="1:21" x14ac:dyDescent="0.25">
      <c r="C5" s="327">
        <v>2012</v>
      </c>
      <c r="D5" s="232">
        <f>VLOOKUP(D$2,Tab_BRA!$1:$1048576,HLOOKUP($C5&amp;"_"&amp;4,Tab_BRA!$1:$1048576,2,0),0)</f>
        <v>0.19302964210510301</v>
      </c>
      <c r="E5" s="232">
        <f>VLOOKUP(E$2,Tab_BRA!$1:$1048576,HLOOKUP($C5&amp;"_"&amp;4,Tab_BRA!$1:$1048576,2,0),0)</f>
        <v>6.9399729371070903E-2</v>
      </c>
      <c r="F5" s="232">
        <f>VLOOKUP(F$2,Tab_BRA!$1:$1048576,HLOOKUP($C5&amp;"_"&amp;4,Tab_BRA!$1:$1048576,2,0),0)</f>
        <v>0.180544808506966</v>
      </c>
      <c r="G5" s="232">
        <f>VLOOKUP(G$2,Tab_BRA!$1:$1048576,HLOOKUP($C5&amp;"_"&amp;4,Tab_BRA!$1:$1048576,2,0),0)</f>
        <v>0.32084915041923501</v>
      </c>
      <c r="H5" s="232">
        <f>VLOOKUP(H$2,Tab_BRA!$1:$1048576,HLOOKUP($C5&amp;"_"&amp;4,Tab_BRA!$1:$1048576,2,0),0)</f>
        <v>0.50075328350067105</v>
      </c>
      <c r="I5" s="232">
        <f>VLOOKUP(I$2,Tab_BRA!$1:$1048576,HLOOKUP($C5&amp;"_"&amp;4,Tab_BRA!$1:$1048576,2,0),0)</f>
        <v>0.576429843902588</v>
      </c>
      <c r="J5" s="232">
        <f>VLOOKUP(J$2,Tab_BRA!$1:$1048576,HLOOKUP($C5&amp;"_"&amp;4,Tab_BRA!$1:$1048576,2,0),0)</f>
        <v>0.64154559373855602</v>
      </c>
      <c r="K5" s="232">
        <f>VLOOKUP(K$2,Tab_BRA!$1:$1048576,HLOOKUP($C5&amp;"_"&amp;4,Tab_BRA!$1:$1048576,2,0),0)</f>
        <v>0.70063239336013805</v>
      </c>
      <c r="L5" s="232">
        <f>VLOOKUP(L$2,Tab_BRA!$1:$1048576,HLOOKUP($C5&amp;"_"&amp;4,Tab_BRA!$1:$1048576,2,0),0)</f>
        <v>0.79391825199127197</v>
      </c>
      <c r="M5" s="232">
        <f>VLOOKUP(M$2,Tab_BRA!$1:$1048576,HLOOKUP($C5&amp;"_"&amp;4,Tab_BRA!$1:$1048576,2,0),0)</f>
        <v>0.81304132938384999</v>
      </c>
      <c r="N5" s="232">
        <f>VLOOKUP(N$2,Tab_BRA!$1:$1048576,HLOOKUP($C5&amp;"_"&amp;4,Tab_BRA!$1:$1048576,2,0),0)</f>
        <v>0.89243799448013295</v>
      </c>
      <c r="O5" s="232">
        <f>VLOOKUP(O$2,Tab_BRA!$1:$1048576,HLOOKUP($C5&amp;"_"&amp;4,Tab_BRA!$1:$1048576,2,0),0)</f>
        <v>1.0953985452652</v>
      </c>
      <c r="P5" s="232">
        <f>VLOOKUP(P$2,Tab_BRA!$1:$1048576,HLOOKUP($C5&amp;"_"&amp;4,Tab_BRA!$1:$1048576,2,0),0)</f>
        <v>1.34016990661621</v>
      </c>
      <c r="Q5" s="232">
        <f>VLOOKUP(Q$2,Tab_BRA!$1:$1048576,HLOOKUP($C5&amp;"_"&amp;4,Tab_BRA!$1:$1048576,2,0),0)</f>
        <v>1.4588423967361499</v>
      </c>
      <c r="R5" s="232">
        <f>VLOOKUP(R$2,Tab_BRA!$1:$1048576,HLOOKUP($C5&amp;"_"&amp;4,Tab_BRA!$1:$1048576,2,0),0)</f>
        <v>1.52390480041504</v>
      </c>
      <c r="S5" s="232">
        <f>VLOOKUP(S$2,Tab_BRA!$1:$1048576,HLOOKUP($C5&amp;"_"&amp;4,Tab_BRA!$1:$1048576,2,0),0)</f>
        <v>1.98709952831268</v>
      </c>
      <c r="T5" s="232">
        <f>VLOOKUP(T$2,Tab_BRA!$1:$1048576,HLOOKUP($C5&amp;"_"&amp;4,Tab_BRA!$1:$1048576,2,0),0)</f>
        <v>2.4101107120513898</v>
      </c>
      <c r="U5" s="232">
        <f>VLOOKUP(U$2,Tab_BRA!$1:$1048576,HLOOKUP($C5&amp;"_"&amp;4,Tab_BRA!$1:$1048576,2,0),0)</f>
        <v>2.7619323730468799</v>
      </c>
    </row>
    <row r="6" spans="1:21" x14ac:dyDescent="0.25">
      <c r="C6" s="327">
        <v>12012</v>
      </c>
      <c r="D6" s="232">
        <f>VLOOKUP(D$2,Tab_BRA!$1:$1048576,HLOOKUP($C6&amp;"_"&amp;4,Tab_BRA!$1:$1048576,2,0),0)</f>
        <v>0.13031716644763899</v>
      </c>
      <c r="E6" s="232">
        <f>VLOOKUP(E$2,Tab_BRA!$1:$1048576,HLOOKUP($C6&amp;"_"&amp;4,Tab_BRA!$1:$1048576,2,0),0)</f>
        <v>6.5349631011486095E-2</v>
      </c>
      <c r="F6" s="232">
        <f>VLOOKUP(F$2,Tab_BRA!$1:$1048576,HLOOKUP($C6&amp;"_"&amp;4,Tab_BRA!$1:$1048576,2,0),0)</f>
        <v>0.165647983551025</v>
      </c>
      <c r="G6" s="232">
        <f>VLOOKUP(G$2,Tab_BRA!$1:$1048576,HLOOKUP($C6&amp;"_"&amp;4,Tab_BRA!$1:$1048576,2,0),0)</f>
        <v>0.28700858354568498</v>
      </c>
      <c r="H6" s="232">
        <f>VLOOKUP(H$2,Tab_BRA!$1:$1048576,HLOOKUP($C6&amp;"_"&amp;4,Tab_BRA!$1:$1048576,2,0),0)</f>
        <v>0.49157968163490301</v>
      </c>
      <c r="I6" s="232">
        <f>VLOOKUP(I$2,Tab_BRA!$1:$1048576,HLOOKUP($C6&amp;"_"&amp;4,Tab_BRA!$1:$1048576,2,0),0)</f>
        <v>0.55954122543335005</v>
      </c>
      <c r="J6" s="232">
        <f>VLOOKUP(J$2,Tab_BRA!$1:$1048576,HLOOKUP($C6&amp;"_"&amp;4,Tab_BRA!$1:$1048576,2,0),0)</f>
        <v>0.627058625221252</v>
      </c>
      <c r="K6" s="232">
        <f>VLOOKUP(K$2,Tab_BRA!$1:$1048576,HLOOKUP($C6&amp;"_"&amp;4,Tab_BRA!$1:$1048576,2,0),0)</f>
        <v>0.70161837339401201</v>
      </c>
      <c r="L6" s="232">
        <f>VLOOKUP(L$2,Tab_BRA!$1:$1048576,HLOOKUP($C6&amp;"_"&amp;4,Tab_BRA!$1:$1048576,2,0),0)</f>
        <v>0.77761846780777</v>
      </c>
      <c r="M6" s="232">
        <f>VLOOKUP(M$2,Tab_BRA!$1:$1048576,HLOOKUP($C6&amp;"_"&amp;4,Tab_BRA!$1:$1048576,2,0),0)</f>
        <v>0.79520910978317305</v>
      </c>
      <c r="N6" s="232">
        <f>VLOOKUP(N$2,Tab_BRA!$1:$1048576,HLOOKUP($C6&amp;"_"&amp;4,Tab_BRA!$1:$1048576,2,0),0)</f>
        <v>0.88518816232681297</v>
      </c>
      <c r="O6" s="232">
        <f>VLOOKUP(O$2,Tab_BRA!$1:$1048576,HLOOKUP($C6&amp;"_"&amp;4,Tab_BRA!$1:$1048576,2,0),0)</f>
        <v>1.0832449197769201</v>
      </c>
      <c r="P6" s="232">
        <f>VLOOKUP(P$2,Tab_BRA!$1:$1048576,HLOOKUP($C6&amp;"_"&amp;4,Tab_BRA!$1:$1048576,2,0),0)</f>
        <v>1.34760200977325</v>
      </c>
      <c r="Q6" s="232">
        <f>VLOOKUP(Q$2,Tab_BRA!$1:$1048576,HLOOKUP($C6&amp;"_"&amp;4,Tab_BRA!$1:$1048576,2,0),0)</f>
        <v>1.4574218988418599</v>
      </c>
      <c r="R6" s="232">
        <f>VLOOKUP(R$2,Tab_BRA!$1:$1048576,HLOOKUP($C6&amp;"_"&amp;4,Tab_BRA!$1:$1048576,2,0),0)</f>
        <v>1.5127245187759399</v>
      </c>
      <c r="S6" s="232">
        <f>VLOOKUP(S$2,Tab_BRA!$1:$1048576,HLOOKUP($C6&amp;"_"&amp;4,Tab_BRA!$1:$1048576,2,0),0)</f>
        <v>1.9828120470046999</v>
      </c>
      <c r="T6" s="232">
        <f>VLOOKUP(T$2,Tab_BRA!$1:$1048576,HLOOKUP($C6&amp;"_"&amp;4,Tab_BRA!$1:$1048576,2,0),0)</f>
        <v>2.4311110973358199</v>
      </c>
      <c r="U6" s="232">
        <f>VLOOKUP(U$2,Tab_BRA!$1:$1048576,HLOOKUP($C6&amp;"_"&amp;4,Tab_BRA!$1:$1048576,2,0),0)</f>
        <v>2.7628734111785902</v>
      </c>
    </row>
    <row r="7" spans="1:21" x14ac:dyDescent="0.25">
      <c r="C7" s="327">
        <v>22012</v>
      </c>
      <c r="D7" s="232">
        <f>VLOOKUP(D$2,Tab_BRA!$1:$1048576,HLOOKUP($C7&amp;"_"&amp;4,Tab_BRA!$1:$1048576,2,0),0)</f>
        <v>0.25785008072853099</v>
      </c>
      <c r="E7" s="232">
        <f>VLOOKUP(E$2,Tab_BRA!$1:$1048576,HLOOKUP($C7&amp;"_"&amp;4,Tab_BRA!$1:$1048576,2,0),0)</f>
        <v>5.3337942808866501E-2</v>
      </c>
      <c r="F7" s="232">
        <f>VLOOKUP(F$2,Tab_BRA!$1:$1048576,HLOOKUP($C7&amp;"_"&amp;4,Tab_BRA!$1:$1048576,2,0),0)</f>
        <v>0.18635660409927399</v>
      </c>
      <c r="G7" s="232">
        <f>VLOOKUP(G$2,Tab_BRA!$1:$1048576,HLOOKUP($C7&amp;"_"&amp;4,Tab_BRA!$1:$1048576,2,0),0)</f>
        <v>0.32730162143707298</v>
      </c>
      <c r="H7" s="232">
        <f>VLOOKUP(H$2,Tab_BRA!$1:$1048576,HLOOKUP($C7&amp;"_"&amp;4,Tab_BRA!$1:$1048576,2,0),0)</f>
        <v>0.50307565927505504</v>
      </c>
      <c r="I7" s="232">
        <f>VLOOKUP(I$2,Tab_BRA!$1:$1048576,HLOOKUP($C7&amp;"_"&amp;4,Tab_BRA!$1:$1048576,2,0),0)</f>
        <v>0.57469701766967796</v>
      </c>
      <c r="J7" s="232">
        <f>VLOOKUP(J$2,Tab_BRA!$1:$1048576,HLOOKUP($C7&amp;"_"&amp;4,Tab_BRA!$1:$1048576,2,0),0)</f>
        <v>0.65329891443252597</v>
      </c>
      <c r="K7" s="232">
        <f>VLOOKUP(K$2,Tab_BRA!$1:$1048576,HLOOKUP($C7&amp;"_"&amp;4,Tab_BRA!$1:$1048576,2,0),0)</f>
        <v>0.71941339969634999</v>
      </c>
      <c r="L7" s="232">
        <f>VLOOKUP(L$2,Tab_BRA!$1:$1048576,HLOOKUP($C7&amp;"_"&amp;4,Tab_BRA!$1:$1048576,2,0),0)</f>
        <v>0.790524661540985</v>
      </c>
      <c r="M7" s="232">
        <f>VLOOKUP(M$2,Tab_BRA!$1:$1048576,HLOOKUP($C7&amp;"_"&amp;4,Tab_BRA!$1:$1048576,2,0),0)</f>
        <v>0.82025051116943404</v>
      </c>
      <c r="N7" s="232">
        <f>VLOOKUP(N$2,Tab_BRA!$1:$1048576,HLOOKUP($C7&amp;"_"&amp;4,Tab_BRA!$1:$1048576,2,0),0)</f>
        <v>0.904102802276611</v>
      </c>
      <c r="O7" s="232">
        <f>VLOOKUP(O$2,Tab_BRA!$1:$1048576,HLOOKUP($C7&amp;"_"&amp;4,Tab_BRA!$1:$1048576,2,0),0)</f>
        <v>1.09949386119843</v>
      </c>
      <c r="P7" s="232">
        <f>VLOOKUP(P$2,Tab_BRA!$1:$1048576,HLOOKUP($C7&amp;"_"&amp;4,Tab_BRA!$1:$1048576,2,0),0)</f>
        <v>1.3549895286560101</v>
      </c>
      <c r="Q7" s="232">
        <f>VLOOKUP(Q$2,Tab_BRA!$1:$1048576,HLOOKUP($C7&amp;"_"&amp;4,Tab_BRA!$1:$1048576,2,0),0)</f>
        <v>1.4519140720367401</v>
      </c>
      <c r="R7" s="232">
        <f>VLOOKUP(R$2,Tab_BRA!$1:$1048576,HLOOKUP($C7&amp;"_"&amp;4,Tab_BRA!$1:$1048576,2,0),0)</f>
        <v>1.51336622238159</v>
      </c>
      <c r="S7" s="232">
        <f>VLOOKUP(S$2,Tab_BRA!$1:$1048576,HLOOKUP($C7&amp;"_"&amp;4,Tab_BRA!$1:$1048576,2,0),0)</f>
        <v>1.99596560001373</v>
      </c>
      <c r="T7" s="232">
        <f>VLOOKUP(T$2,Tab_BRA!$1:$1048576,HLOOKUP($C7&amp;"_"&amp;4,Tab_BRA!$1:$1048576,2,0),0)</f>
        <v>2.3558106422424299</v>
      </c>
      <c r="U7" s="232">
        <f>VLOOKUP(U$2,Tab_BRA!$1:$1048576,HLOOKUP($C7&amp;"_"&amp;4,Tab_BRA!$1:$1048576,2,0),0)</f>
        <v>2.6754713058471702</v>
      </c>
    </row>
    <row r="8" spans="1:21" x14ac:dyDescent="0.25">
      <c r="C8" s="327">
        <v>32012</v>
      </c>
      <c r="D8" s="232">
        <f>VLOOKUP(D$2,Tab_BRA!$1:$1048576,HLOOKUP($C8&amp;"_"&amp;4,Tab_BRA!$1:$1048576,2,0),0)</f>
        <v>7.8252300620078999E-2</v>
      </c>
      <c r="E8" s="232">
        <f>VLOOKUP(E$2,Tab_BRA!$1:$1048576,HLOOKUP($C8&amp;"_"&amp;4,Tab_BRA!$1:$1048576,2,0),0)</f>
        <v>6.6126286983490004E-2</v>
      </c>
      <c r="F8" s="232">
        <f>VLOOKUP(F$2,Tab_BRA!$1:$1048576,HLOOKUP($C8&amp;"_"&amp;4,Tab_BRA!$1:$1048576,2,0),0)</f>
        <v>0.182851508259773</v>
      </c>
      <c r="G8" s="232">
        <f>VLOOKUP(G$2,Tab_BRA!$1:$1048576,HLOOKUP($C8&amp;"_"&amp;4,Tab_BRA!$1:$1048576,2,0),0)</f>
        <v>0.32540819048881497</v>
      </c>
      <c r="H8" s="232">
        <f>VLOOKUP(H$2,Tab_BRA!$1:$1048576,HLOOKUP($C8&amp;"_"&amp;4,Tab_BRA!$1:$1048576,2,0),0)</f>
        <v>0.50563943386077903</v>
      </c>
      <c r="I8" s="232">
        <f>VLOOKUP(I$2,Tab_BRA!$1:$1048576,HLOOKUP($C8&amp;"_"&amp;4,Tab_BRA!$1:$1048576,2,0),0)</f>
        <v>0.56523329019546498</v>
      </c>
      <c r="J8" s="232">
        <f>VLOOKUP(J$2,Tab_BRA!$1:$1048576,HLOOKUP($C8&amp;"_"&amp;4,Tab_BRA!$1:$1048576,2,0),0)</f>
        <v>0.63587123155593905</v>
      </c>
      <c r="K8" s="232">
        <f>VLOOKUP(K$2,Tab_BRA!$1:$1048576,HLOOKUP($C8&amp;"_"&amp;4,Tab_BRA!$1:$1048576,2,0),0)</f>
        <v>0.69829374551773105</v>
      </c>
      <c r="L8" s="232">
        <f>VLOOKUP(L$2,Tab_BRA!$1:$1048576,HLOOKUP($C8&amp;"_"&amp;4,Tab_BRA!$1:$1048576,2,0),0)</f>
        <v>0.79423850774765004</v>
      </c>
      <c r="M8" s="232">
        <f>VLOOKUP(M$2,Tab_BRA!$1:$1048576,HLOOKUP($C8&amp;"_"&amp;4,Tab_BRA!$1:$1048576,2,0),0)</f>
        <v>0.80280476808547996</v>
      </c>
      <c r="N8" s="232">
        <f>VLOOKUP(N$2,Tab_BRA!$1:$1048576,HLOOKUP($C8&amp;"_"&amp;4,Tab_BRA!$1:$1048576,2,0),0)</f>
        <v>0.88528555631637595</v>
      </c>
      <c r="O8" s="232">
        <f>VLOOKUP(O$2,Tab_BRA!$1:$1048576,HLOOKUP($C8&amp;"_"&amp;4,Tab_BRA!$1:$1048576,2,0),0)</f>
        <v>1.09563541412354</v>
      </c>
      <c r="P8" s="232">
        <f>VLOOKUP(P$2,Tab_BRA!$1:$1048576,HLOOKUP($C8&amp;"_"&amp;4,Tab_BRA!$1:$1048576,2,0),0)</f>
        <v>1.32864725589752</v>
      </c>
      <c r="Q8" s="232">
        <f>VLOOKUP(Q$2,Tab_BRA!$1:$1048576,HLOOKUP($C8&amp;"_"&amp;4,Tab_BRA!$1:$1048576,2,0),0)</f>
        <v>1.4506244659423799</v>
      </c>
      <c r="R8" s="232">
        <f>VLOOKUP(R$2,Tab_BRA!$1:$1048576,HLOOKUP($C8&amp;"_"&amp;4,Tab_BRA!$1:$1048576,2,0),0)</f>
        <v>1.5180855989456199</v>
      </c>
      <c r="S8" s="232">
        <f>VLOOKUP(S$2,Tab_BRA!$1:$1048576,HLOOKUP($C8&amp;"_"&amp;4,Tab_BRA!$1:$1048576,2,0),0)</f>
        <v>1.98640012741089</v>
      </c>
      <c r="T8" s="232">
        <f>VLOOKUP(T$2,Tab_BRA!$1:$1048576,HLOOKUP($C8&amp;"_"&amp;4,Tab_BRA!$1:$1048576,2,0),0)</f>
        <v>2.4091849327087398</v>
      </c>
      <c r="U8" s="232">
        <f>VLOOKUP(U$2,Tab_BRA!$1:$1048576,HLOOKUP($C8&amp;"_"&amp;4,Tab_BRA!$1:$1048576,2,0),0)</f>
        <v>2.77398753166199</v>
      </c>
    </row>
    <row r="9" spans="1:21" x14ac:dyDescent="0.25">
      <c r="C9" s="327">
        <v>42012</v>
      </c>
      <c r="D9" s="232">
        <f>VLOOKUP(D$2,Tab_BRA!$1:$1048576,HLOOKUP($C9&amp;"_"&amp;4,Tab_BRA!$1:$1048576,2,0),0)</f>
        <v>0.27960079908370999</v>
      </c>
      <c r="E9" s="232">
        <f>VLOOKUP(E$2,Tab_BRA!$1:$1048576,HLOOKUP($C9&amp;"_"&amp;4,Tab_BRA!$1:$1048576,2,0),0)</f>
        <v>9.1455861926078796E-2</v>
      </c>
      <c r="F9" s="232">
        <f>VLOOKUP(F$2,Tab_BRA!$1:$1048576,HLOOKUP($C9&amp;"_"&amp;4,Tab_BRA!$1:$1048576,2,0),0)</f>
        <v>0.186870858073235</v>
      </c>
      <c r="G9" s="232">
        <f>VLOOKUP(G$2,Tab_BRA!$1:$1048576,HLOOKUP($C9&amp;"_"&amp;4,Tab_BRA!$1:$1048576,2,0),0)</f>
        <v>0.34275102615356401</v>
      </c>
      <c r="H9" s="232">
        <f>VLOOKUP(H$2,Tab_BRA!$1:$1048576,HLOOKUP($C9&amp;"_"&amp;4,Tab_BRA!$1:$1048576,2,0),0)</f>
        <v>0.50253909826278698</v>
      </c>
      <c r="I9" s="232">
        <f>VLOOKUP(I$2,Tab_BRA!$1:$1048576,HLOOKUP($C9&amp;"_"&amp;4,Tab_BRA!$1:$1048576,2,0),0)</f>
        <v>0.60404163599014304</v>
      </c>
      <c r="J9" s="232">
        <f>VLOOKUP(J$2,Tab_BRA!$1:$1048576,HLOOKUP($C9&amp;"_"&amp;4,Tab_BRA!$1:$1048576,2,0),0)</f>
        <v>0.64958345890045199</v>
      </c>
      <c r="K9" s="232">
        <f>VLOOKUP(K$2,Tab_BRA!$1:$1048576,HLOOKUP($C9&amp;"_"&amp;4,Tab_BRA!$1:$1048576,2,0),0)</f>
        <v>0.68350845575332597</v>
      </c>
      <c r="L9" s="232">
        <f>VLOOKUP(L$2,Tab_BRA!$1:$1048576,HLOOKUP($C9&amp;"_"&amp;4,Tab_BRA!$1:$1048576,2,0),0)</f>
        <v>0.81276863813400302</v>
      </c>
      <c r="M9" s="232">
        <f>VLOOKUP(M$2,Tab_BRA!$1:$1048576,HLOOKUP($C9&amp;"_"&amp;4,Tab_BRA!$1:$1048576,2,0),0)</f>
        <v>0.83388000726699796</v>
      </c>
      <c r="N9" s="232">
        <f>VLOOKUP(N$2,Tab_BRA!$1:$1048576,HLOOKUP($C9&amp;"_"&amp;4,Tab_BRA!$1:$1048576,2,0),0)</f>
        <v>0.89481317996978804</v>
      </c>
      <c r="O9" s="232">
        <f>VLOOKUP(O$2,Tab_BRA!$1:$1048576,HLOOKUP($C9&amp;"_"&amp;4,Tab_BRA!$1:$1048576,2,0),0)</f>
        <v>1.10283398628235</v>
      </c>
      <c r="P9" s="232">
        <f>VLOOKUP(P$2,Tab_BRA!$1:$1048576,HLOOKUP($C9&amp;"_"&amp;4,Tab_BRA!$1:$1048576,2,0),0)</f>
        <v>1.3298646211624101</v>
      </c>
      <c r="Q9" s="232">
        <f>VLOOKUP(Q$2,Tab_BRA!$1:$1048576,HLOOKUP($C9&amp;"_"&amp;4,Tab_BRA!$1:$1048576,2,0),0)</f>
        <v>1.4747552871704099</v>
      </c>
      <c r="R9" s="232">
        <f>VLOOKUP(R$2,Tab_BRA!$1:$1048576,HLOOKUP($C9&amp;"_"&amp;4,Tab_BRA!$1:$1048576,2,0),0)</f>
        <v>1.55062627792358</v>
      </c>
      <c r="S9" s="232">
        <f>VLOOKUP(S$2,Tab_BRA!$1:$1048576,HLOOKUP($C9&amp;"_"&amp;4,Tab_BRA!$1:$1048576,2,0),0)</f>
        <v>1.98321032524109</v>
      </c>
      <c r="T9" s="232">
        <f>VLOOKUP(T$2,Tab_BRA!$1:$1048576,HLOOKUP($C9&amp;"_"&amp;4,Tab_BRA!$1:$1048576,2,0),0)</f>
        <v>2.4452831745147701</v>
      </c>
      <c r="U9" s="232">
        <f>VLOOKUP(U$2,Tab_BRA!$1:$1048576,HLOOKUP($C9&amp;"_"&amp;4,Tab_BRA!$1:$1048576,2,0),0)</f>
        <v>2.84063673019409</v>
      </c>
    </row>
    <row r="10" spans="1:21" x14ac:dyDescent="0.25">
      <c r="C10" s="327">
        <v>2013</v>
      </c>
      <c r="D10" s="232">
        <f>VLOOKUP(D$2,Tab_BRA!$1:$1048576,HLOOKUP($C10&amp;"_"&amp;4,Tab_BRA!$1:$1048576,2,0),0)</f>
        <v>0.127362355589867</v>
      </c>
      <c r="E10" s="232">
        <f>VLOOKUP(E$2,Tab_BRA!$1:$1048576,HLOOKUP($C10&amp;"_"&amp;4,Tab_BRA!$1:$1048576,2,0),0)</f>
        <v>6.7588299512863201E-2</v>
      </c>
      <c r="F10" s="232">
        <f>VLOOKUP(F$2,Tab_BRA!$1:$1048576,HLOOKUP($C10&amp;"_"&amp;4,Tab_BRA!$1:$1048576,2,0),0)</f>
        <v>0.15069305896759</v>
      </c>
      <c r="G10" s="232">
        <f>VLOOKUP(G$2,Tab_BRA!$1:$1048576,HLOOKUP($C10&amp;"_"&amp;4,Tab_BRA!$1:$1048576,2,0),0)</f>
        <v>0.29197636246681202</v>
      </c>
      <c r="H10" s="232">
        <f>VLOOKUP(H$2,Tab_BRA!$1:$1048576,HLOOKUP($C10&amp;"_"&amp;4,Tab_BRA!$1:$1048576,2,0),0)</f>
        <v>0.48962780833244302</v>
      </c>
      <c r="I10" s="232">
        <f>VLOOKUP(I$2,Tab_BRA!$1:$1048576,HLOOKUP($C10&amp;"_"&amp;4,Tab_BRA!$1:$1048576,2,0),0)</f>
        <v>0.56765878200530995</v>
      </c>
      <c r="J10" s="232">
        <f>VLOOKUP(J$2,Tab_BRA!$1:$1048576,HLOOKUP($C10&amp;"_"&amp;4,Tab_BRA!$1:$1048576,2,0),0)</f>
        <v>0.629916131496429</v>
      </c>
      <c r="K10" s="232">
        <f>VLOOKUP(K$2,Tab_BRA!$1:$1048576,HLOOKUP($C10&amp;"_"&amp;4,Tab_BRA!$1:$1048576,2,0),0)</f>
        <v>0.69365680217742898</v>
      </c>
      <c r="L10" s="232">
        <f>VLOOKUP(L$2,Tab_BRA!$1:$1048576,HLOOKUP($C10&amp;"_"&amp;4,Tab_BRA!$1:$1048576,2,0),0)</f>
        <v>0.79098010063171398</v>
      </c>
      <c r="M10" s="232">
        <f>VLOOKUP(M$2,Tab_BRA!$1:$1048576,HLOOKUP($C10&amp;"_"&amp;4,Tab_BRA!$1:$1048576,2,0),0)</f>
        <v>0.80429166555404696</v>
      </c>
      <c r="N10" s="232">
        <f>VLOOKUP(N$2,Tab_BRA!$1:$1048576,HLOOKUP($C10&amp;"_"&amp;4,Tab_BRA!$1:$1048576,2,0),0)</f>
        <v>0.88690376281738303</v>
      </c>
      <c r="O10" s="232">
        <f>VLOOKUP(O$2,Tab_BRA!$1:$1048576,HLOOKUP($C10&amp;"_"&amp;4,Tab_BRA!$1:$1048576,2,0),0)</f>
        <v>1.08348536491394</v>
      </c>
      <c r="P10" s="232">
        <f>VLOOKUP(P$2,Tab_BRA!$1:$1048576,HLOOKUP($C10&amp;"_"&amp;4,Tab_BRA!$1:$1048576,2,0),0)</f>
        <v>1.30945956707001</v>
      </c>
      <c r="Q10" s="232">
        <f>VLOOKUP(Q$2,Tab_BRA!$1:$1048576,HLOOKUP($C10&amp;"_"&amp;4,Tab_BRA!$1:$1048576,2,0),0)</f>
        <v>1.4399768114089999</v>
      </c>
      <c r="R10" s="232">
        <f>VLOOKUP(R$2,Tab_BRA!$1:$1048576,HLOOKUP($C10&amp;"_"&amp;4,Tab_BRA!$1:$1048576,2,0),0)</f>
        <v>1.5063943862914999</v>
      </c>
      <c r="S10" s="232">
        <f>VLOOKUP(S$2,Tab_BRA!$1:$1048576,HLOOKUP($C10&amp;"_"&amp;4,Tab_BRA!$1:$1048576,2,0),0)</f>
        <v>1.95277535915375</v>
      </c>
      <c r="T10" s="232">
        <f>VLOOKUP(T$2,Tab_BRA!$1:$1048576,HLOOKUP($C10&amp;"_"&amp;4,Tab_BRA!$1:$1048576,2,0),0)</f>
        <v>2.4744687080383301</v>
      </c>
      <c r="U10" s="232">
        <f>VLOOKUP(U$2,Tab_BRA!$1:$1048576,HLOOKUP($C10&amp;"_"&amp;4,Tab_BRA!$1:$1048576,2,0),0)</f>
        <v>2.8112049102783199</v>
      </c>
    </row>
    <row r="11" spans="1:21" x14ac:dyDescent="0.25">
      <c r="C11" s="327">
        <v>12013</v>
      </c>
      <c r="D11" s="232">
        <f>VLOOKUP(D$2,Tab_BRA!$1:$1048576,HLOOKUP($C11&amp;"_"&amp;4,Tab_BRA!$1:$1048576,2,0),0)</f>
        <v>5.4348196834325797E-2</v>
      </c>
      <c r="E11" s="232">
        <f>VLOOKUP(E$2,Tab_BRA!$1:$1048576,HLOOKUP($C11&amp;"_"&amp;4,Tab_BRA!$1:$1048576,2,0),0)</f>
        <v>7.9985529184341403E-2</v>
      </c>
      <c r="F11" s="232">
        <f>VLOOKUP(F$2,Tab_BRA!$1:$1048576,HLOOKUP($C11&amp;"_"&amp;4,Tab_BRA!$1:$1048576,2,0),0)</f>
        <v>0.16119402647018399</v>
      </c>
      <c r="G11" s="232">
        <f>VLOOKUP(G$2,Tab_BRA!$1:$1048576,HLOOKUP($C11&amp;"_"&amp;4,Tab_BRA!$1:$1048576,2,0),0)</f>
        <v>0.30699774622917197</v>
      </c>
      <c r="H11" s="232">
        <f>VLOOKUP(H$2,Tab_BRA!$1:$1048576,HLOOKUP($C11&amp;"_"&amp;4,Tab_BRA!$1:$1048576,2,0),0)</f>
        <v>0.50321358442306496</v>
      </c>
      <c r="I11" s="232">
        <f>VLOOKUP(I$2,Tab_BRA!$1:$1048576,HLOOKUP($C11&amp;"_"&amp;4,Tab_BRA!$1:$1048576,2,0),0)</f>
        <v>0.57625180482864402</v>
      </c>
      <c r="J11" s="232">
        <f>VLOOKUP(J$2,Tab_BRA!$1:$1048576,HLOOKUP($C11&amp;"_"&amp;4,Tab_BRA!$1:$1048576,2,0),0)</f>
        <v>0.65752458572387695</v>
      </c>
      <c r="K11" s="232">
        <f>VLOOKUP(K$2,Tab_BRA!$1:$1048576,HLOOKUP($C11&amp;"_"&amp;4,Tab_BRA!$1:$1048576,2,0),0)</f>
        <v>0.70429480075836204</v>
      </c>
      <c r="L11" s="232">
        <f>VLOOKUP(L$2,Tab_BRA!$1:$1048576,HLOOKUP($C11&amp;"_"&amp;4,Tab_BRA!$1:$1048576,2,0),0)</f>
        <v>0.80567497014999401</v>
      </c>
      <c r="M11" s="232">
        <f>VLOOKUP(M$2,Tab_BRA!$1:$1048576,HLOOKUP($C11&amp;"_"&amp;4,Tab_BRA!$1:$1048576,2,0),0)</f>
        <v>0.818781197071075</v>
      </c>
      <c r="N11" s="232">
        <f>VLOOKUP(N$2,Tab_BRA!$1:$1048576,HLOOKUP($C11&amp;"_"&amp;4,Tab_BRA!$1:$1048576,2,0),0)</f>
        <v>0.89272075891494795</v>
      </c>
      <c r="O11" s="232">
        <f>VLOOKUP(O$2,Tab_BRA!$1:$1048576,HLOOKUP($C11&amp;"_"&amp;4,Tab_BRA!$1:$1048576,2,0),0)</f>
        <v>1.09426701068878</v>
      </c>
      <c r="P11" s="232">
        <f>VLOOKUP(P$2,Tab_BRA!$1:$1048576,HLOOKUP($C11&amp;"_"&amp;4,Tab_BRA!$1:$1048576,2,0),0)</f>
        <v>1.3268135786056501</v>
      </c>
      <c r="Q11" s="232">
        <f>VLOOKUP(Q$2,Tab_BRA!$1:$1048576,HLOOKUP($C11&amp;"_"&amp;4,Tab_BRA!$1:$1048576,2,0),0)</f>
        <v>1.4545773267746001</v>
      </c>
      <c r="R11" s="232">
        <f>VLOOKUP(R$2,Tab_BRA!$1:$1048576,HLOOKUP($C11&amp;"_"&amp;4,Tab_BRA!$1:$1048576,2,0),0)</f>
        <v>1.5327167510986299</v>
      </c>
      <c r="S11" s="232">
        <f>VLOOKUP(S$2,Tab_BRA!$1:$1048576,HLOOKUP($C11&amp;"_"&amp;4,Tab_BRA!$1:$1048576,2,0),0)</f>
        <v>1.97390568256378</v>
      </c>
      <c r="T11" s="232">
        <f>VLOOKUP(T$2,Tab_BRA!$1:$1048576,HLOOKUP($C11&amp;"_"&amp;4,Tab_BRA!$1:$1048576,2,0),0)</f>
        <v>2.4448885917663601</v>
      </c>
      <c r="U11" s="232">
        <f>VLOOKUP(U$2,Tab_BRA!$1:$1048576,HLOOKUP($C11&amp;"_"&amp;4,Tab_BRA!$1:$1048576,2,0),0)</f>
        <v>2.8508775234222399</v>
      </c>
    </row>
    <row r="12" spans="1:21" x14ac:dyDescent="0.25">
      <c r="C12" s="327">
        <v>22013</v>
      </c>
      <c r="D12" s="232">
        <f>VLOOKUP(D$2,Tab_BRA!$1:$1048576,HLOOKUP($C12&amp;"_"&amp;4,Tab_BRA!$1:$1048576,2,0),0)</f>
        <v>0.21346403658390001</v>
      </c>
      <c r="E12" s="232">
        <f>VLOOKUP(E$2,Tab_BRA!$1:$1048576,HLOOKUP($C12&amp;"_"&amp;4,Tab_BRA!$1:$1048576,2,0),0)</f>
        <v>0.100403226912022</v>
      </c>
      <c r="F12" s="232">
        <f>VLOOKUP(F$2,Tab_BRA!$1:$1048576,HLOOKUP($C12&amp;"_"&amp;4,Tab_BRA!$1:$1048576,2,0),0)</f>
        <v>0.18061798810958901</v>
      </c>
      <c r="G12" s="232">
        <f>VLOOKUP(G$2,Tab_BRA!$1:$1048576,HLOOKUP($C12&amp;"_"&amp;4,Tab_BRA!$1:$1048576,2,0),0)</f>
        <v>0.32687178254127502</v>
      </c>
      <c r="H12" s="232">
        <f>VLOOKUP(H$2,Tab_BRA!$1:$1048576,HLOOKUP($C12&amp;"_"&amp;4,Tab_BRA!$1:$1048576,2,0),0)</f>
        <v>0.51341634988784801</v>
      </c>
      <c r="I12" s="232">
        <f>VLOOKUP(I$2,Tab_BRA!$1:$1048576,HLOOKUP($C12&amp;"_"&amp;4,Tab_BRA!$1:$1048576,2,0),0)</f>
        <v>0.60106098651885997</v>
      </c>
      <c r="J12" s="232">
        <f>VLOOKUP(J$2,Tab_BRA!$1:$1048576,HLOOKUP($C12&amp;"_"&amp;4,Tab_BRA!$1:$1048576,2,0),0)</f>
        <v>0.63912212848663297</v>
      </c>
      <c r="K12" s="232">
        <f>VLOOKUP(K$2,Tab_BRA!$1:$1048576,HLOOKUP($C12&amp;"_"&amp;4,Tab_BRA!$1:$1048576,2,0),0)</f>
        <v>0.72713929414749101</v>
      </c>
      <c r="L12" s="232">
        <f>VLOOKUP(L$2,Tab_BRA!$1:$1048576,HLOOKUP($C12&amp;"_"&amp;4,Tab_BRA!$1:$1048576,2,0),0)</f>
        <v>0.81247138977050803</v>
      </c>
      <c r="M12" s="232">
        <f>VLOOKUP(M$2,Tab_BRA!$1:$1048576,HLOOKUP($C12&amp;"_"&amp;4,Tab_BRA!$1:$1048576,2,0),0)</f>
        <v>0.84338873624801602</v>
      </c>
      <c r="N12" s="232">
        <f>VLOOKUP(N$2,Tab_BRA!$1:$1048576,HLOOKUP($C12&amp;"_"&amp;4,Tab_BRA!$1:$1048576,2,0),0)</f>
        <v>0.90845876932144198</v>
      </c>
      <c r="O12" s="232">
        <f>VLOOKUP(O$2,Tab_BRA!$1:$1048576,HLOOKUP($C12&amp;"_"&amp;4,Tab_BRA!$1:$1048576,2,0),0)</f>
        <v>1.11027443408966</v>
      </c>
      <c r="P12" s="232">
        <f>VLOOKUP(P$2,Tab_BRA!$1:$1048576,HLOOKUP($C12&amp;"_"&amp;4,Tab_BRA!$1:$1048576,2,0),0)</f>
        <v>1.33466243743896</v>
      </c>
      <c r="Q12" s="232">
        <f>VLOOKUP(Q$2,Tab_BRA!$1:$1048576,HLOOKUP($C12&amp;"_"&amp;4,Tab_BRA!$1:$1048576,2,0),0)</f>
        <v>1.4847540855407699</v>
      </c>
      <c r="R12" s="232">
        <f>VLOOKUP(R$2,Tab_BRA!$1:$1048576,HLOOKUP($C12&amp;"_"&amp;4,Tab_BRA!$1:$1048576,2,0),0)</f>
        <v>1.53435790538788</v>
      </c>
      <c r="S12" s="232">
        <f>VLOOKUP(S$2,Tab_BRA!$1:$1048576,HLOOKUP($C12&amp;"_"&amp;4,Tab_BRA!$1:$1048576,2,0),0)</f>
        <v>1.9864876270294201</v>
      </c>
      <c r="T12" s="232">
        <f>VLOOKUP(T$2,Tab_BRA!$1:$1048576,HLOOKUP($C12&amp;"_"&amp;4,Tab_BRA!$1:$1048576,2,0),0)</f>
        <v>2.5006954669952401</v>
      </c>
      <c r="U12" s="232">
        <f>VLOOKUP(U$2,Tab_BRA!$1:$1048576,HLOOKUP($C12&amp;"_"&amp;4,Tab_BRA!$1:$1048576,2,0),0)</f>
        <v>2.7965133190154998</v>
      </c>
    </row>
    <row r="13" spans="1:21" x14ac:dyDescent="0.25">
      <c r="C13" s="327">
        <v>32013</v>
      </c>
      <c r="D13" s="232">
        <f>VLOOKUP(D$2,Tab_BRA!$1:$1048576,HLOOKUP($C13&amp;"_"&amp;4,Tab_BRA!$1:$1048576,2,0),0)</f>
        <v>0.13744314014911699</v>
      </c>
      <c r="E13" s="232">
        <f>VLOOKUP(E$2,Tab_BRA!$1:$1048576,HLOOKUP($C13&amp;"_"&amp;4,Tab_BRA!$1:$1048576,2,0),0)</f>
        <v>7.0620827376842499E-2</v>
      </c>
      <c r="F13" s="232">
        <f>VLOOKUP(F$2,Tab_BRA!$1:$1048576,HLOOKUP($C13&amp;"_"&amp;4,Tab_BRA!$1:$1048576,2,0),0)</f>
        <v>0.14245435595512401</v>
      </c>
      <c r="G13" s="232">
        <f>VLOOKUP(G$2,Tab_BRA!$1:$1048576,HLOOKUP($C13&amp;"_"&amp;4,Tab_BRA!$1:$1048576,2,0),0)</f>
        <v>0.27384501695632901</v>
      </c>
      <c r="H13" s="232">
        <f>VLOOKUP(H$2,Tab_BRA!$1:$1048576,HLOOKUP($C13&amp;"_"&amp;4,Tab_BRA!$1:$1048576,2,0),0)</f>
        <v>0.47714036703109702</v>
      </c>
      <c r="I13" s="232">
        <f>VLOOKUP(I$2,Tab_BRA!$1:$1048576,HLOOKUP($C13&amp;"_"&amp;4,Tab_BRA!$1:$1048576,2,0),0)</f>
        <v>0.55222707986831698</v>
      </c>
      <c r="J13" s="232">
        <f>VLOOKUP(J$2,Tab_BRA!$1:$1048576,HLOOKUP($C13&amp;"_"&amp;4,Tab_BRA!$1:$1048576,2,0),0)</f>
        <v>0.61627262830734297</v>
      </c>
      <c r="K13" s="232">
        <f>VLOOKUP(K$2,Tab_BRA!$1:$1048576,HLOOKUP($C13&amp;"_"&amp;4,Tab_BRA!$1:$1048576,2,0),0)</f>
        <v>0.67442888021469105</v>
      </c>
      <c r="L13" s="232">
        <f>VLOOKUP(L$2,Tab_BRA!$1:$1048576,HLOOKUP($C13&amp;"_"&amp;4,Tab_BRA!$1:$1048576,2,0),0)</f>
        <v>0.77371186017990101</v>
      </c>
      <c r="M13" s="232">
        <f>VLOOKUP(M$2,Tab_BRA!$1:$1048576,HLOOKUP($C13&amp;"_"&amp;4,Tab_BRA!$1:$1048576,2,0),0)</f>
        <v>0.77293723821640004</v>
      </c>
      <c r="N13" s="232">
        <f>VLOOKUP(N$2,Tab_BRA!$1:$1048576,HLOOKUP($C13&amp;"_"&amp;4,Tab_BRA!$1:$1048576,2,0),0)</f>
        <v>0.87030565738678001</v>
      </c>
      <c r="O13" s="232">
        <f>VLOOKUP(O$2,Tab_BRA!$1:$1048576,HLOOKUP($C13&amp;"_"&amp;4,Tab_BRA!$1:$1048576,2,0),0)</f>
        <v>1.06999611854553</v>
      </c>
      <c r="P13" s="232">
        <f>VLOOKUP(P$2,Tab_BRA!$1:$1048576,HLOOKUP($C13&amp;"_"&amp;4,Tab_BRA!$1:$1048576,2,0),0)</f>
        <v>1.3050893545150799</v>
      </c>
      <c r="Q13" s="232">
        <f>VLOOKUP(Q$2,Tab_BRA!$1:$1048576,HLOOKUP($C13&amp;"_"&amp;4,Tab_BRA!$1:$1048576,2,0),0)</f>
        <v>1.4175223112106301</v>
      </c>
      <c r="R13" s="232">
        <f>VLOOKUP(R$2,Tab_BRA!$1:$1048576,HLOOKUP($C13&amp;"_"&amp;4,Tab_BRA!$1:$1048576,2,0),0)</f>
        <v>1.4876135587692301</v>
      </c>
      <c r="S13" s="232">
        <f>VLOOKUP(S$2,Tab_BRA!$1:$1048576,HLOOKUP($C13&amp;"_"&amp;4,Tab_BRA!$1:$1048576,2,0),0)</f>
        <v>1.93128550052643</v>
      </c>
      <c r="T13" s="232">
        <f>VLOOKUP(T$2,Tab_BRA!$1:$1048576,HLOOKUP($C13&amp;"_"&amp;4,Tab_BRA!$1:$1048576,2,0),0)</f>
        <v>2.4854986667633101</v>
      </c>
      <c r="U13" s="232">
        <f>VLOOKUP(U$2,Tab_BRA!$1:$1048576,HLOOKUP($C13&amp;"_"&amp;4,Tab_BRA!$1:$1048576,2,0),0)</f>
        <v>2.7599720954895002</v>
      </c>
    </row>
    <row r="14" spans="1:21" x14ac:dyDescent="0.25">
      <c r="C14" s="327">
        <v>42013</v>
      </c>
      <c r="D14" s="232">
        <f>VLOOKUP(D$2,Tab_BRA!$1:$1048576,HLOOKUP($C14&amp;"_"&amp;4,Tab_BRA!$1:$1048576,2,0),0)</f>
        <v>0.10025729984045</v>
      </c>
      <c r="E14" s="232">
        <f>VLOOKUP(E$2,Tab_BRA!$1:$1048576,HLOOKUP($C14&amp;"_"&amp;4,Tab_BRA!$1:$1048576,2,0),0)</f>
        <v>2.2158125415444398E-2</v>
      </c>
      <c r="F14" s="232">
        <f>VLOOKUP(F$2,Tab_BRA!$1:$1048576,HLOOKUP($C14&amp;"_"&amp;4,Tab_BRA!$1:$1048576,2,0),0)</f>
        <v>0.11998900026082999</v>
      </c>
      <c r="G14" s="232">
        <f>VLOOKUP(G$2,Tab_BRA!$1:$1048576,HLOOKUP($C14&amp;"_"&amp;4,Tab_BRA!$1:$1048576,2,0),0)</f>
        <v>0.26178652048111001</v>
      </c>
      <c r="H14" s="232">
        <f>VLOOKUP(H$2,Tab_BRA!$1:$1048576,HLOOKUP($C14&amp;"_"&amp;4,Tab_BRA!$1:$1048576,2,0),0)</f>
        <v>0.46599423885345498</v>
      </c>
      <c r="I14" s="232">
        <f>VLOOKUP(I$2,Tab_BRA!$1:$1048576,HLOOKUP($C14&amp;"_"&amp;4,Tab_BRA!$1:$1048576,2,0),0)</f>
        <v>0.54246991872787498</v>
      </c>
      <c r="J14" s="232">
        <f>VLOOKUP(J$2,Tab_BRA!$1:$1048576,HLOOKUP($C14&amp;"_"&amp;4,Tab_BRA!$1:$1048576,2,0),0)</f>
        <v>0.60830831527710005</v>
      </c>
      <c r="K14" s="232">
        <f>VLOOKUP(K$2,Tab_BRA!$1:$1048576,HLOOKUP($C14&amp;"_"&amp;4,Tab_BRA!$1:$1048576,2,0),0)</f>
        <v>0.67013305425643899</v>
      </c>
      <c r="L14" s="232">
        <f>VLOOKUP(L$2,Tab_BRA!$1:$1048576,HLOOKUP($C14&amp;"_"&amp;4,Tab_BRA!$1:$1048576,2,0),0)</f>
        <v>0.77229750156402599</v>
      </c>
      <c r="M14" s="232">
        <f>VLOOKUP(M$2,Tab_BRA!$1:$1048576,HLOOKUP($C14&amp;"_"&amp;4,Tab_BRA!$1:$1048576,2,0),0)</f>
        <v>0.782343149185181</v>
      </c>
      <c r="N14" s="232">
        <f>VLOOKUP(N$2,Tab_BRA!$1:$1048576,HLOOKUP($C14&amp;"_"&amp;4,Tab_BRA!$1:$1048576,2,0),0)</f>
        <v>0.876201152801514</v>
      </c>
      <c r="O14" s="232">
        <f>VLOOKUP(O$2,Tab_BRA!$1:$1048576,HLOOKUP($C14&amp;"_"&amp;4,Tab_BRA!$1:$1048576,2,0),0)</f>
        <v>1.06010961532593</v>
      </c>
      <c r="P14" s="232">
        <f>VLOOKUP(P$2,Tab_BRA!$1:$1048576,HLOOKUP($C14&amp;"_"&amp;4,Tab_BRA!$1:$1048576,2,0),0)</f>
        <v>1.2722477912902801</v>
      </c>
      <c r="Q14" s="232">
        <f>VLOOKUP(Q$2,Tab_BRA!$1:$1048576,HLOOKUP($C14&amp;"_"&amp;4,Tab_BRA!$1:$1048576,2,0),0)</f>
        <v>1.4037435054779099</v>
      </c>
      <c r="R14" s="232">
        <f>VLOOKUP(R$2,Tab_BRA!$1:$1048576,HLOOKUP($C14&amp;"_"&amp;4,Tab_BRA!$1:$1048576,2,0),0)</f>
        <v>1.47215139865875</v>
      </c>
      <c r="S14" s="232">
        <f>VLOOKUP(S$2,Tab_BRA!$1:$1048576,HLOOKUP($C14&amp;"_"&amp;4,Tab_BRA!$1:$1048576,2,0),0)</f>
        <v>1.92077124118805</v>
      </c>
      <c r="T14" s="232">
        <f>VLOOKUP(T$2,Tab_BRA!$1:$1048576,HLOOKUP($C14&amp;"_"&amp;4,Tab_BRA!$1:$1048576,2,0),0)</f>
        <v>2.4676980972289999</v>
      </c>
      <c r="U14" s="232">
        <f>VLOOKUP(U$2,Tab_BRA!$1:$1048576,HLOOKUP($C14&amp;"_"&amp;4,Tab_BRA!$1:$1048576,2,0),0)</f>
        <v>2.8326828479766801</v>
      </c>
    </row>
    <row r="15" spans="1:21" x14ac:dyDescent="0.25">
      <c r="C15" s="327">
        <v>2014</v>
      </c>
      <c r="D15" s="232">
        <f>VLOOKUP(D$2,Tab_BRA!$1:$1048576,HLOOKUP($C15&amp;"_"&amp;4,Tab_BRA!$1:$1048576,2,0),0)</f>
        <v>7.5696721673011794E-2</v>
      </c>
      <c r="E15" s="232">
        <f>VLOOKUP(E$2,Tab_BRA!$1:$1048576,HLOOKUP($C15&amp;"_"&amp;4,Tab_BRA!$1:$1048576,2,0),0)</f>
        <v>2.58431099355221E-2</v>
      </c>
      <c r="F15" s="232">
        <f>VLOOKUP(F$2,Tab_BRA!$1:$1048576,HLOOKUP($C15&amp;"_"&amp;4,Tab_BRA!$1:$1048576,2,0),0)</f>
        <v>0.12904876470565799</v>
      </c>
      <c r="G15" s="232">
        <f>VLOOKUP(G$2,Tab_BRA!$1:$1048576,HLOOKUP($C15&amp;"_"&amp;4,Tab_BRA!$1:$1048576,2,0),0)</f>
        <v>0.27082842588424699</v>
      </c>
      <c r="H15" s="232">
        <f>VLOOKUP(H$2,Tab_BRA!$1:$1048576,HLOOKUP($C15&amp;"_"&amp;4,Tab_BRA!$1:$1048576,2,0),0)</f>
        <v>0.47763821482658397</v>
      </c>
      <c r="I15" s="232">
        <f>VLOOKUP(I$2,Tab_BRA!$1:$1048576,HLOOKUP($C15&amp;"_"&amp;4,Tab_BRA!$1:$1048576,2,0),0)</f>
        <v>0.53998321294784501</v>
      </c>
      <c r="J15" s="232">
        <f>VLOOKUP(J$2,Tab_BRA!$1:$1048576,HLOOKUP($C15&amp;"_"&amp;4,Tab_BRA!$1:$1048576,2,0),0)</f>
        <v>0.60206854343414296</v>
      </c>
      <c r="K15" s="232">
        <f>VLOOKUP(K$2,Tab_BRA!$1:$1048576,HLOOKUP($C15&amp;"_"&amp;4,Tab_BRA!$1:$1048576,2,0),0)</f>
        <v>0.66529524326324496</v>
      </c>
      <c r="L15" s="232">
        <f>VLOOKUP(L$2,Tab_BRA!$1:$1048576,HLOOKUP($C15&amp;"_"&amp;4,Tab_BRA!$1:$1048576,2,0),0)</f>
        <v>0.76074260473251298</v>
      </c>
      <c r="M15" s="232">
        <f>VLOOKUP(M$2,Tab_BRA!$1:$1048576,HLOOKUP($C15&amp;"_"&amp;4,Tab_BRA!$1:$1048576,2,0),0)</f>
        <v>0.76872962713241599</v>
      </c>
      <c r="N15" s="232">
        <f>VLOOKUP(N$2,Tab_BRA!$1:$1048576,HLOOKUP($C15&amp;"_"&amp;4,Tab_BRA!$1:$1048576,2,0),0)</f>
        <v>0.84448206424713101</v>
      </c>
      <c r="O15" s="232">
        <f>VLOOKUP(O$2,Tab_BRA!$1:$1048576,HLOOKUP($C15&amp;"_"&amp;4,Tab_BRA!$1:$1048576,2,0),0)</f>
        <v>1.02336990833282</v>
      </c>
      <c r="P15" s="232">
        <f>VLOOKUP(P$2,Tab_BRA!$1:$1048576,HLOOKUP($C15&amp;"_"&amp;4,Tab_BRA!$1:$1048576,2,0),0)</f>
        <v>1.2337291240692101</v>
      </c>
      <c r="Q15" s="232">
        <f>VLOOKUP(Q$2,Tab_BRA!$1:$1048576,HLOOKUP($C15&amp;"_"&amp;4,Tab_BRA!$1:$1048576,2,0),0)</f>
        <v>1.3503057956695601</v>
      </c>
      <c r="R15" s="232">
        <f>VLOOKUP(R$2,Tab_BRA!$1:$1048576,HLOOKUP($C15&amp;"_"&amp;4,Tab_BRA!$1:$1048576,2,0),0)</f>
        <v>1.4204956293106099</v>
      </c>
      <c r="S15" s="232">
        <f>VLOOKUP(S$2,Tab_BRA!$1:$1048576,HLOOKUP($C15&amp;"_"&amp;4,Tab_BRA!$1:$1048576,2,0),0)</f>
        <v>1.8765959739685101</v>
      </c>
      <c r="T15" s="232">
        <f>VLOOKUP(T$2,Tab_BRA!$1:$1048576,HLOOKUP($C15&amp;"_"&amp;4,Tab_BRA!$1:$1048576,2,0),0)</f>
        <v>2.4041557312011701</v>
      </c>
      <c r="U15" s="232">
        <f>VLOOKUP(U$2,Tab_BRA!$1:$1048576,HLOOKUP($C15&amp;"_"&amp;4,Tab_BRA!$1:$1048576,2,0),0)</f>
        <v>2.6762530803680402</v>
      </c>
    </row>
    <row r="16" spans="1:21" x14ac:dyDescent="0.25">
      <c r="C16" s="327">
        <v>12014</v>
      </c>
      <c r="D16" s="232">
        <f>VLOOKUP(D$2,Tab_BRA!$1:$1048576,HLOOKUP($C16&amp;"_"&amp;4,Tab_BRA!$1:$1048576,2,0),0)</f>
        <v>0.13997417688369801</v>
      </c>
      <c r="E16" s="232">
        <f>VLOOKUP(E$2,Tab_BRA!$1:$1048576,HLOOKUP($C16&amp;"_"&amp;4,Tab_BRA!$1:$1048576,2,0),0)</f>
        <v>1.7397331073880199E-2</v>
      </c>
      <c r="F16" s="232">
        <f>VLOOKUP(F$2,Tab_BRA!$1:$1048576,HLOOKUP($C16&amp;"_"&amp;4,Tab_BRA!$1:$1048576,2,0),0)</f>
        <v>0.102659150958061</v>
      </c>
      <c r="G16" s="232">
        <f>VLOOKUP(G$2,Tab_BRA!$1:$1048576,HLOOKUP($C16&amp;"_"&amp;4,Tab_BRA!$1:$1048576,2,0),0)</f>
        <v>0.26359072327613797</v>
      </c>
      <c r="H16" s="232">
        <f>VLOOKUP(H$2,Tab_BRA!$1:$1048576,HLOOKUP($C16&amp;"_"&amp;4,Tab_BRA!$1:$1048576,2,0),0)</f>
        <v>0.45615503191947898</v>
      </c>
      <c r="I16" s="232">
        <f>VLOOKUP(I$2,Tab_BRA!$1:$1048576,HLOOKUP($C16&amp;"_"&amp;4,Tab_BRA!$1:$1048576,2,0),0)</f>
        <v>0.52312636375427202</v>
      </c>
      <c r="J16" s="232">
        <f>VLOOKUP(J$2,Tab_BRA!$1:$1048576,HLOOKUP($C16&amp;"_"&amp;4,Tab_BRA!$1:$1048576,2,0),0)</f>
        <v>0.61753535270690896</v>
      </c>
      <c r="K16" s="232">
        <f>VLOOKUP(K$2,Tab_BRA!$1:$1048576,HLOOKUP($C16&amp;"_"&amp;4,Tab_BRA!$1:$1048576,2,0),0)</f>
        <v>0.68095445632934604</v>
      </c>
      <c r="L16" s="232">
        <f>VLOOKUP(L$2,Tab_BRA!$1:$1048576,HLOOKUP($C16&amp;"_"&amp;4,Tab_BRA!$1:$1048576,2,0),0)</f>
        <v>0.755451619625092</v>
      </c>
      <c r="M16" s="232">
        <f>VLOOKUP(M$2,Tab_BRA!$1:$1048576,HLOOKUP($C16&amp;"_"&amp;4,Tab_BRA!$1:$1048576,2,0),0)</f>
        <v>0.76554346084594704</v>
      </c>
      <c r="N16" s="232">
        <f>VLOOKUP(N$2,Tab_BRA!$1:$1048576,HLOOKUP($C16&amp;"_"&amp;4,Tab_BRA!$1:$1048576,2,0),0)</f>
        <v>0.84832161664962802</v>
      </c>
      <c r="O16" s="232">
        <f>VLOOKUP(O$2,Tab_BRA!$1:$1048576,HLOOKUP($C16&amp;"_"&amp;4,Tab_BRA!$1:$1048576,2,0),0)</f>
        <v>1.0311979055404701</v>
      </c>
      <c r="P16" s="232">
        <f>VLOOKUP(P$2,Tab_BRA!$1:$1048576,HLOOKUP($C16&amp;"_"&amp;4,Tab_BRA!$1:$1048576,2,0),0)</f>
        <v>1.2431323528289799</v>
      </c>
      <c r="Q16" s="232">
        <f>VLOOKUP(Q$2,Tab_BRA!$1:$1048576,HLOOKUP($C16&amp;"_"&amp;4,Tab_BRA!$1:$1048576,2,0),0)</f>
        <v>1.35156786441803</v>
      </c>
      <c r="R16" s="232">
        <f>VLOOKUP(R$2,Tab_BRA!$1:$1048576,HLOOKUP($C16&amp;"_"&amp;4,Tab_BRA!$1:$1048576,2,0),0)</f>
        <v>1.4326823949813801</v>
      </c>
      <c r="S16" s="232">
        <f>VLOOKUP(S$2,Tab_BRA!$1:$1048576,HLOOKUP($C16&amp;"_"&amp;4,Tab_BRA!$1:$1048576,2,0),0)</f>
        <v>1.9078851938247701</v>
      </c>
      <c r="T16" s="232">
        <f>VLOOKUP(T$2,Tab_BRA!$1:$1048576,HLOOKUP($C16&amp;"_"&amp;4,Tab_BRA!$1:$1048576,2,0),0)</f>
        <v>2.4008808135986301</v>
      </c>
      <c r="U16" s="232">
        <f>VLOOKUP(U$2,Tab_BRA!$1:$1048576,HLOOKUP($C16&amp;"_"&amp;4,Tab_BRA!$1:$1048576,2,0),0)</f>
        <v>2.7648842334747301</v>
      </c>
    </row>
    <row r="17" spans="2:21" x14ac:dyDescent="0.25">
      <c r="C17" s="327">
        <v>22014</v>
      </c>
      <c r="D17" s="232">
        <f>VLOOKUP(D$2,Tab_BRA!$1:$1048576,HLOOKUP($C17&amp;"_"&amp;4,Tab_BRA!$1:$1048576,2,0),0)</f>
        <v>-8.1257782876491505E-2</v>
      </c>
      <c r="E17" s="232">
        <f>VLOOKUP(E$2,Tab_BRA!$1:$1048576,HLOOKUP($C17&amp;"_"&amp;4,Tab_BRA!$1:$1048576,2,0),0)</f>
        <v>2.1131031680852201E-3</v>
      </c>
      <c r="F17" s="232">
        <f>VLOOKUP(F$2,Tab_BRA!$1:$1048576,HLOOKUP($C17&amp;"_"&amp;4,Tab_BRA!$1:$1048576,2,0),0)</f>
        <v>0.14857251942157701</v>
      </c>
      <c r="G17" s="232">
        <f>VLOOKUP(G$2,Tab_BRA!$1:$1048576,HLOOKUP($C17&amp;"_"&amp;4,Tab_BRA!$1:$1048576,2,0),0)</f>
        <v>0.27620854973793002</v>
      </c>
      <c r="H17" s="232">
        <f>VLOOKUP(H$2,Tab_BRA!$1:$1048576,HLOOKUP($C17&amp;"_"&amp;4,Tab_BRA!$1:$1048576,2,0),0)</f>
        <v>0.48159328103065502</v>
      </c>
      <c r="I17" s="232">
        <f>VLOOKUP(I$2,Tab_BRA!$1:$1048576,HLOOKUP($C17&amp;"_"&amp;4,Tab_BRA!$1:$1048576,2,0),0)</f>
        <v>0.55432188510894798</v>
      </c>
      <c r="J17" s="232">
        <f>VLOOKUP(J$2,Tab_BRA!$1:$1048576,HLOOKUP($C17&amp;"_"&amp;4,Tab_BRA!$1:$1048576,2,0),0)</f>
        <v>0.62196940183639504</v>
      </c>
      <c r="K17" s="232">
        <f>VLOOKUP(K$2,Tab_BRA!$1:$1048576,HLOOKUP($C17&amp;"_"&amp;4,Tab_BRA!$1:$1048576,2,0),0)</f>
        <v>0.65938198566436801</v>
      </c>
      <c r="L17" s="232">
        <f>VLOOKUP(L$2,Tab_BRA!$1:$1048576,HLOOKUP($C17&amp;"_"&amp;4,Tab_BRA!$1:$1048576,2,0),0)</f>
        <v>0.75873821973800704</v>
      </c>
      <c r="M17" s="232">
        <f>VLOOKUP(M$2,Tab_BRA!$1:$1048576,HLOOKUP($C17&amp;"_"&amp;4,Tab_BRA!$1:$1048576,2,0),0)</f>
        <v>0.75910711288452104</v>
      </c>
      <c r="N17" s="232">
        <f>VLOOKUP(N$2,Tab_BRA!$1:$1048576,HLOOKUP($C17&amp;"_"&amp;4,Tab_BRA!$1:$1048576,2,0),0)</f>
        <v>0.84347635507583596</v>
      </c>
      <c r="O17" s="232">
        <f>VLOOKUP(O$2,Tab_BRA!$1:$1048576,HLOOKUP($C17&amp;"_"&amp;4,Tab_BRA!$1:$1048576,2,0),0)</f>
        <v>1.02644991874695</v>
      </c>
      <c r="P17" s="232">
        <f>VLOOKUP(P$2,Tab_BRA!$1:$1048576,HLOOKUP($C17&amp;"_"&amp;4,Tab_BRA!$1:$1048576,2,0),0)</f>
        <v>1.2402759790420499</v>
      </c>
      <c r="Q17" s="232">
        <f>VLOOKUP(Q$2,Tab_BRA!$1:$1048576,HLOOKUP($C17&amp;"_"&amp;4,Tab_BRA!$1:$1048576,2,0),0)</f>
        <v>1.3543847799301101</v>
      </c>
      <c r="R17" s="232">
        <f>VLOOKUP(R$2,Tab_BRA!$1:$1048576,HLOOKUP($C17&amp;"_"&amp;4,Tab_BRA!$1:$1048576,2,0),0)</f>
        <v>1.42811751365662</v>
      </c>
      <c r="S17" s="232">
        <f>VLOOKUP(S$2,Tab_BRA!$1:$1048576,HLOOKUP($C17&amp;"_"&amp;4,Tab_BRA!$1:$1048576,2,0),0)</f>
        <v>1.8708536624908401</v>
      </c>
      <c r="T17" s="232">
        <f>VLOOKUP(T$2,Tab_BRA!$1:$1048576,HLOOKUP($C17&amp;"_"&amp;4,Tab_BRA!$1:$1048576,2,0),0)</f>
        <v>2.4047055244445801</v>
      </c>
      <c r="U17" s="232">
        <f>VLOOKUP(U$2,Tab_BRA!$1:$1048576,HLOOKUP($C17&amp;"_"&amp;4,Tab_BRA!$1:$1048576,2,0),0)</f>
        <v>2.5869381427764901</v>
      </c>
    </row>
    <row r="18" spans="2:21" x14ac:dyDescent="0.25">
      <c r="C18" s="327">
        <v>32014</v>
      </c>
      <c r="D18" s="232">
        <f>VLOOKUP(D$2,Tab_BRA!$1:$1048576,HLOOKUP($C18&amp;"_"&amp;4,Tab_BRA!$1:$1048576,2,0),0)</f>
        <v>0.18296754360199</v>
      </c>
      <c r="E18" s="232">
        <f>VLOOKUP(E$2,Tab_BRA!$1:$1048576,HLOOKUP($C18&amp;"_"&amp;4,Tab_BRA!$1:$1048576,2,0),0)</f>
        <v>2.5718392804265001E-2</v>
      </c>
      <c r="F18" s="232">
        <f>VLOOKUP(F$2,Tab_BRA!$1:$1048576,HLOOKUP($C18&amp;"_"&amp;4,Tab_BRA!$1:$1048576,2,0),0)</f>
        <v>0.13372559845447499</v>
      </c>
      <c r="G18" s="232">
        <f>VLOOKUP(G$2,Tab_BRA!$1:$1048576,HLOOKUP($C18&amp;"_"&amp;4,Tab_BRA!$1:$1048576,2,0),0)</f>
        <v>0.28008940815925598</v>
      </c>
      <c r="H18" s="232">
        <f>VLOOKUP(H$2,Tab_BRA!$1:$1048576,HLOOKUP($C18&amp;"_"&amp;4,Tab_BRA!$1:$1048576,2,0),0)</f>
        <v>0.48968917131424</v>
      </c>
      <c r="I18" s="232">
        <f>VLOOKUP(I$2,Tab_BRA!$1:$1048576,HLOOKUP($C18&amp;"_"&amp;4,Tab_BRA!$1:$1048576,2,0),0)</f>
        <v>0.53757750988006603</v>
      </c>
      <c r="J18" s="232">
        <f>VLOOKUP(J$2,Tab_BRA!$1:$1048576,HLOOKUP($C18&amp;"_"&amp;4,Tab_BRA!$1:$1048576,2,0),0)</f>
        <v>0.58804917335510298</v>
      </c>
      <c r="K18" s="232">
        <f>VLOOKUP(K$2,Tab_BRA!$1:$1048576,HLOOKUP($C18&amp;"_"&amp;4,Tab_BRA!$1:$1048576,2,0),0)</f>
        <v>0.66677600145339999</v>
      </c>
      <c r="L18" s="232">
        <f>VLOOKUP(L$2,Tab_BRA!$1:$1048576,HLOOKUP($C18&amp;"_"&amp;4,Tab_BRA!$1:$1048576,2,0),0)</f>
        <v>0.75969141721725497</v>
      </c>
      <c r="M18" s="232">
        <f>VLOOKUP(M$2,Tab_BRA!$1:$1048576,HLOOKUP($C18&amp;"_"&amp;4,Tab_BRA!$1:$1048576,2,0),0)</f>
        <v>0.765760958194733</v>
      </c>
      <c r="N18" s="232">
        <f>VLOOKUP(N$2,Tab_BRA!$1:$1048576,HLOOKUP($C18&amp;"_"&amp;4,Tab_BRA!$1:$1048576,2,0),0)</f>
        <v>0.825861036777496</v>
      </c>
      <c r="O18" s="232">
        <f>VLOOKUP(O$2,Tab_BRA!$1:$1048576,HLOOKUP($C18&amp;"_"&amp;4,Tab_BRA!$1:$1048576,2,0),0)</f>
        <v>1.0062229633331301</v>
      </c>
      <c r="P18" s="232">
        <f>VLOOKUP(P$2,Tab_BRA!$1:$1048576,HLOOKUP($C18&amp;"_"&amp;4,Tab_BRA!$1:$1048576,2,0),0)</f>
        <v>1.2232978343963601</v>
      </c>
      <c r="Q18" s="232">
        <f>VLOOKUP(Q$2,Tab_BRA!$1:$1048576,HLOOKUP($C18&amp;"_"&amp;4,Tab_BRA!$1:$1048576,2,0),0)</f>
        <v>1.3336805105209399</v>
      </c>
      <c r="R18" s="232">
        <f>VLOOKUP(R$2,Tab_BRA!$1:$1048576,HLOOKUP($C18&amp;"_"&amp;4,Tab_BRA!$1:$1048576,2,0),0)</f>
        <v>1.3978899717330899</v>
      </c>
      <c r="S18" s="232">
        <f>VLOOKUP(S$2,Tab_BRA!$1:$1048576,HLOOKUP($C18&amp;"_"&amp;4,Tab_BRA!$1:$1048576,2,0),0)</f>
        <v>1.8439956903457599</v>
      </c>
      <c r="T18" s="232">
        <f>VLOOKUP(T$2,Tab_BRA!$1:$1048576,HLOOKUP($C18&amp;"_"&amp;4,Tab_BRA!$1:$1048576,2,0),0)</f>
        <v>2.3648297786712602</v>
      </c>
      <c r="U18" s="232">
        <f>VLOOKUP(U$2,Tab_BRA!$1:$1048576,HLOOKUP($C18&amp;"_"&amp;4,Tab_BRA!$1:$1048576,2,0),0)</f>
        <v>2.6112151145935099</v>
      </c>
    </row>
    <row r="19" spans="2:21" x14ac:dyDescent="0.25">
      <c r="C19" s="327">
        <v>42014</v>
      </c>
      <c r="D19" s="232">
        <f>VLOOKUP(D$2,Tab_BRA!$1:$1048576,HLOOKUP($C19&amp;"_"&amp;4,Tab_BRA!$1:$1048576,2,0),0)</f>
        <v>8.6165100336074801E-2</v>
      </c>
      <c r="E19" s="232">
        <f>VLOOKUP(E$2,Tab_BRA!$1:$1048576,HLOOKUP($C19&amp;"_"&amp;4,Tab_BRA!$1:$1048576,2,0),0)</f>
        <v>5.7280603796243702E-2</v>
      </c>
      <c r="F19" s="232">
        <f>VLOOKUP(F$2,Tab_BRA!$1:$1048576,HLOOKUP($C19&amp;"_"&amp;4,Tab_BRA!$1:$1048576,2,0),0)</f>
        <v>0.13210491836071001</v>
      </c>
      <c r="G19" s="232">
        <f>VLOOKUP(G$2,Tab_BRA!$1:$1048576,HLOOKUP($C19&amp;"_"&amp;4,Tab_BRA!$1:$1048576,2,0),0)</f>
        <v>0.26400265097618097</v>
      </c>
      <c r="H19" s="232">
        <f>VLOOKUP(H$2,Tab_BRA!$1:$1048576,HLOOKUP($C19&amp;"_"&amp;4,Tab_BRA!$1:$1048576,2,0),0)</f>
        <v>0.48357614874839799</v>
      </c>
      <c r="I19" s="232">
        <f>VLOOKUP(I$2,Tab_BRA!$1:$1048576,HLOOKUP($C19&amp;"_"&amp;4,Tab_BRA!$1:$1048576,2,0),0)</f>
        <v>0.54618632793426503</v>
      </c>
      <c r="J19" s="232">
        <f>VLOOKUP(J$2,Tab_BRA!$1:$1048576,HLOOKUP($C19&amp;"_"&amp;4,Tab_BRA!$1:$1048576,2,0),0)</f>
        <v>0.58273059129714999</v>
      </c>
      <c r="K19" s="232">
        <f>VLOOKUP(K$2,Tab_BRA!$1:$1048576,HLOOKUP($C19&amp;"_"&amp;4,Tab_BRA!$1:$1048576,2,0),0)</f>
        <v>0.65586572885513295</v>
      </c>
      <c r="L19" s="232">
        <f>VLOOKUP(L$2,Tab_BRA!$1:$1048576,HLOOKUP($C19&amp;"_"&amp;4,Tab_BRA!$1:$1048576,2,0),0)</f>
        <v>0.77030640840530396</v>
      </c>
      <c r="M19" s="232">
        <f>VLOOKUP(M$2,Tab_BRA!$1:$1048576,HLOOKUP($C19&amp;"_"&amp;4,Tab_BRA!$1:$1048576,2,0),0)</f>
        <v>0.78673744201660201</v>
      </c>
      <c r="N19" s="232">
        <f>VLOOKUP(N$2,Tab_BRA!$1:$1048576,HLOOKUP($C19&amp;"_"&amp;4,Tab_BRA!$1:$1048576,2,0),0)</f>
        <v>0.86110091209411599</v>
      </c>
      <c r="O19" s="232">
        <f>VLOOKUP(O$2,Tab_BRA!$1:$1048576,HLOOKUP($C19&amp;"_"&amp;4,Tab_BRA!$1:$1048576,2,0),0)</f>
        <v>1.0309385061264</v>
      </c>
      <c r="P19" s="232">
        <f>VLOOKUP(P$2,Tab_BRA!$1:$1048576,HLOOKUP($C19&amp;"_"&amp;4,Tab_BRA!$1:$1048576,2,0),0)</f>
        <v>1.22972631454468</v>
      </c>
      <c r="Q19" s="232">
        <f>VLOOKUP(Q$2,Tab_BRA!$1:$1048576,HLOOKUP($C19&amp;"_"&amp;4,Tab_BRA!$1:$1048576,2,0),0)</f>
        <v>1.3642503023147601</v>
      </c>
      <c r="R19" s="232">
        <f>VLOOKUP(R$2,Tab_BRA!$1:$1048576,HLOOKUP($C19&amp;"_"&amp;4,Tab_BRA!$1:$1048576,2,0),0)</f>
        <v>1.4258341789245601</v>
      </c>
      <c r="S19" s="232">
        <f>VLOOKUP(S$2,Tab_BRA!$1:$1048576,HLOOKUP($C19&amp;"_"&amp;4,Tab_BRA!$1:$1048576,2,0),0)</f>
        <v>1.8854886293411299</v>
      </c>
      <c r="T19" s="232">
        <f>VLOOKUP(T$2,Tab_BRA!$1:$1048576,HLOOKUP($C19&amp;"_"&amp;4,Tab_BRA!$1:$1048576,2,0),0)</f>
        <v>2.4491913318634002</v>
      </c>
      <c r="U19" s="232">
        <f>VLOOKUP(U$2,Tab_BRA!$1:$1048576,HLOOKUP($C19&amp;"_"&amp;4,Tab_BRA!$1:$1048576,2,0),0)</f>
        <v>2.7466053962707502</v>
      </c>
    </row>
    <row r="20" spans="2:21" x14ac:dyDescent="0.25">
      <c r="C20" s="327">
        <v>2015</v>
      </c>
      <c r="D20" s="232">
        <f>VLOOKUP(D$2,Tab_BRA!$1:$1048576,HLOOKUP($C20&amp;"_"&amp;4,Tab_BRA!$1:$1048576,2,0),0)</f>
        <v>6.6903889179229695E-2</v>
      </c>
      <c r="E20" s="232">
        <f>VLOOKUP(E$2,Tab_BRA!$1:$1048576,HLOOKUP($C20&amp;"_"&amp;4,Tab_BRA!$1:$1048576,2,0),0)</f>
        <v>-2.4305958300828899E-2</v>
      </c>
      <c r="F20" s="232">
        <f>VLOOKUP(F$2,Tab_BRA!$1:$1048576,HLOOKUP($C20&amp;"_"&amp;4,Tab_BRA!$1:$1048576,2,0),0)</f>
        <v>3.8224775344133398E-2</v>
      </c>
      <c r="G20" s="232">
        <f>VLOOKUP(G$2,Tab_BRA!$1:$1048576,HLOOKUP($C20&amp;"_"&amp;4,Tab_BRA!$1:$1048576,2,0),0)</f>
        <v>0.20274929702281999</v>
      </c>
      <c r="H20" s="232">
        <f>VLOOKUP(H$2,Tab_BRA!$1:$1048576,HLOOKUP($C20&amp;"_"&amp;4,Tab_BRA!$1:$1048576,2,0),0)</f>
        <v>0.40955752134323098</v>
      </c>
      <c r="I20" s="232">
        <f>VLOOKUP(I$2,Tab_BRA!$1:$1048576,HLOOKUP($C20&amp;"_"&amp;4,Tab_BRA!$1:$1048576,2,0),0)</f>
        <v>0.461817055940628</v>
      </c>
      <c r="J20" s="232">
        <f>VLOOKUP(J$2,Tab_BRA!$1:$1048576,HLOOKUP($C20&amp;"_"&amp;4,Tab_BRA!$1:$1048576,2,0),0)</f>
        <v>0.52523052692413297</v>
      </c>
      <c r="K20" s="232">
        <f>VLOOKUP(K$2,Tab_BRA!$1:$1048576,HLOOKUP($C20&amp;"_"&amp;4,Tab_BRA!$1:$1048576,2,0),0)</f>
        <v>0.58245086669921897</v>
      </c>
      <c r="L20" s="232">
        <f>VLOOKUP(L$2,Tab_BRA!$1:$1048576,HLOOKUP($C20&amp;"_"&amp;4,Tab_BRA!$1:$1048576,2,0),0)</f>
        <v>0.70032513141632102</v>
      </c>
      <c r="M20" s="232">
        <f>VLOOKUP(M$2,Tab_BRA!$1:$1048576,HLOOKUP($C20&amp;"_"&amp;4,Tab_BRA!$1:$1048576,2,0),0)</f>
        <v>0.70443034172058105</v>
      </c>
      <c r="N20" s="232">
        <f>VLOOKUP(N$2,Tab_BRA!$1:$1048576,HLOOKUP($C20&amp;"_"&amp;4,Tab_BRA!$1:$1048576,2,0),0)</f>
        <v>0.76071929931640603</v>
      </c>
      <c r="O20" s="232">
        <f>VLOOKUP(O$2,Tab_BRA!$1:$1048576,HLOOKUP($C20&amp;"_"&amp;4,Tab_BRA!$1:$1048576,2,0),0)</f>
        <v>0.97154539823532104</v>
      </c>
      <c r="P20" s="232">
        <f>VLOOKUP(P$2,Tab_BRA!$1:$1048576,HLOOKUP($C20&amp;"_"&amp;4,Tab_BRA!$1:$1048576,2,0),0)</f>
        <v>1.17573022842407</v>
      </c>
      <c r="Q20" s="232">
        <f>VLOOKUP(Q$2,Tab_BRA!$1:$1048576,HLOOKUP($C20&amp;"_"&amp;4,Tab_BRA!$1:$1048576,2,0),0)</f>
        <v>1.3097311258316</v>
      </c>
      <c r="R20" s="232">
        <f>VLOOKUP(R$2,Tab_BRA!$1:$1048576,HLOOKUP($C20&amp;"_"&amp;4,Tab_BRA!$1:$1048576,2,0),0)</f>
        <v>1.3970876932144201</v>
      </c>
      <c r="S20" s="232">
        <f>VLOOKUP(S$2,Tab_BRA!$1:$1048576,HLOOKUP($C20&amp;"_"&amp;4,Tab_BRA!$1:$1048576,2,0),0)</f>
        <v>1.84682893753052</v>
      </c>
      <c r="T20" s="232">
        <f>VLOOKUP(T$2,Tab_BRA!$1:$1048576,HLOOKUP($C20&amp;"_"&amp;4,Tab_BRA!$1:$1048576,2,0),0)</f>
        <v>2.3922083377838099</v>
      </c>
      <c r="U20" s="232">
        <f>VLOOKUP(U$2,Tab_BRA!$1:$1048576,HLOOKUP($C20&amp;"_"&amp;4,Tab_BRA!$1:$1048576,2,0),0)</f>
        <v>2.7445874214172399</v>
      </c>
    </row>
    <row r="21" spans="2:21" x14ac:dyDescent="0.25">
      <c r="C21" s="327">
        <v>12015</v>
      </c>
      <c r="D21" s="232">
        <f>VLOOKUP(D$2,Tab_BRA!$1:$1048576,HLOOKUP($C21&amp;"_"&amp;4,Tab_BRA!$1:$1048576,2,0),0)</f>
        <v>0.13831767439842199</v>
      </c>
      <c r="E21" s="232">
        <f>VLOOKUP(E$2,Tab_BRA!$1:$1048576,HLOOKUP($C21&amp;"_"&amp;4,Tab_BRA!$1:$1048576,2,0),0)</f>
        <v>3.6660891026258503E-2</v>
      </c>
      <c r="F21" s="232">
        <f>VLOOKUP(F$2,Tab_BRA!$1:$1048576,HLOOKUP($C21&amp;"_"&amp;4,Tab_BRA!$1:$1048576,2,0),0)</f>
        <v>0.12851125001907299</v>
      </c>
      <c r="G21" s="232">
        <f>VLOOKUP(G$2,Tab_BRA!$1:$1048576,HLOOKUP($C21&amp;"_"&amp;4,Tab_BRA!$1:$1048576,2,0),0)</f>
        <v>0.29213559627532998</v>
      </c>
      <c r="H21" s="232">
        <f>VLOOKUP(H$2,Tab_BRA!$1:$1048576,HLOOKUP($C21&amp;"_"&amp;4,Tab_BRA!$1:$1048576,2,0),0)</f>
        <v>0.50722032785415605</v>
      </c>
      <c r="I21" s="232">
        <f>VLOOKUP(I$2,Tab_BRA!$1:$1048576,HLOOKUP($C21&amp;"_"&amp;4,Tab_BRA!$1:$1048576,2,0),0)</f>
        <v>0.55867916345596302</v>
      </c>
      <c r="J21" s="232">
        <f>VLOOKUP(J$2,Tab_BRA!$1:$1048576,HLOOKUP($C21&amp;"_"&amp;4,Tab_BRA!$1:$1048576,2,0),0)</f>
        <v>0.62665820121765103</v>
      </c>
      <c r="K21" s="232">
        <f>VLOOKUP(K$2,Tab_BRA!$1:$1048576,HLOOKUP($C21&amp;"_"&amp;4,Tab_BRA!$1:$1048576,2,0),0)</f>
        <v>0.68925720453262296</v>
      </c>
      <c r="L21" s="232">
        <f>VLOOKUP(L$2,Tab_BRA!$1:$1048576,HLOOKUP($C21&amp;"_"&amp;4,Tab_BRA!$1:$1048576,2,0),0)</f>
        <v>0.78798645734786998</v>
      </c>
      <c r="M21" s="232">
        <f>VLOOKUP(M$2,Tab_BRA!$1:$1048576,HLOOKUP($C21&amp;"_"&amp;4,Tab_BRA!$1:$1048576,2,0),0)</f>
        <v>0.79724282026290905</v>
      </c>
      <c r="N21" s="232">
        <f>VLOOKUP(N$2,Tab_BRA!$1:$1048576,HLOOKUP($C21&amp;"_"&amp;4,Tab_BRA!$1:$1048576,2,0),0)</f>
        <v>0.86097544431686401</v>
      </c>
      <c r="O21" s="232">
        <f>VLOOKUP(O$2,Tab_BRA!$1:$1048576,HLOOKUP($C21&amp;"_"&amp;4,Tab_BRA!$1:$1048576,2,0),0)</f>
        <v>1.0641338825225799</v>
      </c>
      <c r="P21" s="232">
        <f>VLOOKUP(P$2,Tab_BRA!$1:$1048576,HLOOKUP($C21&amp;"_"&amp;4,Tab_BRA!$1:$1048576,2,0),0)</f>
        <v>1.2638694047927901</v>
      </c>
      <c r="Q21" s="232">
        <f>VLOOKUP(Q$2,Tab_BRA!$1:$1048576,HLOOKUP($C21&amp;"_"&amp;4,Tab_BRA!$1:$1048576,2,0),0)</f>
        <v>1.3749030828476001</v>
      </c>
      <c r="R21" s="232">
        <f>VLOOKUP(R$2,Tab_BRA!$1:$1048576,HLOOKUP($C21&amp;"_"&amp;4,Tab_BRA!$1:$1048576,2,0),0)</f>
        <v>1.4611052274703999</v>
      </c>
      <c r="S21" s="232">
        <f>VLOOKUP(S$2,Tab_BRA!$1:$1048576,HLOOKUP($C21&amp;"_"&amp;4,Tab_BRA!$1:$1048576,2,0),0)</f>
        <v>1.93062615394592</v>
      </c>
      <c r="T21" s="232">
        <f>VLOOKUP(T$2,Tab_BRA!$1:$1048576,HLOOKUP($C21&amp;"_"&amp;4,Tab_BRA!$1:$1048576,2,0),0)</f>
        <v>2.46551442146301</v>
      </c>
      <c r="U21" s="232">
        <f>VLOOKUP(U$2,Tab_BRA!$1:$1048576,HLOOKUP($C21&amp;"_"&amp;4,Tab_BRA!$1:$1048576,2,0),0)</f>
        <v>2.7461078166961701</v>
      </c>
    </row>
    <row r="22" spans="2:21" x14ac:dyDescent="0.25">
      <c r="C22" s="327">
        <v>22015</v>
      </c>
      <c r="D22" s="232">
        <f>VLOOKUP(D$2,Tab_BRA!$1:$1048576,HLOOKUP($C22&amp;"_"&amp;4,Tab_BRA!$1:$1048576,2,0),0)</f>
        <v>0.15375480055808999</v>
      </c>
      <c r="E22" s="232">
        <f>VLOOKUP(E$2,Tab_BRA!$1:$1048576,HLOOKUP($C22&amp;"_"&amp;4,Tab_BRA!$1:$1048576,2,0),0)</f>
        <v>7.6404884457588196E-2</v>
      </c>
      <c r="F22" s="232">
        <f>VLOOKUP(F$2,Tab_BRA!$1:$1048576,HLOOKUP($C22&amp;"_"&amp;4,Tab_BRA!$1:$1048576,2,0),0)</f>
        <v>0.15985780954361001</v>
      </c>
      <c r="G22" s="232">
        <f>VLOOKUP(G$2,Tab_BRA!$1:$1048576,HLOOKUP($C22&amp;"_"&amp;4,Tab_BRA!$1:$1048576,2,0),0)</f>
        <v>0.31353721022605902</v>
      </c>
      <c r="H22" s="232">
        <f>VLOOKUP(H$2,Tab_BRA!$1:$1048576,HLOOKUP($C22&amp;"_"&amp;4,Tab_BRA!$1:$1048576,2,0),0)</f>
        <v>0.51068174839019798</v>
      </c>
      <c r="I22" s="232">
        <f>VLOOKUP(I$2,Tab_BRA!$1:$1048576,HLOOKUP($C22&amp;"_"&amp;4,Tab_BRA!$1:$1048576,2,0),0)</f>
        <v>0.57561355829238903</v>
      </c>
      <c r="J22" s="232">
        <f>VLOOKUP(J$2,Tab_BRA!$1:$1048576,HLOOKUP($C22&amp;"_"&amp;4,Tab_BRA!$1:$1048576,2,0),0)</f>
        <v>0.63115942478179898</v>
      </c>
      <c r="K22" s="232">
        <f>VLOOKUP(K$2,Tab_BRA!$1:$1048576,HLOOKUP($C22&amp;"_"&amp;4,Tab_BRA!$1:$1048576,2,0),0)</f>
        <v>0.69821661710739102</v>
      </c>
      <c r="L22" s="232">
        <f>VLOOKUP(L$2,Tab_BRA!$1:$1048576,HLOOKUP($C22&amp;"_"&amp;4,Tab_BRA!$1:$1048576,2,0),0)</f>
        <v>0.80125266313552901</v>
      </c>
      <c r="M22" s="232">
        <f>VLOOKUP(M$2,Tab_BRA!$1:$1048576,HLOOKUP($C22&amp;"_"&amp;4,Tab_BRA!$1:$1048576,2,0),0)</f>
        <v>0.80627310276031505</v>
      </c>
      <c r="N22" s="232">
        <f>VLOOKUP(N$2,Tab_BRA!$1:$1048576,HLOOKUP($C22&amp;"_"&amp;4,Tab_BRA!$1:$1048576,2,0),0)</f>
        <v>0.88090527057647705</v>
      </c>
      <c r="O22" s="232">
        <f>VLOOKUP(O$2,Tab_BRA!$1:$1048576,HLOOKUP($C22&amp;"_"&amp;4,Tab_BRA!$1:$1048576,2,0),0)</f>
        <v>1.0743664503097501</v>
      </c>
      <c r="P22" s="232">
        <f>VLOOKUP(P$2,Tab_BRA!$1:$1048576,HLOOKUP($C22&amp;"_"&amp;4,Tab_BRA!$1:$1048576,2,0),0)</f>
        <v>1.27492415904999</v>
      </c>
      <c r="Q22" s="232">
        <f>VLOOKUP(Q$2,Tab_BRA!$1:$1048576,HLOOKUP($C22&amp;"_"&amp;4,Tab_BRA!$1:$1048576,2,0),0)</f>
        <v>1.4102576971054099</v>
      </c>
      <c r="R22" s="232">
        <f>VLOOKUP(R$2,Tab_BRA!$1:$1048576,HLOOKUP($C22&amp;"_"&amp;4,Tab_BRA!$1:$1048576,2,0),0)</f>
        <v>1.48917436599731</v>
      </c>
      <c r="S22" s="232">
        <f>VLOOKUP(S$2,Tab_BRA!$1:$1048576,HLOOKUP($C22&amp;"_"&amp;4,Tab_BRA!$1:$1048576,2,0),0)</f>
        <v>1.95865750312805</v>
      </c>
      <c r="T22" s="232">
        <f>VLOOKUP(T$2,Tab_BRA!$1:$1048576,HLOOKUP($C22&amp;"_"&amp;4,Tab_BRA!$1:$1048576,2,0),0)</f>
        <v>2.4961340427398699</v>
      </c>
      <c r="U22" s="232">
        <f>VLOOKUP(U$2,Tab_BRA!$1:$1048576,HLOOKUP($C22&amp;"_"&amp;4,Tab_BRA!$1:$1048576,2,0),0)</f>
        <v>2.8587307929992698</v>
      </c>
    </row>
    <row r="23" spans="2:21" x14ac:dyDescent="0.25">
      <c r="C23" s="327">
        <v>32015</v>
      </c>
      <c r="D23" s="232">
        <f>VLOOKUP(D$2,Tab_BRA!$1:$1048576,HLOOKUP($C23&amp;"_"&amp;4,Tab_BRA!$1:$1048576,2,0),0)</f>
        <v>0.28306820988655101</v>
      </c>
      <c r="E23" s="232">
        <f>VLOOKUP(E$2,Tab_BRA!$1:$1048576,HLOOKUP($C23&amp;"_"&amp;4,Tab_BRA!$1:$1048576,2,0),0)</f>
        <v>0.11727300286293001</v>
      </c>
      <c r="F23" s="232">
        <f>VLOOKUP(F$2,Tab_BRA!$1:$1048576,HLOOKUP($C23&amp;"_"&amp;4,Tab_BRA!$1:$1048576,2,0),0)</f>
        <v>0.16548044979572299</v>
      </c>
      <c r="G23" s="232">
        <f>VLOOKUP(G$2,Tab_BRA!$1:$1048576,HLOOKUP($C23&amp;"_"&amp;4,Tab_BRA!$1:$1048576,2,0),0)</f>
        <v>0.33024626970291099</v>
      </c>
      <c r="H23" s="232">
        <f>VLOOKUP(H$2,Tab_BRA!$1:$1048576,HLOOKUP($C23&amp;"_"&amp;4,Tab_BRA!$1:$1048576,2,0),0)</f>
        <v>0.51709055900573697</v>
      </c>
      <c r="I23" s="232">
        <f>VLOOKUP(I$2,Tab_BRA!$1:$1048576,HLOOKUP($C23&amp;"_"&amp;4,Tab_BRA!$1:$1048576,2,0),0)</f>
        <v>0.57125449180603005</v>
      </c>
      <c r="J23" s="232">
        <f>VLOOKUP(J$2,Tab_BRA!$1:$1048576,HLOOKUP($C23&amp;"_"&amp;4,Tab_BRA!$1:$1048576,2,0),0)</f>
        <v>0.63623058795928999</v>
      </c>
      <c r="K23" s="232">
        <f>VLOOKUP(K$2,Tab_BRA!$1:$1048576,HLOOKUP($C23&amp;"_"&amp;4,Tab_BRA!$1:$1048576,2,0),0)</f>
        <v>0.69922804832458496</v>
      </c>
      <c r="L23" s="232">
        <f>VLOOKUP(L$2,Tab_BRA!$1:$1048576,HLOOKUP($C23&amp;"_"&amp;4,Tab_BRA!$1:$1048576,2,0),0)</f>
        <v>0.80848646163940396</v>
      </c>
      <c r="M23" s="232">
        <f>VLOOKUP(M$2,Tab_BRA!$1:$1048576,HLOOKUP($C23&amp;"_"&amp;4,Tab_BRA!$1:$1048576,2,0),0)</f>
        <v>0.83189982175827004</v>
      </c>
      <c r="N23" s="232">
        <f>VLOOKUP(N$2,Tab_BRA!$1:$1048576,HLOOKUP($C23&amp;"_"&amp;4,Tab_BRA!$1:$1048576,2,0),0)</f>
        <v>0.87881499528884899</v>
      </c>
      <c r="O23" s="232">
        <f>VLOOKUP(O$2,Tab_BRA!$1:$1048576,HLOOKUP($C23&amp;"_"&amp;4,Tab_BRA!$1:$1048576,2,0),0)</f>
        <v>1.08842825889587</v>
      </c>
      <c r="P23" s="232">
        <f>VLOOKUP(P$2,Tab_BRA!$1:$1048576,HLOOKUP($C23&amp;"_"&amp;4,Tab_BRA!$1:$1048576,2,0),0)</f>
        <v>1.29557752609253</v>
      </c>
      <c r="Q23" s="232">
        <f>VLOOKUP(Q$2,Tab_BRA!$1:$1048576,HLOOKUP($C23&amp;"_"&amp;4,Tab_BRA!$1:$1048576,2,0),0)</f>
        <v>1.4158560037612899</v>
      </c>
      <c r="R23" s="232">
        <f>VLOOKUP(R$2,Tab_BRA!$1:$1048576,HLOOKUP($C23&amp;"_"&amp;4,Tab_BRA!$1:$1048576,2,0),0)</f>
        <v>1.4935153722763099</v>
      </c>
      <c r="S23" s="232">
        <f>VLOOKUP(S$2,Tab_BRA!$1:$1048576,HLOOKUP($C23&amp;"_"&amp;4,Tab_BRA!$1:$1048576,2,0),0)</f>
        <v>1.9739906787872299</v>
      </c>
      <c r="T23" s="232">
        <f>VLOOKUP(T$2,Tab_BRA!$1:$1048576,HLOOKUP($C23&amp;"_"&amp;4,Tab_BRA!$1:$1048576,2,0),0)</f>
        <v>2.47879886627197</v>
      </c>
      <c r="U23" s="232">
        <f>VLOOKUP(U$2,Tab_BRA!$1:$1048576,HLOOKUP($C23&amp;"_"&amp;4,Tab_BRA!$1:$1048576,2,0),0)</f>
        <v>2.86990094184875</v>
      </c>
    </row>
    <row r="24" spans="2:21" x14ac:dyDescent="0.25">
      <c r="C24" s="327">
        <v>42015</v>
      </c>
      <c r="D24" s="232">
        <f>VLOOKUP(D$2,Tab_BRA!$1:$1048576,HLOOKUP($C24&amp;"_"&amp;4,Tab_BRA!$1:$1048576,2,0),0)</f>
        <v>-0.219733387231827</v>
      </c>
      <c r="E24" s="232">
        <f>VLOOKUP(E$2,Tab_BRA!$1:$1048576,HLOOKUP($C24&amp;"_"&amp;4,Tab_BRA!$1:$1048576,2,0),0)</f>
        <v>-0.19308839738368999</v>
      </c>
      <c r="F24" s="232">
        <f>VLOOKUP(F$2,Tab_BRA!$1:$1048576,HLOOKUP($C24&amp;"_"&amp;4,Tab_BRA!$1:$1048576,2,0),0)</f>
        <v>-0.16851790249347701</v>
      </c>
      <c r="G24" s="232">
        <f>VLOOKUP(G$2,Tab_BRA!$1:$1048576,HLOOKUP($C24&amp;"_"&amp;4,Tab_BRA!$1:$1048576,2,0),0)</f>
        <v>2.7190048713236999E-3</v>
      </c>
      <c r="H24" s="232">
        <f>VLOOKUP(H$2,Tab_BRA!$1:$1048576,HLOOKUP($C24&amp;"_"&amp;4,Tab_BRA!$1:$1048576,2,0),0)</f>
        <v>0.23785179853439301</v>
      </c>
      <c r="I24" s="232">
        <f>VLOOKUP(I$2,Tab_BRA!$1:$1048576,HLOOKUP($C24&amp;"_"&amp;4,Tab_BRA!$1:$1048576,2,0),0)</f>
        <v>0.275980085134506</v>
      </c>
      <c r="J24" s="232">
        <f>VLOOKUP(J$2,Tab_BRA!$1:$1048576,HLOOKUP($C24&amp;"_"&amp;4,Tab_BRA!$1:$1048576,2,0),0)</f>
        <v>0.34308019280433699</v>
      </c>
      <c r="K24" s="232">
        <f>VLOOKUP(K$2,Tab_BRA!$1:$1048576,HLOOKUP($C24&amp;"_"&amp;4,Tab_BRA!$1:$1048576,2,0),0)</f>
        <v>0.377026587724686</v>
      </c>
      <c r="L24" s="232">
        <f>VLOOKUP(L$2,Tab_BRA!$1:$1048576,HLOOKUP($C24&amp;"_"&amp;4,Tab_BRA!$1:$1048576,2,0),0)</f>
        <v>0.54409205913543701</v>
      </c>
      <c r="M24" s="232">
        <f>VLOOKUP(M$2,Tab_BRA!$1:$1048576,HLOOKUP($C24&amp;"_"&amp;4,Tab_BRA!$1:$1048576,2,0),0)</f>
        <v>0.52195739746093806</v>
      </c>
      <c r="N24" s="232">
        <f>VLOOKUP(N$2,Tab_BRA!$1:$1048576,HLOOKUP($C24&amp;"_"&amp;4,Tab_BRA!$1:$1048576,2,0),0)</f>
        <v>0.55919265747070301</v>
      </c>
      <c r="O24" s="232">
        <f>VLOOKUP(O$2,Tab_BRA!$1:$1048576,HLOOKUP($C24&amp;"_"&amp;4,Tab_BRA!$1:$1048576,2,0),0)</f>
        <v>0.80187922716140703</v>
      </c>
      <c r="P24" s="232">
        <f>VLOOKUP(P$2,Tab_BRA!$1:$1048576,HLOOKUP($C24&amp;"_"&amp;4,Tab_BRA!$1:$1048576,2,0),0)</f>
        <v>1.01191413402557</v>
      </c>
      <c r="Q24" s="232">
        <f>VLOOKUP(Q$2,Tab_BRA!$1:$1048576,HLOOKUP($C24&amp;"_"&amp;4,Tab_BRA!$1:$1048576,2,0),0)</f>
        <v>1.1781803369522099</v>
      </c>
      <c r="R24" s="232">
        <f>VLOOKUP(R$2,Tab_BRA!$1:$1048576,HLOOKUP($C24&amp;"_"&amp;4,Tab_BRA!$1:$1048576,2,0),0)</f>
        <v>1.2812417745590201</v>
      </c>
      <c r="S24" s="232">
        <f>VLOOKUP(S$2,Tab_BRA!$1:$1048576,HLOOKUP($C24&amp;"_"&amp;4,Tab_BRA!$1:$1048576,2,0),0)</f>
        <v>1.66421830654144</v>
      </c>
      <c r="T24" s="232">
        <f>VLOOKUP(T$2,Tab_BRA!$1:$1048576,HLOOKUP($C24&amp;"_"&amp;4,Tab_BRA!$1:$1048576,2,0),0)</f>
        <v>2.2699143886566202</v>
      </c>
      <c r="U24" s="232">
        <f>VLOOKUP(U$2,Tab_BRA!$1:$1048576,HLOOKUP($C24&amp;"_"&amp;4,Tab_BRA!$1:$1048576,2,0),0)</f>
        <v>2.6456968784332302</v>
      </c>
    </row>
    <row r="25" spans="2:21" x14ac:dyDescent="0.25">
      <c r="C25" s="327">
        <v>2016</v>
      </c>
      <c r="D25" s="232">
        <f>VLOOKUP(D$2,Tab_BRA!$1:$1048576,HLOOKUP($C25&amp;"_"&amp;4,Tab_BRA!$1:$1048576,2,0),0)</f>
        <v>-5.5896274745464297E-2</v>
      </c>
      <c r="E25" s="232">
        <f>VLOOKUP(E$2,Tab_BRA!$1:$1048576,HLOOKUP($C25&amp;"_"&amp;4,Tab_BRA!$1:$1048576,2,0),0)</f>
        <v>-0.21246579289436299</v>
      </c>
      <c r="F25" s="232">
        <f>VLOOKUP(F$2,Tab_BRA!$1:$1048576,HLOOKUP($C25&amp;"_"&amp;4,Tab_BRA!$1:$1048576,2,0),0)</f>
        <v>-0.14330388605594599</v>
      </c>
      <c r="G25" s="232">
        <f>VLOOKUP(G$2,Tab_BRA!$1:$1048576,HLOOKUP($C25&amp;"_"&amp;4,Tab_BRA!$1:$1048576,2,0),0)</f>
        <v>4.9495123326778398E-2</v>
      </c>
      <c r="H25" s="232">
        <f>VLOOKUP(H$2,Tab_BRA!$1:$1048576,HLOOKUP($C25&amp;"_"&amp;4,Tab_BRA!$1:$1048576,2,0),0)</f>
        <v>0.261087536811829</v>
      </c>
      <c r="I25" s="232">
        <f>VLOOKUP(I$2,Tab_BRA!$1:$1048576,HLOOKUP($C25&amp;"_"&amp;4,Tab_BRA!$1:$1048576,2,0),0)</f>
        <v>0.29615032672882102</v>
      </c>
      <c r="J25" s="232">
        <f>VLOOKUP(J$2,Tab_BRA!$1:$1048576,HLOOKUP($C25&amp;"_"&amp;4,Tab_BRA!$1:$1048576,2,0),0)</f>
        <v>0.37207219004630998</v>
      </c>
      <c r="K25" s="232">
        <f>VLOOKUP(K$2,Tab_BRA!$1:$1048576,HLOOKUP($C25&amp;"_"&amp;4,Tab_BRA!$1:$1048576,2,0),0)</f>
        <v>0.43096208572387701</v>
      </c>
      <c r="L25" s="232">
        <f>VLOOKUP(L$2,Tab_BRA!$1:$1048576,HLOOKUP($C25&amp;"_"&amp;4,Tab_BRA!$1:$1048576,2,0),0)</f>
        <v>0.57502621412277199</v>
      </c>
      <c r="M25" s="232">
        <f>VLOOKUP(M$2,Tab_BRA!$1:$1048576,HLOOKUP($C25&amp;"_"&amp;4,Tab_BRA!$1:$1048576,2,0),0)</f>
        <v>0.54212146997451804</v>
      </c>
      <c r="N25" s="232">
        <f>VLOOKUP(N$2,Tab_BRA!$1:$1048576,HLOOKUP($C25&amp;"_"&amp;4,Tab_BRA!$1:$1048576,2,0),0)</f>
        <v>0.58579224348068204</v>
      </c>
      <c r="O25" s="232">
        <f>VLOOKUP(O$2,Tab_BRA!$1:$1048576,HLOOKUP($C25&amp;"_"&amp;4,Tab_BRA!$1:$1048576,2,0),0)</f>
        <v>0.82978063821792603</v>
      </c>
      <c r="P25" s="232">
        <f>VLOOKUP(P$2,Tab_BRA!$1:$1048576,HLOOKUP($C25&amp;"_"&amp;4,Tab_BRA!$1:$1048576,2,0),0)</f>
        <v>1.02196598052979</v>
      </c>
      <c r="Q25" s="232">
        <f>VLOOKUP(Q$2,Tab_BRA!$1:$1048576,HLOOKUP($C25&amp;"_"&amp;4,Tab_BRA!$1:$1048576,2,0),0)</f>
        <v>1.13971590995789</v>
      </c>
      <c r="R25" s="232">
        <f>VLOOKUP(R$2,Tab_BRA!$1:$1048576,HLOOKUP($C25&amp;"_"&amp;4,Tab_BRA!$1:$1048576,2,0),0)</f>
        <v>1.3067435026168801</v>
      </c>
      <c r="S25" s="232">
        <f>VLOOKUP(S$2,Tab_BRA!$1:$1048576,HLOOKUP($C25&amp;"_"&amp;4,Tab_BRA!$1:$1048576,2,0),0)</f>
        <v>1.69737553596497</v>
      </c>
      <c r="T25" s="232">
        <f>VLOOKUP(T$2,Tab_BRA!$1:$1048576,HLOOKUP($C25&amp;"_"&amp;4,Tab_BRA!$1:$1048576,2,0),0)</f>
        <v>2.2667508125305198</v>
      </c>
      <c r="U25" s="232">
        <f>VLOOKUP(U$2,Tab_BRA!$1:$1048576,HLOOKUP($C25&amp;"_"&amp;4,Tab_BRA!$1:$1048576,2,0),0)</f>
        <v>2.6193835735321001</v>
      </c>
    </row>
    <row r="26" spans="2:21" x14ac:dyDescent="0.25">
      <c r="C26" s="327">
        <v>12016</v>
      </c>
      <c r="D26" s="232">
        <f>VLOOKUP(D$2,Tab_BRA!$1:$1048576,HLOOKUP($C26&amp;"_"&amp;4,Tab_BRA!$1:$1048576,2,0),0)</f>
        <v>-0.247550204396248</v>
      </c>
      <c r="E26" s="232">
        <f>VLOOKUP(E$2,Tab_BRA!$1:$1048576,HLOOKUP($C26&amp;"_"&amp;4,Tab_BRA!$1:$1048576,2,0),0)</f>
        <v>-0.233990132808685</v>
      </c>
      <c r="F26" s="232">
        <f>VLOOKUP(F$2,Tab_BRA!$1:$1048576,HLOOKUP($C26&amp;"_"&amp;4,Tab_BRA!$1:$1048576,2,0),0)</f>
        <v>-0.129442274570465</v>
      </c>
      <c r="G26" s="232">
        <f>VLOOKUP(G$2,Tab_BRA!$1:$1048576,HLOOKUP($C26&amp;"_"&amp;4,Tab_BRA!$1:$1048576,2,0),0)</f>
        <v>4.1733648627996403E-2</v>
      </c>
      <c r="H26" s="232">
        <f>VLOOKUP(H$2,Tab_BRA!$1:$1048576,HLOOKUP($C26&amp;"_"&amp;4,Tab_BRA!$1:$1048576,2,0),0)</f>
        <v>0.260144382715225</v>
      </c>
      <c r="I26" s="232">
        <f>VLOOKUP(I$2,Tab_BRA!$1:$1048576,HLOOKUP($C26&amp;"_"&amp;4,Tab_BRA!$1:$1048576,2,0),0)</f>
        <v>0.29398912191391002</v>
      </c>
      <c r="J26" s="232">
        <f>VLOOKUP(J$2,Tab_BRA!$1:$1048576,HLOOKUP($C26&amp;"_"&amp;4,Tab_BRA!$1:$1048576,2,0),0)</f>
        <v>0.38196453452110302</v>
      </c>
      <c r="K26" s="232">
        <f>VLOOKUP(K$2,Tab_BRA!$1:$1048576,HLOOKUP($C26&amp;"_"&amp;4,Tab_BRA!$1:$1048576,2,0),0)</f>
        <v>0.43363413214683499</v>
      </c>
      <c r="L26" s="232">
        <f>VLOOKUP(L$2,Tab_BRA!$1:$1048576,HLOOKUP($C26&amp;"_"&amp;4,Tab_BRA!$1:$1048576,2,0),0)</f>
        <v>0.57649672031402599</v>
      </c>
      <c r="M26" s="232">
        <f>VLOOKUP(M$2,Tab_BRA!$1:$1048576,HLOOKUP($C26&amp;"_"&amp;4,Tab_BRA!$1:$1048576,2,0),0)</f>
        <v>0.54708534479141202</v>
      </c>
      <c r="N26" s="232">
        <f>VLOOKUP(N$2,Tab_BRA!$1:$1048576,HLOOKUP($C26&amp;"_"&amp;4,Tab_BRA!$1:$1048576,2,0),0)</f>
        <v>0.57008379697799705</v>
      </c>
      <c r="O26" s="232">
        <f>VLOOKUP(O$2,Tab_BRA!$1:$1048576,HLOOKUP($C26&amp;"_"&amp;4,Tab_BRA!$1:$1048576,2,0),0)</f>
        <v>0.83141553401946999</v>
      </c>
      <c r="P26" s="232">
        <f>VLOOKUP(P$2,Tab_BRA!$1:$1048576,HLOOKUP($C26&amp;"_"&amp;4,Tab_BRA!$1:$1048576,2,0),0)</f>
        <v>1.0345157384872401</v>
      </c>
      <c r="Q26" s="232">
        <f>VLOOKUP(Q$2,Tab_BRA!$1:$1048576,HLOOKUP($C26&amp;"_"&amp;4,Tab_BRA!$1:$1048576,2,0),0)</f>
        <v>1.16095066070557</v>
      </c>
      <c r="R26" s="232">
        <f>VLOOKUP(R$2,Tab_BRA!$1:$1048576,HLOOKUP($C26&amp;"_"&amp;4,Tab_BRA!$1:$1048576,2,0),0)</f>
        <v>1.3099615573883101</v>
      </c>
      <c r="S26" s="232">
        <f>VLOOKUP(S$2,Tab_BRA!$1:$1048576,HLOOKUP($C26&amp;"_"&amp;4,Tab_BRA!$1:$1048576,2,0),0)</f>
        <v>1.7015727758407599</v>
      </c>
      <c r="T26" s="232">
        <f>VLOOKUP(T$2,Tab_BRA!$1:$1048576,HLOOKUP($C26&amp;"_"&amp;4,Tab_BRA!$1:$1048576,2,0),0)</f>
        <v>2.2781324386596702</v>
      </c>
      <c r="U26" s="232">
        <f>VLOOKUP(U$2,Tab_BRA!$1:$1048576,HLOOKUP($C26&amp;"_"&amp;4,Tab_BRA!$1:$1048576,2,0),0)</f>
        <v>2.6148936748504599</v>
      </c>
    </row>
    <row r="27" spans="2:21" x14ac:dyDescent="0.25">
      <c r="C27" s="327">
        <v>22016</v>
      </c>
      <c r="D27" s="232">
        <f>VLOOKUP(D$2,Tab_BRA!$1:$1048576,HLOOKUP($C27&amp;"_"&amp;4,Tab_BRA!$1:$1048576,2,0),0)</f>
        <v>0.14012588560581199</v>
      </c>
      <c r="E27" s="232">
        <f>VLOOKUP(E$2,Tab_BRA!$1:$1048576,HLOOKUP($C27&amp;"_"&amp;4,Tab_BRA!$1:$1048576,2,0),0)</f>
        <v>-0.191374272108078</v>
      </c>
      <c r="F27" s="232">
        <f>VLOOKUP(F$2,Tab_BRA!$1:$1048576,HLOOKUP($C27&amp;"_"&amp;4,Tab_BRA!$1:$1048576,2,0),0)</f>
        <v>-0.15846653282642401</v>
      </c>
      <c r="G27" s="232">
        <f>VLOOKUP(G$2,Tab_BRA!$1:$1048576,HLOOKUP($C27&amp;"_"&amp;4,Tab_BRA!$1:$1048576,2,0),0)</f>
        <v>5.6998498737812001E-2</v>
      </c>
      <c r="H27" s="232">
        <f>VLOOKUP(H$2,Tab_BRA!$1:$1048576,HLOOKUP($C27&amp;"_"&amp;4,Tab_BRA!$1:$1048576,2,0),0)</f>
        <v>0.26197865605354298</v>
      </c>
      <c r="I27" s="232">
        <f>VLOOKUP(I$2,Tab_BRA!$1:$1048576,HLOOKUP($C27&amp;"_"&amp;4,Tab_BRA!$1:$1048576,2,0),0)</f>
        <v>0.29813280701637301</v>
      </c>
      <c r="J27" s="232">
        <f>VLOOKUP(J$2,Tab_BRA!$1:$1048576,HLOOKUP($C27&amp;"_"&amp;4,Tab_BRA!$1:$1048576,2,0),0)</f>
        <v>0.36221227049827598</v>
      </c>
      <c r="K27" s="232">
        <f>VLOOKUP(K$2,Tab_BRA!$1:$1048576,HLOOKUP($C27&amp;"_"&amp;4,Tab_BRA!$1:$1048576,2,0),0)</f>
        <v>0.42838945984840399</v>
      </c>
      <c r="L27" s="232">
        <f>VLOOKUP(L$2,Tab_BRA!$1:$1048576,HLOOKUP($C27&amp;"_"&amp;4,Tab_BRA!$1:$1048576,2,0),0)</f>
        <v>0.57337021827697798</v>
      </c>
      <c r="M27" s="232">
        <f>VLOOKUP(M$2,Tab_BRA!$1:$1048576,HLOOKUP($C27&amp;"_"&amp;4,Tab_BRA!$1:$1048576,2,0),0)</f>
        <v>0.53725963830947898</v>
      </c>
      <c r="N27" s="232">
        <f>VLOOKUP(N$2,Tab_BRA!$1:$1048576,HLOOKUP($C27&amp;"_"&amp;4,Tab_BRA!$1:$1048576,2,0),0)</f>
        <v>0.601751089096069</v>
      </c>
      <c r="O27" s="232">
        <f>VLOOKUP(O$2,Tab_BRA!$1:$1048576,HLOOKUP($C27&amp;"_"&amp;4,Tab_BRA!$1:$1048576,2,0),0)</f>
        <v>0.82806557416915905</v>
      </c>
      <c r="P27" s="232">
        <f>VLOOKUP(P$2,Tab_BRA!$1:$1048576,HLOOKUP($C27&amp;"_"&amp;4,Tab_BRA!$1:$1048576,2,0),0)</f>
        <v>1.0095677375793499</v>
      </c>
      <c r="Q27" s="232">
        <f>VLOOKUP(Q$2,Tab_BRA!$1:$1048576,HLOOKUP($C27&amp;"_"&amp;4,Tab_BRA!$1:$1048576,2,0),0)</f>
        <v>1.1163401603698699</v>
      </c>
      <c r="R27" s="232">
        <f>VLOOKUP(R$2,Tab_BRA!$1:$1048576,HLOOKUP($C27&amp;"_"&amp;4,Tab_BRA!$1:$1048576,2,0),0)</f>
        <v>1.3037072420120199</v>
      </c>
      <c r="S27" s="232">
        <f>VLOOKUP(S$2,Tab_BRA!$1:$1048576,HLOOKUP($C27&amp;"_"&amp;4,Tab_BRA!$1:$1048576,2,0),0)</f>
        <v>1.69311451911926</v>
      </c>
      <c r="T27" s="232">
        <f>VLOOKUP(T$2,Tab_BRA!$1:$1048576,HLOOKUP($C27&amp;"_"&amp;4,Tab_BRA!$1:$1048576,2,0),0)</f>
        <v>2.25609230995178</v>
      </c>
      <c r="U27" s="232">
        <f>VLOOKUP(U$2,Tab_BRA!$1:$1048576,HLOOKUP($C27&amp;"_"&amp;4,Tab_BRA!$1:$1048576,2,0),0)</f>
        <v>2.62341332435608</v>
      </c>
    </row>
    <row r="28" spans="2:21" x14ac:dyDescent="0.25">
      <c r="B28" s="326" t="s">
        <v>770</v>
      </c>
      <c r="C28" s="327"/>
    </row>
    <row r="29" spans="2:21" ht="15" customHeight="1" x14ac:dyDescent="0.25">
      <c r="C29" s="327">
        <v>2012</v>
      </c>
      <c r="D29" s="232">
        <f>VLOOKUP(D$2,Tab_BRA!$1:$1048576,HLOOKUP($C29&amp;"_"&amp;10,Tab_BRA!$1:$1048576,2,0),0)</f>
        <v>6.2596943462267496E-4</v>
      </c>
      <c r="E29" s="232">
        <f>VLOOKUP(E$2,Tab_BRA!$1:$1048576,HLOOKUP($C29&amp;"_"&amp;10,Tab_BRA!$1:$1048576,2,0),0)</f>
        <v>1.20768062770367E-2</v>
      </c>
      <c r="F29" s="232">
        <f>VLOOKUP(F$2,Tab_BRA!$1:$1048576,HLOOKUP($C29&amp;"_"&amp;10,Tab_BRA!$1:$1048576,2,0),0)</f>
        <v>2.1245155483484299E-2</v>
      </c>
      <c r="G29" s="232">
        <f>VLOOKUP(G$2,Tab_BRA!$1:$1048576,HLOOKUP($C29&amp;"_"&amp;10,Tab_BRA!$1:$1048576,2,0),0)</f>
        <v>3.0159393325448001E-2</v>
      </c>
      <c r="H29" s="232">
        <f>VLOOKUP(H$2,Tab_BRA!$1:$1048576,HLOOKUP($C29&amp;"_"&amp;10,Tab_BRA!$1:$1048576,2,0),0)</f>
        <v>9.1574974358081804E-2</v>
      </c>
      <c r="I29" s="232">
        <f>VLOOKUP(I$2,Tab_BRA!$1:$1048576,HLOOKUP($C29&amp;"_"&amp;10,Tab_BRA!$1:$1048576,2,0),0)</f>
        <v>4.68938909471035E-2</v>
      </c>
      <c r="J29" s="232">
        <f>VLOOKUP(J$2,Tab_BRA!$1:$1048576,HLOOKUP($C29&amp;"_"&amp;10,Tab_BRA!$1:$1048576,2,0),0)</f>
        <v>3.0319165438413599E-2</v>
      </c>
      <c r="K29" s="232">
        <f>VLOOKUP(K$2,Tab_BRA!$1:$1048576,HLOOKUP($C29&amp;"_"&amp;10,Tab_BRA!$1:$1048576,2,0),0)</f>
        <v>3.70339825749397E-2</v>
      </c>
      <c r="L29" s="232">
        <f>VLOOKUP(L$2,Tab_BRA!$1:$1048576,HLOOKUP($C29&amp;"_"&amp;10,Tab_BRA!$1:$1048576,2,0),0)</f>
        <v>0.106165565550327</v>
      </c>
      <c r="M29" s="232">
        <f>VLOOKUP(M$2,Tab_BRA!$1:$1048576,HLOOKUP($C29&amp;"_"&amp;10,Tab_BRA!$1:$1048576,2,0),0)</f>
        <v>2.8793107718229301E-2</v>
      </c>
      <c r="N29" s="232">
        <f>VLOOKUP(N$2,Tab_BRA!$1:$1048576,HLOOKUP($C29&amp;"_"&amp;10,Tab_BRA!$1:$1048576,2,0),0)</f>
        <v>3.2338194549083703E-2</v>
      </c>
      <c r="O29" s="232">
        <f>VLOOKUP(O$2,Tab_BRA!$1:$1048576,HLOOKUP($C29&amp;"_"&amp;10,Tab_BRA!$1:$1048576,2,0),0)</f>
        <v>0.30524334311485302</v>
      </c>
      <c r="P29" s="232">
        <f>VLOOKUP(P$2,Tab_BRA!$1:$1048576,HLOOKUP($C29&amp;"_"&amp;10,Tab_BRA!$1:$1048576,2,0),0)</f>
        <v>1.8059704452753102E-2</v>
      </c>
      <c r="Q29" s="232">
        <f>VLOOKUP(Q$2,Tab_BRA!$1:$1048576,HLOOKUP($C29&amp;"_"&amp;10,Tab_BRA!$1:$1048576,2,0),0)</f>
        <v>2.0824002102017399E-2</v>
      </c>
      <c r="R29" s="232">
        <f>VLOOKUP(R$2,Tab_BRA!$1:$1048576,HLOOKUP($C29&amp;"_"&amp;10,Tab_BRA!$1:$1048576,2,0),0)</f>
        <v>2.6131935417652099E-2</v>
      </c>
      <c r="S29" s="232">
        <f>VLOOKUP(S$2,Tab_BRA!$1:$1048576,HLOOKUP($C29&amp;"_"&amp;10,Tab_BRA!$1:$1048576,2,0),0)</f>
        <v>0.12810964882373799</v>
      </c>
      <c r="T29" s="232">
        <f>VLOOKUP(T$2,Tab_BRA!$1:$1048576,HLOOKUP($C29&amp;"_"&amp;10,Tab_BRA!$1:$1048576,2,0),0)</f>
        <v>5.7844943366944799E-3</v>
      </c>
      <c r="U29" s="232">
        <f>VLOOKUP(U$2,Tab_BRA!$1:$1048576,HLOOKUP($C29&amp;"_"&amp;10,Tab_BRA!$1:$1048576,2,0),0)</f>
        <v>2.0317479502409701E-3</v>
      </c>
    </row>
    <row r="30" spans="2:21" ht="15" customHeight="1" x14ac:dyDescent="0.25">
      <c r="C30" s="327">
        <v>12012</v>
      </c>
      <c r="D30" s="232">
        <f>VLOOKUP(D$2,Tab_BRA!$1:$1048576,HLOOKUP($C30&amp;"_"&amp;10,Tab_BRA!$1:$1048576,2,0),0)</f>
        <v>6.4668856794014595E-4</v>
      </c>
      <c r="E30" s="232">
        <f>VLOOKUP(E$2,Tab_BRA!$1:$1048576,HLOOKUP($C30&amp;"_"&amp;10,Tab_BRA!$1:$1048576,2,0),0)</f>
        <v>1.19842533022165E-2</v>
      </c>
      <c r="F30" s="232">
        <f>VLOOKUP(F$2,Tab_BRA!$1:$1048576,HLOOKUP($C30&amp;"_"&amp;10,Tab_BRA!$1:$1048576,2,0),0)</f>
        <v>2.09199283272028E-2</v>
      </c>
      <c r="G30" s="232">
        <f>VLOOKUP(G$2,Tab_BRA!$1:$1048576,HLOOKUP($C30&amp;"_"&amp;10,Tab_BRA!$1:$1048576,2,0),0)</f>
        <v>2.9690152034163499E-2</v>
      </c>
      <c r="H30" s="232">
        <f>VLOOKUP(H$2,Tab_BRA!$1:$1048576,HLOOKUP($C30&amp;"_"&amp;10,Tab_BRA!$1:$1048576,2,0),0)</f>
        <v>9.1810576617717701E-2</v>
      </c>
      <c r="I30" s="232">
        <f>VLOOKUP(I$2,Tab_BRA!$1:$1048576,HLOOKUP($C30&amp;"_"&amp;10,Tab_BRA!$1:$1048576,2,0),0)</f>
        <v>4.4790457934141201E-2</v>
      </c>
      <c r="J30" s="232">
        <f>VLOOKUP(J$2,Tab_BRA!$1:$1048576,HLOOKUP($C30&amp;"_"&amp;10,Tab_BRA!$1:$1048576,2,0),0)</f>
        <v>3.0145488679408999E-2</v>
      </c>
      <c r="K30" s="232">
        <f>VLOOKUP(K$2,Tab_BRA!$1:$1048576,HLOOKUP($C30&amp;"_"&amp;10,Tab_BRA!$1:$1048576,2,0),0)</f>
        <v>3.7031307816505397E-2</v>
      </c>
      <c r="L30" s="232">
        <f>VLOOKUP(L$2,Tab_BRA!$1:$1048576,HLOOKUP($C30&amp;"_"&amp;10,Tab_BRA!$1:$1048576,2,0),0)</f>
        <v>0.106427736580372</v>
      </c>
      <c r="M30" s="232">
        <f>VLOOKUP(M$2,Tab_BRA!$1:$1048576,HLOOKUP($C30&amp;"_"&amp;10,Tab_BRA!$1:$1048576,2,0),0)</f>
        <v>2.9086064547300301E-2</v>
      </c>
      <c r="N30" s="232">
        <f>VLOOKUP(N$2,Tab_BRA!$1:$1048576,HLOOKUP($C30&amp;"_"&amp;10,Tab_BRA!$1:$1048576,2,0),0)</f>
        <v>3.24307903647423E-2</v>
      </c>
      <c r="O30" s="232">
        <f>VLOOKUP(O$2,Tab_BRA!$1:$1048576,HLOOKUP($C30&amp;"_"&amp;10,Tab_BRA!$1:$1048576,2,0),0)</f>
        <v>0.30247136950492898</v>
      </c>
      <c r="P30" s="232">
        <f>VLOOKUP(P$2,Tab_BRA!$1:$1048576,HLOOKUP($C30&amp;"_"&amp;10,Tab_BRA!$1:$1048576,2,0),0)</f>
        <v>1.7607146874070199E-2</v>
      </c>
      <c r="Q30" s="232">
        <f>VLOOKUP(Q$2,Tab_BRA!$1:$1048576,HLOOKUP($C30&amp;"_"&amp;10,Tab_BRA!$1:$1048576,2,0),0)</f>
        <v>2.1160535514354699E-2</v>
      </c>
      <c r="R30" s="232">
        <f>VLOOKUP(R$2,Tab_BRA!$1:$1048576,HLOOKUP($C30&amp;"_"&amp;10,Tab_BRA!$1:$1048576,2,0),0)</f>
        <v>2.60160136967897E-2</v>
      </c>
      <c r="S30" s="232">
        <f>VLOOKUP(S$2,Tab_BRA!$1:$1048576,HLOOKUP($C30&amp;"_"&amp;10,Tab_BRA!$1:$1048576,2,0),0)</f>
        <v>0.12649923563003501</v>
      </c>
      <c r="T30" s="232">
        <f>VLOOKUP(T$2,Tab_BRA!$1:$1048576,HLOOKUP($C30&amp;"_"&amp;10,Tab_BRA!$1:$1048576,2,0),0)</f>
        <v>5.5462205782532701E-3</v>
      </c>
      <c r="U30" s="232">
        <f>VLOOKUP(U$2,Tab_BRA!$1:$1048576,HLOOKUP($C30&amp;"_"&amp;10,Tab_BRA!$1:$1048576,2,0),0)</f>
        <v>1.8004992743954099E-3</v>
      </c>
    </row>
    <row r="31" spans="2:21" x14ac:dyDescent="0.25">
      <c r="C31" s="327">
        <v>22012</v>
      </c>
      <c r="D31" s="232">
        <f>VLOOKUP(D$2,Tab_BRA!$1:$1048576,HLOOKUP($C31&amp;"_"&amp;10,Tab_BRA!$1:$1048576,2,0),0)</f>
        <v>7.9956615809351195E-4</v>
      </c>
      <c r="E31" s="232">
        <f>VLOOKUP(E$2,Tab_BRA!$1:$1048576,HLOOKUP($C31&amp;"_"&amp;10,Tab_BRA!$1:$1048576,2,0),0)</f>
        <v>1.19359232485294E-2</v>
      </c>
      <c r="F31" s="232">
        <f>VLOOKUP(F$2,Tab_BRA!$1:$1048576,HLOOKUP($C31&amp;"_"&amp;10,Tab_BRA!$1:$1048576,2,0),0)</f>
        <v>2.14024055749178E-2</v>
      </c>
      <c r="G31" s="232">
        <f>VLOOKUP(G$2,Tab_BRA!$1:$1048576,HLOOKUP($C31&amp;"_"&amp;10,Tab_BRA!$1:$1048576,2,0),0)</f>
        <v>3.0796878039836901E-2</v>
      </c>
      <c r="H31" s="232">
        <f>VLOOKUP(H$2,Tab_BRA!$1:$1048576,HLOOKUP($C31&amp;"_"&amp;10,Tab_BRA!$1:$1048576,2,0),0)</f>
        <v>9.1483049094676999E-2</v>
      </c>
      <c r="I31" s="232">
        <f>VLOOKUP(I$2,Tab_BRA!$1:$1048576,HLOOKUP($C31&amp;"_"&amp;10,Tab_BRA!$1:$1048576,2,0),0)</f>
        <v>4.6026468276977497E-2</v>
      </c>
      <c r="J31" s="232">
        <f>VLOOKUP(J$2,Tab_BRA!$1:$1048576,HLOOKUP($C31&amp;"_"&amp;10,Tab_BRA!$1:$1048576,2,0),0)</f>
        <v>3.0335174873471302E-2</v>
      </c>
      <c r="K31" s="232">
        <f>VLOOKUP(K$2,Tab_BRA!$1:$1048576,HLOOKUP($C31&amp;"_"&amp;10,Tab_BRA!$1:$1048576,2,0),0)</f>
        <v>3.6653671413660001E-2</v>
      </c>
      <c r="L31" s="232">
        <f>VLOOKUP(L$2,Tab_BRA!$1:$1048576,HLOOKUP($C31&amp;"_"&amp;10,Tab_BRA!$1:$1048576,2,0),0)</f>
        <v>0.10555837303399999</v>
      </c>
      <c r="M31" s="232">
        <f>VLOOKUP(M$2,Tab_BRA!$1:$1048576,HLOOKUP($C31&amp;"_"&amp;10,Tab_BRA!$1:$1048576,2,0),0)</f>
        <v>2.9015939682722099E-2</v>
      </c>
      <c r="N31" s="232">
        <f>VLOOKUP(N$2,Tab_BRA!$1:$1048576,HLOOKUP($C31&amp;"_"&amp;10,Tab_BRA!$1:$1048576,2,0),0)</f>
        <v>3.2637450844049502E-2</v>
      </c>
      <c r="O31" s="232">
        <f>VLOOKUP(O$2,Tab_BRA!$1:$1048576,HLOOKUP($C31&amp;"_"&amp;10,Tab_BRA!$1:$1048576,2,0),0)</f>
        <v>0.30483984947204601</v>
      </c>
      <c r="P31" s="232">
        <f>VLOOKUP(P$2,Tab_BRA!$1:$1048576,HLOOKUP($C31&amp;"_"&amp;10,Tab_BRA!$1:$1048576,2,0),0)</f>
        <v>1.81009192019701E-2</v>
      </c>
      <c r="Q31" s="232">
        <f>VLOOKUP(Q$2,Tab_BRA!$1:$1048576,HLOOKUP($C31&amp;"_"&amp;10,Tab_BRA!$1:$1048576,2,0),0)</f>
        <v>2.0266041159629801E-2</v>
      </c>
      <c r="R31" s="232">
        <f>VLOOKUP(R$2,Tab_BRA!$1:$1048576,HLOOKUP($C31&amp;"_"&amp;10,Tab_BRA!$1:$1048576,2,0),0)</f>
        <v>2.59885285049677E-2</v>
      </c>
      <c r="S31" s="232">
        <f>VLOOKUP(S$2,Tab_BRA!$1:$1048576,HLOOKUP($C31&amp;"_"&amp;10,Tab_BRA!$1:$1048576,2,0),0)</f>
        <v>0.12801474332809401</v>
      </c>
      <c r="T31" s="232">
        <f>VLOOKUP(T$2,Tab_BRA!$1:$1048576,HLOOKUP($C31&amp;"_"&amp;10,Tab_BRA!$1:$1048576,2,0),0)</f>
        <v>5.8978567831218199E-3</v>
      </c>
      <c r="U31" s="232">
        <f>VLOOKUP(U$2,Tab_BRA!$1:$1048576,HLOOKUP($C31&amp;"_"&amp;10,Tab_BRA!$1:$1048576,2,0),0)</f>
        <v>2.1642073988914498E-3</v>
      </c>
    </row>
    <row r="32" spans="2:21" x14ac:dyDescent="0.25">
      <c r="C32" s="327">
        <v>32012</v>
      </c>
      <c r="D32" s="232">
        <f>VLOOKUP(D$2,Tab_BRA!$1:$1048576,HLOOKUP($C32&amp;"_"&amp;10,Tab_BRA!$1:$1048576,2,0),0)</f>
        <v>5.0537049537524603E-4</v>
      </c>
      <c r="E32" s="232">
        <f>VLOOKUP(E$2,Tab_BRA!$1:$1048576,HLOOKUP($C32&amp;"_"&amp;10,Tab_BRA!$1:$1048576,2,0),0)</f>
        <v>1.1973020620644099E-2</v>
      </c>
      <c r="F32" s="232">
        <f>VLOOKUP(F$2,Tab_BRA!$1:$1048576,HLOOKUP($C32&amp;"_"&amp;10,Tab_BRA!$1:$1048576,2,0),0)</f>
        <v>2.1139135584235198E-2</v>
      </c>
      <c r="G32" s="232">
        <f>VLOOKUP(G$2,Tab_BRA!$1:$1048576,HLOOKUP($C32&amp;"_"&amp;10,Tab_BRA!$1:$1048576,2,0),0)</f>
        <v>2.9963100329041498E-2</v>
      </c>
      <c r="H32" s="232">
        <f>VLOOKUP(H$2,Tab_BRA!$1:$1048576,HLOOKUP($C32&amp;"_"&amp;10,Tab_BRA!$1:$1048576,2,0),0)</f>
        <v>9.1558627784252195E-2</v>
      </c>
      <c r="I32" s="232">
        <f>VLOOKUP(I$2,Tab_BRA!$1:$1048576,HLOOKUP($C32&amp;"_"&amp;10,Tab_BRA!$1:$1048576,2,0),0)</f>
        <v>4.7883063554763801E-2</v>
      </c>
      <c r="J32" s="232">
        <f>VLOOKUP(J$2,Tab_BRA!$1:$1048576,HLOOKUP($C32&amp;"_"&amp;10,Tab_BRA!$1:$1048576,2,0),0)</f>
        <v>3.05019300431013E-2</v>
      </c>
      <c r="K32" s="232">
        <f>VLOOKUP(K$2,Tab_BRA!$1:$1048576,HLOOKUP($C32&amp;"_"&amp;10,Tab_BRA!$1:$1048576,2,0),0)</f>
        <v>3.6937233060598401E-2</v>
      </c>
      <c r="L32" s="232">
        <f>VLOOKUP(L$2,Tab_BRA!$1:$1048576,HLOOKUP($C32&amp;"_"&amp;10,Tab_BRA!$1:$1048576,2,0),0)</f>
        <v>0.10629294067621201</v>
      </c>
      <c r="M32" s="232">
        <f>VLOOKUP(M$2,Tab_BRA!$1:$1048576,HLOOKUP($C32&amp;"_"&amp;10,Tab_BRA!$1:$1048576,2,0),0)</f>
        <v>2.8752200305461901E-2</v>
      </c>
      <c r="N32" s="232">
        <f>VLOOKUP(N$2,Tab_BRA!$1:$1048576,HLOOKUP($C32&amp;"_"&amp;10,Tab_BRA!$1:$1048576,2,0),0)</f>
        <v>3.2759428024291999E-2</v>
      </c>
      <c r="O32" s="232">
        <f>VLOOKUP(O$2,Tab_BRA!$1:$1048576,HLOOKUP($C32&amp;"_"&amp;10,Tab_BRA!$1:$1048576,2,0),0)</f>
        <v>0.30550786852836598</v>
      </c>
      <c r="P32" s="232">
        <f>VLOOKUP(P$2,Tab_BRA!$1:$1048576,HLOOKUP($C32&amp;"_"&amp;10,Tab_BRA!$1:$1048576,2,0),0)</f>
        <v>1.8524119630455999E-2</v>
      </c>
      <c r="Q32" s="232">
        <f>VLOOKUP(Q$2,Tab_BRA!$1:$1048576,HLOOKUP($C32&amp;"_"&amp;10,Tab_BRA!$1:$1048576,2,0),0)</f>
        <v>2.0994117483496701E-2</v>
      </c>
      <c r="R32" s="232">
        <f>VLOOKUP(R$2,Tab_BRA!$1:$1048576,HLOOKUP($C32&amp;"_"&amp;10,Tab_BRA!$1:$1048576,2,0),0)</f>
        <v>2.6217993348836899E-2</v>
      </c>
      <c r="S32" s="232">
        <f>VLOOKUP(S$2,Tab_BRA!$1:$1048576,HLOOKUP($C32&amp;"_"&amp;10,Tab_BRA!$1:$1048576,2,0),0)</f>
        <v>0.12896835803985601</v>
      </c>
      <c r="T32" s="232">
        <f>VLOOKUP(T$2,Tab_BRA!$1:$1048576,HLOOKUP($C32&amp;"_"&amp;10,Tab_BRA!$1:$1048576,2,0),0)</f>
        <v>5.7181022129952899E-3</v>
      </c>
      <c r="U32" s="232">
        <f>VLOOKUP(U$2,Tab_BRA!$1:$1048576,HLOOKUP($C32&amp;"_"&amp;10,Tab_BRA!$1:$1048576,2,0),0)</f>
        <v>2.15854914858937E-3</v>
      </c>
    </row>
    <row r="33" spans="3:21" x14ac:dyDescent="0.25">
      <c r="C33" s="327">
        <v>42012</v>
      </c>
      <c r="D33" s="232">
        <f>VLOOKUP(D$2,Tab_BRA!$1:$1048576,HLOOKUP($C33&amp;"_"&amp;10,Tab_BRA!$1:$1048576,2,0),0)</f>
        <v>5.5405189050361503E-4</v>
      </c>
      <c r="E33" s="232">
        <f>VLOOKUP(E$2,Tab_BRA!$1:$1048576,HLOOKUP($C33&amp;"_"&amp;10,Tab_BRA!$1:$1048576,2,0),0)</f>
        <v>1.2410131283104401E-2</v>
      </c>
      <c r="F33" s="232">
        <f>VLOOKUP(F$2,Tab_BRA!$1:$1048576,HLOOKUP($C33&amp;"_"&amp;10,Tab_BRA!$1:$1048576,2,0),0)</f>
        <v>2.1513419225812E-2</v>
      </c>
      <c r="G33" s="232">
        <f>VLOOKUP(G$2,Tab_BRA!$1:$1048576,HLOOKUP($C33&amp;"_"&amp;10,Tab_BRA!$1:$1048576,2,0),0)</f>
        <v>3.0183356255292899E-2</v>
      </c>
      <c r="H33" s="232">
        <f>VLOOKUP(H$2,Tab_BRA!$1:$1048576,HLOOKUP($C33&amp;"_"&amp;10,Tab_BRA!$1:$1048576,2,0),0)</f>
        <v>9.1451659798622104E-2</v>
      </c>
      <c r="I33" s="232">
        <f>VLOOKUP(I$2,Tab_BRA!$1:$1048576,HLOOKUP($C33&amp;"_"&amp;10,Tab_BRA!$1:$1048576,2,0),0)</f>
        <v>4.8825263977050802E-2</v>
      </c>
      <c r="J33" s="232">
        <f>VLOOKUP(J$2,Tab_BRA!$1:$1048576,HLOOKUP($C33&amp;"_"&amp;10,Tab_BRA!$1:$1048576,2,0),0)</f>
        <v>3.0291255563497502E-2</v>
      </c>
      <c r="K33" s="232">
        <f>VLOOKUP(K$2,Tab_BRA!$1:$1048576,HLOOKUP($C33&amp;"_"&amp;10,Tab_BRA!$1:$1048576,2,0),0)</f>
        <v>3.7509229034185403E-2</v>
      </c>
      <c r="L33" s="232">
        <f>VLOOKUP(L$2,Tab_BRA!$1:$1048576,HLOOKUP($C33&amp;"_"&amp;10,Tab_BRA!$1:$1048576,2,0),0)</f>
        <v>0.10638290643692</v>
      </c>
      <c r="M33" s="232">
        <f>VLOOKUP(M$2,Tab_BRA!$1:$1048576,HLOOKUP($C33&amp;"_"&amp;10,Tab_BRA!$1:$1048576,2,0),0)</f>
        <v>2.8326706960797299E-2</v>
      </c>
      <c r="N33" s="232">
        <f>VLOOKUP(N$2,Tab_BRA!$1:$1048576,HLOOKUP($C33&amp;"_"&amp;10,Tab_BRA!$1:$1048576,2,0),0)</f>
        <v>3.1531967222690603E-2</v>
      </c>
      <c r="O33" s="232">
        <f>VLOOKUP(O$2,Tab_BRA!$1:$1048576,HLOOKUP($C33&amp;"_"&amp;10,Tab_BRA!$1:$1048576,2,0),0)</f>
        <v>0.308091670274735</v>
      </c>
      <c r="P33" s="232">
        <f>VLOOKUP(P$2,Tab_BRA!$1:$1048576,HLOOKUP($C33&amp;"_"&amp;10,Tab_BRA!$1:$1048576,2,0),0)</f>
        <v>1.79992448538542E-2</v>
      </c>
      <c r="Q33" s="232">
        <f>VLOOKUP(Q$2,Tab_BRA!$1:$1048576,HLOOKUP($C33&amp;"_"&amp;10,Tab_BRA!$1:$1048576,2,0),0)</f>
        <v>2.0877299830317501E-2</v>
      </c>
      <c r="R33" s="232">
        <f>VLOOKUP(R$2,Tab_BRA!$1:$1048576,HLOOKUP($C33&amp;"_"&amp;10,Tab_BRA!$1:$1048576,2,0),0)</f>
        <v>2.6301542297005698E-2</v>
      </c>
      <c r="S33" s="232">
        <f>VLOOKUP(S$2,Tab_BRA!$1:$1048576,HLOOKUP($C33&amp;"_"&amp;10,Tab_BRA!$1:$1048576,2,0),0)</f>
        <v>0.128924161195755</v>
      </c>
      <c r="T33" s="232">
        <f>VLOOKUP(T$2,Tab_BRA!$1:$1048576,HLOOKUP($C33&amp;"_"&amp;10,Tab_BRA!$1:$1048576,2,0),0)</f>
        <v>5.9716226533055297E-3</v>
      </c>
      <c r="U33" s="232">
        <f>VLOOKUP(U$2,Tab_BRA!$1:$1048576,HLOOKUP($C33&amp;"_"&amp;10,Tab_BRA!$1:$1048576,2,0),0)</f>
        <v>2.0006946288049199E-3</v>
      </c>
    </row>
    <row r="34" spans="3:21" x14ac:dyDescent="0.25">
      <c r="C34" s="327">
        <v>2013</v>
      </c>
      <c r="D34" s="232">
        <f>VLOOKUP(D$2,Tab_BRA!$1:$1048576,HLOOKUP($C34&amp;"_"&amp;10,Tab_BRA!$1:$1048576,2,0),0)</f>
        <v>5.9716275427490505E-4</v>
      </c>
      <c r="E34" s="232">
        <f>VLOOKUP(E$2,Tab_BRA!$1:$1048576,HLOOKUP($C34&amp;"_"&amp;10,Tab_BRA!$1:$1048576,2,0),0)</f>
        <v>1.17800766602159E-2</v>
      </c>
      <c r="F34" s="232">
        <f>VLOOKUP(F$2,Tab_BRA!$1:$1048576,HLOOKUP($C34&amp;"_"&amp;10,Tab_BRA!$1:$1048576,2,0),0)</f>
        <v>2.0080953836440998E-2</v>
      </c>
      <c r="G34" s="232">
        <f>VLOOKUP(G$2,Tab_BRA!$1:$1048576,HLOOKUP($C34&amp;"_"&amp;10,Tab_BRA!$1:$1048576,2,0),0)</f>
        <v>2.9327141121029899E-2</v>
      </c>
      <c r="H34" s="232">
        <f>VLOOKUP(H$2,Tab_BRA!$1:$1048576,HLOOKUP($C34&amp;"_"&amp;10,Tab_BRA!$1:$1048576,2,0),0)</f>
        <v>8.8494732975959806E-2</v>
      </c>
      <c r="I34" s="232">
        <f>VLOOKUP(I$2,Tab_BRA!$1:$1048576,HLOOKUP($C34&amp;"_"&amp;10,Tab_BRA!$1:$1048576,2,0),0)</f>
        <v>4.6072155237197897E-2</v>
      </c>
      <c r="J34" s="232">
        <f>VLOOKUP(J$2,Tab_BRA!$1:$1048576,HLOOKUP($C34&amp;"_"&amp;10,Tab_BRA!$1:$1048576,2,0),0)</f>
        <v>2.9676012694835701E-2</v>
      </c>
      <c r="K34" s="232">
        <f>VLOOKUP(K$2,Tab_BRA!$1:$1048576,HLOOKUP($C34&amp;"_"&amp;10,Tab_BRA!$1:$1048576,2,0),0)</f>
        <v>3.6507286131382002E-2</v>
      </c>
      <c r="L34" s="232">
        <f>VLOOKUP(L$2,Tab_BRA!$1:$1048576,HLOOKUP($C34&amp;"_"&amp;10,Tab_BRA!$1:$1048576,2,0),0)</f>
        <v>0.106010816991329</v>
      </c>
      <c r="M34" s="232">
        <f>VLOOKUP(M$2,Tab_BRA!$1:$1048576,HLOOKUP($C34&amp;"_"&amp;10,Tab_BRA!$1:$1048576,2,0),0)</f>
        <v>2.8744641691446301E-2</v>
      </c>
      <c r="N34" s="232">
        <f>VLOOKUP(N$2,Tab_BRA!$1:$1048576,HLOOKUP($C34&amp;"_"&amp;10,Tab_BRA!$1:$1048576,2,0),0)</f>
        <v>3.0839642509818101E-2</v>
      </c>
      <c r="O34" s="232">
        <f>VLOOKUP(O$2,Tab_BRA!$1:$1048576,HLOOKUP($C34&amp;"_"&amp;10,Tab_BRA!$1:$1048576,2,0),0)</f>
        <v>0.31445485353469799</v>
      </c>
      <c r="P34" s="232">
        <f>VLOOKUP(P$2,Tab_BRA!$1:$1048576,HLOOKUP($C34&amp;"_"&amp;10,Tab_BRA!$1:$1048576,2,0),0)</f>
        <v>1.81360021233559E-2</v>
      </c>
      <c r="Q34" s="232">
        <f>VLOOKUP(Q$2,Tab_BRA!$1:$1048576,HLOOKUP($C34&amp;"_"&amp;10,Tab_BRA!$1:$1048576,2,0),0)</f>
        <v>2.1695230156183201E-2</v>
      </c>
      <c r="R34" s="232">
        <f>VLOOKUP(R$2,Tab_BRA!$1:$1048576,HLOOKUP($C34&amp;"_"&amp;10,Tab_BRA!$1:$1048576,2,0),0)</f>
        <v>2.68668066710234E-2</v>
      </c>
      <c r="S34" s="232">
        <f>VLOOKUP(S$2,Tab_BRA!$1:$1048576,HLOOKUP($C34&amp;"_"&amp;10,Tab_BRA!$1:$1048576,2,0),0)</f>
        <v>0.13176502287387801</v>
      </c>
      <c r="T34" s="232">
        <f>VLOOKUP(T$2,Tab_BRA!$1:$1048576,HLOOKUP($C34&amp;"_"&amp;10,Tab_BRA!$1:$1048576,2,0),0)</f>
        <v>5.9173931367695297E-3</v>
      </c>
      <c r="U34" s="232">
        <f>VLOOKUP(U$2,Tab_BRA!$1:$1048576,HLOOKUP($C34&amp;"_"&amp;10,Tab_BRA!$1:$1048576,2,0),0)</f>
        <v>1.9909902475774301E-3</v>
      </c>
    </row>
    <row r="35" spans="3:21" x14ac:dyDescent="0.25">
      <c r="C35" s="327">
        <v>12013</v>
      </c>
      <c r="D35" s="232">
        <f>VLOOKUP(D$2,Tab_BRA!$1:$1048576,HLOOKUP($C35&amp;"_"&amp;10,Tab_BRA!$1:$1048576,2,0),0)</f>
        <v>5.8436958352103797E-4</v>
      </c>
      <c r="E35" s="232">
        <f>VLOOKUP(E$2,Tab_BRA!$1:$1048576,HLOOKUP($C35&amp;"_"&amp;10,Tab_BRA!$1:$1048576,2,0),0)</f>
        <v>1.22465025633574E-2</v>
      </c>
      <c r="F35" s="232">
        <f>VLOOKUP(F$2,Tab_BRA!$1:$1048576,HLOOKUP($C35&amp;"_"&amp;10,Tab_BRA!$1:$1048576,2,0),0)</f>
        <v>2.0657951012253799E-2</v>
      </c>
      <c r="G35" s="232">
        <f>VLOOKUP(G$2,Tab_BRA!$1:$1048576,HLOOKUP($C35&amp;"_"&amp;10,Tab_BRA!$1:$1048576,2,0),0)</f>
        <v>2.98291184008121E-2</v>
      </c>
      <c r="H35" s="232">
        <f>VLOOKUP(H$2,Tab_BRA!$1:$1048576,HLOOKUP($C35&amp;"_"&amp;10,Tab_BRA!$1:$1048576,2,0),0)</f>
        <v>8.9375868439674405E-2</v>
      </c>
      <c r="I35" s="232">
        <f>VLOOKUP(I$2,Tab_BRA!$1:$1048576,HLOOKUP($C35&amp;"_"&amp;10,Tab_BRA!$1:$1048576,2,0),0)</f>
        <v>4.6463649719953502E-2</v>
      </c>
      <c r="J35" s="232">
        <f>VLOOKUP(J$2,Tab_BRA!$1:$1048576,HLOOKUP($C35&amp;"_"&amp;10,Tab_BRA!$1:$1048576,2,0),0)</f>
        <v>2.98040062189102E-2</v>
      </c>
      <c r="K35" s="232">
        <f>VLOOKUP(K$2,Tab_BRA!$1:$1048576,HLOOKUP($C35&amp;"_"&amp;10,Tab_BRA!$1:$1048576,2,0),0)</f>
        <v>3.7018425762653399E-2</v>
      </c>
      <c r="L35" s="232">
        <f>VLOOKUP(L$2,Tab_BRA!$1:$1048576,HLOOKUP($C35&amp;"_"&amp;10,Tab_BRA!$1:$1048576,2,0),0)</f>
        <v>0.105592787265778</v>
      </c>
      <c r="M35" s="232">
        <f>VLOOKUP(M$2,Tab_BRA!$1:$1048576,HLOOKUP($C35&amp;"_"&amp;10,Tab_BRA!$1:$1048576,2,0),0)</f>
        <v>2.7942107990384098E-2</v>
      </c>
      <c r="N35" s="232">
        <f>VLOOKUP(N$2,Tab_BRA!$1:$1048576,HLOOKUP($C35&amp;"_"&amp;10,Tab_BRA!$1:$1048576,2,0),0)</f>
        <v>2.9843315482139601E-2</v>
      </c>
      <c r="O35" s="232">
        <f>VLOOKUP(O$2,Tab_BRA!$1:$1048576,HLOOKUP($C35&amp;"_"&amp;10,Tab_BRA!$1:$1048576,2,0),0)</f>
        <v>0.312961935997009</v>
      </c>
      <c r="P35" s="232">
        <f>VLOOKUP(P$2,Tab_BRA!$1:$1048576,HLOOKUP($C35&amp;"_"&amp;10,Tab_BRA!$1:$1048576,2,0),0)</f>
        <v>1.8652854487299898E-2</v>
      </c>
      <c r="Q35" s="232">
        <f>VLOOKUP(Q$2,Tab_BRA!$1:$1048576,HLOOKUP($C35&amp;"_"&amp;10,Tab_BRA!$1:$1048576,2,0),0)</f>
        <v>2.16057989746332E-2</v>
      </c>
      <c r="R35" s="232">
        <f>VLOOKUP(R$2,Tab_BRA!$1:$1048576,HLOOKUP($C35&amp;"_"&amp;10,Tab_BRA!$1:$1048576,2,0),0)</f>
        <v>2.64581963419914E-2</v>
      </c>
      <c r="S35" s="232">
        <f>VLOOKUP(S$2,Tab_BRA!$1:$1048576,HLOOKUP($C35&amp;"_"&amp;10,Tab_BRA!$1:$1048576,2,0),0)</f>
        <v>0.132121577858925</v>
      </c>
      <c r="T35" s="232">
        <f>VLOOKUP(T$2,Tab_BRA!$1:$1048576,HLOOKUP($C35&amp;"_"&amp;10,Tab_BRA!$1:$1048576,2,0),0)</f>
        <v>6.05501839891076E-3</v>
      </c>
      <c r="U35" s="232">
        <f>VLOOKUP(U$2,Tab_BRA!$1:$1048576,HLOOKUP($C35&amp;"_"&amp;10,Tab_BRA!$1:$1048576,2,0),0)</f>
        <v>1.7593941884115299E-3</v>
      </c>
    </row>
    <row r="36" spans="3:21" x14ac:dyDescent="0.25">
      <c r="C36" s="327">
        <v>22013</v>
      </c>
      <c r="D36" s="232">
        <f>VLOOKUP(D$2,Tab_BRA!$1:$1048576,HLOOKUP($C36&amp;"_"&amp;10,Tab_BRA!$1:$1048576,2,0),0)</f>
        <v>6.1672582523897301E-4</v>
      </c>
      <c r="E36" s="232">
        <f>VLOOKUP(E$2,Tab_BRA!$1:$1048576,HLOOKUP($C36&amp;"_"&amp;10,Tab_BRA!$1:$1048576,2,0),0)</f>
        <v>1.18103129789233E-2</v>
      </c>
      <c r="F36" s="232">
        <f>VLOOKUP(F$2,Tab_BRA!$1:$1048576,HLOOKUP($C36&amp;"_"&amp;10,Tab_BRA!$1:$1048576,2,0),0)</f>
        <v>1.9861273467540699E-2</v>
      </c>
      <c r="G36" s="232">
        <f>VLOOKUP(G$2,Tab_BRA!$1:$1048576,HLOOKUP($C36&amp;"_"&amp;10,Tab_BRA!$1:$1048576,2,0),0)</f>
        <v>3.0120451003313099E-2</v>
      </c>
      <c r="H36" s="232">
        <f>VLOOKUP(H$2,Tab_BRA!$1:$1048576,HLOOKUP($C36&amp;"_"&amp;10,Tab_BRA!$1:$1048576,2,0),0)</f>
        <v>8.8619038462638897E-2</v>
      </c>
      <c r="I36" s="232">
        <f>VLOOKUP(I$2,Tab_BRA!$1:$1048576,HLOOKUP($C36&amp;"_"&amp;10,Tab_BRA!$1:$1048576,2,0),0)</f>
        <v>4.7337431460619001E-2</v>
      </c>
      <c r="J36" s="232">
        <f>VLOOKUP(J$2,Tab_BRA!$1:$1048576,HLOOKUP($C36&amp;"_"&amp;10,Tab_BRA!$1:$1048576,2,0),0)</f>
        <v>3.0158029869198799E-2</v>
      </c>
      <c r="K36" s="232">
        <f>VLOOKUP(K$2,Tab_BRA!$1:$1048576,HLOOKUP($C36&amp;"_"&amp;10,Tab_BRA!$1:$1048576,2,0),0)</f>
        <v>3.6475289613008499E-2</v>
      </c>
      <c r="L36" s="232">
        <f>VLOOKUP(L$2,Tab_BRA!$1:$1048576,HLOOKUP($C36&amp;"_"&amp;10,Tab_BRA!$1:$1048576,2,0),0)</f>
        <v>0.103375293314457</v>
      </c>
      <c r="M36" s="232">
        <f>VLOOKUP(M$2,Tab_BRA!$1:$1048576,HLOOKUP($C36&amp;"_"&amp;10,Tab_BRA!$1:$1048576,2,0),0)</f>
        <v>2.8450068086385699E-2</v>
      </c>
      <c r="N36" s="232">
        <f>VLOOKUP(N$2,Tab_BRA!$1:$1048576,HLOOKUP($C36&amp;"_"&amp;10,Tab_BRA!$1:$1048576,2,0),0)</f>
        <v>3.1687054783105899E-2</v>
      </c>
      <c r="O36" s="232">
        <f>VLOOKUP(O$2,Tab_BRA!$1:$1048576,HLOOKUP($C36&amp;"_"&amp;10,Tab_BRA!$1:$1048576,2,0),0)</f>
        <v>0.31433847546577498</v>
      </c>
      <c r="P36" s="232">
        <f>VLOOKUP(P$2,Tab_BRA!$1:$1048576,HLOOKUP($C36&amp;"_"&amp;10,Tab_BRA!$1:$1048576,2,0),0)</f>
        <v>1.77449770271778E-2</v>
      </c>
      <c r="Q36" s="232">
        <f>VLOOKUP(Q$2,Tab_BRA!$1:$1048576,HLOOKUP($C36&amp;"_"&amp;10,Tab_BRA!$1:$1048576,2,0),0)</f>
        <v>2.2531291469931599E-2</v>
      </c>
      <c r="R36" s="232">
        <f>VLOOKUP(R$2,Tab_BRA!$1:$1048576,HLOOKUP($C36&amp;"_"&amp;10,Tab_BRA!$1:$1048576,2,0),0)</f>
        <v>2.6846839115023599E-2</v>
      </c>
      <c r="S36" s="232">
        <f>VLOOKUP(S$2,Tab_BRA!$1:$1048576,HLOOKUP($C36&amp;"_"&amp;10,Tab_BRA!$1:$1048576,2,0),0)</f>
        <v>0.131677091121674</v>
      </c>
      <c r="T36" s="232">
        <f>VLOOKUP(T$2,Tab_BRA!$1:$1048576,HLOOKUP($C36&amp;"_"&amp;10,Tab_BRA!$1:$1048576,2,0),0)</f>
        <v>5.7583879679441504E-3</v>
      </c>
      <c r="U36" s="232">
        <f>VLOOKUP(U$2,Tab_BRA!$1:$1048576,HLOOKUP($C36&amp;"_"&amp;10,Tab_BRA!$1:$1048576,2,0),0)</f>
        <v>1.95234792772681E-3</v>
      </c>
    </row>
    <row r="37" spans="3:21" x14ac:dyDescent="0.25">
      <c r="C37" s="327">
        <v>32013</v>
      </c>
      <c r="D37" s="232">
        <f>VLOOKUP(D$2,Tab_BRA!$1:$1048576,HLOOKUP($C37&amp;"_"&amp;10,Tab_BRA!$1:$1048576,2,0),0)</f>
        <v>5.7240674505010204E-4</v>
      </c>
      <c r="E37" s="232">
        <f>VLOOKUP(E$2,Tab_BRA!$1:$1048576,HLOOKUP($C37&amp;"_"&amp;10,Tab_BRA!$1:$1048576,2,0),0)</f>
        <v>1.143519859761E-2</v>
      </c>
      <c r="F37" s="232">
        <f>VLOOKUP(F$2,Tab_BRA!$1:$1048576,HLOOKUP($C37&amp;"_"&amp;10,Tab_BRA!$1:$1048576,2,0),0)</f>
        <v>2.0091395825147601E-2</v>
      </c>
      <c r="G37" s="232">
        <f>VLOOKUP(G$2,Tab_BRA!$1:$1048576,HLOOKUP($C37&amp;"_"&amp;10,Tab_BRA!$1:$1048576,2,0),0)</f>
        <v>2.88715306669474E-2</v>
      </c>
      <c r="H37" s="232">
        <f>VLOOKUP(H$2,Tab_BRA!$1:$1048576,HLOOKUP($C37&amp;"_"&amp;10,Tab_BRA!$1:$1048576,2,0),0)</f>
        <v>8.8856235146522494E-2</v>
      </c>
      <c r="I37" s="232">
        <f>VLOOKUP(I$2,Tab_BRA!$1:$1048576,HLOOKUP($C37&amp;"_"&amp;10,Tab_BRA!$1:$1048576,2,0),0)</f>
        <v>4.5646794140338898E-2</v>
      </c>
      <c r="J37" s="232">
        <f>VLOOKUP(J$2,Tab_BRA!$1:$1048576,HLOOKUP($C37&amp;"_"&amp;10,Tab_BRA!$1:$1048576,2,0),0)</f>
        <v>2.9253493994474401E-2</v>
      </c>
      <c r="K37" s="232">
        <f>VLOOKUP(K$2,Tab_BRA!$1:$1048576,HLOOKUP($C37&amp;"_"&amp;10,Tab_BRA!$1:$1048576,2,0),0)</f>
        <v>3.6039926111698199E-2</v>
      </c>
      <c r="L37" s="232">
        <f>VLOOKUP(L$2,Tab_BRA!$1:$1048576,HLOOKUP($C37&amp;"_"&amp;10,Tab_BRA!$1:$1048576,2,0),0)</f>
        <v>0.10670255869627</v>
      </c>
      <c r="M37" s="232">
        <f>VLOOKUP(M$2,Tab_BRA!$1:$1048576,HLOOKUP($C37&amp;"_"&amp;10,Tab_BRA!$1:$1048576,2,0),0)</f>
        <v>2.90178600698709E-2</v>
      </c>
      <c r="N37" s="232">
        <f>VLOOKUP(N$2,Tab_BRA!$1:$1048576,HLOOKUP($C37&amp;"_"&amp;10,Tab_BRA!$1:$1048576,2,0),0)</f>
        <v>3.1310599297285101E-2</v>
      </c>
      <c r="O37" s="232">
        <f>VLOOKUP(O$2,Tab_BRA!$1:$1048576,HLOOKUP($C37&amp;"_"&amp;10,Tab_BRA!$1:$1048576,2,0),0)</f>
        <v>0.31449973583221402</v>
      </c>
      <c r="P37" s="232">
        <f>VLOOKUP(P$2,Tab_BRA!$1:$1048576,HLOOKUP($C37&amp;"_"&amp;10,Tab_BRA!$1:$1048576,2,0),0)</f>
        <v>1.8248382955789601E-2</v>
      </c>
      <c r="Q37" s="232">
        <f>VLOOKUP(Q$2,Tab_BRA!$1:$1048576,HLOOKUP($C37&amp;"_"&amp;10,Tab_BRA!$1:$1048576,2,0),0)</f>
        <v>2.13622637093067E-2</v>
      </c>
      <c r="R37" s="232">
        <f>VLOOKUP(R$2,Tab_BRA!$1:$1048576,HLOOKUP($C37&amp;"_"&amp;10,Tab_BRA!$1:$1048576,2,0),0)</f>
        <v>2.7206316590309101E-2</v>
      </c>
      <c r="S37" s="232">
        <f>VLOOKUP(S$2,Tab_BRA!$1:$1048576,HLOOKUP($C37&amp;"_"&amp;10,Tab_BRA!$1:$1048576,2,0),0)</f>
        <v>0.13122372329235099</v>
      </c>
      <c r="T37" s="232">
        <f>VLOOKUP(T$2,Tab_BRA!$1:$1048576,HLOOKUP($C37&amp;"_"&amp;10,Tab_BRA!$1:$1048576,2,0),0)</f>
        <v>6.21382333338261E-3</v>
      </c>
      <c r="U37" s="232">
        <f>VLOOKUP(U$2,Tab_BRA!$1:$1048576,HLOOKUP($C37&amp;"_"&amp;10,Tab_BRA!$1:$1048576,2,0),0)</f>
        <v>2.0424022804945699E-3</v>
      </c>
    </row>
    <row r="38" spans="3:21" x14ac:dyDescent="0.25">
      <c r="C38" s="327">
        <v>42013</v>
      </c>
      <c r="D38" s="232">
        <f>VLOOKUP(D$2,Tab_BRA!$1:$1048576,HLOOKUP($C38&amp;"_"&amp;10,Tab_BRA!$1:$1048576,2,0),0)</f>
        <v>6.1493145767599301E-4</v>
      </c>
      <c r="E38" s="232">
        <f>VLOOKUP(E$2,Tab_BRA!$1:$1048576,HLOOKUP($C38&amp;"_"&amp;10,Tab_BRA!$1:$1048576,2,0),0)</f>
        <v>1.16388853639364E-2</v>
      </c>
      <c r="F38" s="232">
        <f>VLOOKUP(F$2,Tab_BRA!$1:$1048576,HLOOKUP($C38&amp;"_"&amp;10,Tab_BRA!$1:$1048576,2,0),0)</f>
        <v>1.9725419580936401E-2</v>
      </c>
      <c r="G38" s="232">
        <f>VLOOKUP(G$2,Tab_BRA!$1:$1048576,HLOOKUP($C38&amp;"_"&amp;10,Tab_BRA!$1:$1048576,2,0),0)</f>
        <v>2.85097528249025E-2</v>
      </c>
      <c r="H38" s="232">
        <f>VLOOKUP(H$2,Tab_BRA!$1:$1048576,HLOOKUP($C38&amp;"_"&amp;10,Tab_BRA!$1:$1048576,2,0),0)</f>
        <v>8.7155744433403001E-2</v>
      </c>
      <c r="I38" s="232">
        <f>VLOOKUP(I$2,Tab_BRA!$1:$1048576,HLOOKUP($C38&amp;"_"&amp;10,Tab_BRA!$1:$1048576,2,0),0)</f>
        <v>4.4867392629385001E-2</v>
      </c>
      <c r="J38" s="232">
        <f>VLOOKUP(J$2,Tab_BRA!$1:$1048576,HLOOKUP($C38&amp;"_"&amp;10,Tab_BRA!$1:$1048576,2,0),0)</f>
        <v>2.9496325179934502E-2</v>
      </c>
      <c r="K38" s="232">
        <f>VLOOKUP(K$2,Tab_BRA!$1:$1048576,HLOOKUP($C38&amp;"_"&amp;10,Tab_BRA!$1:$1048576,2,0),0)</f>
        <v>3.6505520343780497E-2</v>
      </c>
      <c r="L38" s="232">
        <f>VLOOKUP(L$2,Tab_BRA!$1:$1048576,HLOOKUP($C38&amp;"_"&amp;10,Tab_BRA!$1:$1048576,2,0),0)</f>
        <v>0.10832644253969199</v>
      </c>
      <c r="M38" s="232">
        <f>VLOOKUP(M$2,Tab_BRA!$1:$1048576,HLOOKUP($C38&amp;"_"&amp;10,Tab_BRA!$1:$1048576,2,0),0)</f>
        <v>2.95444596558809E-2</v>
      </c>
      <c r="N38" s="232">
        <f>VLOOKUP(N$2,Tab_BRA!$1:$1048576,HLOOKUP($C38&amp;"_"&amp;10,Tab_BRA!$1:$1048576,2,0),0)</f>
        <v>3.0506903305649799E-2</v>
      </c>
      <c r="O38" s="232">
        <f>VLOOKUP(O$2,Tab_BRA!$1:$1048576,HLOOKUP($C38&amp;"_"&amp;10,Tab_BRA!$1:$1048576,2,0),0)</f>
        <v>0.31597784161567699</v>
      </c>
      <c r="P38" s="232">
        <f>VLOOKUP(P$2,Tab_BRA!$1:$1048576,HLOOKUP($C38&amp;"_"&amp;10,Tab_BRA!$1:$1048576,2,0),0)</f>
        <v>1.7906516790390001E-2</v>
      </c>
      <c r="Q38" s="232">
        <f>VLOOKUP(Q$2,Tab_BRA!$1:$1048576,HLOOKUP($C38&amp;"_"&amp;10,Tab_BRA!$1:$1048576,2,0),0)</f>
        <v>2.12894938886166E-2</v>
      </c>
      <c r="R38" s="232">
        <f>VLOOKUP(R$2,Tab_BRA!$1:$1048576,HLOOKUP($C38&amp;"_"&amp;10,Tab_BRA!$1:$1048576,2,0),0)</f>
        <v>2.6946950703859301E-2</v>
      </c>
      <c r="S38" s="232">
        <f>VLOOKUP(S$2,Tab_BRA!$1:$1048576,HLOOKUP($C38&amp;"_"&amp;10,Tab_BRA!$1:$1048576,2,0),0)</f>
        <v>0.13204221427440599</v>
      </c>
      <c r="T38" s="232">
        <f>VLOOKUP(T$2,Tab_BRA!$1:$1048576,HLOOKUP($C38&amp;"_"&amp;10,Tab_BRA!$1:$1048576,2,0),0)</f>
        <v>5.6456644088029896E-3</v>
      </c>
      <c r="U38" s="232">
        <f>VLOOKUP(U$2,Tab_BRA!$1:$1048576,HLOOKUP($C38&amp;"_"&amp;10,Tab_BRA!$1:$1048576,2,0),0)</f>
        <v>2.2033804561942798E-3</v>
      </c>
    </row>
    <row r="39" spans="3:21" x14ac:dyDescent="0.25">
      <c r="C39" s="327">
        <v>2014</v>
      </c>
      <c r="D39" s="232">
        <f>VLOOKUP(D$2,Tab_BRA!$1:$1048576,HLOOKUP($C39&amp;"_"&amp;10,Tab_BRA!$1:$1048576,2,0),0)</f>
        <v>5.9988984139636202E-4</v>
      </c>
      <c r="E39" s="232">
        <f>VLOOKUP(E$2,Tab_BRA!$1:$1048576,HLOOKUP($C39&amp;"_"&amp;10,Tab_BRA!$1:$1048576,2,0),0)</f>
        <v>1.1391921900212799E-2</v>
      </c>
      <c r="F39" s="232">
        <f>VLOOKUP(F$2,Tab_BRA!$1:$1048576,HLOOKUP($C39&amp;"_"&amp;10,Tab_BRA!$1:$1048576,2,0),0)</f>
        <v>1.9094346091151199E-2</v>
      </c>
      <c r="G39" s="232">
        <f>VLOOKUP(G$2,Tab_BRA!$1:$1048576,HLOOKUP($C39&amp;"_"&amp;10,Tab_BRA!$1:$1048576,2,0),0)</f>
        <v>2.66676153987646E-2</v>
      </c>
      <c r="H39" s="232">
        <f>VLOOKUP(H$2,Tab_BRA!$1:$1048576,HLOOKUP($C39&amp;"_"&amp;10,Tab_BRA!$1:$1048576,2,0),0)</f>
        <v>8.4581159055233002E-2</v>
      </c>
      <c r="I39" s="232">
        <f>VLOOKUP(I$2,Tab_BRA!$1:$1048576,HLOOKUP($C39&amp;"_"&amp;10,Tab_BRA!$1:$1048576,2,0),0)</f>
        <v>4.4540494680404698E-2</v>
      </c>
      <c r="J39" s="232">
        <f>VLOOKUP(J$2,Tab_BRA!$1:$1048576,HLOOKUP($C39&amp;"_"&amp;10,Tab_BRA!$1:$1048576,2,0),0)</f>
        <v>2.9147947207093201E-2</v>
      </c>
      <c r="K39" s="232">
        <f>VLOOKUP(K$2,Tab_BRA!$1:$1048576,HLOOKUP($C39&amp;"_"&amp;10,Tab_BRA!$1:$1048576,2,0),0)</f>
        <v>3.5223547369241701E-2</v>
      </c>
      <c r="L39" s="232">
        <f>VLOOKUP(L$2,Tab_BRA!$1:$1048576,HLOOKUP($C39&amp;"_"&amp;10,Tab_BRA!$1:$1048576,2,0),0)</f>
        <v>0.106388337910175</v>
      </c>
      <c r="M39" s="232">
        <f>VLOOKUP(M$2,Tab_BRA!$1:$1048576,HLOOKUP($C39&amp;"_"&amp;10,Tab_BRA!$1:$1048576,2,0),0)</f>
        <v>2.8807394206523899E-2</v>
      </c>
      <c r="N39" s="232">
        <f>VLOOKUP(N$2,Tab_BRA!$1:$1048576,HLOOKUP($C39&amp;"_"&amp;10,Tab_BRA!$1:$1048576,2,0),0)</f>
        <v>3.1456977128982502E-2</v>
      </c>
      <c r="O39" s="232">
        <f>VLOOKUP(O$2,Tab_BRA!$1:$1048576,HLOOKUP($C39&amp;"_"&amp;10,Tab_BRA!$1:$1048576,2,0),0)</f>
        <v>0.31992250680923501</v>
      </c>
      <c r="P39" s="232">
        <f>VLOOKUP(P$2,Tab_BRA!$1:$1048576,HLOOKUP($C39&amp;"_"&amp;10,Tab_BRA!$1:$1048576,2,0),0)</f>
        <v>1.8473695963621101E-2</v>
      </c>
      <c r="Q39" s="232">
        <f>VLOOKUP(Q$2,Tab_BRA!$1:$1048576,HLOOKUP($C39&amp;"_"&amp;10,Tab_BRA!$1:$1048576,2,0),0)</f>
        <v>2.2036097943782799E-2</v>
      </c>
      <c r="R39" s="232">
        <f>VLOOKUP(R$2,Tab_BRA!$1:$1048576,HLOOKUP($C39&amp;"_"&amp;10,Tab_BRA!$1:$1048576,2,0),0)</f>
        <v>2.7578601613640799E-2</v>
      </c>
      <c r="S39" s="232">
        <f>VLOOKUP(S$2,Tab_BRA!$1:$1048576,HLOOKUP($C39&amp;"_"&amp;10,Tab_BRA!$1:$1048576,2,0),0)</f>
        <v>0.13868673145770999</v>
      </c>
      <c r="T39" s="232">
        <f>VLOOKUP(T$2,Tab_BRA!$1:$1048576,HLOOKUP($C39&amp;"_"&amp;10,Tab_BRA!$1:$1048576,2,0),0)</f>
        <v>5.7813222520053404E-3</v>
      </c>
      <c r="U39" s="232">
        <f>VLOOKUP(U$2,Tab_BRA!$1:$1048576,HLOOKUP($C39&amp;"_"&amp;10,Tab_BRA!$1:$1048576,2,0),0)</f>
        <v>2.2446447983384102E-3</v>
      </c>
    </row>
    <row r="40" spans="3:21" x14ac:dyDescent="0.25">
      <c r="C40" s="327">
        <v>12014</v>
      </c>
      <c r="D40" s="232">
        <f>VLOOKUP(D$2,Tab_BRA!$1:$1048576,HLOOKUP($C40&amp;"_"&amp;10,Tab_BRA!$1:$1048576,2,0),0)</f>
        <v>5.5224419338628704E-4</v>
      </c>
      <c r="E40" s="232">
        <f>VLOOKUP(E$2,Tab_BRA!$1:$1048576,HLOOKUP($C40&amp;"_"&amp;10,Tab_BRA!$1:$1048576,2,0),0)</f>
        <v>1.1498359963297801E-2</v>
      </c>
      <c r="F40" s="232">
        <f>VLOOKUP(F$2,Tab_BRA!$1:$1048576,HLOOKUP($C40&amp;"_"&amp;10,Tab_BRA!$1:$1048576,2,0),0)</f>
        <v>1.9517978653311702E-2</v>
      </c>
      <c r="G40" s="232">
        <f>VLOOKUP(G$2,Tab_BRA!$1:$1048576,HLOOKUP($C40&amp;"_"&amp;10,Tab_BRA!$1:$1048576,2,0),0)</f>
        <v>2.7035117149353E-2</v>
      </c>
      <c r="H40" s="232">
        <f>VLOOKUP(H$2,Tab_BRA!$1:$1048576,HLOOKUP($C40&amp;"_"&amp;10,Tab_BRA!$1:$1048576,2,0),0)</f>
        <v>8.5089810192585005E-2</v>
      </c>
      <c r="I40" s="232">
        <f>VLOOKUP(I$2,Tab_BRA!$1:$1048576,HLOOKUP($C40&amp;"_"&amp;10,Tab_BRA!$1:$1048576,2,0),0)</f>
        <v>4.3982587754726403E-2</v>
      </c>
      <c r="J40" s="232">
        <f>VLOOKUP(J$2,Tab_BRA!$1:$1048576,HLOOKUP($C40&amp;"_"&amp;10,Tab_BRA!$1:$1048576,2,0),0)</f>
        <v>2.9115555807948099E-2</v>
      </c>
      <c r="K40" s="232">
        <f>VLOOKUP(K$2,Tab_BRA!$1:$1048576,HLOOKUP($C40&amp;"_"&amp;10,Tab_BRA!$1:$1048576,2,0),0)</f>
        <v>3.4996159374713898E-2</v>
      </c>
      <c r="L40" s="232">
        <f>VLOOKUP(L$2,Tab_BRA!$1:$1048576,HLOOKUP($C40&amp;"_"&amp;10,Tab_BRA!$1:$1048576,2,0),0)</f>
        <v>0.106423050165176</v>
      </c>
      <c r="M40" s="232">
        <f>VLOOKUP(M$2,Tab_BRA!$1:$1048576,HLOOKUP($C40&amp;"_"&amp;10,Tab_BRA!$1:$1048576,2,0),0)</f>
        <v>2.82074566930532E-2</v>
      </c>
      <c r="N40" s="232">
        <f>VLOOKUP(N$2,Tab_BRA!$1:$1048576,HLOOKUP($C40&amp;"_"&amp;10,Tab_BRA!$1:$1048576,2,0),0)</f>
        <v>3.2103296369314201E-2</v>
      </c>
      <c r="O40" s="232">
        <f>VLOOKUP(O$2,Tab_BRA!$1:$1048576,HLOOKUP($C40&amp;"_"&amp;10,Tab_BRA!$1:$1048576,2,0),0)</f>
        <v>0.32039245963096602</v>
      </c>
      <c r="P40" s="232">
        <f>VLOOKUP(P$2,Tab_BRA!$1:$1048576,HLOOKUP($C40&amp;"_"&amp;10,Tab_BRA!$1:$1048576,2,0),0)</f>
        <v>1.85590442270041E-2</v>
      </c>
      <c r="Q40" s="232">
        <f>VLOOKUP(Q$2,Tab_BRA!$1:$1048576,HLOOKUP($C40&amp;"_"&amp;10,Tab_BRA!$1:$1048576,2,0),0)</f>
        <v>2.13753301650286E-2</v>
      </c>
      <c r="R40" s="232">
        <f>VLOOKUP(R$2,Tab_BRA!$1:$1048576,HLOOKUP($C40&amp;"_"&amp;10,Tab_BRA!$1:$1048576,2,0),0)</f>
        <v>2.7221806347370099E-2</v>
      </c>
      <c r="S40" s="232">
        <f>VLOOKUP(S$2,Tab_BRA!$1:$1048576,HLOOKUP($C40&amp;"_"&amp;10,Tab_BRA!$1:$1048576,2,0),0)</f>
        <v>0.13713614642620101</v>
      </c>
      <c r="T40" s="232">
        <f>VLOOKUP(T$2,Tab_BRA!$1:$1048576,HLOOKUP($C40&amp;"_"&amp;10,Tab_BRA!$1:$1048576,2,0),0)</f>
        <v>5.5831861682236203E-3</v>
      </c>
      <c r="U40" s="232">
        <f>VLOOKUP(U$2,Tab_BRA!$1:$1048576,HLOOKUP($C40&amp;"_"&amp;10,Tab_BRA!$1:$1048576,2,0),0)</f>
        <v>2.24792398512363E-3</v>
      </c>
    </row>
    <row r="41" spans="3:21" x14ac:dyDescent="0.25">
      <c r="C41" s="327">
        <v>22014</v>
      </c>
      <c r="D41" s="232">
        <f>VLOOKUP(D$2,Tab_BRA!$1:$1048576,HLOOKUP($C41&amp;"_"&amp;10,Tab_BRA!$1:$1048576,2,0),0)</f>
        <v>6.4554798882454601E-4</v>
      </c>
      <c r="E41" s="232">
        <f>VLOOKUP(E$2,Tab_BRA!$1:$1048576,HLOOKUP($C41&amp;"_"&amp;10,Tab_BRA!$1:$1048576,2,0),0)</f>
        <v>1.10045010223985E-2</v>
      </c>
      <c r="F41" s="232">
        <f>VLOOKUP(F$2,Tab_BRA!$1:$1048576,HLOOKUP($C41&amp;"_"&amp;10,Tab_BRA!$1:$1048576,2,0),0)</f>
        <v>1.9014593213796602E-2</v>
      </c>
      <c r="G41" s="232">
        <f>VLOOKUP(G$2,Tab_BRA!$1:$1048576,HLOOKUP($C41&amp;"_"&amp;10,Tab_BRA!$1:$1048576,2,0),0)</f>
        <v>2.6671467348933199E-2</v>
      </c>
      <c r="H41" s="232">
        <f>VLOOKUP(H$2,Tab_BRA!$1:$1048576,HLOOKUP($C41&amp;"_"&amp;10,Tab_BRA!$1:$1048576,2,0),0)</f>
        <v>8.3372235298156697E-2</v>
      </c>
      <c r="I41" s="232">
        <f>VLOOKUP(I$2,Tab_BRA!$1:$1048576,HLOOKUP($C41&amp;"_"&amp;10,Tab_BRA!$1:$1048576,2,0),0)</f>
        <v>4.4562377035617801E-2</v>
      </c>
      <c r="J41" s="232">
        <f>VLOOKUP(J$2,Tab_BRA!$1:$1048576,HLOOKUP($C41&amp;"_"&amp;10,Tab_BRA!$1:$1048576,2,0),0)</f>
        <v>2.8993768617510799E-2</v>
      </c>
      <c r="K41" s="232">
        <f>VLOOKUP(K$2,Tab_BRA!$1:$1048576,HLOOKUP($C41&amp;"_"&amp;10,Tab_BRA!$1:$1048576,2,0),0)</f>
        <v>3.5080078989267301E-2</v>
      </c>
      <c r="L41" s="232">
        <f>VLOOKUP(L$2,Tab_BRA!$1:$1048576,HLOOKUP($C41&amp;"_"&amp;10,Tab_BRA!$1:$1048576,2,0),0)</f>
        <v>0.10649199783802001</v>
      </c>
      <c r="M41" s="232">
        <f>VLOOKUP(M$2,Tab_BRA!$1:$1048576,HLOOKUP($C41&amp;"_"&amp;10,Tab_BRA!$1:$1048576,2,0),0)</f>
        <v>2.8975699096918099E-2</v>
      </c>
      <c r="N41" s="232">
        <f>VLOOKUP(N$2,Tab_BRA!$1:$1048576,HLOOKUP($C41&amp;"_"&amp;10,Tab_BRA!$1:$1048576,2,0),0)</f>
        <v>3.07112019509077E-2</v>
      </c>
      <c r="O41" s="232">
        <f>VLOOKUP(O$2,Tab_BRA!$1:$1048576,HLOOKUP($C41&amp;"_"&amp;10,Tab_BRA!$1:$1048576,2,0),0)</f>
        <v>0.322742819786072</v>
      </c>
      <c r="P41" s="232">
        <f>VLOOKUP(P$2,Tab_BRA!$1:$1048576,HLOOKUP($C41&amp;"_"&amp;10,Tab_BRA!$1:$1048576,2,0),0)</f>
        <v>1.7907852306961999E-2</v>
      </c>
      <c r="Q41" s="232">
        <f>VLOOKUP(Q$2,Tab_BRA!$1:$1048576,HLOOKUP($C41&amp;"_"&amp;10,Tab_BRA!$1:$1048576,2,0),0)</f>
        <v>2.16529071331024E-2</v>
      </c>
      <c r="R41" s="232">
        <f>VLOOKUP(R$2,Tab_BRA!$1:$1048576,HLOOKUP($C41&amp;"_"&amp;10,Tab_BRA!$1:$1048576,2,0),0)</f>
        <v>2.7258161455392799E-2</v>
      </c>
      <c r="S41" s="232">
        <f>VLOOKUP(S$2,Tab_BRA!$1:$1048576,HLOOKUP($C41&amp;"_"&amp;10,Tab_BRA!$1:$1048576,2,0),0)</f>
        <v>0.13883037865161901</v>
      </c>
      <c r="T41" s="232">
        <f>VLOOKUP(T$2,Tab_BRA!$1:$1048576,HLOOKUP($C41&amp;"_"&amp;10,Tab_BRA!$1:$1048576,2,0),0)</f>
        <v>5.8476985432207602E-3</v>
      </c>
      <c r="U41" s="232">
        <f>VLOOKUP(U$2,Tab_BRA!$1:$1048576,HLOOKUP($C41&amp;"_"&amp;10,Tab_BRA!$1:$1048576,2,0),0)</f>
        <v>2.2229889873415201E-3</v>
      </c>
    </row>
    <row r="42" spans="3:21" x14ac:dyDescent="0.25">
      <c r="C42" s="327">
        <v>32014</v>
      </c>
      <c r="D42" s="232">
        <f>VLOOKUP(D$2,Tab_BRA!$1:$1048576,HLOOKUP($C42&amp;"_"&amp;10,Tab_BRA!$1:$1048576,2,0),0)</f>
        <v>5.6985247647389802E-4</v>
      </c>
      <c r="E42" s="232">
        <f>VLOOKUP(E$2,Tab_BRA!$1:$1048576,HLOOKUP($C42&amp;"_"&amp;10,Tab_BRA!$1:$1048576,2,0),0)</f>
        <v>1.1561010032892199E-2</v>
      </c>
      <c r="F42" s="232">
        <f>VLOOKUP(F$2,Tab_BRA!$1:$1048576,HLOOKUP($C42&amp;"_"&amp;10,Tab_BRA!$1:$1048576,2,0),0)</f>
        <v>1.9200779497623399E-2</v>
      </c>
      <c r="G42" s="232">
        <f>VLOOKUP(G$2,Tab_BRA!$1:$1048576,HLOOKUP($C42&amp;"_"&amp;10,Tab_BRA!$1:$1048576,2,0),0)</f>
        <v>2.6709333062171901E-2</v>
      </c>
      <c r="H42" s="232">
        <f>VLOOKUP(H$2,Tab_BRA!$1:$1048576,HLOOKUP($C42&amp;"_"&amp;10,Tab_BRA!$1:$1048576,2,0),0)</f>
        <v>8.4602989256382002E-2</v>
      </c>
      <c r="I42" s="232">
        <f>VLOOKUP(I$2,Tab_BRA!$1:$1048576,HLOOKUP($C42&amp;"_"&amp;10,Tab_BRA!$1:$1048576,2,0),0)</f>
        <v>4.48790900409222E-2</v>
      </c>
      <c r="J42" s="232">
        <f>VLOOKUP(J$2,Tab_BRA!$1:$1048576,HLOOKUP($C42&amp;"_"&amp;10,Tab_BRA!$1:$1048576,2,0),0)</f>
        <v>2.9179353266954401E-2</v>
      </c>
      <c r="K42" s="232">
        <f>VLOOKUP(K$2,Tab_BRA!$1:$1048576,HLOOKUP($C42&amp;"_"&amp;10,Tab_BRA!$1:$1048576,2,0),0)</f>
        <v>3.5023823380470297E-2</v>
      </c>
      <c r="L42" s="232">
        <f>VLOOKUP(L$2,Tab_BRA!$1:$1048576,HLOOKUP($C42&amp;"_"&amp;10,Tab_BRA!$1:$1048576,2,0),0)</f>
        <v>0.106318615376949</v>
      </c>
      <c r="M42" s="232">
        <f>VLOOKUP(M$2,Tab_BRA!$1:$1048576,HLOOKUP($C42&amp;"_"&amp;10,Tab_BRA!$1:$1048576,2,0),0)</f>
        <v>2.90680471807718E-2</v>
      </c>
      <c r="N42" s="232">
        <f>VLOOKUP(N$2,Tab_BRA!$1:$1048576,HLOOKUP($C42&amp;"_"&amp;10,Tab_BRA!$1:$1048576,2,0),0)</f>
        <v>3.18728797137737E-2</v>
      </c>
      <c r="O42" s="232">
        <f>VLOOKUP(O$2,Tab_BRA!$1:$1048576,HLOOKUP($C42&amp;"_"&amp;10,Tab_BRA!$1:$1048576,2,0),0)</f>
        <v>0.318953007459641</v>
      </c>
      <c r="P42" s="232">
        <f>VLOOKUP(P$2,Tab_BRA!$1:$1048576,HLOOKUP($C42&amp;"_"&amp;10,Tab_BRA!$1:$1048576,2,0),0)</f>
        <v>1.834955252707E-2</v>
      </c>
      <c r="Q42" s="232">
        <f>VLOOKUP(Q$2,Tab_BRA!$1:$1048576,HLOOKUP($C42&amp;"_"&amp;10,Tab_BRA!$1:$1048576,2,0),0)</f>
        <v>2.2689875215292001E-2</v>
      </c>
      <c r="R42" s="232">
        <f>VLOOKUP(R$2,Tab_BRA!$1:$1048576,HLOOKUP($C42&amp;"_"&amp;10,Tab_BRA!$1:$1048576,2,0),0)</f>
        <v>2.7939772233367001E-2</v>
      </c>
      <c r="S42" s="232">
        <f>VLOOKUP(S$2,Tab_BRA!$1:$1048576,HLOOKUP($C42&amp;"_"&amp;10,Tab_BRA!$1:$1048576,2,0),0)</f>
        <v>0.138034492731094</v>
      </c>
      <c r="T42" s="232">
        <f>VLOOKUP(T$2,Tab_BRA!$1:$1048576,HLOOKUP($C42&amp;"_"&amp;10,Tab_BRA!$1:$1048576,2,0),0)</f>
        <v>5.8942232280969602E-3</v>
      </c>
      <c r="U42" s="232">
        <f>VLOOKUP(U$2,Tab_BRA!$1:$1048576,HLOOKUP($C42&amp;"_"&amp;10,Tab_BRA!$1:$1048576,2,0),0)</f>
        <v>2.3241206072270901E-3</v>
      </c>
    </row>
    <row r="43" spans="3:21" x14ac:dyDescent="0.25">
      <c r="C43" s="327">
        <v>42014</v>
      </c>
      <c r="D43" s="232">
        <f>VLOOKUP(D$2,Tab_BRA!$1:$1048576,HLOOKUP($C43&amp;"_"&amp;10,Tab_BRA!$1:$1048576,2,0),0)</f>
        <v>6.3124852022156098E-4</v>
      </c>
      <c r="E43" s="232">
        <f>VLOOKUP(E$2,Tab_BRA!$1:$1048576,HLOOKUP($C43&amp;"_"&amp;10,Tab_BRA!$1:$1048576,2,0),0)</f>
        <v>1.15030994638801E-2</v>
      </c>
      <c r="F43" s="232">
        <f>VLOOKUP(F$2,Tab_BRA!$1:$1048576,HLOOKUP($C43&amp;"_"&amp;10,Tab_BRA!$1:$1048576,2,0),0)</f>
        <v>1.86521653085947E-2</v>
      </c>
      <c r="G43" s="232">
        <f>VLOOKUP(G$2,Tab_BRA!$1:$1048576,HLOOKUP($C43&amp;"_"&amp;10,Tab_BRA!$1:$1048576,2,0),0)</f>
        <v>2.6261985301971401E-2</v>
      </c>
      <c r="H43" s="232">
        <f>VLOOKUP(H$2,Tab_BRA!$1:$1048576,HLOOKUP($C43&amp;"_"&amp;10,Tab_BRA!$1:$1048576,2,0),0)</f>
        <v>8.5257180035114302E-2</v>
      </c>
      <c r="I43" s="232">
        <f>VLOOKUP(I$2,Tab_BRA!$1:$1048576,HLOOKUP($C43&amp;"_"&amp;10,Tab_BRA!$1:$1048576,2,0),0)</f>
        <v>4.4729758054018E-2</v>
      </c>
      <c r="J43" s="232">
        <f>VLOOKUP(J$2,Tab_BRA!$1:$1048576,HLOOKUP($C43&amp;"_"&amp;10,Tab_BRA!$1:$1048576,2,0),0)</f>
        <v>2.9301129281520798E-2</v>
      </c>
      <c r="K43" s="232">
        <f>VLOOKUP(K$2,Tab_BRA!$1:$1048576,HLOOKUP($C43&amp;"_"&amp;10,Tab_BRA!$1:$1048576,2,0),0)</f>
        <v>3.5786848515272099E-2</v>
      </c>
      <c r="L43" s="232">
        <f>VLOOKUP(L$2,Tab_BRA!$1:$1048576,HLOOKUP($C43&amp;"_"&amp;10,Tab_BRA!$1:$1048576,2,0),0)</f>
        <v>0.106320917606354</v>
      </c>
      <c r="M43" s="232">
        <f>VLOOKUP(M$2,Tab_BRA!$1:$1048576,HLOOKUP($C43&amp;"_"&amp;10,Tab_BRA!$1:$1048576,2,0),0)</f>
        <v>2.8970343992114098E-2</v>
      </c>
      <c r="N43" s="232">
        <f>VLOOKUP(N$2,Tab_BRA!$1:$1048576,HLOOKUP($C43&amp;"_"&amp;10,Tab_BRA!$1:$1048576,2,0),0)</f>
        <v>3.11483275145292E-2</v>
      </c>
      <c r="O43" s="232">
        <f>VLOOKUP(O$2,Tab_BRA!$1:$1048576,HLOOKUP($C43&amp;"_"&amp;10,Tab_BRA!$1:$1048576,2,0),0)</f>
        <v>0.31763288378715498</v>
      </c>
      <c r="P43" s="232">
        <f>VLOOKUP(P$2,Tab_BRA!$1:$1048576,HLOOKUP($C43&amp;"_"&amp;10,Tab_BRA!$1:$1048576,2,0),0)</f>
        <v>1.90733037889004E-2</v>
      </c>
      <c r="Q43" s="232">
        <f>VLOOKUP(Q$2,Tab_BRA!$1:$1048576,HLOOKUP($C43&amp;"_"&amp;10,Tab_BRA!$1:$1048576,2,0),0)</f>
        <v>2.2414203733205799E-2</v>
      </c>
      <c r="R43" s="232">
        <f>VLOOKUP(R$2,Tab_BRA!$1:$1048576,HLOOKUP($C43&amp;"_"&amp;10,Tab_BRA!$1:$1048576,2,0),0)</f>
        <v>2.78870407491922E-2</v>
      </c>
      <c r="S43" s="232">
        <f>VLOOKUP(S$2,Tab_BRA!$1:$1048576,HLOOKUP($C43&amp;"_"&amp;10,Tab_BRA!$1:$1048576,2,0),0)</f>
        <v>0.14071278274059301</v>
      </c>
      <c r="T43" s="232">
        <f>VLOOKUP(T$2,Tab_BRA!$1:$1048576,HLOOKUP($C43&amp;"_"&amp;10,Tab_BRA!$1:$1048576,2,0),0)</f>
        <v>5.79783087596297E-3</v>
      </c>
      <c r="U43" s="232">
        <f>VLOOKUP(U$2,Tab_BRA!$1:$1048576,HLOOKUP($C43&amp;"_"&amp;10,Tab_BRA!$1:$1048576,2,0),0)</f>
        <v>2.1839507389813701E-3</v>
      </c>
    </row>
    <row r="44" spans="3:21" x14ac:dyDescent="0.25">
      <c r="C44" s="327">
        <v>2015</v>
      </c>
      <c r="D44" s="232">
        <f>VLOOKUP(D$2,Tab_BRA!$1:$1048576,HLOOKUP($C44&amp;"_"&amp;10,Tab_BRA!$1:$1048576,2,0),0)</f>
        <v>4.4273328967392401E-4</v>
      </c>
      <c r="E44" s="232">
        <f>VLOOKUP(E$2,Tab_BRA!$1:$1048576,HLOOKUP($C44&amp;"_"&amp;10,Tab_BRA!$1:$1048576,2,0),0)</f>
        <v>1.09070856124163E-2</v>
      </c>
      <c r="F44" s="232">
        <f>VLOOKUP(F$2,Tab_BRA!$1:$1048576,HLOOKUP($C44&amp;"_"&amp;10,Tab_BRA!$1:$1048576,2,0),0)</f>
        <v>1.8191304057836501E-2</v>
      </c>
      <c r="G44" s="232">
        <f>VLOOKUP(G$2,Tab_BRA!$1:$1048576,HLOOKUP($C44&amp;"_"&amp;10,Tab_BRA!$1:$1048576,2,0),0)</f>
        <v>2.56907306611538E-2</v>
      </c>
      <c r="H44" s="232">
        <f>VLOOKUP(H$2,Tab_BRA!$1:$1048576,HLOOKUP($C44&amp;"_"&amp;10,Tab_BRA!$1:$1048576,2,0),0)</f>
        <v>7.9424723982811002E-2</v>
      </c>
      <c r="I44" s="232">
        <f>VLOOKUP(I$2,Tab_BRA!$1:$1048576,HLOOKUP($C44&amp;"_"&amp;10,Tab_BRA!$1:$1048576,2,0),0)</f>
        <v>4.3050620704889297E-2</v>
      </c>
      <c r="J44" s="232">
        <f>VLOOKUP(J$2,Tab_BRA!$1:$1048576,HLOOKUP($C44&amp;"_"&amp;10,Tab_BRA!$1:$1048576,2,0),0)</f>
        <v>2.7742652222514201E-2</v>
      </c>
      <c r="K44" s="232">
        <f>VLOOKUP(K$2,Tab_BRA!$1:$1048576,HLOOKUP($C44&amp;"_"&amp;10,Tab_BRA!$1:$1048576,2,0),0)</f>
        <v>3.3612523227930097E-2</v>
      </c>
      <c r="L44" s="232">
        <f>VLOOKUP(L$2,Tab_BRA!$1:$1048576,HLOOKUP($C44&amp;"_"&amp;10,Tab_BRA!$1:$1048576,2,0),0)</f>
        <v>0.103205174207687</v>
      </c>
      <c r="M44" s="232">
        <f>VLOOKUP(M$2,Tab_BRA!$1:$1048576,HLOOKUP($C44&amp;"_"&amp;10,Tab_BRA!$1:$1048576,2,0),0)</f>
        <v>2.7653383091092099E-2</v>
      </c>
      <c r="N44" s="232">
        <f>VLOOKUP(N$2,Tab_BRA!$1:$1048576,HLOOKUP($C44&amp;"_"&amp;10,Tab_BRA!$1:$1048576,2,0),0)</f>
        <v>2.99750473350286E-2</v>
      </c>
      <c r="O44" s="232">
        <f>VLOOKUP(O$2,Tab_BRA!$1:$1048576,HLOOKUP($C44&amp;"_"&amp;10,Tab_BRA!$1:$1048576,2,0),0)</f>
        <v>0.31800490617752097</v>
      </c>
      <c r="P44" s="232">
        <f>VLOOKUP(P$2,Tab_BRA!$1:$1048576,HLOOKUP($C44&amp;"_"&amp;10,Tab_BRA!$1:$1048576,2,0),0)</f>
        <v>1.9209736958146099E-2</v>
      </c>
      <c r="Q44" s="232">
        <f>VLOOKUP(Q$2,Tab_BRA!$1:$1048576,HLOOKUP($C44&amp;"_"&amp;10,Tab_BRA!$1:$1048576,2,0),0)</f>
        <v>2.4273382499813999E-2</v>
      </c>
      <c r="R44" s="232">
        <f>VLOOKUP(R$2,Tab_BRA!$1:$1048576,HLOOKUP($C44&amp;"_"&amp;10,Tab_BRA!$1:$1048576,2,0),0)</f>
        <v>3.0150379985570901E-2</v>
      </c>
      <c r="S44" s="232">
        <f>VLOOKUP(S$2,Tab_BRA!$1:$1048576,HLOOKUP($C44&amp;"_"&amp;10,Tab_BRA!$1:$1048576,2,0),0)</f>
        <v>0.14609347283840199</v>
      </c>
      <c r="T44" s="232">
        <f>VLOOKUP(T$2,Tab_BRA!$1:$1048576,HLOOKUP($C44&amp;"_"&amp;10,Tab_BRA!$1:$1048576,2,0),0)</f>
        <v>6.43124291673303E-3</v>
      </c>
      <c r="U44" s="232">
        <f>VLOOKUP(U$2,Tab_BRA!$1:$1048576,HLOOKUP($C44&amp;"_"&amp;10,Tab_BRA!$1:$1048576,2,0),0)</f>
        <v>2.3000382352620398E-3</v>
      </c>
    </row>
    <row r="45" spans="3:21" x14ac:dyDescent="0.25">
      <c r="C45" s="327">
        <v>12015</v>
      </c>
      <c r="D45" s="232">
        <f>VLOOKUP(D$2,Tab_BRA!$1:$1048576,HLOOKUP($C45&amp;"_"&amp;10,Tab_BRA!$1:$1048576,2,0),0)</f>
        <v>4.8587901983410098E-4</v>
      </c>
      <c r="E45" s="232">
        <f>VLOOKUP(E$2,Tab_BRA!$1:$1048576,HLOOKUP($C45&amp;"_"&amp;10,Tab_BRA!$1:$1048576,2,0),0)</f>
        <v>1.1519697494804901E-2</v>
      </c>
      <c r="F45" s="232">
        <f>VLOOKUP(F$2,Tab_BRA!$1:$1048576,HLOOKUP($C45&amp;"_"&amp;10,Tab_BRA!$1:$1048576,2,0),0)</f>
        <v>1.8645461648702601E-2</v>
      </c>
      <c r="G45" s="232">
        <f>VLOOKUP(G$2,Tab_BRA!$1:$1048576,HLOOKUP($C45&amp;"_"&amp;10,Tab_BRA!$1:$1048576,2,0),0)</f>
        <v>2.73785311728716E-2</v>
      </c>
      <c r="H45" s="232">
        <f>VLOOKUP(H$2,Tab_BRA!$1:$1048576,HLOOKUP($C45&amp;"_"&amp;10,Tab_BRA!$1:$1048576,2,0),0)</f>
        <v>8.3052307367324801E-2</v>
      </c>
      <c r="I45" s="232">
        <f>VLOOKUP(I$2,Tab_BRA!$1:$1048576,HLOOKUP($C45&amp;"_"&amp;10,Tab_BRA!$1:$1048576,2,0),0)</f>
        <v>4.56639342010021E-2</v>
      </c>
      <c r="J45" s="232">
        <f>VLOOKUP(J$2,Tab_BRA!$1:$1048576,HLOOKUP($C45&amp;"_"&amp;10,Tab_BRA!$1:$1048576,2,0),0)</f>
        <v>2.92684156447649E-2</v>
      </c>
      <c r="K45" s="232">
        <f>VLOOKUP(K$2,Tab_BRA!$1:$1048576,HLOOKUP($C45&amp;"_"&amp;10,Tab_BRA!$1:$1048576,2,0),0)</f>
        <v>3.4550767391920097E-2</v>
      </c>
      <c r="L45" s="232">
        <f>VLOOKUP(L$2,Tab_BRA!$1:$1048576,HLOOKUP($C45&amp;"_"&amp;10,Tab_BRA!$1:$1048576,2,0),0)</f>
        <v>0.10512174665927899</v>
      </c>
      <c r="M45" s="232">
        <f>VLOOKUP(M$2,Tab_BRA!$1:$1048576,HLOOKUP($C45&amp;"_"&amp;10,Tab_BRA!$1:$1048576,2,0),0)</f>
        <v>2.7752872556448E-2</v>
      </c>
      <c r="N45" s="232">
        <f>VLOOKUP(N$2,Tab_BRA!$1:$1048576,HLOOKUP($C45&amp;"_"&amp;10,Tab_BRA!$1:$1048576,2,0),0)</f>
        <v>3.0218074098229401E-2</v>
      </c>
      <c r="O45" s="232">
        <f>VLOOKUP(O$2,Tab_BRA!$1:$1048576,HLOOKUP($C45&amp;"_"&amp;10,Tab_BRA!$1:$1048576,2,0),0)</f>
        <v>0.31654655933380099</v>
      </c>
      <c r="P45" s="232">
        <f>VLOOKUP(P$2,Tab_BRA!$1:$1048576,HLOOKUP($C45&amp;"_"&amp;10,Tab_BRA!$1:$1048576,2,0),0)</f>
        <v>1.8905064091086402E-2</v>
      </c>
      <c r="Q45" s="232">
        <f>VLOOKUP(Q$2,Tab_BRA!$1:$1048576,HLOOKUP($C45&amp;"_"&amp;10,Tab_BRA!$1:$1048576,2,0),0)</f>
        <v>2.3623222485184701E-2</v>
      </c>
      <c r="R45" s="232">
        <f>VLOOKUP(R$2,Tab_BRA!$1:$1048576,HLOOKUP($C45&amp;"_"&amp;10,Tab_BRA!$1:$1048576,2,0),0)</f>
        <v>2.8639379888772999E-2</v>
      </c>
      <c r="S45" s="232">
        <f>VLOOKUP(S$2,Tab_BRA!$1:$1048576,HLOOKUP($C45&amp;"_"&amp;10,Tab_BRA!$1:$1048576,2,0),0)</f>
        <v>0.14590358734130901</v>
      </c>
      <c r="T45" s="232">
        <f>VLOOKUP(T$2,Tab_BRA!$1:$1048576,HLOOKUP($C45&amp;"_"&amp;10,Tab_BRA!$1:$1048576,2,0),0)</f>
        <v>6.0856533236801598E-3</v>
      </c>
      <c r="U45" s="232">
        <f>VLOOKUP(U$2,Tab_BRA!$1:$1048576,HLOOKUP($C45&amp;"_"&amp;10,Tab_BRA!$1:$1048576,2,0),0)</f>
        <v>2.3692063987255101E-3</v>
      </c>
    </row>
    <row r="46" spans="3:21" x14ac:dyDescent="0.25">
      <c r="C46" s="327">
        <v>22015</v>
      </c>
      <c r="D46" s="232">
        <f>VLOOKUP(D$2,Tab_BRA!$1:$1048576,HLOOKUP($C46&amp;"_"&amp;10,Tab_BRA!$1:$1048576,2,0),0)</f>
        <v>4.9842707812786102E-4</v>
      </c>
      <c r="E46" s="232">
        <f>VLOOKUP(E$2,Tab_BRA!$1:$1048576,HLOOKUP($C46&amp;"_"&amp;10,Tab_BRA!$1:$1048576,2,0),0)</f>
        <v>1.1630957946181301E-2</v>
      </c>
      <c r="F46" s="232">
        <f>VLOOKUP(F$2,Tab_BRA!$1:$1048576,HLOOKUP($C46&amp;"_"&amp;10,Tab_BRA!$1:$1048576,2,0),0)</f>
        <v>1.9186981022357899E-2</v>
      </c>
      <c r="G46" s="232">
        <f>VLOOKUP(G$2,Tab_BRA!$1:$1048576,HLOOKUP($C46&amp;"_"&amp;10,Tab_BRA!$1:$1048576,2,0),0)</f>
        <v>2.6802048087120101E-2</v>
      </c>
      <c r="H46" s="232">
        <f>VLOOKUP(H$2,Tab_BRA!$1:$1048576,HLOOKUP($C46&amp;"_"&amp;10,Tab_BRA!$1:$1048576,2,0),0)</f>
        <v>8.1732429563999204E-2</v>
      </c>
      <c r="I46" s="232">
        <f>VLOOKUP(I$2,Tab_BRA!$1:$1048576,HLOOKUP($C46&amp;"_"&amp;10,Tab_BRA!$1:$1048576,2,0),0)</f>
        <v>4.5145522803068203E-2</v>
      </c>
      <c r="J46" s="232">
        <f>VLOOKUP(J$2,Tab_BRA!$1:$1048576,HLOOKUP($C46&amp;"_"&amp;10,Tab_BRA!$1:$1048576,2,0),0)</f>
        <v>2.8844555839896199E-2</v>
      </c>
      <c r="K46" s="232">
        <f>VLOOKUP(K$2,Tab_BRA!$1:$1048576,HLOOKUP($C46&amp;"_"&amp;10,Tab_BRA!$1:$1048576,2,0),0)</f>
        <v>3.4745119512081098E-2</v>
      </c>
      <c r="L46" s="232">
        <f>VLOOKUP(L$2,Tab_BRA!$1:$1048576,HLOOKUP($C46&amp;"_"&amp;10,Tab_BRA!$1:$1048576,2,0),0)</f>
        <v>0.103890590369701</v>
      </c>
      <c r="M46" s="232">
        <f>VLOOKUP(M$2,Tab_BRA!$1:$1048576,HLOOKUP($C46&amp;"_"&amp;10,Tab_BRA!$1:$1048576,2,0),0)</f>
        <v>2.8891200199723199E-2</v>
      </c>
      <c r="N46" s="232">
        <f>VLOOKUP(N$2,Tab_BRA!$1:$1048576,HLOOKUP($C46&amp;"_"&amp;10,Tab_BRA!$1:$1048576,2,0),0)</f>
        <v>3.1424906104803099E-2</v>
      </c>
      <c r="O46" s="232">
        <f>VLOOKUP(O$2,Tab_BRA!$1:$1048576,HLOOKUP($C46&amp;"_"&amp;10,Tab_BRA!$1:$1048576,2,0),0)</f>
        <v>0.31578913331031799</v>
      </c>
      <c r="P46" s="232">
        <f>VLOOKUP(P$2,Tab_BRA!$1:$1048576,HLOOKUP($C46&amp;"_"&amp;10,Tab_BRA!$1:$1048576,2,0),0)</f>
        <v>1.9560325890779499E-2</v>
      </c>
      <c r="Q46" s="232">
        <f>VLOOKUP(Q$2,Tab_BRA!$1:$1048576,HLOOKUP($C46&amp;"_"&amp;10,Tab_BRA!$1:$1048576,2,0),0)</f>
        <v>2.3441644385457001E-2</v>
      </c>
      <c r="R46" s="232">
        <f>VLOOKUP(R$2,Tab_BRA!$1:$1048576,HLOOKUP($C46&amp;"_"&amp;10,Tab_BRA!$1:$1048576,2,0),0)</f>
        <v>2.87798251956701E-2</v>
      </c>
      <c r="S46" s="232">
        <f>VLOOKUP(S$2,Tab_BRA!$1:$1048576,HLOOKUP($C46&amp;"_"&amp;10,Tab_BRA!$1:$1048576,2,0),0)</f>
        <v>0.14783513545990001</v>
      </c>
      <c r="T46" s="232">
        <f>VLOOKUP(T$2,Tab_BRA!$1:$1048576,HLOOKUP($C46&amp;"_"&amp;10,Tab_BRA!$1:$1048576,2,0),0)</f>
        <v>6.7298654466867404E-3</v>
      </c>
      <c r="U46" s="232">
        <f>VLOOKUP(U$2,Tab_BRA!$1:$1048576,HLOOKUP($C46&amp;"_"&amp;10,Tab_BRA!$1:$1048576,2,0),0)</f>
        <v>2.2366978228092198E-3</v>
      </c>
    </row>
    <row r="47" spans="3:21" x14ac:dyDescent="0.25">
      <c r="C47" s="327">
        <v>32015</v>
      </c>
      <c r="D47" s="232">
        <f>VLOOKUP(D$2,Tab_BRA!$1:$1048576,HLOOKUP($C47&amp;"_"&amp;10,Tab_BRA!$1:$1048576,2,0),0)</f>
        <v>4.8977357801049904E-4</v>
      </c>
      <c r="E47" s="232">
        <f>VLOOKUP(E$2,Tab_BRA!$1:$1048576,HLOOKUP($C47&amp;"_"&amp;10,Tab_BRA!$1:$1048576,2,0),0)</f>
        <v>1.1447386816144E-2</v>
      </c>
      <c r="F47" s="232">
        <f>VLOOKUP(F$2,Tab_BRA!$1:$1048576,HLOOKUP($C47&amp;"_"&amp;10,Tab_BRA!$1:$1048576,2,0),0)</f>
        <v>1.8281405791640299E-2</v>
      </c>
      <c r="G47" s="232">
        <f>VLOOKUP(G$2,Tab_BRA!$1:$1048576,HLOOKUP($C47&amp;"_"&amp;10,Tab_BRA!$1:$1048576,2,0),0)</f>
        <v>2.75688115507364E-2</v>
      </c>
      <c r="H47" s="232">
        <f>VLOOKUP(H$2,Tab_BRA!$1:$1048576,HLOOKUP($C47&amp;"_"&amp;10,Tab_BRA!$1:$1048576,2,0),0)</f>
        <v>8.0487884581089006E-2</v>
      </c>
      <c r="I47" s="232">
        <f>VLOOKUP(I$2,Tab_BRA!$1:$1048576,HLOOKUP($C47&amp;"_"&amp;10,Tab_BRA!$1:$1048576,2,0),0)</f>
        <v>4.43448461592197E-2</v>
      </c>
      <c r="J47" s="232">
        <f>VLOOKUP(J$2,Tab_BRA!$1:$1048576,HLOOKUP($C47&amp;"_"&amp;10,Tab_BRA!$1:$1048576,2,0),0)</f>
        <v>2.79204975813627E-2</v>
      </c>
      <c r="K47" s="232">
        <f>VLOOKUP(K$2,Tab_BRA!$1:$1048576,HLOOKUP($C47&amp;"_"&amp;10,Tab_BRA!$1:$1048576,2,0),0)</f>
        <v>3.5538725554943099E-2</v>
      </c>
      <c r="L47" s="232">
        <f>VLOOKUP(L$2,Tab_BRA!$1:$1048576,HLOOKUP($C47&amp;"_"&amp;10,Tab_BRA!$1:$1048576,2,0),0)</f>
        <v>0.102576740086079</v>
      </c>
      <c r="M47" s="232">
        <f>VLOOKUP(M$2,Tab_BRA!$1:$1048576,HLOOKUP($C47&amp;"_"&amp;10,Tab_BRA!$1:$1048576,2,0),0)</f>
        <v>2.8226505964994399E-2</v>
      </c>
      <c r="N47" s="232">
        <f>VLOOKUP(N$2,Tab_BRA!$1:$1048576,HLOOKUP($C47&amp;"_"&amp;10,Tab_BRA!$1:$1048576,2,0),0)</f>
        <v>3.0724002048373202E-2</v>
      </c>
      <c r="O47" s="232">
        <f>VLOOKUP(O$2,Tab_BRA!$1:$1048576,HLOOKUP($C47&amp;"_"&amp;10,Tab_BRA!$1:$1048576,2,0),0)</f>
        <v>0.316615611314774</v>
      </c>
      <c r="P47" s="232">
        <f>VLOOKUP(P$2,Tab_BRA!$1:$1048576,HLOOKUP($C47&amp;"_"&amp;10,Tab_BRA!$1:$1048576,2,0),0)</f>
        <v>1.93234588950872E-2</v>
      </c>
      <c r="Q47" s="232">
        <f>VLOOKUP(Q$2,Tab_BRA!$1:$1048576,HLOOKUP($C47&amp;"_"&amp;10,Tab_BRA!$1:$1048576,2,0),0)</f>
        <v>2.3830084130167999E-2</v>
      </c>
      <c r="R47" s="232">
        <f>VLOOKUP(R$2,Tab_BRA!$1:$1048576,HLOOKUP($C47&amp;"_"&amp;10,Tab_BRA!$1:$1048576,2,0),0)</f>
        <v>2.9310142621398E-2</v>
      </c>
      <c r="S47" s="232">
        <f>VLOOKUP(S$2,Tab_BRA!$1:$1048576,HLOOKUP($C47&amp;"_"&amp;10,Tab_BRA!$1:$1048576,2,0),0)</f>
        <v>0.15057875216007199</v>
      </c>
      <c r="T47" s="232">
        <f>VLOOKUP(T$2,Tab_BRA!$1:$1048576,HLOOKUP($C47&amp;"_"&amp;10,Tab_BRA!$1:$1048576,2,0),0)</f>
        <v>6.56311586499214E-3</v>
      </c>
      <c r="U47" s="232">
        <f>VLOOKUP(U$2,Tab_BRA!$1:$1048576,HLOOKUP($C47&amp;"_"&amp;10,Tab_BRA!$1:$1048576,2,0),0)</f>
        <v>2.32935533858836E-3</v>
      </c>
    </row>
    <row r="48" spans="3:21" x14ac:dyDescent="0.25">
      <c r="C48" s="327">
        <v>42015</v>
      </c>
      <c r="D48" s="232">
        <f>VLOOKUP(D$2,Tab_BRA!$1:$1048576,HLOOKUP($C48&amp;"_"&amp;10,Tab_BRA!$1:$1048576,2,0),0)</f>
        <v>2.9760025790892498E-4</v>
      </c>
      <c r="E48" s="232">
        <f>VLOOKUP(E$2,Tab_BRA!$1:$1048576,HLOOKUP($C48&amp;"_"&amp;10,Tab_BRA!$1:$1048576,2,0),0)</f>
        <v>9.0400315821170807E-3</v>
      </c>
      <c r="F48" s="232">
        <f>VLOOKUP(F$2,Tab_BRA!$1:$1048576,HLOOKUP($C48&amp;"_"&amp;10,Tab_BRA!$1:$1048576,2,0),0)</f>
        <v>1.6659317538142201E-2</v>
      </c>
      <c r="G48" s="232">
        <f>VLOOKUP(G$2,Tab_BRA!$1:$1048576,HLOOKUP($C48&amp;"_"&amp;10,Tab_BRA!$1:$1048576,2,0),0)</f>
        <v>2.10380163043737E-2</v>
      </c>
      <c r="H48" s="232">
        <f>VLOOKUP(H$2,Tab_BRA!$1:$1048576,HLOOKUP($C48&amp;"_"&amp;10,Tab_BRA!$1:$1048576,2,0),0)</f>
        <v>7.2465404868125902E-2</v>
      </c>
      <c r="I48" s="232">
        <f>VLOOKUP(I$2,Tab_BRA!$1:$1048576,HLOOKUP($C48&amp;"_"&amp;10,Tab_BRA!$1:$1048576,2,0),0)</f>
        <v>3.70806939899921E-2</v>
      </c>
      <c r="J48" s="232">
        <f>VLOOKUP(J$2,Tab_BRA!$1:$1048576,HLOOKUP($C48&amp;"_"&amp;10,Tab_BRA!$1:$1048576,2,0),0)</f>
        <v>2.4953013285994498E-2</v>
      </c>
      <c r="K48" s="232">
        <f>VLOOKUP(K$2,Tab_BRA!$1:$1048576,HLOOKUP($C48&amp;"_"&amp;10,Tab_BRA!$1:$1048576,2,0),0)</f>
        <v>2.9635339975357101E-2</v>
      </c>
      <c r="L48" s="232">
        <f>VLOOKUP(L$2,Tab_BRA!$1:$1048576,HLOOKUP($C48&amp;"_"&amp;10,Tab_BRA!$1:$1048576,2,0),0)</f>
        <v>0.10124459862709</v>
      </c>
      <c r="M48" s="232">
        <f>VLOOKUP(M$2,Tab_BRA!$1:$1048576,HLOOKUP($C48&amp;"_"&amp;10,Tab_BRA!$1:$1048576,2,0),0)</f>
        <v>2.5751814246177701E-2</v>
      </c>
      <c r="N48" s="232">
        <f>VLOOKUP(N$2,Tab_BRA!$1:$1048576,HLOOKUP($C48&amp;"_"&amp;10,Tab_BRA!$1:$1048576,2,0),0)</f>
        <v>2.75447573512793E-2</v>
      </c>
      <c r="O48" s="232">
        <f>VLOOKUP(O$2,Tab_BRA!$1:$1048576,HLOOKUP($C48&amp;"_"&amp;10,Tab_BRA!$1:$1048576,2,0),0)</f>
        <v>0.323042452335358</v>
      </c>
      <c r="P48" s="232">
        <f>VLOOKUP(P$2,Tab_BRA!$1:$1048576,HLOOKUP($C48&amp;"_"&amp;10,Tab_BRA!$1:$1048576,2,0),0)</f>
        <v>1.90502051264048E-2</v>
      </c>
      <c r="Q48" s="232">
        <f>VLOOKUP(Q$2,Tab_BRA!$1:$1048576,HLOOKUP($C48&amp;"_"&amp;10,Tab_BRA!$1:$1048576,2,0),0)</f>
        <v>2.6188530027866402E-2</v>
      </c>
      <c r="R48" s="232">
        <f>VLOOKUP(R$2,Tab_BRA!$1:$1048576,HLOOKUP($C48&amp;"_"&amp;10,Tab_BRA!$1:$1048576,2,0),0)</f>
        <v>3.3852238208055503E-2</v>
      </c>
      <c r="S48" s="232">
        <f>VLOOKUP(S$2,Tab_BRA!$1:$1048576,HLOOKUP($C48&amp;"_"&amp;10,Tab_BRA!$1:$1048576,2,0),0)</f>
        <v>0.14008294045925099</v>
      </c>
      <c r="T48" s="232">
        <f>VLOOKUP(T$2,Tab_BRA!$1:$1048576,HLOOKUP($C48&amp;"_"&amp;10,Tab_BRA!$1:$1048576,2,0),0)</f>
        <v>6.3460147939622402E-3</v>
      </c>
      <c r="U48" s="232">
        <f>VLOOKUP(U$2,Tab_BRA!$1:$1048576,HLOOKUP($C48&amp;"_"&amp;10,Tab_BRA!$1:$1048576,2,0),0)</f>
        <v>2.2651879116892802E-3</v>
      </c>
    </row>
    <row r="49" spans="1:21" x14ac:dyDescent="0.25">
      <c r="C49" s="327">
        <v>2016</v>
      </c>
      <c r="D49" s="232">
        <f>VLOOKUP(D$2,Tab_BRA!$1:$1048576,HLOOKUP($C49&amp;"_"&amp;10,Tab_BRA!$1:$1048576,2,0),0)</f>
        <v>3.3160840393975399E-4</v>
      </c>
      <c r="E49" s="232">
        <f>VLOOKUP(E$2,Tab_BRA!$1:$1048576,HLOOKUP($C49&amp;"_"&amp;10,Tab_BRA!$1:$1048576,2,0),0)</f>
        <v>9.3896808102726902E-3</v>
      </c>
      <c r="F49" s="232">
        <f>VLOOKUP(F$2,Tab_BRA!$1:$1048576,HLOOKUP($C49&amp;"_"&amp;10,Tab_BRA!$1:$1048576,2,0),0)</f>
        <v>1.5889521688222899E-2</v>
      </c>
      <c r="G49" s="232">
        <f>VLOOKUP(G$2,Tab_BRA!$1:$1048576,HLOOKUP($C49&amp;"_"&amp;10,Tab_BRA!$1:$1048576,2,0),0)</f>
        <v>2.3012418299913399E-2</v>
      </c>
      <c r="H49" s="232">
        <f>VLOOKUP(H$2,Tab_BRA!$1:$1048576,HLOOKUP($C49&amp;"_"&amp;10,Tab_BRA!$1:$1048576,2,0),0)</f>
        <v>7.4476242065429701E-2</v>
      </c>
      <c r="I49" s="232">
        <f>VLOOKUP(I$2,Tab_BRA!$1:$1048576,HLOOKUP($C49&amp;"_"&amp;10,Tab_BRA!$1:$1048576,2,0),0)</f>
        <v>3.7843968719244003E-2</v>
      </c>
      <c r="J49" s="232">
        <f>VLOOKUP(J$2,Tab_BRA!$1:$1048576,HLOOKUP($C49&amp;"_"&amp;10,Tab_BRA!$1:$1048576,2,0),0)</f>
        <v>2.5738662108778999E-2</v>
      </c>
      <c r="K49" s="232">
        <f>VLOOKUP(K$2,Tab_BRA!$1:$1048576,HLOOKUP($C49&amp;"_"&amp;10,Tab_BRA!$1:$1048576,2,0),0)</f>
        <v>2.8915852308273302E-2</v>
      </c>
      <c r="L49" s="232">
        <f>VLOOKUP(L$2,Tab_BRA!$1:$1048576,HLOOKUP($C49&amp;"_"&amp;10,Tab_BRA!$1:$1048576,2,0),0)</f>
        <v>9.9769569933414501E-2</v>
      </c>
      <c r="M49" s="232">
        <f>VLOOKUP(M$2,Tab_BRA!$1:$1048576,HLOOKUP($C49&amp;"_"&amp;10,Tab_BRA!$1:$1048576,2,0),0)</f>
        <v>2.4840284138917899E-2</v>
      </c>
      <c r="N49" s="232">
        <f>VLOOKUP(N$2,Tab_BRA!$1:$1048576,HLOOKUP($C49&amp;"_"&amp;10,Tab_BRA!$1:$1048576,2,0),0)</f>
        <v>2.7770206332206698E-2</v>
      </c>
      <c r="O49" s="232">
        <f>VLOOKUP(O$2,Tab_BRA!$1:$1048576,HLOOKUP($C49&amp;"_"&amp;10,Tab_BRA!$1:$1048576,2,0),0)</f>
        <v>0.32362875342369102</v>
      </c>
      <c r="P49" s="232">
        <f>VLOOKUP(P$2,Tab_BRA!$1:$1048576,HLOOKUP($C49&amp;"_"&amp;10,Tab_BRA!$1:$1048576,2,0),0)</f>
        <v>1.9355930387973799E-2</v>
      </c>
      <c r="Q49" s="232">
        <f>VLOOKUP(Q$2,Tab_BRA!$1:$1048576,HLOOKUP($C49&amp;"_"&amp;10,Tab_BRA!$1:$1048576,2,0),0)</f>
        <v>2.3200256749987599E-2</v>
      </c>
      <c r="R49" s="232">
        <f>VLOOKUP(R$2,Tab_BRA!$1:$1048576,HLOOKUP($C49&amp;"_"&amp;10,Tab_BRA!$1:$1048576,2,0),0)</f>
        <v>3.4419670701026903E-2</v>
      </c>
      <c r="S49" s="232">
        <f>VLOOKUP(S$2,Tab_BRA!$1:$1048576,HLOOKUP($C49&amp;"_"&amp;10,Tab_BRA!$1:$1048576,2,0),0)</f>
        <v>0.15101988613605499</v>
      </c>
      <c r="T49" s="232">
        <f>VLOOKUP(T$2,Tab_BRA!$1:$1048576,HLOOKUP($C49&amp;"_"&amp;10,Tab_BRA!$1:$1048576,2,0),0)</f>
        <v>6.5866629593074296E-3</v>
      </c>
      <c r="U49" s="232">
        <f>VLOOKUP(U$2,Tab_BRA!$1:$1048576,HLOOKUP($C49&amp;"_"&amp;10,Tab_BRA!$1:$1048576,2,0),0)</f>
        <v>2.41554295644164E-3</v>
      </c>
    </row>
    <row r="50" spans="1:21" x14ac:dyDescent="0.25">
      <c r="C50" s="327">
        <v>12016</v>
      </c>
      <c r="D50" s="232">
        <f>VLOOKUP(D$2,Tab_BRA!$1:$1048576,HLOOKUP($C50&amp;"_"&amp;10,Tab_BRA!$1:$1048576,2,0),0)</f>
        <v>3.3638312015682502E-4</v>
      </c>
      <c r="E50" s="232">
        <f>VLOOKUP(E$2,Tab_BRA!$1:$1048576,HLOOKUP($C50&amp;"_"&amp;10,Tab_BRA!$1:$1048576,2,0),0)</f>
        <v>9.3522062525153195E-3</v>
      </c>
      <c r="F50" s="232">
        <f>VLOOKUP(F$2,Tab_BRA!$1:$1048576,HLOOKUP($C50&amp;"_"&amp;10,Tab_BRA!$1:$1048576,2,0),0)</f>
        <v>1.65602043271065E-2</v>
      </c>
      <c r="G50" s="232">
        <f>VLOOKUP(G$2,Tab_BRA!$1:$1048576,HLOOKUP($C50&amp;"_"&amp;10,Tab_BRA!$1:$1048576,2,0),0)</f>
        <v>2.3018810898065602E-2</v>
      </c>
      <c r="H50" s="232">
        <f>VLOOKUP(H$2,Tab_BRA!$1:$1048576,HLOOKUP($C50&amp;"_"&amp;10,Tab_BRA!$1:$1048576,2,0),0)</f>
        <v>7.4128612875938402E-2</v>
      </c>
      <c r="I50" s="232">
        <f>VLOOKUP(I$2,Tab_BRA!$1:$1048576,HLOOKUP($C50&amp;"_"&amp;10,Tab_BRA!$1:$1048576,2,0),0)</f>
        <v>3.8247030228376402E-2</v>
      </c>
      <c r="J50" s="232">
        <f>VLOOKUP(J$2,Tab_BRA!$1:$1048576,HLOOKUP($C50&amp;"_"&amp;10,Tab_BRA!$1:$1048576,2,0),0)</f>
        <v>2.56347246468067E-2</v>
      </c>
      <c r="K50" s="232">
        <f>VLOOKUP(K$2,Tab_BRA!$1:$1048576,HLOOKUP($C50&amp;"_"&amp;10,Tab_BRA!$1:$1048576,2,0),0)</f>
        <v>2.8247240930795701E-2</v>
      </c>
      <c r="L50" s="232">
        <f>VLOOKUP(L$2,Tab_BRA!$1:$1048576,HLOOKUP($C50&amp;"_"&amp;10,Tab_BRA!$1:$1048576,2,0),0)</f>
        <v>0.100898005068302</v>
      </c>
      <c r="M50" s="232">
        <f>VLOOKUP(M$2,Tab_BRA!$1:$1048576,HLOOKUP($C50&amp;"_"&amp;10,Tab_BRA!$1:$1048576,2,0),0)</f>
        <v>2.4467960000038098E-2</v>
      </c>
      <c r="N50" s="232">
        <f>VLOOKUP(N$2,Tab_BRA!$1:$1048576,HLOOKUP($C50&amp;"_"&amp;10,Tab_BRA!$1:$1048576,2,0),0)</f>
        <v>2.8104357421398201E-2</v>
      </c>
      <c r="O50" s="232">
        <f>VLOOKUP(O$2,Tab_BRA!$1:$1048576,HLOOKUP($C50&amp;"_"&amp;10,Tab_BRA!$1:$1048576,2,0),0)</f>
        <v>0.32312256097793601</v>
      </c>
      <c r="P50" s="232">
        <f>VLOOKUP(P$2,Tab_BRA!$1:$1048576,HLOOKUP($C50&amp;"_"&amp;10,Tab_BRA!$1:$1048576,2,0),0)</f>
        <v>1.9208500161766999E-2</v>
      </c>
      <c r="Q50" s="232">
        <f>VLOOKUP(Q$2,Tab_BRA!$1:$1048576,HLOOKUP($C50&amp;"_"&amp;10,Tab_BRA!$1:$1048576,2,0),0)</f>
        <v>2.4189516901969899E-2</v>
      </c>
      <c r="R50" s="232">
        <f>VLOOKUP(R$2,Tab_BRA!$1:$1048576,HLOOKUP($C50&amp;"_"&amp;10,Tab_BRA!$1:$1048576,2,0),0)</f>
        <v>3.3753011375665699E-2</v>
      </c>
      <c r="S50" s="232">
        <f>VLOOKUP(S$2,Tab_BRA!$1:$1048576,HLOOKUP($C50&amp;"_"&amp;10,Tab_BRA!$1:$1048576,2,0),0)</f>
        <v>0.151208385825157</v>
      </c>
      <c r="T50" s="232">
        <f>VLOOKUP(T$2,Tab_BRA!$1:$1048576,HLOOKUP($C50&amp;"_"&amp;10,Tab_BRA!$1:$1048576,2,0),0)</f>
        <v>6.3307397067546801E-3</v>
      </c>
      <c r="U50" s="232">
        <f>VLOOKUP(U$2,Tab_BRA!$1:$1048576,HLOOKUP($C50&amp;"_"&amp;10,Tab_BRA!$1:$1048576,2,0),0)</f>
        <v>2.26710666902363E-3</v>
      </c>
    </row>
    <row r="51" spans="1:21" x14ac:dyDescent="0.25">
      <c r="C51" s="327">
        <v>22016</v>
      </c>
      <c r="D51" s="232">
        <f>VLOOKUP(D$2,Tab_BRA!$1:$1048576,HLOOKUP($C51&amp;"_"&amp;10,Tab_BRA!$1:$1048576,2,0),0)</f>
        <v>3.2685065525583901E-4</v>
      </c>
      <c r="E51" s="232">
        <f>VLOOKUP(E$2,Tab_BRA!$1:$1048576,HLOOKUP($C51&amp;"_"&amp;10,Tab_BRA!$1:$1048576,2,0),0)</f>
        <v>9.4270221889018995E-3</v>
      </c>
      <c r="F51" s="232">
        <f>VLOOKUP(F$2,Tab_BRA!$1:$1048576,HLOOKUP($C51&amp;"_"&amp;10,Tab_BRA!$1:$1048576,2,0),0)</f>
        <v>1.5221219509839999E-2</v>
      </c>
      <c r="G51" s="232">
        <f>VLOOKUP(G$2,Tab_BRA!$1:$1048576,HLOOKUP($C51&amp;"_"&amp;10,Tab_BRA!$1:$1048576,2,0),0)</f>
        <v>2.3006048053502998E-2</v>
      </c>
      <c r="H51" s="232">
        <f>VLOOKUP(H$2,Tab_BRA!$1:$1048576,HLOOKUP($C51&amp;"_"&amp;10,Tab_BRA!$1:$1048576,2,0),0)</f>
        <v>7.4822641909122495E-2</v>
      </c>
      <c r="I51" s="232">
        <f>VLOOKUP(I$2,Tab_BRA!$1:$1048576,HLOOKUP($C51&amp;"_"&amp;10,Tab_BRA!$1:$1048576,2,0),0)</f>
        <v>3.7442341446876498E-2</v>
      </c>
      <c r="J51" s="232">
        <f>VLOOKUP(J$2,Tab_BRA!$1:$1048576,HLOOKUP($C51&amp;"_"&amp;10,Tab_BRA!$1:$1048576,2,0),0)</f>
        <v>2.58422289043665E-2</v>
      </c>
      <c r="K51" s="232">
        <f>VLOOKUP(K$2,Tab_BRA!$1:$1048576,HLOOKUP($C51&amp;"_"&amp;10,Tab_BRA!$1:$1048576,2,0),0)</f>
        <v>2.9582092538476001E-2</v>
      </c>
      <c r="L51" s="232">
        <f>VLOOKUP(L$2,Tab_BRA!$1:$1048576,HLOOKUP($C51&amp;"_"&amp;10,Tab_BRA!$1:$1048576,2,0),0)</f>
        <v>9.8645135760307298E-2</v>
      </c>
      <c r="M51" s="232">
        <f>VLOOKUP(M$2,Tab_BRA!$1:$1048576,HLOOKUP($C51&amp;"_"&amp;10,Tab_BRA!$1:$1048576,2,0),0)</f>
        <v>2.5211287662386901E-2</v>
      </c>
      <c r="N51" s="232">
        <f>VLOOKUP(N$2,Tab_BRA!$1:$1048576,HLOOKUP($C51&amp;"_"&amp;10,Tab_BRA!$1:$1048576,2,0),0)</f>
        <v>2.74372398853302E-2</v>
      </c>
      <c r="O51" s="232">
        <f>VLOOKUP(O$2,Tab_BRA!$1:$1048576,HLOOKUP($C51&amp;"_"&amp;10,Tab_BRA!$1:$1048576,2,0),0)</f>
        <v>0.32413312792777998</v>
      </c>
      <c r="P51" s="232">
        <f>VLOOKUP(P$2,Tab_BRA!$1:$1048576,HLOOKUP($C51&amp;"_"&amp;10,Tab_BRA!$1:$1048576,2,0),0)</f>
        <v>1.9502839073538801E-2</v>
      </c>
      <c r="Q51" s="232">
        <f>VLOOKUP(Q$2,Tab_BRA!$1:$1048576,HLOOKUP($C51&amp;"_"&amp;10,Tab_BRA!$1:$1048576,2,0),0)</f>
        <v>2.2214505821466401E-2</v>
      </c>
      <c r="R51" s="232">
        <f>VLOOKUP(R$2,Tab_BRA!$1:$1048576,HLOOKUP($C51&amp;"_"&amp;10,Tab_BRA!$1:$1048576,2,0),0)</f>
        <v>3.5083964467048603E-2</v>
      </c>
      <c r="S51" s="232">
        <f>VLOOKUP(S$2,Tab_BRA!$1:$1048576,HLOOKUP($C51&amp;"_"&amp;10,Tab_BRA!$1:$1048576,2,0),0)</f>
        <v>0.15083205699920699</v>
      </c>
      <c r="T51" s="232">
        <f>VLOOKUP(T$2,Tab_BRA!$1:$1048576,HLOOKUP($C51&amp;"_"&amp;10,Tab_BRA!$1:$1048576,2,0),0)</f>
        <v>6.8416786380112197E-3</v>
      </c>
      <c r="U51" s="232">
        <f>VLOOKUP(U$2,Tab_BRA!$1:$1048576,HLOOKUP($C51&amp;"_"&amp;10,Tab_BRA!$1:$1048576,2,0),0)</f>
        <v>2.5634525809437002E-3</v>
      </c>
    </row>
    <row r="52" spans="1:21" x14ac:dyDescent="0.25">
      <c r="B52" s="326" t="s">
        <v>771</v>
      </c>
      <c r="C52" s="327"/>
    </row>
    <row r="53" spans="1:21" ht="15" customHeight="1" x14ac:dyDescent="0.25">
      <c r="A53" s="335"/>
      <c r="B53" s="335"/>
      <c r="C53" s="336">
        <v>2012</v>
      </c>
      <c r="D53" s="335">
        <f t="shared" ref="D53:D72" si="0">D5</f>
        <v>0.19302964210510301</v>
      </c>
      <c r="E53" s="335">
        <f t="shared" ref="E53:U53" si="1">E5-D5</f>
        <v>-0.12362991273403211</v>
      </c>
      <c r="F53" s="335">
        <f t="shared" si="1"/>
        <v>0.11114507913589509</v>
      </c>
      <c r="G53" s="335">
        <f t="shared" si="1"/>
        <v>0.14030434191226901</v>
      </c>
      <c r="H53" s="335">
        <f t="shared" si="1"/>
        <v>0.17990413308143605</v>
      </c>
      <c r="I53" s="335">
        <f t="shared" si="1"/>
        <v>7.5676560401916948E-2</v>
      </c>
      <c r="J53" s="335">
        <f t="shared" si="1"/>
        <v>6.5115749835968018E-2</v>
      </c>
      <c r="K53" s="335">
        <f t="shared" si="1"/>
        <v>5.9086799621582031E-2</v>
      </c>
      <c r="L53" s="335">
        <f t="shared" si="1"/>
        <v>9.3285858631133922E-2</v>
      </c>
      <c r="M53" s="335">
        <f t="shared" si="1"/>
        <v>1.9123077392578014E-2</v>
      </c>
      <c r="N53" s="335">
        <f t="shared" si="1"/>
        <v>7.9396665096282959E-2</v>
      </c>
      <c r="O53" s="335">
        <f t="shared" si="1"/>
        <v>0.20296055078506703</v>
      </c>
      <c r="P53" s="335">
        <f t="shared" si="1"/>
        <v>0.24477136135101007</v>
      </c>
      <c r="Q53" s="335">
        <f t="shared" si="1"/>
        <v>0.11867249011993986</v>
      </c>
      <c r="R53" s="335">
        <f t="shared" si="1"/>
        <v>6.5062403678890046E-2</v>
      </c>
      <c r="S53" s="335">
        <f t="shared" si="1"/>
        <v>0.46319472789764005</v>
      </c>
      <c r="T53" s="335">
        <f t="shared" si="1"/>
        <v>0.42301118373870983</v>
      </c>
      <c r="U53" s="335">
        <f t="shared" si="1"/>
        <v>0.35182166099549006</v>
      </c>
    </row>
    <row r="54" spans="1:21" ht="15" customHeight="1" x14ac:dyDescent="0.25">
      <c r="A54" s="335"/>
      <c r="B54" s="335"/>
      <c r="C54" s="336">
        <v>12012</v>
      </c>
      <c r="D54" s="335">
        <f t="shared" si="0"/>
        <v>0.13031716644763899</v>
      </c>
      <c r="E54" s="335">
        <f t="shared" ref="E54:U54" si="2">E6-D6</f>
        <v>-6.4967535436152898E-2</v>
      </c>
      <c r="F54" s="335">
        <f t="shared" si="2"/>
        <v>0.10029835253953891</v>
      </c>
      <c r="G54" s="335">
        <f t="shared" si="2"/>
        <v>0.12136059999465998</v>
      </c>
      <c r="H54" s="335">
        <f t="shared" si="2"/>
        <v>0.20457109808921803</v>
      </c>
      <c r="I54" s="335">
        <f t="shared" si="2"/>
        <v>6.7961543798447044E-2</v>
      </c>
      <c r="J54" s="335">
        <f t="shared" si="2"/>
        <v>6.7517399787901944E-2</v>
      </c>
      <c r="K54" s="335">
        <f t="shared" si="2"/>
        <v>7.455974817276001E-2</v>
      </c>
      <c r="L54" s="335">
        <f t="shared" si="2"/>
        <v>7.600009441375799E-2</v>
      </c>
      <c r="M54" s="335">
        <f t="shared" si="2"/>
        <v>1.7590641975403054E-2</v>
      </c>
      <c r="N54" s="335">
        <f t="shared" si="2"/>
        <v>8.9979052543639915E-2</v>
      </c>
      <c r="O54" s="335">
        <f t="shared" si="2"/>
        <v>0.19805675745010709</v>
      </c>
      <c r="P54" s="335">
        <f t="shared" si="2"/>
        <v>0.2643570899963299</v>
      </c>
      <c r="Q54" s="335">
        <f t="shared" si="2"/>
        <v>0.10981988906860995</v>
      </c>
      <c r="R54" s="335">
        <f t="shared" si="2"/>
        <v>5.5302619934080033E-2</v>
      </c>
      <c r="S54" s="335">
        <f t="shared" si="2"/>
        <v>0.47008752822875999</v>
      </c>
      <c r="T54" s="335">
        <f t="shared" si="2"/>
        <v>0.44829905033111994</v>
      </c>
      <c r="U54" s="335">
        <f t="shared" si="2"/>
        <v>0.33176231384277033</v>
      </c>
    </row>
    <row r="55" spans="1:21" x14ac:dyDescent="0.25">
      <c r="A55" s="335"/>
      <c r="B55" s="335"/>
      <c r="C55" s="336">
        <v>22012</v>
      </c>
      <c r="D55" s="335">
        <f t="shared" si="0"/>
        <v>0.25785008072853099</v>
      </c>
      <c r="E55" s="335">
        <f t="shared" ref="E55:U55" si="3">E7-D7</f>
        <v>-0.20451213791966449</v>
      </c>
      <c r="F55" s="335">
        <f t="shared" si="3"/>
        <v>0.13301866129040749</v>
      </c>
      <c r="G55" s="335">
        <f t="shared" si="3"/>
        <v>0.14094501733779899</v>
      </c>
      <c r="H55" s="335">
        <f t="shared" si="3"/>
        <v>0.17577403783798207</v>
      </c>
      <c r="I55" s="335">
        <f t="shared" si="3"/>
        <v>7.1621358394622914E-2</v>
      </c>
      <c r="J55" s="335">
        <f t="shared" si="3"/>
        <v>7.8601896762848011E-2</v>
      </c>
      <c r="K55" s="335">
        <f t="shared" si="3"/>
        <v>6.6114485263824019E-2</v>
      </c>
      <c r="L55" s="335">
        <f t="shared" si="3"/>
        <v>7.111126184463501E-2</v>
      </c>
      <c r="M55" s="335">
        <f t="shared" si="3"/>
        <v>2.9725849628449041E-2</v>
      </c>
      <c r="N55" s="335">
        <f t="shared" si="3"/>
        <v>8.3852291107176957E-2</v>
      </c>
      <c r="O55" s="335">
        <f t="shared" si="3"/>
        <v>0.19539105892181896</v>
      </c>
      <c r="P55" s="335">
        <f t="shared" si="3"/>
        <v>0.25549566745758012</v>
      </c>
      <c r="Q55" s="335">
        <f t="shared" si="3"/>
        <v>9.6924543380729977E-2</v>
      </c>
      <c r="R55" s="335">
        <f t="shared" si="3"/>
        <v>6.1452150344849965E-2</v>
      </c>
      <c r="S55" s="335">
        <f t="shared" si="3"/>
        <v>0.48259937763214</v>
      </c>
      <c r="T55" s="335">
        <f t="shared" si="3"/>
        <v>0.35984504222869984</v>
      </c>
      <c r="U55" s="335">
        <f t="shared" si="3"/>
        <v>0.31966066360474032</v>
      </c>
    </row>
    <row r="56" spans="1:21" x14ac:dyDescent="0.25">
      <c r="A56" s="335"/>
      <c r="B56" s="335"/>
      <c r="C56" s="336">
        <v>32012</v>
      </c>
      <c r="D56" s="335">
        <f t="shared" si="0"/>
        <v>7.8252300620078999E-2</v>
      </c>
      <c r="E56" s="335">
        <f t="shared" ref="E56:U56" si="4">E8-D8</f>
        <v>-1.2126013636588995E-2</v>
      </c>
      <c r="F56" s="335">
        <f t="shared" si="4"/>
        <v>0.116725221276283</v>
      </c>
      <c r="G56" s="335">
        <f t="shared" si="4"/>
        <v>0.14255668222904197</v>
      </c>
      <c r="H56" s="335">
        <f t="shared" si="4"/>
        <v>0.18023124337196406</v>
      </c>
      <c r="I56" s="335">
        <f t="shared" si="4"/>
        <v>5.9593856334685946E-2</v>
      </c>
      <c r="J56" s="335">
        <f t="shared" si="4"/>
        <v>7.0637941360474077E-2</v>
      </c>
      <c r="K56" s="335">
        <f t="shared" si="4"/>
        <v>6.2422513961791992E-2</v>
      </c>
      <c r="L56" s="335">
        <f t="shared" si="4"/>
        <v>9.594476222991899E-2</v>
      </c>
      <c r="M56" s="335">
        <f t="shared" si="4"/>
        <v>8.5662603378299229E-3</v>
      </c>
      <c r="N56" s="335">
        <f t="shared" si="4"/>
        <v>8.2480788230895996E-2</v>
      </c>
      <c r="O56" s="335">
        <f t="shared" si="4"/>
        <v>0.21034985780716409</v>
      </c>
      <c r="P56" s="335">
        <f t="shared" si="4"/>
        <v>0.23301184177397993</v>
      </c>
      <c r="Q56" s="335">
        <f t="shared" si="4"/>
        <v>0.12197721004485995</v>
      </c>
      <c r="R56" s="335">
        <f t="shared" si="4"/>
        <v>6.746113300323997E-2</v>
      </c>
      <c r="S56" s="335">
        <f t="shared" si="4"/>
        <v>0.46831452846527011</v>
      </c>
      <c r="T56" s="335">
        <f t="shared" si="4"/>
        <v>0.42278480529784979</v>
      </c>
      <c r="U56" s="335">
        <f t="shared" si="4"/>
        <v>0.36480259895325018</v>
      </c>
    </row>
    <row r="57" spans="1:21" x14ac:dyDescent="0.25">
      <c r="A57" s="335"/>
      <c r="B57" s="335"/>
      <c r="C57" s="336">
        <v>42012</v>
      </c>
      <c r="D57" s="335">
        <f t="shared" si="0"/>
        <v>0.27960079908370999</v>
      </c>
      <c r="E57" s="335">
        <f t="shared" ref="E57:U57" si="5">E9-D9</f>
        <v>-0.1881449371576312</v>
      </c>
      <c r="F57" s="335">
        <f t="shared" si="5"/>
        <v>9.5414996147156206E-2</v>
      </c>
      <c r="G57" s="335">
        <f t="shared" si="5"/>
        <v>0.15588016808032901</v>
      </c>
      <c r="H57" s="335">
        <f t="shared" si="5"/>
        <v>0.15978807210922297</v>
      </c>
      <c r="I57" s="335">
        <f t="shared" si="5"/>
        <v>0.10150253772735607</v>
      </c>
      <c r="J57" s="335">
        <f t="shared" si="5"/>
        <v>4.5541822910308949E-2</v>
      </c>
      <c r="K57" s="335">
        <f t="shared" si="5"/>
        <v>3.3924996852873979E-2</v>
      </c>
      <c r="L57" s="335">
        <f t="shared" si="5"/>
        <v>0.12926018238067705</v>
      </c>
      <c r="M57" s="335">
        <f t="shared" si="5"/>
        <v>2.1111369132994939E-2</v>
      </c>
      <c r="N57" s="335">
        <f t="shared" si="5"/>
        <v>6.0933172702790084E-2</v>
      </c>
      <c r="O57" s="335">
        <f t="shared" si="5"/>
        <v>0.20802080631256192</v>
      </c>
      <c r="P57" s="335">
        <f t="shared" si="5"/>
        <v>0.22703063488006014</v>
      </c>
      <c r="Q57" s="335">
        <f t="shared" si="5"/>
        <v>0.14489066600799982</v>
      </c>
      <c r="R57" s="335">
        <f t="shared" si="5"/>
        <v>7.5870990753170053E-2</v>
      </c>
      <c r="S57" s="335">
        <f t="shared" si="5"/>
        <v>0.43258404731750999</v>
      </c>
      <c r="T57" s="335">
        <f t="shared" si="5"/>
        <v>0.46207284927368009</v>
      </c>
      <c r="U57" s="335">
        <f t="shared" si="5"/>
        <v>0.39535355567931996</v>
      </c>
    </row>
    <row r="58" spans="1:21" x14ac:dyDescent="0.25">
      <c r="A58" s="335"/>
      <c r="B58" s="335"/>
      <c r="C58" s="336">
        <v>2013</v>
      </c>
      <c r="D58" s="335">
        <f t="shared" si="0"/>
        <v>0.127362355589867</v>
      </c>
      <c r="E58" s="335">
        <f t="shared" ref="E58:U59" si="6">E10-D10</f>
        <v>-5.9774056077003798E-2</v>
      </c>
      <c r="F58" s="335">
        <f t="shared" si="6"/>
        <v>8.3104759454726798E-2</v>
      </c>
      <c r="G58" s="335">
        <f t="shared" si="6"/>
        <v>0.14128330349922202</v>
      </c>
      <c r="H58" s="335">
        <f t="shared" si="6"/>
        <v>0.19765144586563099</v>
      </c>
      <c r="I58" s="335">
        <f t="shared" si="6"/>
        <v>7.8030973672866932E-2</v>
      </c>
      <c r="J58" s="335">
        <f t="shared" si="6"/>
        <v>6.2257349491119052E-2</v>
      </c>
      <c r="K58" s="335">
        <f t="shared" si="6"/>
        <v>6.3740670680999978E-2</v>
      </c>
      <c r="L58" s="335">
        <f t="shared" si="6"/>
        <v>9.7323298454285001E-2</v>
      </c>
      <c r="M58" s="335">
        <f t="shared" si="6"/>
        <v>1.3311564922332986E-2</v>
      </c>
      <c r="N58" s="335">
        <f t="shared" si="6"/>
        <v>8.2612097263336071E-2</v>
      </c>
      <c r="O58" s="335">
        <f t="shared" si="6"/>
        <v>0.19658160209655695</v>
      </c>
      <c r="P58" s="335">
        <f t="shared" si="6"/>
        <v>0.22597420215607</v>
      </c>
      <c r="Q58" s="335">
        <f t="shared" si="6"/>
        <v>0.13051724433898992</v>
      </c>
      <c r="R58" s="335">
        <f t="shared" si="6"/>
        <v>6.6417574882499997E-2</v>
      </c>
      <c r="S58" s="335">
        <f t="shared" si="6"/>
        <v>0.44638097286225009</v>
      </c>
      <c r="T58" s="335">
        <f t="shared" si="6"/>
        <v>0.52169334888458008</v>
      </c>
      <c r="U58" s="335">
        <f t="shared" si="6"/>
        <v>0.33673620223998979</v>
      </c>
    </row>
    <row r="59" spans="1:21" x14ac:dyDescent="0.25">
      <c r="A59" s="335"/>
      <c r="B59" s="335"/>
      <c r="C59" s="336">
        <v>12013</v>
      </c>
      <c r="D59" s="335">
        <f t="shared" si="0"/>
        <v>5.4348196834325797E-2</v>
      </c>
      <c r="E59" s="335">
        <f t="shared" si="6"/>
        <v>2.5637332350015606E-2</v>
      </c>
      <c r="F59" s="335">
        <f t="shared" si="6"/>
        <v>8.120849728584259E-2</v>
      </c>
      <c r="G59" s="335">
        <f t="shared" si="6"/>
        <v>0.14580371975898798</v>
      </c>
      <c r="H59" s="335">
        <f t="shared" si="6"/>
        <v>0.19621583819389299</v>
      </c>
      <c r="I59" s="335">
        <f t="shared" si="6"/>
        <v>7.3038220405579057E-2</v>
      </c>
      <c r="J59" s="335">
        <f t="shared" si="6"/>
        <v>8.1272780895232932E-2</v>
      </c>
      <c r="K59" s="335">
        <f t="shared" si="6"/>
        <v>4.6770215034485085E-2</v>
      </c>
      <c r="L59" s="335">
        <f t="shared" si="6"/>
        <v>0.10138016939163197</v>
      </c>
      <c r="M59" s="335">
        <f t="shared" si="6"/>
        <v>1.3106226921080988E-2</v>
      </c>
      <c r="N59" s="335">
        <f t="shared" si="6"/>
        <v>7.3939561843872958E-2</v>
      </c>
      <c r="O59" s="335">
        <f t="shared" si="6"/>
        <v>0.20154625177383201</v>
      </c>
      <c r="P59" s="335">
        <f t="shared" si="6"/>
        <v>0.23254656791687012</v>
      </c>
      <c r="Q59" s="335">
        <f t="shared" si="6"/>
        <v>0.12776374816894998</v>
      </c>
      <c r="R59" s="335">
        <f t="shared" si="6"/>
        <v>7.8139424324029871E-2</v>
      </c>
      <c r="S59" s="335">
        <f t="shared" si="6"/>
        <v>0.44118893146515004</v>
      </c>
      <c r="T59" s="335">
        <f t="shared" si="6"/>
        <v>0.47098290920258012</v>
      </c>
      <c r="U59" s="335">
        <f t="shared" si="6"/>
        <v>0.40598893165587979</v>
      </c>
    </row>
    <row r="60" spans="1:21" x14ac:dyDescent="0.25">
      <c r="A60" s="335"/>
      <c r="B60" s="335"/>
      <c r="C60" s="336">
        <v>22013</v>
      </c>
      <c r="D60" s="335">
        <f t="shared" si="0"/>
        <v>0.21346403658390001</v>
      </c>
      <c r="E60" s="335">
        <f t="shared" ref="E60:U60" si="7">E12-D12</f>
        <v>-0.11306080967187801</v>
      </c>
      <c r="F60" s="335">
        <f t="shared" si="7"/>
        <v>8.0214761197567014E-2</v>
      </c>
      <c r="G60" s="335">
        <f t="shared" si="7"/>
        <v>0.14625379443168601</v>
      </c>
      <c r="H60" s="335">
        <f t="shared" si="7"/>
        <v>0.18654456734657299</v>
      </c>
      <c r="I60" s="335">
        <f t="shared" si="7"/>
        <v>8.7644636631011963E-2</v>
      </c>
      <c r="J60" s="335">
        <f t="shared" si="7"/>
        <v>3.8061141967772993E-2</v>
      </c>
      <c r="K60" s="335">
        <f t="shared" si="7"/>
        <v>8.8017165660858043E-2</v>
      </c>
      <c r="L60" s="335">
        <f t="shared" si="7"/>
        <v>8.5332095623017024E-2</v>
      </c>
      <c r="M60" s="335">
        <f t="shared" si="7"/>
        <v>3.091734647750799E-2</v>
      </c>
      <c r="N60" s="335">
        <f t="shared" si="7"/>
        <v>6.5070033073425959E-2</v>
      </c>
      <c r="O60" s="335">
        <f t="shared" si="7"/>
        <v>0.20181566476821799</v>
      </c>
      <c r="P60" s="335">
        <f t="shared" si="7"/>
        <v>0.22438800334929998</v>
      </c>
      <c r="Q60" s="335">
        <f t="shared" si="7"/>
        <v>0.15009164810180997</v>
      </c>
      <c r="R60" s="335">
        <f t="shared" si="7"/>
        <v>4.9603819847110042E-2</v>
      </c>
      <c r="S60" s="335">
        <f t="shared" si="7"/>
        <v>0.45212972164154008</v>
      </c>
      <c r="T60" s="335">
        <f t="shared" si="7"/>
        <v>0.51420783996582009</v>
      </c>
      <c r="U60" s="335">
        <f t="shared" si="7"/>
        <v>0.29581785202025968</v>
      </c>
    </row>
    <row r="61" spans="1:21" x14ac:dyDescent="0.25">
      <c r="A61" s="335"/>
      <c r="B61" s="335"/>
      <c r="C61" s="336">
        <v>32013</v>
      </c>
      <c r="D61" s="335">
        <f t="shared" si="0"/>
        <v>0.13744314014911699</v>
      </c>
      <c r="E61" s="335">
        <f t="shared" ref="E61:U61" si="8">E13-D13</f>
        <v>-6.6822312772274489E-2</v>
      </c>
      <c r="F61" s="335">
        <f t="shared" si="8"/>
        <v>7.1833528578281514E-2</v>
      </c>
      <c r="G61" s="335">
        <f t="shared" si="8"/>
        <v>0.131390661001205</v>
      </c>
      <c r="H61" s="335">
        <f t="shared" si="8"/>
        <v>0.20329535007476801</v>
      </c>
      <c r="I61" s="335">
        <f t="shared" si="8"/>
        <v>7.508671283721996E-2</v>
      </c>
      <c r="J61" s="335">
        <f t="shared" si="8"/>
        <v>6.404554843902599E-2</v>
      </c>
      <c r="K61" s="335">
        <f t="shared" si="8"/>
        <v>5.8156251907348078E-2</v>
      </c>
      <c r="L61" s="335">
        <f t="shared" si="8"/>
        <v>9.9282979965209961E-2</v>
      </c>
      <c r="M61" s="335">
        <f t="shared" si="8"/>
        <v>-7.7462196350097656E-4</v>
      </c>
      <c r="N61" s="335">
        <f t="shared" si="8"/>
        <v>9.7368419170379972E-2</v>
      </c>
      <c r="O61" s="335">
        <f t="shared" si="8"/>
        <v>0.19969046115875</v>
      </c>
      <c r="P61" s="335">
        <f t="shared" si="8"/>
        <v>0.2350932359695499</v>
      </c>
      <c r="Q61" s="335">
        <f t="shared" si="8"/>
        <v>0.1124329566955502</v>
      </c>
      <c r="R61" s="335">
        <f t="shared" si="8"/>
        <v>7.0091247558599967E-2</v>
      </c>
      <c r="S61" s="335">
        <f t="shared" si="8"/>
        <v>0.44367194175719993</v>
      </c>
      <c r="T61" s="335">
        <f t="shared" si="8"/>
        <v>0.55421316623688011</v>
      </c>
      <c r="U61" s="335">
        <f t="shared" si="8"/>
        <v>0.27447342872619007</v>
      </c>
    </row>
    <row r="62" spans="1:21" x14ac:dyDescent="0.25">
      <c r="A62" s="335"/>
      <c r="B62" s="335"/>
      <c r="C62" s="336">
        <v>42013</v>
      </c>
      <c r="D62" s="335">
        <f t="shared" si="0"/>
        <v>0.10025729984045</v>
      </c>
      <c r="E62" s="335">
        <f t="shared" ref="E62:U62" si="9">E14-D14</f>
        <v>-7.8099174425005594E-2</v>
      </c>
      <c r="F62" s="335">
        <f t="shared" si="9"/>
        <v>9.7830874845385593E-2</v>
      </c>
      <c r="G62" s="335">
        <f t="shared" si="9"/>
        <v>0.14179752022028003</v>
      </c>
      <c r="H62" s="335">
        <f t="shared" si="9"/>
        <v>0.20420771837234497</v>
      </c>
      <c r="I62" s="335">
        <f t="shared" si="9"/>
        <v>7.6475679874419999E-2</v>
      </c>
      <c r="J62" s="335">
        <f t="shared" si="9"/>
        <v>6.5838396549225076E-2</v>
      </c>
      <c r="K62" s="335">
        <f t="shared" si="9"/>
        <v>6.1824738979338933E-2</v>
      </c>
      <c r="L62" s="335">
        <f t="shared" si="9"/>
        <v>0.102164447307587</v>
      </c>
      <c r="M62" s="335">
        <f t="shared" si="9"/>
        <v>1.0045647621155007E-2</v>
      </c>
      <c r="N62" s="335">
        <f t="shared" si="9"/>
        <v>9.3858003616333008E-2</v>
      </c>
      <c r="O62" s="335">
        <f t="shared" si="9"/>
        <v>0.18390846252441595</v>
      </c>
      <c r="P62" s="335">
        <f t="shared" si="9"/>
        <v>0.21213817596435014</v>
      </c>
      <c r="Q62" s="335">
        <f t="shared" si="9"/>
        <v>0.13149571418762984</v>
      </c>
      <c r="R62" s="335">
        <f t="shared" si="9"/>
        <v>6.8407893180840063E-2</v>
      </c>
      <c r="S62" s="335">
        <f t="shared" si="9"/>
        <v>0.44861984252929998</v>
      </c>
      <c r="T62" s="335">
        <f t="shared" si="9"/>
        <v>0.54692685604094993</v>
      </c>
      <c r="U62" s="335">
        <f t="shared" si="9"/>
        <v>0.36498475074768022</v>
      </c>
    </row>
    <row r="63" spans="1:21" x14ac:dyDescent="0.25">
      <c r="A63" s="335"/>
      <c r="B63" s="335"/>
      <c r="C63" s="336">
        <v>2014</v>
      </c>
      <c r="D63" s="335">
        <f t="shared" si="0"/>
        <v>7.5696721673011794E-2</v>
      </c>
      <c r="E63" s="335">
        <f t="shared" ref="E63:U64" si="10">E15-D15</f>
        <v>-4.9853611737489693E-2</v>
      </c>
      <c r="F63" s="335">
        <f t="shared" si="10"/>
        <v>0.10320565477013588</v>
      </c>
      <c r="G63" s="335">
        <f t="shared" si="10"/>
        <v>0.14177966117858901</v>
      </c>
      <c r="H63" s="335">
        <f t="shared" si="10"/>
        <v>0.20680978894233698</v>
      </c>
      <c r="I63" s="335">
        <f t="shared" si="10"/>
        <v>6.2344998121261042E-2</v>
      </c>
      <c r="J63" s="335">
        <f t="shared" si="10"/>
        <v>6.208533048629794E-2</v>
      </c>
      <c r="K63" s="335">
        <f t="shared" si="10"/>
        <v>6.3226699829102007E-2</v>
      </c>
      <c r="L63" s="335">
        <f t="shared" si="10"/>
        <v>9.5447361469268022E-2</v>
      </c>
      <c r="M63" s="335">
        <f t="shared" si="10"/>
        <v>7.9870223999030099E-3</v>
      </c>
      <c r="N63" s="335">
        <f t="shared" si="10"/>
        <v>7.5752437114715021E-2</v>
      </c>
      <c r="O63" s="335">
        <f t="shared" si="10"/>
        <v>0.17888784408568903</v>
      </c>
      <c r="P63" s="335">
        <f t="shared" si="10"/>
        <v>0.21035921573639005</v>
      </c>
      <c r="Q63" s="335">
        <f t="shared" si="10"/>
        <v>0.11657667160035001</v>
      </c>
      <c r="R63" s="335">
        <f t="shared" si="10"/>
        <v>7.0189833641049804E-2</v>
      </c>
      <c r="S63" s="335">
        <f t="shared" si="10"/>
        <v>0.45610034465790017</v>
      </c>
      <c r="T63" s="335">
        <f t="shared" si="10"/>
        <v>0.52755975723266002</v>
      </c>
      <c r="U63" s="335">
        <f t="shared" si="10"/>
        <v>0.27209734916687012</v>
      </c>
    </row>
    <row r="64" spans="1:21" x14ac:dyDescent="0.25">
      <c r="A64" s="335"/>
      <c r="B64" s="335"/>
      <c r="C64" s="336">
        <v>12014</v>
      </c>
      <c r="D64" s="335">
        <f t="shared" si="0"/>
        <v>0.13997417688369801</v>
      </c>
      <c r="E64" s="335">
        <f t="shared" si="10"/>
        <v>-0.12257684580981781</v>
      </c>
      <c r="F64" s="335">
        <f t="shared" si="10"/>
        <v>8.5261819884180801E-2</v>
      </c>
      <c r="G64" s="335">
        <f t="shared" si="10"/>
        <v>0.16093157231807698</v>
      </c>
      <c r="H64" s="335">
        <f t="shared" si="10"/>
        <v>0.19256430864334101</v>
      </c>
      <c r="I64" s="335">
        <f t="shared" si="10"/>
        <v>6.6971331834793035E-2</v>
      </c>
      <c r="J64" s="335">
        <f t="shared" si="10"/>
        <v>9.4408988952636941E-2</v>
      </c>
      <c r="K64" s="335">
        <f t="shared" si="10"/>
        <v>6.3419103622437079E-2</v>
      </c>
      <c r="L64" s="335">
        <f t="shared" si="10"/>
        <v>7.4497163295745961E-2</v>
      </c>
      <c r="M64" s="335">
        <f t="shared" si="10"/>
        <v>1.0091841220855047E-2</v>
      </c>
      <c r="N64" s="335">
        <f t="shared" si="10"/>
        <v>8.2778155803680975E-2</v>
      </c>
      <c r="O64" s="335">
        <f t="shared" si="10"/>
        <v>0.18287628889084206</v>
      </c>
      <c r="P64" s="335">
        <f t="shared" si="10"/>
        <v>0.21193444728850985</v>
      </c>
      <c r="Q64" s="335">
        <f t="shared" si="10"/>
        <v>0.10843551158905007</v>
      </c>
      <c r="R64" s="335">
        <f t="shared" si="10"/>
        <v>8.1114530563350051E-2</v>
      </c>
      <c r="S64" s="335">
        <f t="shared" si="10"/>
        <v>0.47520279884339001</v>
      </c>
      <c r="T64" s="335">
        <f t="shared" si="10"/>
        <v>0.49299561977386008</v>
      </c>
      <c r="U64" s="335">
        <f t="shared" si="10"/>
        <v>0.36400341987609997</v>
      </c>
    </row>
    <row r="65" spans="1:21" x14ac:dyDescent="0.25">
      <c r="A65" s="335"/>
      <c r="B65" s="335"/>
      <c r="C65" s="336">
        <v>22014</v>
      </c>
      <c r="D65" s="335">
        <f t="shared" si="0"/>
        <v>-8.1257782876491505E-2</v>
      </c>
      <c r="E65" s="335">
        <f t="shared" ref="E65:U65" si="11">E17-D17</f>
        <v>8.3370886044576722E-2</v>
      </c>
      <c r="F65" s="335">
        <f t="shared" si="11"/>
        <v>0.14645941625349179</v>
      </c>
      <c r="G65" s="335">
        <f t="shared" si="11"/>
        <v>0.12763603031635301</v>
      </c>
      <c r="H65" s="335">
        <f t="shared" si="11"/>
        <v>0.205384731292725</v>
      </c>
      <c r="I65" s="335">
        <f t="shared" si="11"/>
        <v>7.2728604078292958E-2</v>
      </c>
      <c r="J65" s="335">
        <f t="shared" si="11"/>
        <v>6.7647516727447066E-2</v>
      </c>
      <c r="K65" s="335">
        <f t="shared" si="11"/>
        <v>3.7412583827972967E-2</v>
      </c>
      <c r="L65" s="335">
        <f t="shared" si="11"/>
        <v>9.9356234073639027E-2</v>
      </c>
      <c r="M65" s="335">
        <f t="shared" si="11"/>
        <v>3.688931465140044E-4</v>
      </c>
      <c r="N65" s="335">
        <f t="shared" si="11"/>
        <v>8.4369242191314919E-2</v>
      </c>
      <c r="O65" s="335">
        <f t="shared" si="11"/>
        <v>0.18297356367111406</v>
      </c>
      <c r="P65" s="335">
        <f t="shared" si="11"/>
        <v>0.21382606029509987</v>
      </c>
      <c r="Q65" s="335">
        <f t="shared" si="11"/>
        <v>0.11410880088806019</v>
      </c>
      <c r="R65" s="335">
        <f t="shared" si="11"/>
        <v>7.3732733726509903E-2</v>
      </c>
      <c r="S65" s="335">
        <f t="shared" si="11"/>
        <v>0.44273614883422008</v>
      </c>
      <c r="T65" s="335">
        <f t="shared" si="11"/>
        <v>0.53385186195374001</v>
      </c>
      <c r="U65" s="335">
        <f t="shared" si="11"/>
        <v>0.18223261833191007</v>
      </c>
    </row>
    <row r="66" spans="1:21" x14ac:dyDescent="0.25">
      <c r="A66" s="335"/>
      <c r="B66" s="335"/>
      <c r="C66" s="336">
        <v>32014</v>
      </c>
      <c r="D66" s="335">
        <f t="shared" si="0"/>
        <v>0.18296754360199</v>
      </c>
      <c r="E66" s="335">
        <f t="shared" ref="E66:U66" si="12">E18-D18</f>
        <v>-0.157249150797725</v>
      </c>
      <c r="F66" s="335">
        <f t="shared" si="12"/>
        <v>0.10800720565020999</v>
      </c>
      <c r="G66" s="335">
        <f t="shared" si="12"/>
        <v>0.14636380970478099</v>
      </c>
      <c r="H66" s="335">
        <f t="shared" si="12"/>
        <v>0.20959976315498402</v>
      </c>
      <c r="I66" s="335">
        <f t="shared" si="12"/>
        <v>4.7888338565826027E-2</v>
      </c>
      <c r="J66" s="335">
        <f t="shared" si="12"/>
        <v>5.0471663475036954E-2</v>
      </c>
      <c r="K66" s="335">
        <f t="shared" si="12"/>
        <v>7.8726828098297008E-2</v>
      </c>
      <c r="L66" s="335">
        <f t="shared" si="12"/>
        <v>9.291541576385498E-2</v>
      </c>
      <c r="M66" s="335">
        <f t="shared" si="12"/>
        <v>6.0695409774780273E-3</v>
      </c>
      <c r="N66" s="335">
        <f t="shared" si="12"/>
        <v>6.0100078582763006E-2</v>
      </c>
      <c r="O66" s="335">
        <f t="shared" si="12"/>
        <v>0.1803619265556341</v>
      </c>
      <c r="P66" s="335">
        <f t="shared" si="12"/>
        <v>0.21707487106322998</v>
      </c>
      <c r="Q66" s="335">
        <f t="shared" si="12"/>
        <v>0.11038267612457986</v>
      </c>
      <c r="R66" s="335">
        <f t="shared" si="12"/>
        <v>6.4209461212149987E-2</v>
      </c>
      <c r="S66" s="335">
        <f t="shared" si="12"/>
        <v>0.44610571861267001</v>
      </c>
      <c r="T66" s="335">
        <f t="shared" si="12"/>
        <v>0.52083408832550027</v>
      </c>
      <c r="U66" s="335">
        <f t="shared" si="12"/>
        <v>0.24638533592224965</v>
      </c>
    </row>
    <row r="67" spans="1:21" x14ac:dyDescent="0.25">
      <c r="A67" s="335"/>
      <c r="B67" s="335"/>
      <c r="C67" s="336">
        <v>42014</v>
      </c>
      <c r="D67" s="335">
        <f t="shared" si="0"/>
        <v>8.6165100336074801E-2</v>
      </c>
      <c r="E67" s="335">
        <f t="shared" ref="E67:U67" si="13">E19-D19</f>
        <v>-2.8884496539831099E-2</v>
      </c>
      <c r="F67" s="335">
        <f t="shared" si="13"/>
        <v>7.482431456446631E-2</v>
      </c>
      <c r="G67" s="335">
        <f t="shared" si="13"/>
        <v>0.13189773261547097</v>
      </c>
      <c r="H67" s="335">
        <f t="shared" si="13"/>
        <v>0.21957349777221702</v>
      </c>
      <c r="I67" s="335">
        <f t="shared" si="13"/>
        <v>6.2610179185867032E-2</v>
      </c>
      <c r="J67" s="335">
        <f t="shared" si="13"/>
        <v>3.6544263362884966E-2</v>
      </c>
      <c r="K67" s="335">
        <f t="shared" si="13"/>
        <v>7.3135137557982954E-2</v>
      </c>
      <c r="L67" s="335">
        <f t="shared" si="13"/>
        <v>0.11444067955017101</v>
      </c>
      <c r="M67" s="335">
        <f t="shared" si="13"/>
        <v>1.6431033611298052E-2</v>
      </c>
      <c r="N67" s="335">
        <f t="shared" si="13"/>
        <v>7.4363470077513982E-2</v>
      </c>
      <c r="O67" s="335">
        <f t="shared" si="13"/>
        <v>0.16983759403228404</v>
      </c>
      <c r="P67" s="335">
        <f t="shared" si="13"/>
        <v>0.19878780841827992</v>
      </c>
      <c r="Q67" s="335">
        <f t="shared" si="13"/>
        <v>0.13452398777008012</v>
      </c>
      <c r="R67" s="335">
        <f t="shared" si="13"/>
        <v>6.1583876609800026E-2</v>
      </c>
      <c r="S67" s="335">
        <f t="shared" si="13"/>
        <v>0.45965445041656983</v>
      </c>
      <c r="T67" s="335">
        <f t="shared" si="13"/>
        <v>0.56370270252227028</v>
      </c>
      <c r="U67" s="335">
        <f t="shared" si="13"/>
        <v>0.29741406440734997</v>
      </c>
    </row>
    <row r="68" spans="1:21" x14ac:dyDescent="0.25">
      <c r="A68" s="335"/>
      <c r="B68" s="335"/>
      <c r="C68" s="336">
        <v>2015</v>
      </c>
      <c r="D68" s="335">
        <f t="shared" si="0"/>
        <v>6.6903889179229695E-2</v>
      </c>
      <c r="E68" s="335">
        <f t="shared" ref="E68:U69" si="14">E20-D20</f>
        <v>-9.1209847480058587E-2</v>
      </c>
      <c r="F68" s="335">
        <f t="shared" si="14"/>
        <v>6.2530733644962297E-2</v>
      </c>
      <c r="G68" s="335">
        <f t="shared" si="14"/>
        <v>0.16452452167868659</v>
      </c>
      <c r="H68" s="335">
        <f t="shared" si="14"/>
        <v>0.20680822432041099</v>
      </c>
      <c r="I68" s="335">
        <f t="shared" si="14"/>
        <v>5.2259534597397017E-2</v>
      </c>
      <c r="J68" s="335">
        <f t="shared" si="14"/>
        <v>6.3413470983504971E-2</v>
      </c>
      <c r="K68" s="335">
        <f t="shared" si="14"/>
        <v>5.7220339775086004E-2</v>
      </c>
      <c r="L68" s="335">
        <f t="shared" si="14"/>
        <v>0.11787426471710205</v>
      </c>
      <c r="M68" s="335">
        <f t="shared" si="14"/>
        <v>4.1052103042600319E-3</v>
      </c>
      <c r="N68" s="335">
        <f t="shared" si="14"/>
        <v>5.6288957595824973E-2</v>
      </c>
      <c r="O68" s="335">
        <f t="shared" si="14"/>
        <v>0.21082609891891502</v>
      </c>
      <c r="P68" s="335">
        <f t="shared" si="14"/>
        <v>0.204184830188749</v>
      </c>
      <c r="Q68" s="335">
        <f t="shared" si="14"/>
        <v>0.13400089740752996</v>
      </c>
      <c r="R68" s="335">
        <f t="shared" si="14"/>
        <v>8.735656738282005E-2</v>
      </c>
      <c r="S68" s="335">
        <f t="shared" si="14"/>
        <v>0.44974124431609996</v>
      </c>
      <c r="T68" s="335">
        <f t="shared" si="14"/>
        <v>0.5453794002532899</v>
      </c>
      <c r="U68" s="335">
        <f t="shared" si="14"/>
        <v>0.35237908363342996</v>
      </c>
    </row>
    <row r="69" spans="1:21" x14ac:dyDescent="0.25">
      <c r="A69" s="335"/>
      <c r="B69" s="335"/>
      <c r="C69" s="336">
        <v>12015</v>
      </c>
      <c r="D69" s="335">
        <f t="shared" si="0"/>
        <v>0.13831767439842199</v>
      </c>
      <c r="E69" s="335">
        <f t="shared" si="14"/>
        <v>-0.1016567833721635</v>
      </c>
      <c r="F69" s="335">
        <f t="shared" si="14"/>
        <v>9.185035899281449E-2</v>
      </c>
      <c r="G69" s="335">
        <f t="shared" si="14"/>
        <v>0.16362434625625699</v>
      </c>
      <c r="H69" s="335">
        <f t="shared" si="14"/>
        <v>0.21508473157882607</v>
      </c>
      <c r="I69" s="335">
        <f t="shared" si="14"/>
        <v>5.1458835601806974E-2</v>
      </c>
      <c r="J69" s="335">
        <f t="shared" si="14"/>
        <v>6.797903776168801E-2</v>
      </c>
      <c r="K69" s="335">
        <f t="shared" si="14"/>
        <v>6.2599003314971924E-2</v>
      </c>
      <c r="L69" s="335">
        <f t="shared" si="14"/>
        <v>9.8729252815247026E-2</v>
      </c>
      <c r="M69" s="335">
        <f t="shared" si="14"/>
        <v>9.2563629150390625E-3</v>
      </c>
      <c r="N69" s="335">
        <f t="shared" si="14"/>
        <v>6.3732624053954967E-2</v>
      </c>
      <c r="O69" s="335">
        <f t="shared" si="14"/>
        <v>0.20315843820571589</v>
      </c>
      <c r="P69" s="335">
        <f t="shared" si="14"/>
        <v>0.19973552227021019</v>
      </c>
      <c r="Q69" s="335">
        <f t="shared" si="14"/>
        <v>0.11103367805481001</v>
      </c>
      <c r="R69" s="335">
        <f t="shared" si="14"/>
        <v>8.6202144622799848E-2</v>
      </c>
      <c r="S69" s="335">
        <f t="shared" si="14"/>
        <v>0.46952092647552002</v>
      </c>
      <c r="T69" s="335">
        <f t="shared" si="14"/>
        <v>0.53488826751709007</v>
      </c>
      <c r="U69" s="335">
        <f t="shared" si="14"/>
        <v>0.28059339523316007</v>
      </c>
    </row>
    <row r="70" spans="1:21" x14ac:dyDescent="0.25">
      <c r="A70" s="335"/>
      <c r="B70" s="335"/>
      <c r="C70" s="336">
        <v>22015</v>
      </c>
      <c r="D70" s="335">
        <f t="shared" si="0"/>
        <v>0.15375480055808999</v>
      </c>
      <c r="E70" s="335">
        <f t="shared" ref="E70:U70" si="15">E22-D22</f>
        <v>-7.7349916100501792E-2</v>
      </c>
      <c r="F70" s="335">
        <f t="shared" si="15"/>
        <v>8.3452925086021812E-2</v>
      </c>
      <c r="G70" s="335">
        <f t="shared" si="15"/>
        <v>0.15367940068244901</v>
      </c>
      <c r="H70" s="335">
        <f t="shared" si="15"/>
        <v>0.19714453816413896</v>
      </c>
      <c r="I70" s="335">
        <f t="shared" si="15"/>
        <v>6.4931809902191051E-2</v>
      </c>
      <c r="J70" s="335">
        <f t="shared" si="15"/>
        <v>5.5545866489409956E-2</v>
      </c>
      <c r="K70" s="335">
        <f t="shared" si="15"/>
        <v>6.7057192325592041E-2</v>
      </c>
      <c r="L70" s="335">
        <f t="shared" si="15"/>
        <v>0.10303604602813798</v>
      </c>
      <c r="M70" s="335">
        <f t="shared" si="15"/>
        <v>5.0204396247860439E-3</v>
      </c>
      <c r="N70" s="335">
        <f t="shared" si="15"/>
        <v>7.4632167816161998E-2</v>
      </c>
      <c r="O70" s="335">
        <f t="shared" si="15"/>
        <v>0.19346117973327304</v>
      </c>
      <c r="P70" s="335">
        <f t="shared" si="15"/>
        <v>0.20055770874023993</v>
      </c>
      <c r="Q70" s="335">
        <f t="shared" si="15"/>
        <v>0.13533353805541992</v>
      </c>
      <c r="R70" s="335">
        <f t="shared" si="15"/>
        <v>7.8916668891900077E-2</v>
      </c>
      <c r="S70" s="335">
        <f t="shared" si="15"/>
        <v>0.46948313713073997</v>
      </c>
      <c r="T70" s="335">
        <f t="shared" si="15"/>
        <v>0.53747653961181996</v>
      </c>
      <c r="U70" s="335">
        <f t="shared" si="15"/>
        <v>0.36259675025939986</v>
      </c>
    </row>
    <row r="71" spans="1:21" x14ac:dyDescent="0.25">
      <c r="A71" s="335"/>
      <c r="B71" s="335"/>
      <c r="C71" s="336">
        <v>32015</v>
      </c>
      <c r="D71" s="335">
        <f t="shared" si="0"/>
        <v>0.28306820988655101</v>
      </c>
      <c r="E71" s="335">
        <f t="shared" ref="E71:U71" si="16">E23-D23</f>
        <v>-0.16579520702362099</v>
      </c>
      <c r="F71" s="335">
        <f t="shared" si="16"/>
        <v>4.8207446932792983E-2</v>
      </c>
      <c r="G71" s="335">
        <f t="shared" si="16"/>
        <v>0.164765819907188</v>
      </c>
      <c r="H71" s="335">
        <f t="shared" si="16"/>
        <v>0.18684428930282598</v>
      </c>
      <c r="I71" s="335">
        <f t="shared" si="16"/>
        <v>5.416393280029308E-2</v>
      </c>
      <c r="J71" s="335">
        <f t="shared" si="16"/>
        <v>6.4976096153259943E-2</v>
      </c>
      <c r="K71" s="335">
        <f t="shared" si="16"/>
        <v>6.2997460365294966E-2</v>
      </c>
      <c r="L71" s="335">
        <f t="shared" si="16"/>
        <v>0.109258413314819</v>
      </c>
      <c r="M71" s="335">
        <f t="shared" si="16"/>
        <v>2.3413360118866078E-2</v>
      </c>
      <c r="N71" s="335">
        <f t="shared" si="16"/>
        <v>4.6915173530578946E-2</v>
      </c>
      <c r="O71" s="335">
        <f t="shared" si="16"/>
        <v>0.20961326360702104</v>
      </c>
      <c r="P71" s="335">
        <f t="shared" si="16"/>
        <v>0.20714926719665994</v>
      </c>
      <c r="Q71" s="335">
        <f t="shared" si="16"/>
        <v>0.12027847766875999</v>
      </c>
      <c r="R71" s="335">
        <f t="shared" si="16"/>
        <v>7.7659368515019978E-2</v>
      </c>
      <c r="S71" s="335">
        <f t="shared" si="16"/>
        <v>0.48047530651091996</v>
      </c>
      <c r="T71" s="335">
        <f t="shared" si="16"/>
        <v>0.5048081874847401</v>
      </c>
      <c r="U71" s="335">
        <f t="shared" si="16"/>
        <v>0.39110207557678001</v>
      </c>
    </row>
    <row r="72" spans="1:21" x14ac:dyDescent="0.25">
      <c r="A72" s="335"/>
      <c r="B72" s="335"/>
      <c r="C72" s="336">
        <v>42015</v>
      </c>
      <c r="D72" s="335">
        <f t="shared" si="0"/>
        <v>-0.219733387231827</v>
      </c>
      <c r="E72" s="335">
        <f t="shared" ref="E72:U72" si="17">E24-D24</f>
        <v>2.6644989848137013E-2</v>
      </c>
      <c r="F72" s="335">
        <f t="shared" si="17"/>
        <v>2.4570494890212985E-2</v>
      </c>
      <c r="G72" s="335">
        <f t="shared" si="17"/>
        <v>0.17123690736480071</v>
      </c>
      <c r="H72" s="335">
        <f t="shared" si="17"/>
        <v>0.2351327936630693</v>
      </c>
      <c r="I72" s="335">
        <f t="shared" si="17"/>
        <v>3.8128286600112998E-2</v>
      </c>
      <c r="J72" s="335">
        <f t="shared" si="17"/>
        <v>6.7100107669830988E-2</v>
      </c>
      <c r="K72" s="335">
        <f t="shared" si="17"/>
        <v>3.394639492034901E-2</v>
      </c>
      <c r="L72" s="335">
        <f t="shared" si="17"/>
        <v>0.16706547141075101</v>
      </c>
      <c r="M72" s="335">
        <f t="shared" si="17"/>
        <v>-2.2134661674498957E-2</v>
      </c>
      <c r="N72" s="335">
        <f t="shared" si="17"/>
        <v>3.7235260009764959E-2</v>
      </c>
      <c r="O72" s="335">
        <f t="shared" si="17"/>
        <v>0.24268656969070401</v>
      </c>
      <c r="P72" s="335">
        <f t="shared" si="17"/>
        <v>0.21003490686416293</v>
      </c>
      <c r="Q72" s="335">
        <f t="shared" si="17"/>
        <v>0.16626620292663996</v>
      </c>
      <c r="R72" s="335">
        <f t="shared" si="17"/>
        <v>0.10306143760681019</v>
      </c>
      <c r="S72" s="335">
        <f t="shared" si="17"/>
        <v>0.38297653198241988</v>
      </c>
      <c r="T72" s="335">
        <f t="shared" si="17"/>
        <v>0.60569608211518022</v>
      </c>
      <c r="U72" s="335">
        <f t="shared" si="17"/>
        <v>0.37578248977661</v>
      </c>
    </row>
    <row r="73" spans="1:21" x14ac:dyDescent="0.25">
      <c r="A73" s="335"/>
      <c r="B73" s="335"/>
      <c r="C73" s="336">
        <v>2016</v>
      </c>
      <c r="D73" s="335">
        <f t="shared" ref="D73:D75" si="18">D25</f>
        <v>-5.5896274745464297E-2</v>
      </c>
      <c r="E73" s="335">
        <f t="shared" ref="E73:U74" si="19">E25-D25</f>
        <v>-0.15656951814889869</v>
      </c>
      <c r="F73" s="335">
        <f t="shared" si="19"/>
        <v>6.9161906838416998E-2</v>
      </c>
      <c r="G73" s="335">
        <f t="shared" si="19"/>
        <v>0.19279900938272437</v>
      </c>
      <c r="H73" s="335">
        <f t="shared" si="19"/>
        <v>0.21159241348505059</v>
      </c>
      <c r="I73" s="335">
        <f t="shared" si="19"/>
        <v>3.5062789916992021E-2</v>
      </c>
      <c r="J73" s="335">
        <f t="shared" si="19"/>
        <v>7.5921863317488958E-2</v>
      </c>
      <c r="K73" s="335">
        <f t="shared" si="19"/>
        <v>5.8889895677567028E-2</v>
      </c>
      <c r="L73" s="335">
        <f t="shared" si="19"/>
        <v>0.14406412839889499</v>
      </c>
      <c r="M73" s="335">
        <f t="shared" si="19"/>
        <v>-3.290474414825395E-2</v>
      </c>
      <c r="N73" s="335">
        <f t="shared" si="19"/>
        <v>4.3670773506163996E-2</v>
      </c>
      <c r="O73" s="335">
        <f t="shared" si="19"/>
        <v>0.24398839473724399</v>
      </c>
      <c r="P73" s="335">
        <f t="shared" si="19"/>
        <v>0.19218534231186402</v>
      </c>
      <c r="Q73" s="335">
        <f t="shared" si="19"/>
        <v>0.11774992942809992</v>
      </c>
      <c r="R73" s="335">
        <f t="shared" si="19"/>
        <v>0.16702759265899014</v>
      </c>
      <c r="S73" s="335">
        <f t="shared" si="19"/>
        <v>0.39063203334808994</v>
      </c>
      <c r="T73" s="335">
        <f t="shared" si="19"/>
        <v>0.56937527656554976</v>
      </c>
      <c r="U73" s="335">
        <f t="shared" si="19"/>
        <v>0.35263276100158025</v>
      </c>
    </row>
    <row r="74" spans="1:21" x14ac:dyDescent="0.25">
      <c r="A74" s="335"/>
      <c r="B74" s="335"/>
      <c r="C74" s="336">
        <v>12016</v>
      </c>
      <c r="D74" s="335">
        <f t="shared" si="18"/>
        <v>-0.247550204396248</v>
      </c>
      <c r="E74" s="335">
        <f t="shared" si="19"/>
        <v>1.3560071587563005E-2</v>
      </c>
      <c r="F74" s="335">
        <f t="shared" si="19"/>
        <v>0.10454785823821999</v>
      </c>
      <c r="G74" s="335">
        <f t="shared" si="19"/>
        <v>0.17117592319846142</v>
      </c>
      <c r="H74" s="335">
        <f t="shared" si="19"/>
        <v>0.21841073408722861</v>
      </c>
      <c r="I74" s="335">
        <f t="shared" si="19"/>
        <v>3.3844739198685025E-2</v>
      </c>
      <c r="J74" s="335">
        <f t="shared" si="19"/>
        <v>8.7975412607192993E-2</v>
      </c>
      <c r="K74" s="335">
        <f t="shared" si="19"/>
        <v>5.1669597625731978E-2</v>
      </c>
      <c r="L74" s="335">
        <f t="shared" si="19"/>
        <v>0.142862588167191</v>
      </c>
      <c r="M74" s="335">
        <f t="shared" si="19"/>
        <v>-2.9411375522613969E-2</v>
      </c>
      <c r="N74" s="335">
        <f t="shared" si="19"/>
        <v>2.2998452186585028E-2</v>
      </c>
      <c r="O74" s="335">
        <f t="shared" si="19"/>
        <v>0.26133173704147294</v>
      </c>
      <c r="P74" s="335">
        <f t="shared" si="19"/>
        <v>0.20310020446777011</v>
      </c>
      <c r="Q74" s="335">
        <f t="shared" si="19"/>
        <v>0.12643492221832986</v>
      </c>
      <c r="R74" s="335">
        <f t="shared" si="19"/>
        <v>0.14901089668274015</v>
      </c>
      <c r="S74" s="335">
        <f t="shared" si="19"/>
        <v>0.39161121845244984</v>
      </c>
      <c r="T74" s="335">
        <f t="shared" si="19"/>
        <v>0.57655966281891025</v>
      </c>
      <c r="U74" s="335">
        <f t="shared" si="19"/>
        <v>0.33676123619078968</v>
      </c>
    </row>
    <row r="75" spans="1:21" x14ac:dyDescent="0.25">
      <c r="A75" s="335"/>
      <c r="B75" s="335"/>
      <c r="C75" s="336">
        <v>22016</v>
      </c>
      <c r="D75" s="335">
        <f t="shared" si="18"/>
        <v>0.14012588560581199</v>
      </c>
      <c r="E75" s="335">
        <f t="shared" ref="E75" si="20">E27-D27</f>
        <v>-0.33150015771388996</v>
      </c>
      <c r="F75" s="335">
        <f t="shared" ref="F75" si="21">F27-E27</f>
        <v>3.2907739281653997E-2</v>
      </c>
      <c r="G75" s="335">
        <f t="shared" ref="G75" si="22">G27-F27</f>
        <v>0.21546503156423602</v>
      </c>
      <c r="H75" s="335">
        <f t="shared" ref="H75" si="23">H27-G27</f>
        <v>0.20498015731573099</v>
      </c>
      <c r="I75" s="335">
        <f t="shared" ref="I75" si="24">I27-H27</f>
        <v>3.6154150962830034E-2</v>
      </c>
      <c r="J75" s="335">
        <f t="shared" ref="J75" si="25">J27-I27</f>
        <v>6.4079463481902965E-2</v>
      </c>
      <c r="K75" s="335">
        <f t="shared" ref="K75" si="26">K27-J27</f>
        <v>6.6177189350128007E-2</v>
      </c>
      <c r="L75" s="335">
        <f t="shared" ref="L75" si="27">L27-K27</f>
        <v>0.144980758428574</v>
      </c>
      <c r="M75" s="335">
        <f t="shared" ref="M75" si="28">M27-L27</f>
        <v>-3.6110579967499001E-2</v>
      </c>
      <c r="N75" s="335">
        <f t="shared" ref="N75" si="29">N27-M27</f>
        <v>6.4491450786590021E-2</v>
      </c>
      <c r="O75" s="335">
        <f t="shared" ref="O75" si="30">O27-N27</f>
        <v>0.22631448507309004</v>
      </c>
      <c r="P75" s="335">
        <f t="shared" ref="P75" si="31">P27-O27</f>
        <v>0.18150216341019088</v>
      </c>
      <c r="Q75" s="335">
        <f t="shared" ref="Q75" si="32">Q27-P27</f>
        <v>0.10677242279052002</v>
      </c>
      <c r="R75" s="335">
        <f t="shared" ref="R75" si="33">R27-Q27</f>
        <v>0.18736708164214999</v>
      </c>
      <c r="S75" s="335">
        <f t="shared" ref="S75" si="34">S27-R27</f>
        <v>0.3894072771072401</v>
      </c>
      <c r="T75" s="335">
        <f t="shared" ref="T75" si="35">T27-S27</f>
        <v>0.56297779083251998</v>
      </c>
      <c r="U75" s="335">
        <f t="shared" ref="U75" si="36">U27-T27</f>
        <v>0.36732101440429998</v>
      </c>
    </row>
    <row r="76" spans="1:21" x14ac:dyDescent="0.25">
      <c r="A76" s="335"/>
      <c r="B76" s="337" t="s">
        <v>772</v>
      </c>
      <c r="C76" s="336"/>
      <c r="D76" s="335"/>
      <c r="E76" s="335"/>
      <c r="F76" s="335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</row>
    <row r="77" spans="1:21" ht="15" customHeight="1" x14ac:dyDescent="0.25">
      <c r="A77" s="335"/>
      <c r="B77" s="335"/>
      <c r="C77" s="336">
        <v>2012</v>
      </c>
      <c r="D77" s="335">
        <f>SUM(D29:$U29)</f>
        <v>0.94341108185471934</v>
      </c>
      <c r="E77" s="335">
        <f>SUM(E29:$U29)</f>
        <v>0.94278511242009666</v>
      </c>
      <c r="F77" s="335">
        <f>SUM(F29:$U29)</f>
        <v>0.93070830614305999</v>
      </c>
      <c r="G77" s="335">
        <f>SUM(G29:$U29)</f>
        <v>0.90946315065957561</v>
      </c>
      <c r="H77" s="335">
        <f>SUM(H29:$U29)</f>
        <v>0.87930375733412769</v>
      </c>
      <c r="I77" s="335">
        <f>SUM(I29:$U29)</f>
        <v>0.78772878297604587</v>
      </c>
      <c r="J77" s="335">
        <f>SUM(J29:$U29)</f>
        <v>0.74083489202894237</v>
      </c>
      <c r="K77" s="335">
        <f>SUM(K29:$U29)</f>
        <v>0.71051572659052875</v>
      </c>
      <c r="L77" s="335">
        <f>SUM(L29:$U29)</f>
        <v>0.67348174401558902</v>
      </c>
      <c r="M77" s="335">
        <f>SUM(M29:$U29)</f>
        <v>0.56731617846526206</v>
      </c>
      <c r="N77" s="335">
        <f>SUM(N29:$U29)</f>
        <v>0.53852307074703276</v>
      </c>
      <c r="O77" s="335">
        <f>SUM(O29:$U29)</f>
        <v>0.50618487619794905</v>
      </c>
      <c r="P77" s="335">
        <f>SUM(P29:$U29)</f>
        <v>0.20094153308309604</v>
      </c>
      <c r="Q77" s="335">
        <f>SUM(Q29:$U29)</f>
        <v>0.18288182863034294</v>
      </c>
      <c r="R77" s="335">
        <f>SUM(R29:$U29)</f>
        <v>0.16205782652832554</v>
      </c>
      <c r="S77" s="335">
        <f>SUM(S29:$U29)</f>
        <v>0.13592589111067344</v>
      </c>
      <c r="T77" s="335">
        <f>SUM(T29:$U29)</f>
        <v>7.8162422869354504E-3</v>
      </c>
      <c r="U77" s="335">
        <f>SUM(U29:$U29)</f>
        <v>2.0317479502409701E-3</v>
      </c>
    </row>
    <row r="78" spans="1:21" ht="15" customHeight="1" x14ac:dyDescent="0.25">
      <c r="A78" s="335"/>
      <c r="B78" s="335"/>
      <c r="C78" s="336">
        <v>12012</v>
      </c>
      <c r="D78" s="335">
        <f>SUM(D30:$U30)</f>
        <v>0.93606446584453806</v>
      </c>
      <c r="E78" s="335">
        <f>SUM(E30:$U30)</f>
        <v>0.93541777727659792</v>
      </c>
      <c r="F78" s="335">
        <f>SUM(F30:$U30)</f>
        <v>0.92343352397438139</v>
      </c>
      <c r="G78" s="335">
        <f>SUM(G30:$U30)</f>
        <v>0.90251359564717859</v>
      </c>
      <c r="H78" s="335">
        <f>SUM(H30:$U30)</f>
        <v>0.87282344361301512</v>
      </c>
      <c r="I78" s="335">
        <f>SUM(I30:$U30)</f>
        <v>0.78101286699529737</v>
      </c>
      <c r="J78" s="335">
        <f>SUM(J30:$U30)</f>
        <v>0.73622240906115621</v>
      </c>
      <c r="K78" s="335">
        <f>SUM(K30:$U30)</f>
        <v>0.70607692038174719</v>
      </c>
      <c r="L78" s="335">
        <f>SUM(L30:$U30)</f>
        <v>0.66904561256524198</v>
      </c>
      <c r="M78" s="335">
        <f>SUM(M30:$U30)</f>
        <v>0.5626178759848699</v>
      </c>
      <c r="N78" s="335">
        <f>SUM(N30:$U30)</f>
        <v>0.53353181143756956</v>
      </c>
      <c r="O78" s="335">
        <f>SUM(O30:$U30)</f>
        <v>0.50110102107282728</v>
      </c>
      <c r="P78" s="335">
        <f>SUM(P30:$U30)</f>
        <v>0.1986296515678983</v>
      </c>
      <c r="Q78" s="335">
        <f>SUM(Q30:$U30)</f>
        <v>0.18102250469382808</v>
      </c>
      <c r="R78" s="335">
        <f>SUM(R30:$U30)</f>
        <v>0.15986196917947337</v>
      </c>
      <c r="S78" s="335">
        <f>SUM(S30:$U30)</f>
        <v>0.13384595548268369</v>
      </c>
      <c r="T78" s="335">
        <f>SUM(T30:$U30)</f>
        <v>7.3467198526486798E-3</v>
      </c>
      <c r="U78" s="335">
        <f>SUM(U30:$U30)</f>
        <v>1.8004992743954099E-3</v>
      </c>
    </row>
    <row r="79" spans="1:21" x14ac:dyDescent="0.25">
      <c r="A79" s="335"/>
      <c r="B79" s="335"/>
      <c r="C79" s="336">
        <v>22012</v>
      </c>
      <c r="D79" s="335">
        <f>SUM(D31:$U31)</f>
        <v>0.94191704608965598</v>
      </c>
      <c r="E79" s="335">
        <f>SUM(E31:$U31)</f>
        <v>0.94111747993156247</v>
      </c>
      <c r="F79" s="335">
        <f>SUM(F31:$U31)</f>
        <v>0.92918155668303304</v>
      </c>
      <c r="G79" s="335">
        <f>SUM(G31:$U31)</f>
        <v>0.90777915110811525</v>
      </c>
      <c r="H79" s="335">
        <f>SUM(H31:$U31)</f>
        <v>0.87698227306827836</v>
      </c>
      <c r="I79" s="335">
        <f>SUM(I31:$U31)</f>
        <v>0.78549922397360139</v>
      </c>
      <c r="J79" s="335">
        <f>SUM(J31:$U31)</f>
        <v>0.73947275569662385</v>
      </c>
      <c r="K79" s="335">
        <f>SUM(K31:$U31)</f>
        <v>0.70913758082315259</v>
      </c>
      <c r="L79" s="335">
        <f>SUM(L31:$U31)</f>
        <v>0.67248390940949254</v>
      </c>
      <c r="M79" s="335">
        <f>SUM(M31:$U31)</f>
        <v>0.56692553637549248</v>
      </c>
      <c r="N79" s="335">
        <f>SUM(N31:$U31)</f>
        <v>0.53790959669277039</v>
      </c>
      <c r="O79" s="335">
        <f>SUM(O31:$U31)</f>
        <v>0.50527214584872093</v>
      </c>
      <c r="P79" s="335">
        <f>SUM(P31:$U31)</f>
        <v>0.20043229637667487</v>
      </c>
      <c r="Q79" s="335">
        <f>SUM(Q31:$U31)</f>
        <v>0.18233137717470477</v>
      </c>
      <c r="R79" s="335">
        <f>SUM(R31:$U31)</f>
        <v>0.16206533601507497</v>
      </c>
      <c r="S79" s="335">
        <f>SUM(S31:$U31)</f>
        <v>0.13607680751010728</v>
      </c>
      <c r="T79" s="335">
        <f>SUM(T31:$U31)</f>
        <v>8.0620641820132698E-3</v>
      </c>
      <c r="U79" s="335">
        <f>SUM(U31:$U31)</f>
        <v>2.1642073988914498E-3</v>
      </c>
    </row>
    <row r="80" spans="1:21" x14ac:dyDescent="0.25">
      <c r="A80" s="335"/>
      <c r="B80" s="335"/>
      <c r="C80" s="336">
        <v>32012</v>
      </c>
      <c r="D80" s="335">
        <f>SUM(D32:$U32)</f>
        <v>0.94635515887057386</v>
      </c>
      <c r="E80" s="335">
        <f>SUM(E32:$U32)</f>
        <v>0.94584978837519862</v>
      </c>
      <c r="F80" s="335">
        <f>SUM(F32:$U32)</f>
        <v>0.93387676775455453</v>
      </c>
      <c r="G80" s="335">
        <f>SUM(G32:$U32)</f>
        <v>0.91273763217031934</v>
      </c>
      <c r="H80" s="335">
        <f>SUM(H32:$U32)</f>
        <v>0.88277453184127785</v>
      </c>
      <c r="I80" s="335">
        <f>SUM(I32:$U32)</f>
        <v>0.79121590405702547</v>
      </c>
      <c r="J80" s="335">
        <f>SUM(J32:$U32)</f>
        <v>0.74333284050226189</v>
      </c>
      <c r="K80" s="335">
        <f>SUM(K32:$U32)</f>
        <v>0.71283091045916058</v>
      </c>
      <c r="L80" s="335">
        <f>SUM(L32:$U32)</f>
        <v>0.67589367739856221</v>
      </c>
      <c r="M80" s="335">
        <f>SUM(M32:$U32)</f>
        <v>0.56960073672235012</v>
      </c>
      <c r="N80" s="335">
        <f>SUM(N32:$U32)</f>
        <v>0.54084853641688824</v>
      </c>
      <c r="O80" s="335">
        <f>SUM(O32:$U32)</f>
        <v>0.50808910839259624</v>
      </c>
      <c r="P80" s="335">
        <f>SUM(P32:$U32)</f>
        <v>0.20258123986423027</v>
      </c>
      <c r="Q80" s="335">
        <f>SUM(Q32:$U32)</f>
        <v>0.18405712023377427</v>
      </c>
      <c r="R80" s="335">
        <f>SUM(R32:$U32)</f>
        <v>0.16306300275027757</v>
      </c>
      <c r="S80" s="335">
        <f>SUM(S32:$U32)</f>
        <v>0.13684500940144068</v>
      </c>
      <c r="T80" s="335">
        <f>SUM(T32:$U32)</f>
        <v>7.8766513615846599E-3</v>
      </c>
      <c r="U80" s="335">
        <f>SUM(U32:$U32)</f>
        <v>2.15854914858937E-3</v>
      </c>
    </row>
    <row r="81" spans="1:21" x14ac:dyDescent="0.25">
      <c r="A81" s="335"/>
      <c r="B81" s="335"/>
      <c r="C81" s="336">
        <v>42012</v>
      </c>
      <c r="D81" s="335">
        <f>SUM(D33:$U33)</f>
        <v>0.94914618338225443</v>
      </c>
      <c r="E81" s="335">
        <f>SUM(E33:$U33)</f>
        <v>0.94859213149175081</v>
      </c>
      <c r="F81" s="335">
        <f>SUM(F33:$U33)</f>
        <v>0.93618200020864639</v>
      </c>
      <c r="G81" s="335">
        <f>SUM(G33:$U33)</f>
        <v>0.91466858098283432</v>
      </c>
      <c r="H81" s="335">
        <f>SUM(H33:$U33)</f>
        <v>0.88448522472754143</v>
      </c>
      <c r="I81" s="335">
        <f>SUM(I33:$U33)</f>
        <v>0.7930335649289193</v>
      </c>
      <c r="J81" s="335">
        <f>SUM(J33:$U33)</f>
        <v>0.74420830095186863</v>
      </c>
      <c r="K81" s="335">
        <f>SUM(K33:$U33)</f>
        <v>0.71391704538837109</v>
      </c>
      <c r="L81" s="335">
        <f>SUM(L33:$U33)</f>
        <v>0.67640781635418568</v>
      </c>
      <c r="M81" s="335">
        <f>SUM(M33:$U33)</f>
        <v>0.57002490991726573</v>
      </c>
      <c r="N81" s="335">
        <f>SUM(N33:$U33)</f>
        <v>0.54169820295646842</v>
      </c>
      <c r="O81" s="335">
        <f>SUM(O33:$U33)</f>
        <v>0.51016623573377784</v>
      </c>
      <c r="P81" s="335">
        <f>SUM(P33:$U33)</f>
        <v>0.20207456545904284</v>
      </c>
      <c r="Q81" s="335">
        <f>SUM(Q33:$U33)</f>
        <v>0.18407532060518866</v>
      </c>
      <c r="R81" s="335">
        <f>SUM(R33:$U33)</f>
        <v>0.16319802077487117</v>
      </c>
      <c r="S81" s="335">
        <f>SUM(S33:$U33)</f>
        <v>0.13689647847786546</v>
      </c>
      <c r="T81" s="335">
        <f>SUM(T33:$U33)</f>
        <v>7.9723172821104492E-3</v>
      </c>
      <c r="U81" s="335">
        <f>SUM(U33:$U33)</f>
        <v>2.0006946288049199E-3</v>
      </c>
    </row>
    <row r="82" spans="1:21" x14ac:dyDescent="0.25">
      <c r="A82" s="335"/>
      <c r="B82" s="335"/>
      <c r="C82" s="336">
        <v>2013</v>
      </c>
      <c r="D82" s="335">
        <f>SUM(D34:$U34)</f>
        <v>0.94895692134741583</v>
      </c>
      <c r="E82" s="335">
        <f>SUM(E34:$U34)</f>
        <v>0.94835975859314092</v>
      </c>
      <c r="F82" s="335">
        <f>SUM(F34:$U34)</f>
        <v>0.93657968193292507</v>
      </c>
      <c r="G82" s="335">
        <f>SUM(G34:$U34)</f>
        <v>0.91649872809648403</v>
      </c>
      <c r="H82" s="335">
        <f>SUM(H34:$U34)</f>
        <v>0.88717158697545417</v>
      </c>
      <c r="I82" s="335">
        <f>SUM(I34:$U34)</f>
        <v>0.7986768539994944</v>
      </c>
      <c r="J82" s="335">
        <f>SUM(J34:$U34)</f>
        <v>0.75260469876229652</v>
      </c>
      <c r="K82" s="335">
        <f>SUM(K34:$U34)</f>
        <v>0.72292868606746086</v>
      </c>
      <c r="L82" s="335">
        <f>SUM(L34:$U34)</f>
        <v>0.68642139993607887</v>
      </c>
      <c r="M82" s="335">
        <f>SUM(M34:$U34)</f>
        <v>0.5804105829447499</v>
      </c>
      <c r="N82" s="335">
        <f>SUM(N34:$U34)</f>
        <v>0.55166594125330359</v>
      </c>
      <c r="O82" s="335">
        <f>SUM(O34:$U34)</f>
        <v>0.52082629874348552</v>
      </c>
      <c r="P82" s="335">
        <f>SUM(P34:$U34)</f>
        <v>0.20637144520878747</v>
      </c>
      <c r="Q82" s="335">
        <f>SUM(Q34:$U34)</f>
        <v>0.18823544308543155</v>
      </c>
      <c r="R82" s="335">
        <f>SUM(R34:$U34)</f>
        <v>0.16654021292924837</v>
      </c>
      <c r="S82" s="335">
        <f>SUM(S34:$U34)</f>
        <v>0.13967340625822497</v>
      </c>
      <c r="T82" s="335">
        <f>SUM(T34:$U34)</f>
        <v>7.9083833843469602E-3</v>
      </c>
      <c r="U82" s="335">
        <f>SUM(U34:$U34)</f>
        <v>1.9909902475774301E-3</v>
      </c>
    </row>
    <row r="83" spans="1:21" x14ac:dyDescent="0.25">
      <c r="A83" s="335"/>
      <c r="B83" s="335"/>
      <c r="C83" s="336">
        <v>12013</v>
      </c>
      <c r="D83" s="335">
        <f>SUM(D35:$U35)</f>
        <v>0.94897287868661839</v>
      </c>
      <c r="E83" s="335">
        <f>SUM(E35:$U35)</f>
        <v>0.94838850910309735</v>
      </c>
      <c r="F83" s="335">
        <f>SUM(F35:$U35)</f>
        <v>0.93614200653974</v>
      </c>
      <c r="G83" s="335">
        <f>SUM(G35:$U35)</f>
        <v>0.91548405552748613</v>
      </c>
      <c r="H83" s="335">
        <f>SUM(H35:$U35)</f>
        <v>0.88565493712667409</v>
      </c>
      <c r="I83" s="335">
        <f>SUM(I35:$U35)</f>
        <v>0.79627906868699971</v>
      </c>
      <c r="J83" s="335">
        <f>SUM(J35:$U35)</f>
        <v>0.74981541896704618</v>
      </c>
      <c r="K83" s="335">
        <f>SUM(K35:$U35)</f>
        <v>0.72001141274813596</v>
      </c>
      <c r="L83" s="335">
        <f>SUM(L35:$U35)</f>
        <v>0.6829929869854825</v>
      </c>
      <c r="M83" s="335">
        <f>SUM(M35:$U35)</f>
        <v>0.57740019971970458</v>
      </c>
      <c r="N83" s="335">
        <f>SUM(N35:$U35)</f>
        <v>0.54945809172932047</v>
      </c>
      <c r="O83" s="335">
        <f>SUM(O35:$U35)</f>
        <v>0.51961477624718089</v>
      </c>
      <c r="P83" s="335">
        <f>SUM(P35:$U35)</f>
        <v>0.20665284025017178</v>
      </c>
      <c r="Q83" s="335">
        <f>SUM(Q35:$U35)</f>
        <v>0.18799998576287191</v>
      </c>
      <c r="R83" s="335">
        <f>SUM(R35:$U35)</f>
        <v>0.1663941867882387</v>
      </c>
      <c r="S83" s="335">
        <f>SUM(S35:$U35)</f>
        <v>0.1399359904462473</v>
      </c>
      <c r="T83" s="335">
        <f>SUM(T35:$U35)</f>
        <v>7.8144125873222895E-3</v>
      </c>
      <c r="U83" s="335">
        <f>SUM(U35:$U35)</f>
        <v>1.7593941884115299E-3</v>
      </c>
    </row>
    <row r="84" spans="1:21" x14ac:dyDescent="0.25">
      <c r="A84" s="335"/>
      <c r="B84" s="335"/>
      <c r="C84" s="336">
        <v>22013</v>
      </c>
      <c r="D84" s="335">
        <f>SUM(D32:$U32)</f>
        <v>0.94635515887057386</v>
      </c>
      <c r="E84" s="335">
        <f>SUM(E32:$U32)</f>
        <v>0.94584978837519862</v>
      </c>
      <c r="F84" s="335">
        <f>SUM(F32:$U32)</f>
        <v>0.93387676775455453</v>
      </c>
      <c r="G84" s="335">
        <f>SUM(G32:$U32)</f>
        <v>0.91273763217031934</v>
      </c>
      <c r="H84" s="335">
        <f>SUM(H32:$U32)</f>
        <v>0.88277453184127785</v>
      </c>
      <c r="I84" s="335">
        <f>SUM(I32:$U32)</f>
        <v>0.79121590405702547</v>
      </c>
      <c r="J84" s="335">
        <f>SUM(J32:$U32)</f>
        <v>0.74333284050226189</v>
      </c>
      <c r="K84" s="335">
        <f>SUM(K32:$U32)</f>
        <v>0.71283091045916058</v>
      </c>
      <c r="L84" s="335">
        <f>SUM(L32:$U32)</f>
        <v>0.67589367739856221</v>
      </c>
      <c r="M84" s="335">
        <f>SUM(M32:$U32)</f>
        <v>0.56960073672235012</v>
      </c>
      <c r="N84" s="335">
        <f>SUM(N32:$U32)</f>
        <v>0.54084853641688824</v>
      </c>
      <c r="O84" s="335">
        <f>SUM(O32:$U32)</f>
        <v>0.50808910839259624</v>
      </c>
      <c r="P84" s="335">
        <f>SUM(P32:$U32)</f>
        <v>0.20258123986423027</v>
      </c>
      <c r="Q84" s="335">
        <f>SUM(Q32:$U32)</f>
        <v>0.18405712023377427</v>
      </c>
      <c r="R84" s="335">
        <f>SUM(R32:$U32)</f>
        <v>0.16306300275027757</v>
      </c>
      <c r="S84" s="335">
        <f>SUM(S32:$U32)</f>
        <v>0.13684500940144068</v>
      </c>
      <c r="T84" s="335">
        <f>SUM(T32:$U32)</f>
        <v>7.8766513615846599E-3</v>
      </c>
      <c r="U84" s="335">
        <f>SUM(U32:$U32)</f>
        <v>2.15854914858937E-3</v>
      </c>
    </row>
    <row r="85" spans="1:21" x14ac:dyDescent="0.25">
      <c r="A85" s="335"/>
      <c r="B85" s="335"/>
      <c r="C85" s="336">
        <v>32013</v>
      </c>
      <c r="D85" s="335">
        <f>SUM(D33:$U33)</f>
        <v>0.94914618338225443</v>
      </c>
      <c r="E85" s="335">
        <f>SUM(E33:$U33)</f>
        <v>0.94859213149175081</v>
      </c>
      <c r="F85" s="335">
        <f>SUM(F33:$U33)</f>
        <v>0.93618200020864639</v>
      </c>
      <c r="G85" s="335">
        <f>SUM(G33:$U33)</f>
        <v>0.91466858098283432</v>
      </c>
      <c r="H85" s="335">
        <f>SUM(H33:$U33)</f>
        <v>0.88448522472754143</v>
      </c>
      <c r="I85" s="335">
        <f>SUM(I33:$U33)</f>
        <v>0.7930335649289193</v>
      </c>
      <c r="J85" s="335">
        <f>SUM(J33:$U33)</f>
        <v>0.74420830095186863</v>
      </c>
      <c r="K85" s="335">
        <f>SUM(K33:$U33)</f>
        <v>0.71391704538837109</v>
      </c>
      <c r="L85" s="335">
        <f>SUM(L33:$U33)</f>
        <v>0.67640781635418568</v>
      </c>
      <c r="M85" s="335">
        <f>SUM(M33:$U33)</f>
        <v>0.57002490991726573</v>
      </c>
      <c r="N85" s="335">
        <f>SUM(N33:$U33)</f>
        <v>0.54169820295646842</v>
      </c>
      <c r="O85" s="335">
        <f>SUM(O33:$U33)</f>
        <v>0.51016623573377784</v>
      </c>
      <c r="P85" s="335">
        <f>SUM(P33:$U33)</f>
        <v>0.20207456545904284</v>
      </c>
      <c r="Q85" s="335">
        <f>SUM(Q33:$U33)</f>
        <v>0.18407532060518866</v>
      </c>
      <c r="R85" s="335">
        <f>SUM(R33:$U33)</f>
        <v>0.16319802077487117</v>
      </c>
      <c r="S85" s="335">
        <f>SUM(S33:$U33)</f>
        <v>0.13689647847786546</v>
      </c>
      <c r="T85" s="335">
        <f>SUM(T33:$U33)</f>
        <v>7.9723172821104492E-3</v>
      </c>
      <c r="U85" s="335">
        <f>SUM(U33:$U33)</f>
        <v>2.0006946288049199E-3</v>
      </c>
    </row>
    <row r="86" spans="1:21" x14ac:dyDescent="0.25">
      <c r="A86" s="335"/>
      <c r="B86" s="335"/>
      <c r="C86" s="336">
        <v>42013</v>
      </c>
      <c r="D86" s="335">
        <f>SUM(D38:$U38)</f>
        <v>0.94890383945312307</v>
      </c>
      <c r="E86" s="335">
        <f>SUM(E38:$U38)</f>
        <v>0.94828890799544707</v>
      </c>
      <c r="F86" s="335">
        <f>SUM(F38:$U38)</f>
        <v>0.93665002263151065</v>
      </c>
      <c r="G86" s="335">
        <f>SUM(G38:$U38)</f>
        <v>0.91692460305057444</v>
      </c>
      <c r="H86" s="335">
        <f>SUM(H38:$U38)</f>
        <v>0.8884148502256719</v>
      </c>
      <c r="I86" s="335">
        <f>SUM(I38:$U38)</f>
        <v>0.80125910579226889</v>
      </c>
      <c r="J86" s="335">
        <f>SUM(J38:$U38)</f>
        <v>0.75639171316288389</v>
      </c>
      <c r="K86" s="335">
        <f>SUM(K38:$U38)</f>
        <v>0.72689538798294939</v>
      </c>
      <c r="L86" s="335">
        <f>SUM(L38:$U38)</f>
        <v>0.69038986763916887</v>
      </c>
      <c r="M86" s="335">
        <f>SUM(M38:$U38)</f>
        <v>0.58206342509947684</v>
      </c>
      <c r="N86" s="335">
        <f>SUM(N38:$U38)</f>
        <v>0.55251896544359602</v>
      </c>
      <c r="O86" s="335">
        <f>SUM(O38:$U38)</f>
        <v>0.52201206213794615</v>
      </c>
      <c r="P86" s="335">
        <f>SUM(P38:$U38)</f>
        <v>0.20603422052226916</v>
      </c>
      <c r="Q86" s="335">
        <f>SUM(Q38:$U38)</f>
        <v>0.18812770373187915</v>
      </c>
      <c r="R86" s="335">
        <f>SUM(R38:$U38)</f>
        <v>0.16683820984326256</v>
      </c>
      <c r="S86" s="335">
        <f>SUM(S38:$U38)</f>
        <v>0.13989125913940326</v>
      </c>
      <c r="T86" s="335">
        <f>SUM(T38:$U38)</f>
        <v>7.8490448649972695E-3</v>
      </c>
      <c r="U86" s="335">
        <f>SUM(U38:$U38)</f>
        <v>2.2033804561942798E-3</v>
      </c>
    </row>
    <row r="87" spans="1:21" x14ac:dyDescent="0.25">
      <c r="A87" s="335"/>
      <c r="B87" s="335"/>
      <c r="C87" s="336">
        <v>2014</v>
      </c>
      <c r="D87" s="335">
        <f>SUM(D35:$U35)</f>
        <v>0.94897287868661839</v>
      </c>
      <c r="E87" s="335">
        <f>SUM(E35:$U35)</f>
        <v>0.94838850910309735</v>
      </c>
      <c r="F87" s="335">
        <f>SUM(F35:$U35)</f>
        <v>0.93614200653974</v>
      </c>
      <c r="G87" s="335">
        <f>SUM(G35:$U35)</f>
        <v>0.91548405552748613</v>
      </c>
      <c r="H87" s="335">
        <f>SUM(H35:$U35)</f>
        <v>0.88565493712667409</v>
      </c>
      <c r="I87" s="335">
        <f>SUM(I35:$U35)</f>
        <v>0.79627906868699971</v>
      </c>
      <c r="J87" s="335">
        <f>SUM(J35:$U35)</f>
        <v>0.74981541896704618</v>
      </c>
      <c r="K87" s="335">
        <f>SUM(K35:$U35)</f>
        <v>0.72001141274813596</v>
      </c>
      <c r="L87" s="335">
        <f>SUM(L35:$U35)</f>
        <v>0.6829929869854825</v>
      </c>
      <c r="M87" s="335">
        <f>SUM(M35:$U35)</f>
        <v>0.57740019971970458</v>
      </c>
      <c r="N87" s="335">
        <f>SUM(N35:$U35)</f>
        <v>0.54945809172932047</v>
      </c>
      <c r="O87" s="335">
        <f>SUM(O35:$U35)</f>
        <v>0.51961477624718089</v>
      </c>
      <c r="P87" s="335">
        <f>SUM(P35:$U35)</f>
        <v>0.20665284025017178</v>
      </c>
      <c r="Q87" s="335">
        <f>SUM(Q35:$U35)</f>
        <v>0.18799998576287191</v>
      </c>
      <c r="R87" s="335">
        <f>SUM(R35:$U35)</f>
        <v>0.1663941867882387</v>
      </c>
      <c r="S87" s="335">
        <f>SUM(S35:$U35)</f>
        <v>0.1399359904462473</v>
      </c>
      <c r="T87" s="335">
        <f>SUM(T35:$U35)</f>
        <v>7.8144125873222895E-3</v>
      </c>
      <c r="U87" s="335">
        <f>SUM(U35:$U35)</f>
        <v>1.7593941884115299E-3</v>
      </c>
    </row>
    <row r="88" spans="1:21" x14ac:dyDescent="0.25">
      <c r="A88" s="335"/>
      <c r="B88" s="335"/>
      <c r="C88" s="336">
        <v>12014</v>
      </c>
      <c r="D88" s="335">
        <f>SUM(D36:$U36)</f>
        <v>0.94936037895968273</v>
      </c>
      <c r="E88" s="335">
        <f>SUM(E36:$U36)</f>
        <v>0.94874365313444375</v>
      </c>
      <c r="F88" s="335">
        <f>SUM(F36:$U36)</f>
        <v>0.93693334015552066</v>
      </c>
      <c r="G88" s="335">
        <f>SUM(G36:$U36)</f>
        <v>0.91707206668797991</v>
      </c>
      <c r="H88" s="335">
        <f>SUM(H36:$U36)</f>
        <v>0.88695161568466685</v>
      </c>
      <c r="I88" s="335">
        <f>SUM(I36:$U36)</f>
        <v>0.79833257722202788</v>
      </c>
      <c r="J88" s="335">
        <f>SUM(J36:$U36)</f>
        <v>0.75099514576140891</v>
      </c>
      <c r="K88" s="335">
        <f>SUM(K36:$U36)</f>
        <v>0.72083711589221011</v>
      </c>
      <c r="L88" s="335">
        <f>SUM(L36:$U36)</f>
        <v>0.68436182627920161</v>
      </c>
      <c r="M88" s="335">
        <f>SUM(M36:$U36)</f>
        <v>0.58098653296474456</v>
      </c>
      <c r="N88" s="335">
        <f>SUM(N36:$U36)</f>
        <v>0.55253646487835884</v>
      </c>
      <c r="O88" s="335">
        <f>SUM(O36:$U36)</f>
        <v>0.52084941009525298</v>
      </c>
      <c r="P88" s="335">
        <f>SUM(P36:$U36)</f>
        <v>0.20651093462947795</v>
      </c>
      <c r="Q88" s="335">
        <f>SUM(Q36:$U36)</f>
        <v>0.18876595760230014</v>
      </c>
      <c r="R88" s="335">
        <f>SUM(R36:$U36)</f>
        <v>0.16623466613236854</v>
      </c>
      <c r="S88" s="335">
        <f>SUM(S36:$U36)</f>
        <v>0.13938782701734495</v>
      </c>
      <c r="T88" s="335">
        <f>SUM(T36:$U36)</f>
        <v>7.7107358956709608E-3</v>
      </c>
      <c r="U88" s="335">
        <f>SUM(U36:$U36)</f>
        <v>1.95234792772681E-3</v>
      </c>
    </row>
    <row r="89" spans="1:21" x14ac:dyDescent="0.25">
      <c r="A89" s="335"/>
      <c r="B89" s="335"/>
      <c r="C89" s="336">
        <v>22014</v>
      </c>
      <c r="D89" s="335">
        <f>SUM(D37:$U37)</f>
        <v>0.9485946472850626</v>
      </c>
      <c r="E89" s="335">
        <f>SUM(E37:$U37)</f>
        <v>0.9480222405400125</v>
      </c>
      <c r="F89" s="335">
        <f>SUM(F37:$U37)</f>
        <v>0.93658704194240261</v>
      </c>
      <c r="G89" s="335">
        <f>SUM(G37:$U37)</f>
        <v>0.91649564611725498</v>
      </c>
      <c r="H89" s="335">
        <f>SUM(H37:$U37)</f>
        <v>0.88762411545030762</v>
      </c>
      <c r="I89" s="335">
        <f>SUM(I37:$U37)</f>
        <v>0.79876788030378509</v>
      </c>
      <c r="J89" s="335">
        <f>SUM(J37:$U37)</f>
        <v>0.7531210861634462</v>
      </c>
      <c r="K89" s="335">
        <f>SUM(K37:$U37)</f>
        <v>0.72386759216897179</v>
      </c>
      <c r="L89" s="335">
        <f>SUM(L37:$U37)</f>
        <v>0.68782766605727363</v>
      </c>
      <c r="M89" s="335">
        <f>SUM(M37:$U37)</f>
        <v>0.58112510736100365</v>
      </c>
      <c r="N89" s="335">
        <f>SUM(N37:$U37)</f>
        <v>0.5521072472911327</v>
      </c>
      <c r="O89" s="335">
        <f>SUM(O37:$U37)</f>
        <v>0.52079664799384762</v>
      </c>
      <c r="P89" s="335">
        <f>SUM(P37:$U37)</f>
        <v>0.20629691216163357</v>
      </c>
      <c r="Q89" s="335">
        <f>SUM(Q37:$U37)</f>
        <v>0.18804852920584397</v>
      </c>
      <c r="R89" s="335">
        <f>SUM(R37:$U37)</f>
        <v>0.16668626549653726</v>
      </c>
      <c r="S89" s="335">
        <f>SUM(S37:$U37)</f>
        <v>0.13947994890622817</v>
      </c>
      <c r="T89" s="335">
        <f>SUM(T37:$U37)</f>
        <v>8.2562256138771807E-3</v>
      </c>
      <c r="U89" s="335">
        <f>SUM(U37:$U37)</f>
        <v>2.0424022804945699E-3</v>
      </c>
    </row>
    <row r="90" spans="1:21" x14ac:dyDescent="0.25">
      <c r="A90" s="335"/>
      <c r="B90" s="335"/>
      <c r="C90" s="336">
        <v>32014</v>
      </c>
      <c r="D90" s="335">
        <f>SUM(D42:$U42)</f>
        <v>0.95317081728717301</v>
      </c>
      <c r="E90" s="335">
        <f>SUM(E42:$U42)</f>
        <v>0.95260096481069889</v>
      </c>
      <c r="F90" s="335">
        <f>SUM(F42:$U42)</f>
        <v>0.94103995477780689</v>
      </c>
      <c r="G90" s="335">
        <f>SUM(G42:$U42)</f>
        <v>0.92183917528018344</v>
      </c>
      <c r="H90" s="335">
        <f>SUM(H42:$U42)</f>
        <v>0.89512984221801151</v>
      </c>
      <c r="I90" s="335">
        <f>SUM(I42:$U42)</f>
        <v>0.81052685296162952</v>
      </c>
      <c r="J90" s="335">
        <f>SUM(J42:$U42)</f>
        <v>0.76564776292070724</v>
      </c>
      <c r="K90" s="335">
        <f>SUM(K42:$U42)</f>
        <v>0.73646840965375293</v>
      </c>
      <c r="L90" s="335">
        <f>SUM(L42:$U42)</f>
        <v>0.70144458627328254</v>
      </c>
      <c r="M90" s="335">
        <f>SUM(M42:$U42)</f>
        <v>0.59512597089633357</v>
      </c>
      <c r="N90" s="335">
        <f>SUM(N42:$U42)</f>
        <v>0.56605792371556174</v>
      </c>
      <c r="O90" s="335">
        <f>SUM(O42:$U42)</f>
        <v>0.53418504400178801</v>
      </c>
      <c r="P90" s="335">
        <f>SUM(P42:$U42)</f>
        <v>0.21523203654214706</v>
      </c>
      <c r="Q90" s="335">
        <f>SUM(Q42:$U42)</f>
        <v>0.19688248401507705</v>
      </c>
      <c r="R90" s="335">
        <f>SUM(R42:$U42)</f>
        <v>0.17419260879978504</v>
      </c>
      <c r="S90" s="335">
        <f>SUM(S42:$U42)</f>
        <v>0.14625283656641805</v>
      </c>
      <c r="T90" s="335">
        <f>SUM(T42:$U42)</f>
        <v>8.2183438353240507E-3</v>
      </c>
      <c r="U90" s="335">
        <f>SUM(U42:$U42)</f>
        <v>2.3241206072270901E-3</v>
      </c>
    </row>
    <row r="91" spans="1:21" x14ac:dyDescent="0.25">
      <c r="A91" s="335"/>
      <c r="B91" s="335"/>
      <c r="C91" s="336">
        <v>42014</v>
      </c>
      <c r="D91" s="335">
        <f>SUM(D43:$U43)</f>
        <v>0.95426500000758097</v>
      </c>
      <c r="E91" s="335">
        <f>SUM(E43:$U43)</f>
        <v>0.9536337514873594</v>
      </c>
      <c r="F91" s="335">
        <f>SUM(F43:$U43)</f>
        <v>0.94213065202347934</v>
      </c>
      <c r="G91" s="335">
        <f>SUM(G43:$U43)</f>
        <v>0.92347848671488464</v>
      </c>
      <c r="H91" s="335">
        <f>SUM(H43:$U43)</f>
        <v>0.8972165014129132</v>
      </c>
      <c r="I91" s="335">
        <f>SUM(I43:$U43)</f>
        <v>0.81195932137779891</v>
      </c>
      <c r="J91" s="335">
        <f>SUM(J43:$U43)</f>
        <v>0.76722956332378089</v>
      </c>
      <c r="K91" s="335">
        <f>SUM(K43:$U43)</f>
        <v>0.73792843404226005</v>
      </c>
      <c r="L91" s="335">
        <f>SUM(L43:$U43)</f>
        <v>0.70214158552698813</v>
      </c>
      <c r="M91" s="335">
        <f>SUM(M43:$U43)</f>
        <v>0.59582066792063393</v>
      </c>
      <c r="N91" s="335">
        <f>SUM(N43:$U43)</f>
        <v>0.56685032392851986</v>
      </c>
      <c r="O91" s="335">
        <f>SUM(O43:$U43)</f>
        <v>0.53570199641399063</v>
      </c>
      <c r="P91" s="335">
        <f>SUM(P43:$U43)</f>
        <v>0.21806911262683576</v>
      </c>
      <c r="Q91" s="335">
        <f>SUM(Q43:$U43)</f>
        <v>0.19899580883793536</v>
      </c>
      <c r="R91" s="335">
        <f>SUM(R43:$U43)</f>
        <v>0.17658160510472956</v>
      </c>
      <c r="S91" s="335">
        <f>SUM(S43:$U43)</f>
        <v>0.14869456435553735</v>
      </c>
      <c r="T91" s="335">
        <f>SUM(T43:$U43)</f>
        <v>7.9817816149443405E-3</v>
      </c>
      <c r="U91" s="335">
        <f>SUM(U43:$U43)</f>
        <v>2.1839507389813701E-3</v>
      </c>
    </row>
    <row r="92" spans="1:21" x14ac:dyDescent="0.25">
      <c r="A92" s="335"/>
      <c r="B92" s="335"/>
      <c r="C92" s="336">
        <v>2015</v>
      </c>
      <c r="D92" s="335">
        <f>SUM(D44:$U44)</f>
        <v>0.9463591380044819</v>
      </c>
      <c r="E92" s="335">
        <f>SUM(E44:$U44)</f>
        <v>0.94591640471480798</v>
      </c>
      <c r="F92" s="335">
        <f>SUM(F44:$U44)</f>
        <v>0.93500931910239171</v>
      </c>
      <c r="G92" s="335">
        <f>SUM(G44:$U44)</f>
        <v>0.91681801504455518</v>
      </c>
      <c r="H92" s="335">
        <f>SUM(H44:$U44)</f>
        <v>0.89112728438340139</v>
      </c>
      <c r="I92" s="335">
        <f>SUM(I44:$U44)</f>
        <v>0.81170256040059041</v>
      </c>
      <c r="J92" s="335">
        <f>SUM(J44:$U44)</f>
        <v>0.76865193969570111</v>
      </c>
      <c r="K92" s="335">
        <f>SUM(K44:$U44)</f>
        <v>0.74090928747318685</v>
      </c>
      <c r="L92" s="335">
        <f>SUM(L44:$U44)</f>
        <v>0.70729676424525678</v>
      </c>
      <c r="M92" s="335">
        <f>SUM(M44:$U44)</f>
        <v>0.60409159003756974</v>
      </c>
      <c r="N92" s="335">
        <f>SUM(N44:$U44)</f>
        <v>0.57643820694647763</v>
      </c>
      <c r="O92" s="335">
        <f>SUM(O44:$U44)</f>
        <v>0.54646315961144898</v>
      </c>
      <c r="P92" s="335">
        <f>SUM(P44:$U44)</f>
        <v>0.22845825343392806</v>
      </c>
      <c r="Q92" s="335">
        <f>SUM(Q44:$U44)</f>
        <v>0.20924851647578196</v>
      </c>
      <c r="R92" s="335">
        <f>SUM(R44:$U44)</f>
        <v>0.18497513397596796</v>
      </c>
      <c r="S92" s="335">
        <f>SUM(S44:$U44)</f>
        <v>0.15482475399039705</v>
      </c>
      <c r="T92" s="335">
        <f>SUM(T44:$U44)</f>
        <v>8.7312811519950698E-3</v>
      </c>
      <c r="U92" s="335">
        <f>SUM(U44:$U44)</f>
        <v>2.3000382352620398E-3</v>
      </c>
    </row>
    <row r="93" spans="1:21" x14ac:dyDescent="0.25">
      <c r="A93" s="335"/>
      <c r="B93" s="335"/>
      <c r="C93" s="336">
        <v>12015</v>
      </c>
      <c r="D93" s="335">
        <f>SUM(D45:$U45)</f>
        <v>0.95573036011774115</v>
      </c>
      <c r="E93" s="335">
        <f>SUM(E45:$U45)</f>
        <v>0.95524448109790705</v>
      </c>
      <c r="F93" s="335">
        <f>SUM(F45:$U45)</f>
        <v>0.94372478360310219</v>
      </c>
      <c r="G93" s="335">
        <f>SUM(G45:$U45)</f>
        <v>0.92507932195439957</v>
      </c>
      <c r="H93" s="335">
        <f>SUM(H45:$U45)</f>
        <v>0.89770079078152798</v>
      </c>
      <c r="I93" s="335">
        <f>SUM(I45:$U45)</f>
        <v>0.81464848341420315</v>
      </c>
      <c r="J93" s="335">
        <f>SUM(J45:$U45)</f>
        <v>0.76898454921320114</v>
      </c>
      <c r="K93" s="335">
        <f>SUM(K45:$U45)</f>
        <v>0.73971613356843624</v>
      </c>
      <c r="L93" s="335">
        <f>SUM(L45:$U45)</f>
        <v>0.70516536617651615</v>
      </c>
      <c r="M93" s="335">
        <f>SUM(M45:$U45)</f>
        <v>0.60004361951723717</v>
      </c>
      <c r="N93" s="335">
        <f>SUM(N45:$U45)</f>
        <v>0.57229074696078919</v>
      </c>
      <c r="O93" s="335">
        <f>SUM(O45:$U45)</f>
        <v>0.54207267286255978</v>
      </c>
      <c r="P93" s="335">
        <f>SUM(P45:$U45)</f>
        <v>0.22552611352875879</v>
      </c>
      <c r="Q93" s="335">
        <f>SUM(Q45:$U45)</f>
        <v>0.2066210494376724</v>
      </c>
      <c r="R93" s="335">
        <f>SUM(R45:$U45)</f>
        <v>0.18299782695248767</v>
      </c>
      <c r="S93" s="335">
        <f>SUM(S45:$U45)</f>
        <v>0.15435844706371468</v>
      </c>
      <c r="T93" s="335">
        <f>SUM(T45:$U45)</f>
        <v>8.4548597224056703E-3</v>
      </c>
      <c r="U93" s="335">
        <f>SUM(U45:$U45)</f>
        <v>2.3692063987255101E-3</v>
      </c>
    </row>
    <row r="94" spans="1:21" x14ac:dyDescent="0.25">
      <c r="A94" s="335"/>
      <c r="B94" s="335"/>
      <c r="C94" s="336">
        <v>22015</v>
      </c>
      <c r="D94" s="335">
        <f>SUM(D46:$U46)</f>
        <v>0.95716536603867974</v>
      </c>
      <c r="E94" s="335">
        <f>SUM(E46:$U46)</f>
        <v>0.95666693896055188</v>
      </c>
      <c r="F94" s="335">
        <f>SUM(F46:$U46)</f>
        <v>0.94503598101437059</v>
      </c>
      <c r="G94" s="335">
        <f>SUM(G46:$U46)</f>
        <v>0.92584899999201264</v>
      </c>
      <c r="H94" s="335">
        <f>SUM(H46:$U46)</f>
        <v>0.89904695190489259</v>
      </c>
      <c r="I94" s="335">
        <f>SUM(I46:$U46)</f>
        <v>0.81731452234089341</v>
      </c>
      <c r="J94" s="335">
        <f>SUM(J46:$U46)</f>
        <v>0.77216899953782525</v>
      </c>
      <c r="K94" s="335">
        <f>SUM(K46:$U46)</f>
        <v>0.74332444369792905</v>
      </c>
      <c r="L94" s="335">
        <f>SUM(L46:$U46)</f>
        <v>0.7085793241858479</v>
      </c>
      <c r="M94" s="335">
        <f>SUM(M46:$U46)</f>
        <v>0.60468873381614685</v>
      </c>
      <c r="N94" s="335">
        <f>SUM(N46:$U46)</f>
        <v>0.57579753361642361</v>
      </c>
      <c r="O94" s="335">
        <f>SUM(O46:$U46)</f>
        <v>0.54437262751162052</v>
      </c>
      <c r="P94" s="335">
        <f>SUM(P46:$U46)</f>
        <v>0.22858349420130258</v>
      </c>
      <c r="Q94" s="335">
        <f>SUM(Q46:$U46)</f>
        <v>0.20902316831052309</v>
      </c>
      <c r="R94" s="335">
        <f>SUM(R46:$U46)</f>
        <v>0.18558152392506608</v>
      </c>
      <c r="S94" s="335">
        <f>SUM(S46:$U46)</f>
        <v>0.15680169872939598</v>
      </c>
      <c r="T94" s="335">
        <f>SUM(T46:$U46)</f>
        <v>8.9665632694959606E-3</v>
      </c>
      <c r="U94" s="335">
        <f>SUM(U46:$U46)</f>
        <v>2.2366978228092198E-3</v>
      </c>
    </row>
    <row r="95" spans="1:21" x14ac:dyDescent="0.25">
      <c r="A95" s="335"/>
      <c r="B95" s="335"/>
      <c r="C95" s="336">
        <v>32015</v>
      </c>
      <c r="D95" s="335">
        <f>SUM(D47:$U47)</f>
        <v>0.95615710003767196</v>
      </c>
      <c r="E95" s="335">
        <f>SUM(E47:$U47)</f>
        <v>0.95566732645966146</v>
      </c>
      <c r="F95" s="335">
        <f>SUM(F47:$U47)</f>
        <v>0.94421993964351747</v>
      </c>
      <c r="G95" s="335">
        <f>SUM(G47:$U47)</f>
        <v>0.92593853385187719</v>
      </c>
      <c r="H95" s="335">
        <f>SUM(H47:$U47)</f>
        <v>0.89836972230114076</v>
      </c>
      <c r="I95" s="335">
        <f>SUM(I47:$U47)</f>
        <v>0.81788183772005174</v>
      </c>
      <c r="J95" s="335">
        <f>SUM(J47:$U47)</f>
        <v>0.773536991560832</v>
      </c>
      <c r="K95" s="335">
        <f>SUM(K47:$U47)</f>
        <v>0.74561649397946939</v>
      </c>
      <c r="L95" s="335">
        <f>SUM(L47:$U47)</f>
        <v>0.7100777684245263</v>
      </c>
      <c r="M95" s="335">
        <f>SUM(M47:$U47)</f>
        <v>0.60750102833844732</v>
      </c>
      <c r="N95" s="335">
        <f>SUM(N47:$U47)</f>
        <v>0.57927452237345289</v>
      </c>
      <c r="O95" s="335">
        <f>SUM(O47:$U47)</f>
        <v>0.54855052032507967</v>
      </c>
      <c r="P95" s="335">
        <f>SUM(P47:$U47)</f>
        <v>0.2319349090103057</v>
      </c>
      <c r="Q95" s="335">
        <f>SUM(Q47:$U47)</f>
        <v>0.21261145011521848</v>
      </c>
      <c r="R95" s="335">
        <f>SUM(R47:$U47)</f>
        <v>0.18878136598505049</v>
      </c>
      <c r="S95" s="335">
        <f>SUM(S47:$U47)</f>
        <v>0.15947122336365249</v>
      </c>
      <c r="T95" s="335">
        <f>SUM(T47:$U47)</f>
        <v>8.8924712035805004E-3</v>
      </c>
      <c r="U95" s="335">
        <f>SUM(U47:$U47)</f>
        <v>2.32935533858836E-3</v>
      </c>
    </row>
    <row r="96" spans="1:21" x14ac:dyDescent="0.25">
      <c r="A96" s="335"/>
      <c r="B96" s="335"/>
      <c r="C96" s="336">
        <v>42015</v>
      </c>
      <c r="D96" s="335">
        <f>SUM(D48:$U48)</f>
        <v>0.91653815688914553</v>
      </c>
      <c r="E96" s="335">
        <f>SUM(E48:$U48)</f>
        <v>0.9162405566312366</v>
      </c>
      <c r="F96" s="335">
        <f>SUM(F48:$U48)</f>
        <v>0.90720052504911952</v>
      </c>
      <c r="G96" s="335">
        <f>SUM(G48:$U48)</f>
        <v>0.89054120751097732</v>
      </c>
      <c r="H96" s="335">
        <f>SUM(H48:$U48)</f>
        <v>0.8695031912066038</v>
      </c>
      <c r="I96" s="335">
        <f>SUM(I48:$U48)</f>
        <v>0.79703778633847777</v>
      </c>
      <c r="J96" s="335">
        <f>SUM(J48:$U48)</f>
        <v>0.75995709234848574</v>
      </c>
      <c r="K96" s="335">
        <f>SUM(K48:$U48)</f>
        <v>0.73500407906249121</v>
      </c>
      <c r="L96" s="335">
        <f>SUM(L48:$U48)</f>
        <v>0.70536873908713416</v>
      </c>
      <c r="M96" s="335">
        <f>SUM(M48:$U48)</f>
        <v>0.60412414046004426</v>
      </c>
      <c r="N96" s="335">
        <f>SUM(N48:$U48)</f>
        <v>0.57837232621386658</v>
      </c>
      <c r="O96" s="335">
        <f>SUM(O48:$U48)</f>
        <v>0.55082756886258721</v>
      </c>
      <c r="P96" s="335">
        <f>SUM(P48:$U48)</f>
        <v>0.22778511652722921</v>
      </c>
      <c r="Q96" s="335">
        <f>SUM(Q48:$U48)</f>
        <v>0.2087349114008244</v>
      </c>
      <c r="R96" s="335">
        <f>SUM(R48:$U48)</f>
        <v>0.18254638137295801</v>
      </c>
      <c r="S96" s="335">
        <f>SUM(S48:$U48)</f>
        <v>0.14869414316490251</v>
      </c>
      <c r="T96" s="335">
        <f>SUM(T48:$U48)</f>
        <v>8.6112027056515199E-3</v>
      </c>
      <c r="U96" s="335">
        <f>SUM(U48:$U48)</f>
        <v>2.2651879116892802E-3</v>
      </c>
    </row>
    <row r="97" spans="1:21" x14ac:dyDescent="0.25">
      <c r="A97" s="335"/>
      <c r="B97" s="335"/>
      <c r="C97" s="336">
        <v>2016</v>
      </c>
      <c r="D97" s="335">
        <f>SUM(D49:$U49)</f>
        <v>0.92860471812309731</v>
      </c>
      <c r="E97" s="335">
        <f>SUM(E49:$U49)</f>
        <v>0.92827310971915755</v>
      </c>
      <c r="F97" s="335">
        <f>SUM(F49:$U49)</f>
        <v>0.91888342890888486</v>
      </c>
      <c r="G97" s="335">
        <f>SUM(G49:$U49)</f>
        <v>0.90299390722066197</v>
      </c>
      <c r="H97" s="335">
        <f>SUM(H49:$U49)</f>
        <v>0.87998148892074857</v>
      </c>
      <c r="I97" s="335">
        <f>SUM(I49:$U49)</f>
        <v>0.80550524685531877</v>
      </c>
      <c r="J97" s="335">
        <f>SUM(J49:$U49)</f>
        <v>0.76766127813607477</v>
      </c>
      <c r="K97" s="335">
        <f>SUM(K49:$U49)</f>
        <v>0.74192261602729581</v>
      </c>
      <c r="L97" s="335">
        <f>SUM(L49:$U49)</f>
        <v>0.7130067637190225</v>
      </c>
      <c r="M97" s="335">
        <f>SUM(M49:$U49)</f>
        <v>0.61323719378560804</v>
      </c>
      <c r="N97" s="335">
        <f>SUM(N49:$U49)</f>
        <v>0.58839690964669011</v>
      </c>
      <c r="O97" s="335">
        <f>SUM(O49:$U49)</f>
        <v>0.56062670331448339</v>
      </c>
      <c r="P97" s="335">
        <f>SUM(P49:$U49)</f>
        <v>0.23699794989079237</v>
      </c>
      <c r="Q97" s="335">
        <f>SUM(Q49:$U49)</f>
        <v>0.21764201950281858</v>
      </c>
      <c r="R97" s="335">
        <f>SUM(R49:$U49)</f>
        <v>0.19444176275283098</v>
      </c>
      <c r="S97" s="335">
        <f>SUM(S49:$U49)</f>
        <v>0.16002209205180407</v>
      </c>
      <c r="T97" s="335">
        <f>SUM(T49:$U49)</f>
        <v>9.0022059157490696E-3</v>
      </c>
      <c r="U97" s="335">
        <f>SUM(U49:$U49)</f>
        <v>2.41554295644164E-3</v>
      </c>
    </row>
    <row r="98" spans="1:21" x14ac:dyDescent="0.25">
      <c r="A98" s="335"/>
      <c r="B98" s="335"/>
      <c r="C98" s="336">
        <v>12016</v>
      </c>
      <c r="D98" s="335">
        <f>SUM(D50:$U50)</f>
        <v>0.92907535738777369</v>
      </c>
      <c r="E98" s="335">
        <f>SUM(E50:$U50)</f>
        <v>0.92873897426761687</v>
      </c>
      <c r="F98" s="335">
        <f>SUM(F50:$U50)</f>
        <v>0.91938676801510155</v>
      </c>
      <c r="G98" s="335">
        <f>SUM(G50:$U50)</f>
        <v>0.90282656368799508</v>
      </c>
      <c r="H98" s="335">
        <f>SUM(H50:$U50)</f>
        <v>0.87980775278992929</v>
      </c>
      <c r="I98" s="335">
        <f>SUM(I50:$U50)</f>
        <v>0.80567913991399109</v>
      </c>
      <c r="J98" s="335">
        <f>SUM(J50:$U50)</f>
        <v>0.76743210968561448</v>
      </c>
      <c r="K98" s="335">
        <f>SUM(K50:$U50)</f>
        <v>0.74179738503880799</v>
      </c>
      <c r="L98" s="335">
        <f>SUM(L50:$U50)</f>
        <v>0.7135501441080121</v>
      </c>
      <c r="M98" s="335">
        <f>SUM(M50:$U50)</f>
        <v>0.61265213903971028</v>
      </c>
      <c r="N98" s="335">
        <f>SUM(N50:$U50)</f>
        <v>0.58818417903967224</v>
      </c>
      <c r="O98" s="335">
        <f>SUM(O50:$U50)</f>
        <v>0.56007982161827397</v>
      </c>
      <c r="P98" s="335">
        <f>SUM(P50:$U50)</f>
        <v>0.23695726064033792</v>
      </c>
      <c r="Q98" s="335">
        <f>SUM(Q50:$U50)</f>
        <v>0.21774876047857092</v>
      </c>
      <c r="R98" s="335">
        <f>SUM(R50:$U50)</f>
        <v>0.19355924357660101</v>
      </c>
      <c r="S98" s="335">
        <f>SUM(S50:$U50)</f>
        <v>0.15980623220093532</v>
      </c>
      <c r="T98" s="335">
        <f>SUM(T50:$U50)</f>
        <v>8.5978463757783105E-3</v>
      </c>
      <c r="U98" s="335">
        <f>SUM(U50:$U50)</f>
        <v>2.26710666902363E-3</v>
      </c>
    </row>
    <row r="99" spans="1:21" s="329" customFormat="1" x14ac:dyDescent="0.25">
      <c r="A99" s="335"/>
      <c r="B99" s="335"/>
      <c r="C99" s="336">
        <v>22016</v>
      </c>
      <c r="D99" s="335">
        <f>SUM(D51:$U51)</f>
        <v>0.92813573402236238</v>
      </c>
      <c r="E99" s="335">
        <f>SUM(E51:$U51)</f>
        <v>0.92780888336710654</v>
      </c>
      <c r="F99" s="335">
        <f>SUM(F51:$U51)</f>
        <v>0.91838186117820464</v>
      </c>
      <c r="G99" s="335">
        <f>SUM(G51:$U51)</f>
        <v>0.90316064166836463</v>
      </c>
      <c r="H99" s="335">
        <f>SUM(H51:$U51)</f>
        <v>0.88015459361486159</v>
      </c>
      <c r="I99" s="335">
        <f>SUM(I51:$U51)</f>
        <v>0.80533195170573912</v>
      </c>
      <c r="J99" s="335">
        <f>SUM(J51:$U51)</f>
        <v>0.7678896102588626</v>
      </c>
      <c r="K99" s="335">
        <f>SUM(K51:$U51)</f>
        <v>0.74204738135449611</v>
      </c>
      <c r="L99" s="335">
        <f>SUM(L51:$U51)</f>
        <v>0.71246528881602011</v>
      </c>
      <c r="M99" s="335">
        <f>SUM(M51:$U51)</f>
        <v>0.6138201530557128</v>
      </c>
      <c r="N99" s="335">
        <f>SUM(N51:$U51)</f>
        <v>0.58860886539332591</v>
      </c>
      <c r="O99" s="335">
        <f>SUM(O51:$U51)</f>
        <v>0.56117162550799571</v>
      </c>
      <c r="P99" s="335">
        <f>SUM(P51:$U51)</f>
        <v>0.23703849758021572</v>
      </c>
      <c r="Q99" s="335">
        <f>SUM(Q51:$U51)</f>
        <v>0.21753565850667692</v>
      </c>
      <c r="R99" s="335">
        <f>SUM(R51:$U51)</f>
        <v>0.1953211526852105</v>
      </c>
      <c r="S99" s="335">
        <f>SUM(S51:$U51)</f>
        <v>0.16023718821816191</v>
      </c>
      <c r="T99" s="335">
        <f>SUM(T51:$U51)</f>
        <v>9.4051312189549208E-3</v>
      </c>
      <c r="U99" s="335">
        <f>SUM(U51:$U51)</f>
        <v>2.5634525809437002E-3</v>
      </c>
    </row>
    <row r="100" spans="1:21" s="329" customFormat="1" x14ac:dyDescent="0.25">
      <c r="C100" s="331"/>
    </row>
    <row r="101" spans="1:21" s="329" customFormat="1" x14ac:dyDescent="0.25">
      <c r="C101" s="331"/>
    </row>
    <row r="102" spans="1:21" s="329" customFormat="1" x14ac:dyDescent="0.25">
      <c r="C102" s="331"/>
    </row>
    <row r="103" spans="1:21" s="329" customFormat="1" x14ac:dyDescent="0.25">
      <c r="C103" s="331"/>
    </row>
    <row r="104" spans="1:21" s="329" customFormat="1" x14ac:dyDescent="0.25">
      <c r="C104" s="331"/>
    </row>
    <row r="105" spans="1:21" s="329" customFormat="1" x14ac:dyDescent="0.25">
      <c r="C105" s="331"/>
    </row>
    <row r="106" spans="1:21" s="329" customFormat="1" x14ac:dyDescent="0.25">
      <c r="C106" s="331"/>
    </row>
    <row r="107" spans="1:21" s="329" customFormat="1" x14ac:dyDescent="0.25">
      <c r="C107" s="331"/>
    </row>
    <row r="108" spans="1:21" s="329" customFormat="1" x14ac:dyDescent="0.25">
      <c r="C108" s="331"/>
    </row>
    <row r="109" spans="1:21" s="329" customFormat="1" x14ac:dyDescent="0.25">
      <c r="C109" s="331"/>
    </row>
    <row r="110" spans="1:21" s="329" customFormat="1" x14ac:dyDescent="0.25">
      <c r="C110" s="331"/>
    </row>
    <row r="111" spans="1:21" s="329" customFormat="1" x14ac:dyDescent="0.25">
      <c r="C111" s="331"/>
    </row>
    <row r="112" spans="1:21" s="329" customFormat="1" x14ac:dyDescent="0.25">
      <c r="C112" s="331"/>
    </row>
    <row r="113" spans="3:3" s="329" customFormat="1" x14ac:dyDescent="0.25">
      <c r="C113" s="331"/>
    </row>
  </sheetData>
  <pageMargins left="0.511811024" right="0.511811024" top="0.78740157499999996" bottom="0.78740157499999996" header="0.31496062000000002" footer="0.3149606200000000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3"/>
  <sheetViews>
    <sheetView showGridLines="0" workbookViewId="0">
      <pane ySplit="3" topLeftCell="A91" activePane="bottomLeft" state="frozen"/>
      <selection activeCell="R107" sqref="R107"/>
      <selection pane="bottomLeft" activeCell="R107" sqref="R107"/>
    </sheetView>
  </sheetViews>
  <sheetFormatPr defaultRowHeight="15" x14ac:dyDescent="0.25"/>
  <cols>
    <col min="1" max="1" width="1.7109375" style="232" customWidth="1"/>
    <col min="2" max="2" width="6.85546875" style="232" customWidth="1"/>
    <col min="3" max="3" width="16.140625" style="339" customWidth="1"/>
    <col min="4" max="16384" width="9.140625" style="232"/>
  </cols>
  <sheetData>
    <row r="1" spans="1:21" x14ac:dyDescent="0.25">
      <c r="A1" s="326" t="s">
        <v>775</v>
      </c>
      <c r="C1" s="327"/>
    </row>
    <row r="2" spans="1:21" x14ac:dyDescent="0.25">
      <c r="C2" s="327"/>
      <c r="D2" s="328" t="s">
        <v>697</v>
      </c>
      <c r="E2" s="328" t="s">
        <v>706</v>
      </c>
      <c r="F2" s="328" t="s">
        <v>708</v>
      </c>
      <c r="G2" s="328" t="s">
        <v>709</v>
      </c>
      <c r="H2" s="328" t="s">
        <v>710</v>
      </c>
      <c r="I2" s="328" t="s">
        <v>711</v>
      </c>
      <c r="J2" s="328" t="s">
        <v>712</v>
      </c>
      <c r="K2" s="328" t="s">
        <v>713</v>
      </c>
      <c r="L2" s="328" t="s">
        <v>714</v>
      </c>
      <c r="M2" s="328" t="s">
        <v>698</v>
      </c>
      <c r="N2" s="328" t="s">
        <v>699</v>
      </c>
      <c r="O2" s="328" t="s">
        <v>700</v>
      </c>
      <c r="P2" s="328" t="s">
        <v>701</v>
      </c>
      <c r="Q2" s="328" t="s">
        <v>702</v>
      </c>
      <c r="R2" s="328" t="s">
        <v>703</v>
      </c>
      <c r="S2" s="328" t="s">
        <v>704</v>
      </c>
      <c r="T2" s="328" t="s">
        <v>705</v>
      </c>
      <c r="U2" s="328" t="s">
        <v>707</v>
      </c>
    </row>
    <row r="3" spans="1:21" x14ac:dyDescent="0.25">
      <c r="A3" s="326"/>
      <c r="B3" s="326" t="s">
        <v>769</v>
      </c>
      <c r="C3" s="327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</row>
    <row r="4" spans="1:21" ht="30" x14ac:dyDescent="0.25">
      <c r="A4" s="329"/>
      <c r="B4" s="330"/>
      <c r="C4" s="331"/>
      <c r="D4" s="332" t="s">
        <v>732</v>
      </c>
      <c r="E4" s="333" t="s">
        <v>733</v>
      </c>
      <c r="F4" s="333" t="s">
        <v>734</v>
      </c>
      <c r="G4" s="333" t="s">
        <v>735</v>
      </c>
      <c r="H4" s="333" t="s">
        <v>736</v>
      </c>
      <c r="I4" s="333" t="s">
        <v>737</v>
      </c>
      <c r="J4" s="333" t="s">
        <v>738</v>
      </c>
      <c r="K4" s="333" t="s">
        <v>197</v>
      </c>
      <c r="L4" s="333" t="s">
        <v>739</v>
      </c>
      <c r="M4" s="333" t="s">
        <v>740</v>
      </c>
      <c r="N4" s="333" t="s">
        <v>199</v>
      </c>
      <c r="O4" s="333" t="s">
        <v>741</v>
      </c>
      <c r="P4" s="333" t="s">
        <v>742</v>
      </c>
      <c r="Q4" s="333" t="s">
        <v>743</v>
      </c>
      <c r="R4" s="333" t="s">
        <v>744</v>
      </c>
      <c r="S4" s="333" t="s">
        <v>745</v>
      </c>
      <c r="T4" s="334" t="s">
        <v>765</v>
      </c>
      <c r="U4" s="334" t="s">
        <v>766</v>
      </c>
    </row>
    <row r="5" spans="1:21" x14ac:dyDescent="0.25">
      <c r="C5" s="327">
        <v>2012</v>
      </c>
      <c r="D5" s="232">
        <f>VLOOKUP(D$2,Tab_RMRJ!$1:$1048576,HLOOKUP($C5&amp;"_"&amp;4,Tab_RMRJ!$1:$1048576,2,0),0)</f>
        <v>0.13119398057460799</v>
      </c>
      <c r="E5" s="232">
        <f>VLOOKUP(E$2,Tab_RMRJ!$1:$1048576,HLOOKUP($C5&amp;"_"&amp;4,Tab_RMRJ!$1:$1048576,2,0),0)</f>
        <v>-4.3835856020450599E-2</v>
      </c>
      <c r="F5" s="232">
        <f>VLOOKUP(F$2,Tab_RMRJ!$1:$1048576,HLOOKUP($C5&amp;"_"&amp;4,Tab_RMRJ!$1:$1048576,2,0),0)</f>
        <v>1.5057676471769799E-2</v>
      </c>
      <c r="G5" s="232">
        <f>VLOOKUP(G$2,Tab_RMRJ!$1:$1048576,HLOOKUP($C5&amp;"_"&amp;4,Tab_RMRJ!$1:$1048576,2,0),0)</f>
        <v>-1.9080726429820099E-2</v>
      </c>
      <c r="H5" s="232">
        <f>VLOOKUP(H$2,Tab_RMRJ!$1:$1048576,HLOOKUP($C5&amp;"_"&amp;4,Tab_RMRJ!$1:$1048576,2,0),0)</f>
        <v>6.3422553241252899E-2</v>
      </c>
      <c r="I5" s="232">
        <f>VLOOKUP(I$2,Tab_RMRJ!$1:$1048576,HLOOKUP($C5&amp;"_"&amp;4,Tab_RMRJ!$1:$1048576,2,0),0)</f>
        <v>8.3179436624050099E-2</v>
      </c>
      <c r="J5" s="232">
        <f>VLOOKUP(J$2,Tab_RMRJ!$1:$1048576,HLOOKUP($C5&amp;"_"&amp;4,Tab_RMRJ!$1:$1048576,2,0),0)</f>
        <v>0.164387777447701</v>
      </c>
      <c r="K5" s="232">
        <f>VLOOKUP(K$2,Tab_RMRJ!$1:$1048576,HLOOKUP($C5&amp;"_"&amp;4,Tab_RMRJ!$1:$1048576,2,0),0)</f>
        <v>0.177758008241653</v>
      </c>
      <c r="L5" s="232">
        <f>VLOOKUP(L$2,Tab_RMRJ!$1:$1048576,HLOOKUP($C5&amp;"_"&amp;4,Tab_RMRJ!$1:$1048576,2,0),0)</f>
        <v>0.205639109015465</v>
      </c>
      <c r="M5" s="232">
        <f>VLOOKUP(M$2,Tab_RMRJ!$1:$1048576,HLOOKUP($C5&amp;"_"&amp;4,Tab_RMRJ!$1:$1048576,2,0),0)</f>
        <v>0.25090491771697998</v>
      </c>
      <c r="N5" s="232">
        <f>VLOOKUP(N$2,Tab_RMRJ!$1:$1048576,HLOOKUP($C5&amp;"_"&amp;4,Tab_RMRJ!$1:$1048576,2,0),0)</f>
        <v>0.282254368066788</v>
      </c>
      <c r="O5" s="232">
        <f>VLOOKUP(O$2,Tab_RMRJ!$1:$1048576,HLOOKUP($C5&amp;"_"&amp;4,Tab_RMRJ!$1:$1048576,2,0),0)</f>
        <v>0.49819785356521601</v>
      </c>
      <c r="P5" s="232">
        <f>VLOOKUP(P$2,Tab_RMRJ!$1:$1048576,HLOOKUP($C5&amp;"_"&amp;4,Tab_RMRJ!$1:$1048576,2,0),0)</f>
        <v>0.75326663255691495</v>
      </c>
      <c r="Q5" s="232">
        <f>VLOOKUP(Q$2,Tab_RMRJ!$1:$1048576,HLOOKUP($C5&amp;"_"&amp;4,Tab_RMRJ!$1:$1048576,2,0),0)</f>
        <v>0.82601064443588301</v>
      </c>
      <c r="R5" s="232">
        <f>VLOOKUP(R$2,Tab_RMRJ!$1:$1048576,HLOOKUP($C5&amp;"_"&amp;4,Tab_RMRJ!$1:$1048576,2,0),0)</f>
        <v>0.81114500761032104</v>
      </c>
      <c r="S5" s="232">
        <f>VLOOKUP(S$2,Tab_RMRJ!$1:$1048576,HLOOKUP($C5&amp;"_"&amp;4,Tab_RMRJ!$1:$1048576,2,0),0)</f>
        <v>1.35403776168823</v>
      </c>
      <c r="T5" s="232">
        <f>VLOOKUP(T$2,Tab_RMRJ!$1:$1048576,HLOOKUP($C5&amp;"_"&amp;4,Tab_RMRJ!$1:$1048576,2,0),0)</f>
        <v>1.7742905616760301</v>
      </c>
      <c r="U5" s="232">
        <f>VLOOKUP(U$2,Tab_RMRJ!$1:$1048576,HLOOKUP($C5&amp;"_"&amp;4,Tab_RMRJ!$1:$1048576,2,0),0)</f>
        <v>2.03303098678589</v>
      </c>
    </row>
    <row r="6" spans="1:21" x14ac:dyDescent="0.25">
      <c r="C6" s="327">
        <v>12012</v>
      </c>
      <c r="D6" s="232">
        <f>VLOOKUP(D$2,Tab_RMRJ!$1:$1048576,HLOOKUP($C6&amp;"_"&amp;4,Tab_RMRJ!$1:$1048576,2,0),0)</f>
        <v>0.229103058576584</v>
      </c>
      <c r="E6" s="232">
        <f>VLOOKUP(E$2,Tab_RMRJ!$1:$1048576,HLOOKUP($C6&amp;"_"&amp;4,Tab_RMRJ!$1:$1048576,2,0),0)</f>
        <v>-1.09344059601426E-2</v>
      </c>
      <c r="F6" s="232">
        <f>VLOOKUP(F$2,Tab_RMRJ!$1:$1048576,HLOOKUP($C6&amp;"_"&amp;4,Tab_RMRJ!$1:$1048576,2,0),0)</f>
        <v>8.2382008433341994E-2</v>
      </c>
      <c r="G6" s="232">
        <f>VLOOKUP(G$2,Tab_RMRJ!$1:$1048576,HLOOKUP($C6&amp;"_"&amp;4,Tab_RMRJ!$1:$1048576,2,0),0)</f>
        <v>1.46279595792294E-2</v>
      </c>
      <c r="H6" s="232">
        <f>VLOOKUP(H$2,Tab_RMRJ!$1:$1048576,HLOOKUP($C6&amp;"_"&amp;4,Tab_RMRJ!$1:$1048576,2,0),0)</f>
        <v>0.10892953723669099</v>
      </c>
      <c r="I6" s="232">
        <f>VLOOKUP(I$2,Tab_RMRJ!$1:$1048576,HLOOKUP($C6&amp;"_"&amp;4,Tab_RMRJ!$1:$1048576,2,0),0)</f>
        <v>0.15809877216815901</v>
      </c>
      <c r="J6" s="232">
        <f>VLOOKUP(J$2,Tab_RMRJ!$1:$1048576,HLOOKUP($C6&amp;"_"&amp;4,Tab_RMRJ!$1:$1048576,2,0),0)</f>
        <v>0.25122672319412198</v>
      </c>
      <c r="K6" s="232">
        <f>VLOOKUP(K$2,Tab_RMRJ!$1:$1048576,HLOOKUP($C6&amp;"_"&amp;4,Tab_RMRJ!$1:$1048576,2,0),0)</f>
        <v>0.21045179665088701</v>
      </c>
      <c r="L6" s="232">
        <f>VLOOKUP(L$2,Tab_RMRJ!$1:$1048576,HLOOKUP($C6&amp;"_"&amp;4,Tab_RMRJ!$1:$1048576,2,0),0)</f>
        <v>0.269912838935852</v>
      </c>
      <c r="M6" s="232">
        <f>VLOOKUP(M$2,Tab_RMRJ!$1:$1048576,HLOOKUP($C6&amp;"_"&amp;4,Tab_RMRJ!$1:$1048576,2,0),0)</f>
        <v>0.30588120222091703</v>
      </c>
      <c r="N6" s="232">
        <f>VLOOKUP(N$2,Tab_RMRJ!$1:$1048576,HLOOKUP($C6&amp;"_"&amp;4,Tab_RMRJ!$1:$1048576,2,0),0)</f>
        <v>0.35574540495872498</v>
      </c>
      <c r="O6" s="232">
        <f>VLOOKUP(O$2,Tab_RMRJ!$1:$1048576,HLOOKUP($C6&amp;"_"&amp;4,Tab_RMRJ!$1:$1048576,2,0),0)</f>
        <v>0.55096054077148404</v>
      </c>
      <c r="P6" s="232">
        <f>VLOOKUP(P$2,Tab_RMRJ!$1:$1048576,HLOOKUP($C6&amp;"_"&amp;4,Tab_RMRJ!$1:$1048576,2,0),0)</f>
        <v>0.76689088344573997</v>
      </c>
      <c r="Q6" s="232">
        <f>VLOOKUP(Q$2,Tab_RMRJ!$1:$1048576,HLOOKUP($C6&amp;"_"&amp;4,Tab_RMRJ!$1:$1048576,2,0),0)</f>
        <v>0.94670021533966098</v>
      </c>
      <c r="R6" s="232">
        <f>VLOOKUP(R$2,Tab_RMRJ!$1:$1048576,HLOOKUP($C6&amp;"_"&amp;4,Tab_RMRJ!$1:$1048576,2,0),0)</f>
        <v>0.87749385833740201</v>
      </c>
      <c r="S6" s="232">
        <f>VLOOKUP(S$2,Tab_RMRJ!$1:$1048576,HLOOKUP($C6&amp;"_"&amp;4,Tab_RMRJ!$1:$1048576,2,0),0)</f>
        <v>1.45205986499786</v>
      </c>
      <c r="T6" s="232">
        <f>VLOOKUP(T$2,Tab_RMRJ!$1:$1048576,HLOOKUP($C6&amp;"_"&amp;4,Tab_RMRJ!$1:$1048576,2,0),0)</f>
        <v>2.0485737323761</v>
      </c>
      <c r="U6" s="232">
        <f>VLOOKUP(U$2,Tab_RMRJ!$1:$1048576,HLOOKUP($C6&amp;"_"&amp;4,Tab_RMRJ!$1:$1048576,2,0),0)</f>
        <v>1.93456959724426</v>
      </c>
    </row>
    <row r="7" spans="1:21" x14ac:dyDescent="0.25">
      <c r="C7" s="327">
        <v>22012</v>
      </c>
      <c r="D7" s="232">
        <f>VLOOKUP(D$2,Tab_RMRJ!$1:$1048576,HLOOKUP($C7&amp;"_"&amp;4,Tab_RMRJ!$1:$1048576,2,0),0)</f>
        <v>2.5309285148978199E-2</v>
      </c>
      <c r="E7" s="232">
        <f>VLOOKUP(E$2,Tab_RMRJ!$1:$1048576,HLOOKUP($C7&amp;"_"&amp;4,Tab_RMRJ!$1:$1048576,2,0),0)</f>
        <v>-0.13907222449779499</v>
      </c>
      <c r="F7" s="232">
        <f>VLOOKUP(F$2,Tab_RMRJ!$1:$1048576,HLOOKUP($C7&amp;"_"&amp;4,Tab_RMRJ!$1:$1048576,2,0),0)</f>
        <v>-7.42836594581604E-2</v>
      </c>
      <c r="G7" s="232">
        <f>VLOOKUP(G$2,Tab_RMRJ!$1:$1048576,HLOOKUP($C7&amp;"_"&amp;4,Tab_RMRJ!$1:$1048576,2,0),0)</f>
        <v>-0.11025217920541799</v>
      </c>
      <c r="H7" s="232">
        <f>VLOOKUP(H$2,Tab_RMRJ!$1:$1048576,HLOOKUP($C7&amp;"_"&amp;4,Tab_RMRJ!$1:$1048576,2,0),0)</f>
        <v>-6.2856893055140998E-3</v>
      </c>
      <c r="I7" s="232">
        <f>VLOOKUP(I$2,Tab_RMRJ!$1:$1048576,HLOOKUP($C7&amp;"_"&amp;4,Tab_RMRJ!$1:$1048576,2,0),0)</f>
        <v>4.9350960180163401E-3</v>
      </c>
      <c r="J7" s="232">
        <f>VLOOKUP(J$2,Tab_RMRJ!$1:$1048576,HLOOKUP($C7&amp;"_"&amp;4,Tab_RMRJ!$1:$1048576,2,0),0)</f>
        <v>8.7877042591571794E-2</v>
      </c>
      <c r="K7" s="232">
        <f>VLOOKUP(K$2,Tab_RMRJ!$1:$1048576,HLOOKUP($C7&amp;"_"&amp;4,Tab_RMRJ!$1:$1048576,2,0),0)</f>
        <v>9.3950279057025896E-2</v>
      </c>
      <c r="L7" s="232">
        <f>VLOOKUP(L$2,Tab_RMRJ!$1:$1048576,HLOOKUP($C7&amp;"_"&amp;4,Tab_RMRJ!$1:$1048576,2,0),0)</f>
        <v>0.120789289474487</v>
      </c>
      <c r="M7" s="232">
        <f>VLOOKUP(M$2,Tab_RMRJ!$1:$1048576,HLOOKUP($C7&amp;"_"&amp;4,Tab_RMRJ!$1:$1048576,2,0),0)</f>
        <v>0.17135049402713801</v>
      </c>
      <c r="N7" s="232">
        <f>VLOOKUP(N$2,Tab_RMRJ!$1:$1048576,HLOOKUP($C7&amp;"_"&amp;4,Tab_RMRJ!$1:$1048576,2,0),0)</f>
        <v>0.223002254962921</v>
      </c>
      <c r="O7" s="232">
        <f>VLOOKUP(O$2,Tab_RMRJ!$1:$1048576,HLOOKUP($C7&amp;"_"&amp;4,Tab_RMRJ!$1:$1048576,2,0),0)</f>
        <v>0.43278071284294101</v>
      </c>
      <c r="P7" s="232">
        <f>VLOOKUP(P$2,Tab_RMRJ!$1:$1048576,HLOOKUP($C7&amp;"_"&amp;4,Tab_RMRJ!$1:$1048576,2,0),0)</f>
        <v>0.72597473859786998</v>
      </c>
      <c r="Q7" s="232">
        <f>VLOOKUP(Q$2,Tab_RMRJ!$1:$1048576,HLOOKUP($C7&amp;"_"&amp;4,Tab_RMRJ!$1:$1048576,2,0),0)</f>
        <v>0.79931992292404197</v>
      </c>
      <c r="R7" s="232">
        <f>VLOOKUP(R$2,Tab_RMRJ!$1:$1048576,HLOOKUP($C7&amp;"_"&amp;4,Tab_RMRJ!$1:$1048576,2,0),0)</f>
        <v>0.67441487312316895</v>
      </c>
      <c r="S7" s="232">
        <f>VLOOKUP(S$2,Tab_RMRJ!$1:$1048576,HLOOKUP($C7&amp;"_"&amp;4,Tab_RMRJ!$1:$1048576,2,0),0)</f>
        <v>1.2998752593994101</v>
      </c>
      <c r="T7" s="232">
        <f>VLOOKUP(T$2,Tab_RMRJ!$1:$1048576,HLOOKUP($C7&amp;"_"&amp;4,Tab_RMRJ!$1:$1048576,2,0),0)</f>
        <v>1.6326813697814899</v>
      </c>
      <c r="U7" s="232">
        <f>VLOOKUP(U$2,Tab_RMRJ!$1:$1048576,HLOOKUP($C7&amp;"_"&amp;4,Tab_RMRJ!$1:$1048576,2,0),0)</f>
        <v>1.91425108909607</v>
      </c>
    </row>
    <row r="8" spans="1:21" x14ac:dyDescent="0.25">
      <c r="C8" s="327">
        <v>32012</v>
      </c>
      <c r="D8" s="232">
        <f>VLOOKUP(D$2,Tab_RMRJ!$1:$1048576,HLOOKUP($C8&amp;"_"&amp;4,Tab_RMRJ!$1:$1048576,2,0),0)</f>
        <v>0.17199335992336301</v>
      </c>
      <c r="E8" s="232">
        <f>VLOOKUP(E$2,Tab_RMRJ!$1:$1048576,HLOOKUP($C8&amp;"_"&amp;4,Tab_RMRJ!$1:$1048576,2,0),0)</f>
        <v>-9.9493218585848808E-3</v>
      </c>
      <c r="F8" s="232">
        <f>VLOOKUP(F$2,Tab_RMRJ!$1:$1048576,HLOOKUP($C8&amp;"_"&amp;4,Tab_RMRJ!$1:$1048576,2,0),0)</f>
        <v>5.0191130489110898E-2</v>
      </c>
      <c r="G8" s="232">
        <f>VLOOKUP(G$2,Tab_RMRJ!$1:$1048576,HLOOKUP($C8&amp;"_"&amp;4,Tab_RMRJ!$1:$1048576,2,0),0)</f>
        <v>1.54054686427116E-2</v>
      </c>
      <c r="H8" s="232">
        <f>VLOOKUP(H$2,Tab_RMRJ!$1:$1048576,HLOOKUP($C8&amp;"_"&amp;4,Tab_RMRJ!$1:$1048576,2,0),0)</f>
        <v>0.102369919419289</v>
      </c>
      <c r="I8" s="232">
        <f>VLOOKUP(I$2,Tab_RMRJ!$1:$1048576,HLOOKUP($C8&amp;"_"&amp;4,Tab_RMRJ!$1:$1048576,2,0),0)</f>
        <v>0.121233202517033</v>
      </c>
      <c r="J8" s="232">
        <f>VLOOKUP(J$2,Tab_RMRJ!$1:$1048576,HLOOKUP($C8&amp;"_"&amp;4,Tab_RMRJ!$1:$1048576,2,0),0)</f>
        <v>0.215746149420738</v>
      </c>
      <c r="K8" s="232">
        <f>VLOOKUP(K$2,Tab_RMRJ!$1:$1048576,HLOOKUP($C8&amp;"_"&amp;4,Tab_RMRJ!$1:$1048576,2,0),0)</f>
        <v>0.246699169278145</v>
      </c>
      <c r="L8" s="232">
        <f>VLOOKUP(L$2,Tab_RMRJ!$1:$1048576,HLOOKUP($C8&amp;"_"&amp;4,Tab_RMRJ!$1:$1048576,2,0),0)</f>
        <v>0.236518979072571</v>
      </c>
      <c r="M8" s="232">
        <f>VLOOKUP(M$2,Tab_RMRJ!$1:$1048576,HLOOKUP($C8&amp;"_"&amp;4,Tab_RMRJ!$1:$1048576,2,0),0)</f>
        <v>0.31707724928855902</v>
      </c>
      <c r="N8" s="232">
        <f>VLOOKUP(N$2,Tab_RMRJ!$1:$1048576,HLOOKUP($C8&amp;"_"&amp;4,Tab_RMRJ!$1:$1048576,2,0),0)</f>
        <v>0.31001728773117099</v>
      </c>
      <c r="O8" s="232">
        <f>VLOOKUP(O$2,Tab_RMRJ!$1:$1048576,HLOOKUP($C8&amp;"_"&amp;4,Tab_RMRJ!$1:$1048576,2,0),0)</f>
        <v>0.53942281007766701</v>
      </c>
      <c r="P8" s="232">
        <f>VLOOKUP(P$2,Tab_RMRJ!$1:$1048576,HLOOKUP($C8&amp;"_"&amp;4,Tab_RMRJ!$1:$1048576,2,0),0)</f>
        <v>0.83595317602157604</v>
      </c>
      <c r="Q8" s="232">
        <f>VLOOKUP(Q$2,Tab_RMRJ!$1:$1048576,HLOOKUP($C8&amp;"_"&amp;4,Tab_RMRJ!$1:$1048576,2,0),0)</f>
        <v>0.81315284967422496</v>
      </c>
      <c r="R8" s="232">
        <f>VLOOKUP(R$2,Tab_RMRJ!$1:$1048576,HLOOKUP($C8&amp;"_"&amp;4,Tab_RMRJ!$1:$1048576,2,0),0)</f>
        <v>0.863059222698212</v>
      </c>
      <c r="S8" s="232">
        <f>VLOOKUP(S$2,Tab_RMRJ!$1:$1048576,HLOOKUP($C8&amp;"_"&amp;4,Tab_RMRJ!$1:$1048576,2,0),0)</f>
        <v>1.37320244312286</v>
      </c>
      <c r="T8" s="232">
        <f>VLOOKUP(T$2,Tab_RMRJ!$1:$1048576,HLOOKUP($C8&amp;"_"&amp;4,Tab_RMRJ!$1:$1048576,2,0),0)</f>
        <v>1.85189044475555</v>
      </c>
      <c r="U8" s="232">
        <f>VLOOKUP(U$2,Tab_RMRJ!$1:$1048576,HLOOKUP($C8&amp;"_"&amp;4,Tab_RMRJ!$1:$1048576,2,0),0)</f>
        <v>2.1861405372619598</v>
      </c>
    </row>
    <row r="9" spans="1:21" x14ac:dyDescent="0.25">
      <c r="C9" s="327">
        <v>42012</v>
      </c>
      <c r="D9" s="232">
        <f>VLOOKUP(D$2,Tab_RMRJ!$1:$1048576,HLOOKUP($C9&amp;"_"&amp;4,Tab_RMRJ!$1:$1048576,2,0),0)</f>
        <v>9.3565061688423198E-2</v>
      </c>
      <c r="E9" s="232">
        <f>VLOOKUP(E$2,Tab_RMRJ!$1:$1048576,HLOOKUP($C9&amp;"_"&amp;4,Tab_RMRJ!$1:$1048576,2,0),0)</f>
        <v>-1.85925625264645E-2</v>
      </c>
      <c r="F9" s="232">
        <f>VLOOKUP(F$2,Tab_RMRJ!$1:$1048576,HLOOKUP($C9&amp;"_"&amp;4,Tab_RMRJ!$1:$1048576,2,0),0)</f>
        <v>3.2954067137325203E-5</v>
      </c>
      <c r="G9" s="232">
        <f>VLOOKUP(G$2,Tab_RMRJ!$1:$1048576,HLOOKUP($C9&amp;"_"&amp;4,Tab_RMRJ!$1:$1048576,2,0),0)</f>
        <v>9.7551953513175195E-4</v>
      </c>
      <c r="H9" s="232">
        <f>VLOOKUP(H$2,Tab_RMRJ!$1:$1048576,HLOOKUP($C9&amp;"_"&amp;4,Tab_RMRJ!$1:$1048576,2,0),0)</f>
        <v>4.8468854278326E-2</v>
      </c>
      <c r="I9" s="232">
        <f>VLOOKUP(I$2,Tab_RMRJ!$1:$1048576,HLOOKUP($C9&amp;"_"&amp;4,Tab_RMRJ!$1:$1048576,2,0),0)</f>
        <v>4.8048745840787901E-2</v>
      </c>
      <c r="J9" s="232">
        <f>VLOOKUP(J$2,Tab_RMRJ!$1:$1048576,HLOOKUP($C9&amp;"_"&amp;4,Tab_RMRJ!$1:$1048576,2,0),0)</f>
        <v>0.10276535898447001</v>
      </c>
      <c r="K9" s="232">
        <f>VLOOKUP(K$2,Tab_RMRJ!$1:$1048576,HLOOKUP($C9&amp;"_"&amp;4,Tab_RMRJ!$1:$1048576,2,0),0)</f>
        <v>0.16431523859500899</v>
      </c>
      <c r="L9" s="232">
        <f>VLOOKUP(L$2,Tab_RMRJ!$1:$1048576,HLOOKUP($C9&amp;"_"&amp;4,Tab_RMRJ!$1:$1048576,2,0),0)</f>
        <v>0.193660497665405</v>
      </c>
      <c r="M9" s="232">
        <f>VLOOKUP(M$2,Tab_RMRJ!$1:$1048576,HLOOKUP($C9&amp;"_"&amp;4,Tab_RMRJ!$1:$1048576,2,0),0)</f>
        <v>0.21192128956317899</v>
      </c>
      <c r="N9" s="232">
        <f>VLOOKUP(N$2,Tab_RMRJ!$1:$1048576,HLOOKUP($C9&amp;"_"&amp;4,Tab_RMRJ!$1:$1048576,2,0),0)</f>
        <v>0.23871439695358301</v>
      </c>
      <c r="O9" s="232">
        <f>VLOOKUP(O$2,Tab_RMRJ!$1:$1048576,HLOOKUP($C9&amp;"_"&amp;4,Tab_RMRJ!$1:$1048576,2,0),0)</f>
        <v>0.46919742226600603</v>
      </c>
      <c r="P9" s="232">
        <f>VLOOKUP(P$2,Tab_RMRJ!$1:$1048576,HLOOKUP($C9&amp;"_"&amp;4,Tab_RMRJ!$1:$1048576,2,0),0)</f>
        <v>0.68432402610778797</v>
      </c>
      <c r="Q9" s="232">
        <f>VLOOKUP(Q$2,Tab_RMRJ!$1:$1048576,HLOOKUP($C9&amp;"_"&amp;4,Tab_RMRJ!$1:$1048576,2,0),0)</f>
        <v>0.74057495594024703</v>
      </c>
      <c r="R9" s="232">
        <f>VLOOKUP(R$2,Tab_RMRJ!$1:$1048576,HLOOKUP($C9&amp;"_"&amp;4,Tab_RMRJ!$1:$1048576,2,0),0)</f>
        <v>0.83432102203369096</v>
      </c>
      <c r="S9" s="232">
        <f>VLOOKUP(S$2,Tab_RMRJ!$1:$1048576,HLOOKUP($C9&amp;"_"&amp;4,Tab_RMRJ!$1:$1048576,2,0),0)</f>
        <v>1.2899386882782</v>
      </c>
      <c r="T9" s="232">
        <f>VLOOKUP(T$2,Tab_RMRJ!$1:$1048576,HLOOKUP($C9&amp;"_"&amp;4,Tab_RMRJ!$1:$1048576,2,0),0)</f>
        <v>1.6151371002197299</v>
      </c>
      <c r="U9" s="232">
        <f>VLOOKUP(U$2,Tab_RMRJ!$1:$1048576,HLOOKUP($C9&amp;"_"&amp;4,Tab_RMRJ!$1:$1048576,2,0),0)</f>
        <v>2.1436343193054199</v>
      </c>
    </row>
    <row r="10" spans="1:21" x14ac:dyDescent="0.25">
      <c r="C10" s="327">
        <v>2013</v>
      </c>
      <c r="D10" s="232">
        <f>VLOOKUP(D$2,Tab_RMRJ!$1:$1048576,HLOOKUP($C10&amp;"_"&amp;4,Tab_RMRJ!$1:$1048576,2,0),0)</f>
        <v>-5.9015203267335899E-2</v>
      </c>
      <c r="E10" s="232">
        <f>VLOOKUP(E$2,Tab_RMRJ!$1:$1048576,HLOOKUP($C10&amp;"_"&amp;4,Tab_RMRJ!$1:$1048576,2,0),0)</f>
        <v>-1.3155575841665299E-2</v>
      </c>
      <c r="F10" s="232">
        <f>VLOOKUP(F$2,Tab_RMRJ!$1:$1048576,HLOOKUP($C10&amp;"_"&amp;4,Tab_RMRJ!$1:$1048576,2,0),0)</f>
        <v>-6.1550300568342202E-2</v>
      </c>
      <c r="G10" s="232">
        <f>VLOOKUP(G$2,Tab_RMRJ!$1:$1048576,HLOOKUP($C10&amp;"_"&amp;4,Tab_RMRJ!$1:$1048576,2,0),0)</f>
        <v>-8.1362118944525701E-3</v>
      </c>
      <c r="H10" s="232">
        <f>VLOOKUP(H$2,Tab_RMRJ!$1:$1048576,HLOOKUP($C10&amp;"_"&amp;4,Tab_RMRJ!$1:$1048576,2,0),0)</f>
        <v>4.7743450850248302E-2</v>
      </c>
      <c r="I10" s="232">
        <f>VLOOKUP(I$2,Tab_RMRJ!$1:$1048576,HLOOKUP($C10&amp;"_"&amp;4,Tab_RMRJ!$1:$1048576,2,0),0)</f>
        <v>0.119408436119556</v>
      </c>
      <c r="J10" s="232">
        <f>VLOOKUP(J$2,Tab_RMRJ!$1:$1048576,HLOOKUP($C10&amp;"_"&amp;4,Tab_RMRJ!$1:$1048576,2,0),0)</f>
        <v>0.13229054212570199</v>
      </c>
      <c r="K10" s="232">
        <f>VLOOKUP(K$2,Tab_RMRJ!$1:$1048576,HLOOKUP($C10&amp;"_"&amp;4,Tab_RMRJ!$1:$1048576,2,0),0)</f>
        <v>0.18960133194923401</v>
      </c>
      <c r="L10" s="232">
        <f>VLOOKUP(L$2,Tab_RMRJ!$1:$1048576,HLOOKUP($C10&amp;"_"&amp;4,Tab_RMRJ!$1:$1048576,2,0),0)</f>
        <v>0.213573798537254</v>
      </c>
      <c r="M10" s="232">
        <f>VLOOKUP(M$2,Tab_RMRJ!$1:$1048576,HLOOKUP($C10&amp;"_"&amp;4,Tab_RMRJ!$1:$1048576,2,0),0)</f>
        <v>0.22443899512290999</v>
      </c>
      <c r="N10" s="232">
        <f>VLOOKUP(N$2,Tab_RMRJ!$1:$1048576,HLOOKUP($C10&amp;"_"&amp;4,Tab_RMRJ!$1:$1048576,2,0),0)</f>
        <v>0.276576638221741</v>
      </c>
      <c r="O10" s="232">
        <f>VLOOKUP(O$2,Tab_RMRJ!$1:$1048576,HLOOKUP($C10&amp;"_"&amp;4,Tab_RMRJ!$1:$1048576,2,0),0)</f>
        <v>0.473152756690979</v>
      </c>
      <c r="P10" s="232">
        <f>VLOOKUP(P$2,Tab_RMRJ!$1:$1048576,HLOOKUP($C10&amp;"_"&amp;4,Tab_RMRJ!$1:$1048576,2,0),0)</f>
        <v>0.63309675455093395</v>
      </c>
      <c r="Q10" s="232">
        <f>VLOOKUP(Q$2,Tab_RMRJ!$1:$1048576,HLOOKUP($C10&amp;"_"&amp;4,Tab_RMRJ!$1:$1048576,2,0),0)</f>
        <v>0.75366300344467196</v>
      </c>
      <c r="R10" s="232">
        <f>VLOOKUP(R$2,Tab_RMRJ!$1:$1048576,HLOOKUP($C10&amp;"_"&amp;4,Tab_RMRJ!$1:$1048576,2,0),0)</f>
        <v>0.85835480690002397</v>
      </c>
      <c r="S10" s="232">
        <f>VLOOKUP(S$2,Tab_RMRJ!$1:$1048576,HLOOKUP($C10&amp;"_"&amp;4,Tab_RMRJ!$1:$1048576,2,0),0)</f>
        <v>1.3683176040649401</v>
      </c>
      <c r="T10" s="232">
        <f>VLOOKUP(T$2,Tab_RMRJ!$1:$1048576,HLOOKUP($C10&amp;"_"&amp;4,Tab_RMRJ!$1:$1048576,2,0),0)</f>
        <v>1.8148934841155999</v>
      </c>
      <c r="U10" s="232">
        <f>VLOOKUP(U$2,Tab_RMRJ!$1:$1048576,HLOOKUP($C10&amp;"_"&amp;4,Tab_RMRJ!$1:$1048576,2,0),0)</f>
        <v>2.1554698944091801</v>
      </c>
    </row>
    <row r="11" spans="1:21" x14ac:dyDescent="0.25">
      <c r="C11" s="327">
        <v>12013</v>
      </c>
      <c r="D11" s="232">
        <f>VLOOKUP(D$2,Tab_RMRJ!$1:$1048576,HLOOKUP($C11&amp;"_"&amp;4,Tab_RMRJ!$1:$1048576,2,0),0)</f>
        <v>0.46317023038864102</v>
      </c>
      <c r="E11" s="232">
        <f>VLOOKUP(E$2,Tab_RMRJ!$1:$1048576,HLOOKUP($C11&amp;"_"&amp;4,Tab_RMRJ!$1:$1048576,2,0),0)</f>
        <v>7.3906681500375297E-3</v>
      </c>
      <c r="F11" s="232">
        <f>VLOOKUP(F$2,Tab_RMRJ!$1:$1048576,HLOOKUP($C11&amp;"_"&amp;4,Tab_RMRJ!$1:$1048576,2,0),0)</f>
        <v>-0.14303825795650499</v>
      </c>
      <c r="G11" s="232">
        <f>VLOOKUP(G$2,Tab_RMRJ!$1:$1048576,HLOOKUP($C11&amp;"_"&amp;4,Tab_RMRJ!$1:$1048576,2,0),0)</f>
        <v>-1.5860123559832601E-2</v>
      </c>
      <c r="H11" s="232">
        <f>VLOOKUP(H$2,Tab_RMRJ!$1:$1048576,HLOOKUP($C11&amp;"_"&amp;4,Tab_RMRJ!$1:$1048576,2,0),0)</f>
        <v>7.4206076562404605E-2</v>
      </c>
      <c r="I11" s="232">
        <f>VLOOKUP(I$2,Tab_RMRJ!$1:$1048576,HLOOKUP($C11&amp;"_"&amp;4,Tab_RMRJ!$1:$1048576,2,0),0)</f>
        <v>8.9598901569843306E-2</v>
      </c>
      <c r="J11" s="232">
        <f>VLOOKUP(J$2,Tab_RMRJ!$1:$1048576,HLOOKUP($C11&amp;"_"&amp;4,Tab_RMRJ!$1:$1048576,2,0),0)</f>
        <v>0.130195528268814</v>
      </c>
      <c r="K11" s="232">
        <f>VLOOKUP(K$2,Tab_RMRJ!$1:$1048576,HLOOKUP($C11&amp;"_"&amp;4,Tab_RMRJ!$1:$1048576,2,0),0)</f>
        <v>0.17860437929630299</v>
      </c>
      <c r="L11" s="232">
        <f>VLOOKUP(L$2,Tab_RMRJ!$1:$1048576,HLOOKUP($C11&amp;"_"&amp;4,Tab_RMRJ!$1:$1048576,2,0),0)</f>
        <v>0.21399389207363101</v>
      </c>
      <c r="M11" s="232">
        <f>VLOOKUP(M$2,Tab_RMRJ!$1:$1048576,HLOOKUP($C11&amp;"_"&amp;4,Tab_RMRJ!$1:$1048576,2,0),0)</f>
        <v>0.26073217391967801</v>
      </c>
      <c r="N11" s="232">
        <f>VLOOKUP(N$2,Tab_RMRJ!$1:$1048576,HLOOKUP($C11&amp;"_"&amp;4,Tab_RMRJ!$1:$1048576,2,0),0)</f>
        <v>0.27910453081130998</v>
      </c>
      <c r="O11" s="232">
        <f>VLOOKUP(O$2,Tab_RMRJ!$1:$1048576,HLOOKUP($C11&amp;"_"&amp;4,Tab_RMRJ!$1:$1048576,2,0),0)</f>
        <v>0.47458070516586298</v>
      </c>
      <c r="P11" s="232">
        <f>VLOOKUP(P$2,Tab_RMRJ!$1:$1048576,HLOOKUP($C11&amp;"_"&amp;4,Tab_RMRJ!$1:$1048576,2,0),0)</f>
        <v>0.66390174627304099</v>
      </c>
      <c r="Q11" s="232">
        <f>VLOOKUP(Q$2,Tab_RMRJ!$1:$1048576,HLOOKUP($C11&amp;"_"&amp;4,Tab_RMRJ!$1:$1048576,2,0),0)</f>
        <v>0.787236869335175</v>
      </c>
      <c r="R11" s="232">
        <f>VLOOKUP(R$2,Tab_RMRJ!$1:$1048576,HLOOKUP($C11&amp;"_"&amp;4,Tab_RMRJ!$1:$1048576,2,0),0)</f>
        <v>0.86555361747741699</v>
      </c>
      <c r="S11" s="232">
        <f>VLOOKUP(S$2,Tab_RMRJ!$1:$1048576,HLOOKUP($C11&amp;"_"&amp;4,Tab_RMRJ!$1:$1048576,2,0),0)</f>
        <v>1.35764944553375</v>
      </c>
      <c r="T11" s="232">
        <f>VLOOKUP(T$2,Tab_RMRJ!$1:$1048576,HLOOKUP($C11&amp;"_"&amp;4,Tab_RMRJ!$1:$1048576,2,0),0)</f>
        <v>1.8593562841415401</v>
      </c>
      <c r="U11" s="232">
        <f>VLOOKUP(U$2,Tab_RMRJ!$1:$1048576,HLOOKUP($C11&amp;"_"&amp;4,Tab_RMRJ!$1:$1048576,2,0),0)</f>
        <v>2.2091917991638201</v>
      </c>
    </row>
    <row r="12" spans="1:21" x14ac:dyDescent="0.25">
      <c r="C12" s="327">
        <v>22013</v>
      </c>
      <c r="D12" s="232">
        <f>VLOOKUP(D$2,Tab_RMRJ!$1:$1048576,HLOOKUP($C12&amp;"_"&amp;4,Tab_RMRJ!$1:$1048576,2,0),0)</f>
        <v>0.97230571508407604</v>
      </c>
      <c r="E12" s="232">
        <f>VLOOKUP(E$2,Tab_RMRJ!$1:$1048576,HLOOKUP($C12&amp;"_"&amp;4,Tab_RMRJ!$1:$1048576,2,0),0)</f>
        <v>-1.7286086454987502E-2</v>
      </c>
      <c r="F12" s="232">
        <f>VLOOKUP(F$2,Tab_RMRJ!$1:$1048576,HLOOKUP($C12&amp;"_"&amp;4,Tab_RMRJ!$1:$1048576,2,0),0)</f>
        <v>-4.1432835161685902E-2</v>
      </c>
      <c r="G12" s="232">
        <f>VLOOKUP(G$2,Tab_RMRJ!$1:$1048576,HLOOKUP($C12&amp;"_"&amp;4,Tab_RMRJ!$1:$1048576,2,0),0)</f>
        <v>5.5598359555005999E-2</v>
      </c>
      <c r="H12" s="232">
        <f>VLOOKUP(H$2,Tab_RMRJ!$1:$1048576,HLOOKUP($C12&amp;"_"&amp;4,Tab_RMRJ!$1:$1048576,2,0),0)</f>
        <v>5.3388353437185301E-2</v>
      </c>
      <c r="I12" s="232">
        <f>VLOOKUP(I$2,Tab_RMRJ!$1:$1048576,HLOOKUP($C12&amp;"_"&amp;4,Tab_RMRJ!$1:$1048576,2,0),0)</f>
        <v>0.13002942502498599</v>
      </c>
      <c r="J12" s="232">
        <f>VLOOKUP(J$2,Tab_RMRJ!$1:$1048576,HLOOKUP($C12&amp;"_"&amp;4,Tab_RMRJ!$1:$1048576,2,0),0)</f>
        <v>0.14398360252380399</v>
      </c>
      <c r="K12" s="232">
        <f>VLOOKUP(K$2,Tab_RMRJ!$1:$1048576,HLOOKUP($C12&amp;"_"&amp;4,Tab_RMRJ!$1:$1048576,2,0),0)</f>
        <v>0.20268836617469799</v>
      </c>
      <c r="L12" s="232">
        <f>VLOOKUP(L$2,Tab_RMRJ!$1:$1048576,HLOOKUP($C12&amp;"_"&amp;4,Tab_RMRJ!$1:$1048576,2,0),0)</f>
        <v>0.23344449698924999</v>
      </c>
      <c r="M12" s="232">
        <f>VLOOKUP(M$2,Tab_RMRJ!$1:$1048576,HLOOKUP($C12&amp;"_"&amp;4,Tab_RMRJ!$1:$1048576,2,0),0)</f>
        <v>0.23427613079547899</v>
      </c>
      <c r="N12" s="232">
        <f>VLOOKUP(N$2,Tab_RMRJ!$1:$1048576,HLOOKUP($C12&amp;"_"&amp;4,Tab_RMRJ!$1:$1048576,2,0),0)</f>
        <v>0.30514213442802401</v>
      </c>
      <c r="O12" s="232">
        <f>VLOOKUP(O$2,Tab_RMRJ!$1:$1048576,HLOOKUP($C12&amp;"_"&amp;4,Tab_RMRJ!$1:$1048576,2,0),0)</f>
        <v>0.500232994556427</v>
      </c>
      <c r="P12" s="232">
        <f>VLOOKUP(P$2,Tab_RMRJ!$1:$1048576,HLOOKUP($C12&amp;"_"&amp;4,Tab_RMRJ!$1:$1048576,2,0),0)</f>
        <v>0.60152006149292003</v>
      </c>
      <c r="Q12" s="232">
        <f>VLOOKUP(Q$2,Tab_RMRJ!$1:$1048576,HLOOKUP($C12&amp;"_"&amp;4,Tab_RMRJ!$1:$1048576,2,0),0)</f>
        <v>0.81312537193298295</v>
      </c>
      <c r="R12" s="232">
        <f>VLOOKUP(R$2,Tab_RMRJ!$1:$1048576,HLOOKUP($C12&amp;"_"&amp;4,Tab_RMRJ!$1:$1048576,2,0),0)</f>
        <v>0.82038265466690097</v>
      </c>
      <c r="S12" s="232">
        <f>VLOOKUP(S$2,Tab_RMRJ!$1:$1048576,HLOOKUP($C12&amp;"_"&amp;4,Tab_RMRJ!$1:$1048576,2,0),0)</f>
        <v>1.3658140897750899</v>
      </c>
      <c r="T12" s="232">
        <f>VLOOKUP(T$2,Tab_RMRJ!$1:$1048576,HLOOKUP($C12&amp;"_"&amp;4,Tab_RMRJ!$1:$1048576,2,0),0)</f>
        <v>1.8623309135437001</v>
      </c>
      <c r="U12" s="232">
        <f>VLOOKUP(U$2,Tab_RMRJ!$1:$1048576,HLOOKUP($C12&amp;"_"&amp;4,Tab_RMRJ!$1:$1048576,2,0),0)</f>
        <v>2.1909928321838401</v>
      </c>
    </row>
    <row r="13" spans="1:21" x14ac:dyDescent="0.25">
      <c r="C13" s="327">
        <v>32013</v>
      </c>
      <c r="D13" s="232">
        <f>VLOOKUP(D$2,Tab_RMRJ!$1:$1048576,HLOOKUP($C13&amp;"_"&amp;4,Tab_RMRJ!$1:$1048576,2,0),0)</f>
        <v>-0.203245654702187</v>
      </c>
      <c r="E13" s="232">
        <f>VLOOKUP(E$2,Tab_RMRJ!$1:$1048576,HLOOKUP($C13&amp;"_"&amp;4,Tab_RMRJ!$1:$1048576,2,0),0)</f>
        <v>3.96915338933468E-2</v>
      </c>
      <c r="F13" s="232">
        <f>VLOOKUP(F$2,Tab_RMRJ!$1:$1048576,HLOOKUP($C13&amp;"_"&amp;4,Tab_RMRJ!$1:$1048576,2,0),0)</f>
        <v>-2.0917542278766602E-3</v>
      </c>
      <c r="G13" s="232">
        <f>VLOOKUP(G$2,Tab_RMRJ!$1:$1048576,HLOOKUP($C13&amp;"_"&amp;4,Tab_RMRJ!$1:$1048576,2,0),0)</f>
        <v>-6.0180976986885099E-2</v>
      </c>
      <c r="H13" s="232">
        <f>VLOOKUP(H$2,Tab_RMRJ!$1:$1048576,HLOOKUP($C13&amp;"_"&amp;4,Tab_RMRJ!$1:$1048576,2,0),0)</f>
        <v>-9.2003708705306105E-3</v>
      </c>
      <c r="I13" s="232">
        <f>VLOOKUP(I$2,Tab_RMRJ!$1:$1048576,HLOOKUP($C13&amp;"_"&amp;4,Tab_RMRJ!$1:$1048576,2,0),0)</f>
        <v>0.120123542845249</v>
      </c>
      <c r="J13" s="232">
        <f>VLOOKUP(J$2,Tab_RMRJ!$1:$1048576,HLOOKUP($C13&amp;"_"&amp;4,Tab_RMRJ!$1:$1048576,2,0),0)</f>
        <v>0.10691824555397</v>
      </c>
      <c r="K13" s="232">
        <f>VLOOKUP(K$2,Tab_RMRJ!$1:$1048576,HLOOKUP($C13&amp;"_"&amp;4,Tab_RMRJ!$1:$1048576,2,0),0)</f>
        <v>0.12219641357660301</v>
      </c>
      <c r="L13" s="232">
        <f>VLOOKUP(L$2,Tab_RMRJ!$1:$1048576,HLOOKUP($C13&amp;"_"&amp;4,Tab_RMRJ!$1:$1048576,2,0),0)</f>
        <v>0.17905043065547899</v>
      </c>
      <c r="M13" s="232">
        <f>VLOOKUP(M$2,Tab_RMRJ!$1:$1048576,HLOOKUP($C13&amp;"_"&amp;4,Tab_RMRJ!$1:$1048576,2,0),0)</f>
        <v>0.15516282618045801</v>
      </c>
      <c r="N13" s="232">
        <f>VLOOKUP(N$2,Tab_RMRJ!$1:$1048576,HLOOKUP($C13&amp;"_"&amp;4,Tab_RMRJ!$1:$1048576,2,0),0)</f>
        <v>0.23952226340770699</v>
      </c>
      <c r="O13" s="232">
        <f>VLOOKUP(O$2,Tab_RMRJ!$1:$1048576,HLOOKUP($C13&amp;"_"&amp;4,Tab_RMRJ!$1:$1048576,2,0),0)</f>
        <v>0.44702094793319702</v>
      </c>
      <c r="P13" s="232">
        <f>VLOOKUP(P$2,Tab_RMRJ!$1:$1048576,HLOOKUP($C13&amp;"_"&amp;4,Tab_RMRJ!$1:$1048576,2,0),0)</f>
        <v>0.66165876388549805</v>
      </c>
      <c r="Q13" s="232">
        <f>VLOOKUP(Q$2,Tab_RMRJ!$1:$1048576,HLOOKUP($C13&amp;"_"&amp;4,Tab_RMRJ!$1:$1048576,2,0),0)</f>
        <v>0.71871531009674094</v>
      </c>
      <c r="R13" s="232">
        <f>VLOOKUP(R$2,Tab_RMRJ!$1:$1048576,HLOOKUP($C13&amp;"_"&amp;4,Tab_RMRJ!$1:$1048576,2,0),0)</f>
        <v>0.89815884828567505</v>
      </c>
      <c r="S13" s="232">
        <f>VLOOKUP(S$2,Tab_RMRJ!$1:$1048576,HLOOKUP($C13&amp;"_"&amp;4,Tab_RMRJ!$1:$1048576,2,0),0)</f>
        <v>1.3581624031066899</v>
      </c>
      <c r="T13" s="232">
        <f>VLOOKUP(T$2,Tab_RMRJ!$1:$1048576,HLOOKUP($C13&amp;"_"&amp;4,Tab_RMRJ!$1:$1048576,2,0),0)</f>
        <v>1.77111196517944</v>
      </c>
      <c r="U13" s="232">
        <f>VLOOKUP(U$2,Tab_RMRJ!$1:$1048576,HLOOKUP($C13&amp;"_"&amp;4,Tab_RMRJ!$1:$1048576,2,0),0)</f>
        <v>1.92233002185822</v>
      </c>
    </row>
    <row r="14" spans="1:21" x14ac:dyDescent="0.25">
      <c r="C14" s="327">
        <v>42013</v>
      </c>
      <c r="D14" s="232">
        <f>VLOOKUP(D$2,Tab_RMRJ!$1:$1048576,HLOOKUP($C14&amp;"_"&amp;4,Tab_RMRJ!$1:$1048576,2,0),0)</f>
        <v>-0.32611259818077099</v>
      </c>
      <c r="E14" s="232">
        <f>VLOOKUP(E$2,Tab_RMRJ!$1:$1048576,HLOOKUP($C14&amp;"_"&amp;4,Tab_RMRJ!$1:$1048576,2,0),0)</f>
        <v>-7.3875188827514607E-2</v>
      </c>
      <c r="F14" s="232">
        <f>VLOOKUP(F$2,Tab_RMRJ!$1:$1048576,HLOOKUP($C14&amp;"_"&amp;4,Tab_RMRJ!$1:$1048576,2,0),0)</f>
        <v>-5.2994303405284902E-2</v>
      </c>
      <c r="G14" s="232">
        <f>VLOOKUP(G$2,Tab_RMRJ!$1:$1048576,HLOOKUP($C14&amp;"_"&amp;4,Tab_RMRJ!$1:$1048576,2,0),0)</f>
        <v>-1.18674635887146E-2</v>
      </c>
      <c r="H14" s="232">
        <f>VLOOKUP(H$2,Tab_RMRJ!$1:$1048576,HLOOKUP($C14&amp;"_"&amp;4,Tab_RMRJ!$1:$1048576,2,0),0)</f>
        <v>6.7728623747825595E-2</v>
      </c>
      <c r="I14" s="232">
        <f>VLOOKUP(I$2,Tab_RMRJ!$1:$1048576,HLOOKUP($C14&amp;"_"&amp;4,Tab_RMRJ!$1:$1048576,2,0),0)</f>
        <v>0.13775435090065</v>
      </c>
      <c r="J14" s="232">
        <f>VLOOKUP(J$2,Tab_RMRJ!$1:$1048576,HLOOKUP($C14&amp;"_"&amp;4,Tab_RMRJ!$1:$1048576,2,0),0)</f>
        <v>0.14789676666259799</v>
      </c>
      <c r="K14" s="232">
        <f>VLOOKUP(K$2,Tab_RMRJ!$1:$1048576,HLOOKUP($C14&amp;"_"&amp;4,Tab_RMRJ!$1:$1048576,2,0),0)</f>
        <v>0.25007042288780201</v>
      </c>
      <c r="L14" s="232">
        <f>VLOOKUP(L$2,Tab_RMRJ!$1:$1048576,HLOOKUP($C14&amp;"_"&amp;4,Tab_RMRJ!$1:$1048576,2,0),0)</f>
        <v>0.22475963830947901</v>
      </c>
      <c r="M14" s="232">
        <f>VLOOKUP(M$2,Tab_RMRJ!$1:$1048576,HLOOKUP($C14&amp;"_"&amp;4,Tab_RMRJ!$1:$1048576,2,0),0)</f>
        <v>0.24481442570686299</v>
      </c>
      <c r="N14" s="232">
        <f>VLOOKUP(N$2,Tab_RMRJ!$1:$1048576,HLOOKUP($C14&amp;"_"&amp;4,Tab_RMRJ!$1:$1048576,2,0),0)</f>
        <v>0.27818655967712402</v>
      </c>
      <c r="O14" s="232">
        <f>VLOOKUP(O$2,Tab_RMRJ!$1:$1048576,HLOOKUP($C14&amp;"_"&amp;4,Tab_RMRJ!$1:$1048576,2,0),0)</f>
        <v>0.46544790267944303</v>
      </c>
      <c r="P14" s="232">
        <f>VLOOKUP(P$2,Tab_RMRJ!$1:$1048576,HLOOKUP($C14&amp;"_"&amp;4,Tab_RMRJ!$1:$1048576,2,0),0)</f>
        <v>0.60355895757675204</v>
      </c>
      <c r="Q14" s="232">
        <f>VLOOKUP(Q$2,Tab_RMRJ!$1:$1048576,HLOOKUP($C14&amp;"_"&amp;4,Tab_RMRJ!$1:$1048576,2,0),0)</f>
        <v>0.68636059761047397</v>
      </c>
      <c r="R14" s="232">
        <f>VLOOKUP(R$2,Tab_RMRJ!$1:$1048576,HLOOKUP($C14&amp;"_"&amp;4,Tab_RMRJ!$1:$1048576,2,0),0)</f>
        <v>0.84705841541290305</v>
      </c>
      <c r="S14" s="232">
        <f>VLOOKUP(S$2,Tab_RMRJ!$1:$1048576,HLOOKUP($C14&amp;"_"&amp;4,Tab_RMRJ!$1:$1048576,2,0),0)</f>
        <v>1.3831375837326101</v>
      </c>
      <c r="T14" s="232">
        <f>VLOOKUP(T$2,Tab_RMRJ!$1:$1048576,HLOOKUP($C14&amp;"_"&amp;4,Tab_RMRJ!$1:$1048576,2,0),0)</f>
        <v>1.7651175260543801</v>
      </c>
      <c r="U14" s="232">
        <f>VLOOKUP(U$2,Tab_RMRJ!$1:$1048576,HLOOKUP($C14&amp;"_"&amp;4,Tab_RMRJ!$1:$1048576,2,0),0)</f>
        <v>2.2320067882537802</v>
      </c>
    </row>
    <row r="15" spans="1:21" x14ac:dyDescent="0.25">
      <c r="C15" s="327">
        <v>2014</v>
      </c>
      <c r="D15" s="232">
        <f>VLOOKUP(D$2,Tab_RMRJ!$1:$1048576,HLOOKUP($C15&amp;"_"&amp;4,Tab_RMRJ!$1:$1048576,2,0),0)</f>
        <v>-0.29539406299591098</v>
      </c>
      <c r="E15" s="232">
        <f>VLOOKUP(E$2,Tab_RMRJ!$1:$1048576,HLOOKUP($C15&amp;"_"&amp;4,Tab_RMRJ!$1:$1048576,2,0),0)</f>
        <v>-0.12506040930748</v>
      </c>
      <c r="F15" s="232">
        <f>VLOOKUP(F$2,Tab_RMRJ!$1:$1048576,HLOOKUP($C15&amp;"_"&amp;4,Tab_RMRJ!$1:$1048576,2,0),0)</f>
        <v>-4.1498720645904499E-2</v>
      </c>
      <c r="G15" s="232">
        <f>VLOOKUP(G$2,Tab_RMRJ!$1:$1048576,HLOOKUP($C15&amp;"_"&amp;4,Tab_RMRJ!$1:$1048576,2,0),0)</f>
        <v>-4.68296408653259E-2</v>
      </c>
      <c r="H15" s="232">
        <f>VLOOKUP(H$2,Tab_RMRJ!$1:$1048576,HLOOKUP($C15&amp;"_"&amp;4,Tab_RMRJ!$1:$1048576,2,0),0)</f>
        <v>-2.45221820659935E-3</v>
      </c>
      <c r="I15" s="232">
        <f>VLOOKUP(I$2,Tab_RMRJ!$1:$1048576,HLOOKUP($C15&amp;"_"&amp;4,Tab_RMRJ!$1:$1048576,2,0),0)</f>
        <v>3.7618286907672903E-2</v>
      </c>
      <c r="J15" s="232">
        <f>VLOOKUP(J$2,Tab_RMRJ!$1:$1048576,HLOOKUP($C15&amp;"_"&amp;4,Tab_RMRJ!$1:$1048576,2,0),0)</f>
        <v>6.0556154698133503E-2</v>
      </c>
      <c r="K15" s="232">
        <f>VLOOKUP(K$2,Tab_RMRJ!$1:$1048576,HLOOKUP($C15&amp;"_"&amp;4,Tab_RMRJ!$1:$1048576,2,0),0)</f>
        <v>9.2608712613582597E-2</v>
      </c>
      <c r="L15" s="232">
        <f>VLOOKUP(L$2,Tab_RMRJ!$1:$1048576,HLOOKUP($C15&amp;"_"&amp;4,Tab_RMRJ!$1:$1048576,2,0),0)</f>
        <v>0.16201400756835899</v>
      </c>
      <c r="M15" s="232">
        <f>VLOOKUP(M$2,Tab_RMRJ!$1:$1048576,HLOOKUP($C15&amp;"_"&amp;4,Tab_RMRJ!$1:$1048576,2,0),0)</f>
        <v>0.15400101244449599</v>
      </c>
      <c r="N15" s="232">
        <f>VLOOKUP(N$2,Tab_RMRJ!$1:$1048576,HLOOKUP($C15&amp;"_"&amp;4,Tab_RMRJ!$1:$1048576,2,0),0)</f>
        <v>0.21740080416202501</v>
      </c>
      <c r="O15" s="232">
        <f>VLOOKUP(O$2,Tab_RMRJ!$1:$1048576,HLOOKUP($C15&amp;"_"&amp;4,Tab_RMRJ!$1:$1048576,2,0),0)</f>
        <v>0.36732143163681003</v>
      </c>
      <c r="P15" s="232">
        <f>VLOOKUP(P$2,Tab_RMRJ!$1:$1048576,HLOOKUP($C15&amp;"_"&amp;4,Tab_RMRJ!$1:$1048576,2,0),0)</f>
        <v>0.46876004338264499</v>
      </c>
      <c r="Q15" s="232">
        <f>VLOOKUP(Q$2,Tab_RMRJ!$1:$1048576,HLOOKUP($C15&amp;"_"&amp;4,Tab_RMRJ!$1:$1048576,2,0),0)</f>
        <v>0.60905557870864901</v>
      </c>
      <c r="R15" s="232">
        <f>VLOOKUP(R$2,Tab_RMRJ!$1:$1048576,HLOOKUP($C15&amp;"_"&amp;4,Tab_RMRJ!$1:$1048576,2,0),0)</f>
        <v>0.67728847265243497</v>
      </c>
      <c r="S15" s="232">
        <f>VLOOKUP(S$2,Tab_RMRJ!$1:$1048576,HLOOKUP($C15&amp;"_"&amp;4,Tab_RMRJ!$1:$1048576,2,0),0)</f>
        <v>1.1224238872528101</v>
      </c>
      <c r="T15" s="232">
        <f>VLOOKUP(T$2,Tab_RMRJ!$1:$1048576,HLOOKUP($C15&amp;"_"&amp;4,Tab_RMRJ!$1:$1048576,2,0),0)</f>
        <v>1.5749819278717001</v>
      </c>
      <c r="U15" s="232">
        <f>VLOOKUP(U$2,Tab_RMRJ!$1:$1048576,HLOOKUP($C15&amp;"_"&amp;4,Tab_RMRJ!$1:$1048576,2,0),0)</f>
        <v>1.7993739843368499</v>
      </c>
    </row>
    <row r="16" spans="1:21" x14ac:dyDescent="0.25">
      <c r="C16" s="327">
        <v>12014</v>
      </c>
      <c r="D16" s="232">
        <f>VLOOKUP(D$2,Tab_RMRJ!$1:$1048576,HLOOKUP($C16&amp;"_"&amp;4,Tab_RMRJ!$1:$1048576,2,0),0)</f>
        <v>-0.18823005259037001</v>
      </c>
      <c r="E16" s="232">
        <f>VLOOKUP(E$2,Tab_RMRJ!$1:$1048576,HLOOKUP($C16&amp;"_"&amp;4,Tab_RMRJ!$1:$1048576,2,0),0)</f>
        <v>-8.5106014739722003E-4</v>
      </c>
      <c r="F16" s="232">
        <f>VLOOKUP(F$2,Tab_RMRJ!$1:$1048576,HLOOKUP($C16&amp;"_"&amp;4,Tab_RMRJ!$1:$1048576,2,0),0)</f>
        <v>-2.1968865767121302E-3</v>
      </c>
      <c r="G16" s="232">
        <f>VLOOKUP(G$2,Tab_RMRJ!$1:$1048576,HLOOKUP($C16&amp;"_"&amp;4,Tab_RMRJ!$1:$1048576,2,0),0)</f>
        <v>-9.8557233810424805E-2</v>
      </c>
      <c r="H16" s="232">
        <f>VLOOKUP(H$2,Tab_RMRJ!$1:$1048576,HLOOKUP($C16&amp;"_"&amp;4,Tab_RMRJ!$1:$1048576,2,0),0)</f>
        <v>2.7695924043655399E-2</v>
      </c>
      <c r="I16" s="232">
        <f>VLOOKUP(I$2,Tab_RMRJ!$1:$1048576,HLOOKUP($C16&amp;"_"&amp;4,Tab_RMRJ!$1:$1048576,2,0),0)</f>
        <v>5.4459601640701301E-2</v>
      </c>
      <c r="J16" s="232">
        <f>VLOOKUP(J$2,Tab_RMRJ!$1:$1048576,HLOOKUP($C16&amp;"_"&amp;4,Tab_RMRJ!$1:$1048576,2,0),0)</f>
        <v>0.109518684446812</v>
      </c>
      <c r="K16" s="232">
        <f>VLOOKUP(K$2,Tab_RMRJ!$1:$1048576,HLOOKUP($C16&amp;"_"&amp;4,Tab_RMRJ!$1:$1048576,2,0),0)</f>
        <v>0.103948086500168</v>
      </c>
      <c r="L16" s="232">
        <f>VLOOKUP(L$2,Tab_RMRJ!$1:$1048576,HLOOKUP($C16&amp;"_"&amp;4,Tab_RMRJ!$1:$1048576,2,0),0)</f>
        <v>0.16579075157642401</v>
      </c>
      <c r="M16" s="232">
        <f>VLOOKUP(M$2,Tab_RMRJ!$1:$1048576,HLOOKUP($C16&amp;"_"&amp;4,Tab_RMRJ!$1:$1048576,2,0),0)</f>
        <v>0.173316195607185</v>
      </c>
      <c r="N16" s="232">
        <f>VLOOKUP(N$2,Tab_RMRJ!$1:$1048576,HLOOKUP($C16&amp;"_"&amp;4,Tab_RMRJ!$1:$1048576,2,0),0)</f>
        <v>0.23550251126289401</v>
      </c>
      <c r="O16" s="232">
        <f>VLOOKUP(O$2,Tab_RMRJ!$1:$1048576,HLOOKUP($C16&amp;"_"&amp;4,Tab_RMRJ!$1:$1048576,2,0),0)</f>
        <v>0.41747805476188699</v>
      </c>
      <c r="P16" s="232">
        <f>VLOOKUP(P$2,Tab_RMRJ!$1:$1048576,HLOOKUP($C16&amp;"_"&amp;4,Tab_RMRJ!$1:$1048576,2,0),0)</f>
        <v>0.61145180463790905</v>
      </c>
      <c r="Q16" s="232">
        <f>VLOOKUP(Q$2,Tab_RMRJ!$1:$1048576,HLOOKUP($C16&amp;"_"&amp;4,Tab_RMRJ!$1:$1048576,2,0),0)</f>
        <v>0.693919718265533</v>
      </c>
      <c r="R16" s="232">
        <f>VLOOKUP(R$2,Tab_RMRJ!$1:$1048576,HLOOKUP($C16&amp;"_"&amp;4,Tab_RMRJ!$1:$1048576,2,0),0)</f>
        <v>0.81006544828414895</v>
      </c>
      <c r="S16" s="232">
        <f>VLOOKUP(S$2,Tab_RMRJ!$1:$1048576,HLOOKUP($C16&amp;"_"&amp;4,Tab_RMRJ!$1:$1048576,2,0),0)</f>
        <v>1.3491669893264799</v>
      </c>
      <c r="T16" s="232">
        <f>VLOOKUP(T$2,Tab_RMRJ!$1:$1048576,HLOOKUP($C16&amp;"_"&amp;4,Tab_RMRJ!$1:$1048576,2,0),0)</f>
        <v>1.75877356529236</v>
      </c>
      <c r="U16" s="232">
        <f>VLOOKUP(U$2,Tab_RMRJ!$1:$1048576,HLOOKUP($C16&amp;"_"&amp;4,Tab_RMRJ!$1:$1048576,2,0),0)</f>
        <v>2.0237193107604998</v>
      </c>
    </row>
    <row r="17" spans="2:21" x14ac:dyDescent="0.25">
      <c r="C17" s="327">
        <v>22014</v>
      </c>
      <c r="D17" s="232">
        <f>VLOOKUP(D$2,Tab_RMRJ!$1:$1048576,HLOOKUP($C17&amp;"_"&amp;4,Tab_RMRJ!$1:$1048576,2,0),0)</f>
        <v>-0.12592260539531699</v>
      </c>
      <c r="E17" s="232">
        <f>VLOOKUP(E$2,Tab_RMRJ!$1:$1048576,HLOOKUP($C17&amp;"_"&amp;4,Tab_RMRJ!$1:$1048576,2,0),0)</f>
        <v>-0.13106797635555301</v>
      </c>
      <c r="F17" s="232">
        <f>VLOOKUP(F$2,Tab_RMRJ!$1:$1048576,HLOOKUP($C17&amp;"_"&amp;4,Tab_RMRJ!$1:$1048576,2,0),0)</f>
        <v>4.0642853826284402E-2</v>
      </c>
      <c r="G17" s="232">
        <f>VLOOKUP(G$2,Tab_RMRJ!$1:$1048576,HLOOKUP($C17&amp;"_"&amp;4,Tab_RMRJ!$1:$1048576,2,0),0)</f>
        <v>-2.9572859406471301E-2</v>
      </c>
      <c r="H17" s="232">
        <f>VLOOKUP(H$2,Tab_RMRJ!$1:$1048576,HLOOKUP($C17&amp;"_"&amp;4,Tab_RMRJ!$1:$1048576,2,0),0)</f>
        <v>2.1410508081316899E-2</v>
      </c>
      <c r="I17" s="232">
        <f>VLOOKUP(I$2,Tab_RMRJ!$1:$1048576,HLOOKUP($C17&amp;"_"&amp;4,Tab_RMRJ!$1:$1048576,2,0),0)</f>
        <v>4.23715449869633E-2</v>
      </c>
      <c r="J17" s="232">
        <f>VLOOKUP(J$2,Tab_RMRJ!$1:$1048576,HLOOKUP($C17&amp;"_"&amp;4,Tab_RMRJ!$1:$1048576,2,0),0)</f>
        <v>0.123412698507309</v>
      </c>
      <c r="K17" s="232">
        <f>VLOOKUP(K$2,Tab_RMRJ!$1:$1048576,HLOOKUP($C17&amp;"_"&amp;4,Tab_RMRJ!$1:$1048576,2,0),0)</f>
        <v>0.12383599579334301</v>
      </c>
      <c r="L17" s="232">
        <f>VLOOKUP(L$2,Tab_RMRJ!$1:$1048576,HLOOKUP($C17&amp;"_"&amp;4,Tab_RMRJ!$1:$1048576,2,0),0)</f>
        <v>0.195825800299644</v>
      </c>
      <c r="M17" s="232">
        <f>VLOOKUP(M$2,Tab_RMRJ!$1:$1048576,HLOOKUP($C17&amp;"_"&amp;4,Tab_RMRJ!$1:$1048576,2,0),0)</f>
        <v>0.20434276759624501</v>
      </c>
      <c r="N17" s="232">
        <f>VLOOKUP(N$2,Tab_RMRJ!$1:$1048576,HLOOKUP($C17&amp;"_"&amp;4,Tab_RMRJ!$1:$1048576,2,0),0)</f>
        <v>0.29131269454956099</v>
      </c>
      <c r="O17" s="232">
        <f>VLOOKUP(O$2,Tab_RMRJ!$1:$1048576,HLOOKUP($C17&amp;"_"&amp;4,Tab_RMRJ!$1:$1048576,2,0),0)</f>
        <v>0.43132388591766402</v>
      </c>
      <c r="P17" s="232">
        <f>VLOOKUP(P$2,Tab_RMRJ!$1:$1048576,HLOOKUP($C17&amp;"_"&amp;4,Tab_RMRJ!$1:$1048576,2,0),0)</f>
        <v>0.54573971033096302</v>
      </c>
      <c r="Q17" s="232">
        <f>VLOOKUP(Q$2,Tab_RMRJ!$1:$1048576,HLOOKUP($C17&amp;"_"&amp;4,Tab_RMRJ!$1:$1048576,2,0),0)</f>
        <v>0.65359514951705899</v>
      </c>
      <c r="R17" s="232">
        <f>VLOOKUP(R$2,Tab_RMRJ!$1:$1048576,HLOOKUP($C17&amp;"_"&amp;4,Tab_RMRJ!$1:$1048576,2,0),0)</f>
        <v>0.80497616529464699</v>
      </c>
      <c r="S17" s="232">
        <f>VLOOKUP(S$2,Tab_RMRJ!$1:$1048576,HLOOKUP($C17&amp;"_"&amp;4,Tab_RMRJ!$1:$1048576,2,0),0)</f>
        <v>1.2269873619079601</v>
      </c>
      <c r="T17" s="232">
        <f>VLOOKUP(T$2,Tab_RMRJ!$1:$1048576,HLOOKUP($C17&amp;"_"&amp;4,Tab_RMRJ!$1:$1048576,2,0),0)</f>
        <v>1.5587915182113601</v>
      </c>
      <c r="U17" s="232">
        <f>VLOOKUP(U$2,Tab_RMRJ!$1:$1048576,HLOOKUP($C17&amp;"_"&amp;4,Tab_RMRJ!$1:$1048576,2,0),0)</f>
        <v>1.61363101005554</v>
      </c>
    </row>
    <row r="18" spans="2:21" x14ac:dyDescent="0.25">
      <c r="C18" s="327">
        <v>32014</v>
      </c>
      <c r="D18" s="232">
        <f>VLOOKUP(D$2,Tab_RMRJ!$1:$1048576,HLOOKUP($C18&amp;"_"&amp;4,Tab_RMRJ!$1:$1048576,2,0),0)</f>
        <v>-0.72803878784179699</v>
      </c>
      <c r="E18" s="232">
        <f>VLOOKUP(E$2,Tab_RMRJ!$1:$1048576,HLOOKUP($C18&amp;"_"&amp;4,Tab_RMRJ!$1:$1048576,2,0),0)</f>
        <v>-0.30843350291252097</v>
      </c>
      <c r="F18" s="232">
        <f>VLOOKUP(F$2,Tab_RMRJ!$1:$1048576,HLOOKUP($C18&amp;"_"&amp;4,Tab_RMRJ!$1:$1048576,2,0),0)</f>
        <v>-0.22970412671566001</v>
      </c>
      <c r="G18" s="232">
        <f>VLOOKUP(G$2,Tab_RMRJ!$1:$1048576,HLOOKUP($C18&amp;"_"&amp;4,Tab_RMRJ!$1:$1048576,2,0),0)</f>
        <v>-7.2581402957439395E-2</v>
      </c>
      <c r="H18" s="232">
        <f>VLOOKUP(H$2,Tab_RMRJ!$1:$1048576,HLOOKUP($C18&amp;"_"&amp;4,Tab_RMRJ!$1:$1048576,2,0),0)</f>
        <v>-5.5262155830860103E-2</v>
      </c>
      <c r="I18" s="232">
        <f>VLOOKUP(I$2,Tab_RMRJ!$1:$1048576,HLOOKUP($C18&amp;"_"&amp;4,Tab_RMRJ!$1:$1048576,2,0),0)</f>
        <v>3.6539044231176397E-2</v>
      </c>
      <c r="J18" s="232">
        <f>VLOOKUP(J$2,Tab_RMRJ!$1:$1048576,HLOOKUP($C18&amp;"_"&amp;4,Tab_RMRJ!$1:$1048576,2,0),0)</f>
        <v>-2.8047587722539902E-2</v>
      </c>
      <c r="K18" s="232">
        <f>VLOOKUP(K$2,Tab_RMRJ!$1:$1048576,HLOOKUP($C18&amp;"_"&amp;4,Tab_RMRJ!$1:$1048576,2,0),0)</f>
        <v>1.32921226322651E-2</v>
      </c>
      <c r="L18" s="232">
        <f>VLOOKUP(L$2,Tab_RMRJ!$1:$1048576,HLOOKUP($C18&amp;"_"&amp;4,Tab_RMRJ!$1:$1048576,2,0),0)</f>
        <v>0.108454510569572</v>
      </c>
      <c r="M18" s="232">
        <f>VLOOKUP(M$2,Tab_RMRJ!$1:$1048576,HLOOKUP($C18&amp;"_"&amp;4,Tab_RMRJ!$1:$1048576,2,0),0)</f>
        <v>0.126222014427185</v>
      </c>
      <c r="N18" s="232">
        <f>VLOOKUP(N$2,Tab_RMRJ!$1:$1048576,HLOOKUP($C18&amp;"_"&amp;4,Tab_RMRJ!$1:$1048576,2,0),0)</f>
        <v>0.12306164205074301</v>
      </c>
      <c r="O18" s="232">
        <f>VLOOKUP(O$2,Tab_RMRJ!$1:$1048576,HLOOKUP($C18&amp;"_"&amp;4,Tab_RMRJ!$1:$1048576,2,0),0)</f>
        <v>0.26073437929153398</v>
      </c>
      <c r="P18" s="232">
        <f>VLOOKUP(P$2,Tab_RMRJ!$1:$1048576,HLOOKUP($C18&amp;"_"&amp;4,Tab_RMRJ!$1:$1048576,2,0),0)</f>
        <v>0.263161271810532</v>
      </c>
      <c r="Q18" s="232">
        <f>VLOOKUP(Q$2,Tab_RMRJ!$1:$1048576,HLOOKUP($C18&amp;"_"&amp;4,Tab_RMRJ!$1:$1048576,2,0),0)</f>
        <v>0.44094890356063798</v>
      </c>
      <c r="R18" s="232">
        <f>VLOOKUP(R$2,Tab_RMRJ!$1:$1048576,HLOOKUP($C18&amp;"_"&amp;4,Tab_RMRJ!$1:$1048576,2,0),0)</f>
        <v>0.52520078420639005</v>
      </c>
      <c r="S18" s="232">
        <f>VLOOKUP(S$2,Tab_RMRJ!$1:$1048576,HLOOKUP($C18&amp;"_"&amp;4,Tab_RMRJ!$1:$1048576,2,0),0)</f>
        <v>0.87358981370925903</v>
      </c>
      <c r="T18" s="232">
        <f>VLOOKUP(T$2,Tab_RMRJ!$1:$1048576,HLOOKUP($C18&amp;"_"&amp;4,Tab_RMRJ!$1:$1048576,2,0),0)</f>
        <v>1.2882323265075699</v>
      </c>
      <c r="U18" s="232">
        <f>VLOOKUP(U$2,Tab_RMRJ!$1:$1048576,HLOOKUP($C18&amp;"_"&amp;4,Tab_RMRJ!$1:$1048576,2,0),0)</f>
        <v>1.83131492137909</v>
      </c>
    </row>
    <row r="19" spans="2:21" x14ac:dyDescent="0.25">
      <c r="C19" s="327">
        <v>42014</v>
      </c>
      <c r="D19" s="232">
        <f>VLOOKUP(D$2,Tab_RMRJ!$1:$1048576,HLOOKUP($C19&amp;"_"&amp;4,Tab_RMRJ!$1:$1048576,2,0),0)</f>
        <v>-0.21490916609764099</v>
      </c>
      <c r="E19" s="232">
        <f>VLOOKUP(E$2,Tab_RMRJ!$1:$1048576,HLOOKUP($C19&amp;"_"&amp;4,Tab_RMRJ!$1:$1048576,2,0),0)</f>
        <v>-0.16659243404865301</v>
      </c>
      <c r="F19" s="232">
        <f>VLOOKUP(F$2,Tab_RMRJ!$1:$1048576,HLOOKUP($C19&amp;"_"&amp;4,Tab_RMRJ!$1:$1048576,2,0),0)</f>
        <v>1.8003618344664601E-2</v>
      </c>
      <c r="G19" s="232">
        <f>VLOOKUP(G$2,Tab_RMRJ!$1:$1048576,HLOOKUP($C19&amp;"_"&amp;4,Tab_RMRJ!$1:$1048576,2,0),0)</f>
        <v>7.5898221693933001E-3</v>
      </c>
      <c r="H19" s="232">
        <f>VLOOKUP(H$2,Tab_RMRJ!$1:$1048576,HLOOKUP($C19&amp;"_"&amp;4,Tab_RMRJ!$1:$1048576,2,0),0)</f>
        <v>-1.0207207873463599E-2</v>
      </c>
      <c r="I19" s="232">
        <f>VLOOKUP(I$2,Tab_RMRJ!$1:$1048576,HLOOKUP($C19&amp;"_"&amp;4,Tab_RMRJ!$1:$1048576,2,0),0)</f>
        <v>8.2364706322550808E-3</v>
      </c>
      <c r="J19" s="232">
        <f>VLOOKUP(J$2,Tab_RMRJ!$1:$1048576,HLOOKUP($C19&amp;"_"&amp;4,Tab_RMRJ!$1:$1048576,2,0),0)</f>
        <v>2.68457923084497E-2</v>
      </c>
      <c r="K19" s="232">
        <f>VLOOKUP(K$2,Tab_RMRJ!$1:$1048576,HLOOKUP($C19&amp;"_"&amp;4,Tab_RMRJ!$1:$1048576,2,0),0)</f>
        <v>0.12595102190971399</v>
      </c>
      <c r="L19" s="232">
        <f>VLOOKUP(L$2,Tab_RMRJ!$1:$1048576,HLOOKUP($C19&amp;"_"&amp;4,Tab_RMRJ!$1:$1048576,2,0),0)</f>
        <v>0.17540639638900801</v>
      </c>
      <c r="M19" s="232">
        <f>VLOOKUP(M$2,Tab_RMRJ!$1:$1048576,HLOOKUP($C19&amp;"_"&amp;4,Tab_RMRJ!$1:$1048576,2,0),0)</f>
        <v>0.106478713452816</v>
      </c>
      <c r="N19" s="232">
        <f>VLOOKUP(N$2,Tab_RMRJ!$1:$1048576,HLOOKUP($C19&amp;"_"&amp;4,Tab_RMRJ!$1:$1048576,2,0),0)</f>
        <v>0.20903828740119901</v>
      </c>
      <c r="O19" s="232">
        <f>VLOOKUP(O$2,Tab_RMRJ!$1:$1048576,HLOOKUP($C19&amp;"_"&amp;4,Tab_RMRJ!$1:$1048576,2,0),0)</f>
        <v>0.356395334005356</v>
      </c>
      <c r="P19" s="232">
        <f>VLOOKUP(P$2,Tab_RMRJ!$1:$1048576,HLOOKUP($C19&amp;"_"&amp;4,Tab_RMRJ!$1:$1048576,2,0),0)</f>
        <v>0.44207245111465499</v>
      </c>
      <c r="Q19" s="232">
        <f>VLOOKUP(Q$2,Tab_RMRJ!$1:$1048576,HLOOKUP($C19&amp;"_"&amp;4,Tab_RMRJ!$1:$1048576,2,0),0)</f>
        <v>0.63165920972824097</v>
      </c>
      <c r="R19" s="232">
        <f>VLOOKUP(R$2,Tab_RMRJ!$1:$1048576,HLOOKUP($C19&amp;"_"&amp;4,Tab_RMRJ!$1:$1048576,2,0),0)</f>
        <v>0.57080793380737305</v>
      </c>
      <c r="S19" s="232">
        <f>VLOOKUP(S$2,Tab_RMRJ!$1:$1048576,HLOOKUP($C19&amp;"_"&amp;4,Tab_RMRJ!$1:$1048576,2,0),0)</f>
        <v>1.04257965087891</v>
      </c>
      <c r="T19" s="232">
        <f>VLOOKUP(T$2,Tab_RMRJ!$1:$1048576,HLOOKUP($C19&amp;"_"&amp;4,Tab_RMRJ!$1:$1048576,2,0),0)</f>
        <v>1.71382880210876</v>
      </c>
      <c r="U19" s="232">
        <f>VLOOKUP(U$2,Tab_RMRJ!$1:$1048576,HLOOKUP($C19&amp;"_"&amp;4,Tab_RMRJ!$1:$1048576,2,0),0)</f>
        <v>1.7403482198715201</v>
      </c>
    </row>
    <row r="20" spans="2:21" x14ac:dyDescent="0.25">
      <c r="C20" s="327">
        <v>2015</v>
      </c>
      <c r="D20" s="232">
        <f>VLOOKUP(D$2,Tab_RMRJ!$1:$1048576,HLOOKUP($C20&amp;"_"&amp;4,Tab_RMRJ!$1:$1048576,2,0),0)</f>
        <v>-0.19823275506496399</v>
      </c>
      <c r="E20" s="232">
        <f>VLOOKUP(E$2,Tab_RMRJ!$1:$1048576,HLOOKUP($C20&amp;"_"&amp;4,Tab_RMRJ!$1:$1048576,2,0),0)</f>
        <v>-0.10430297255516099</v>
      </c>
      <c r="F20" s="232">
        <f>VLOOKUP(F$2,Tab_RMRJ!$1:$1048576,HLOOKUP($C20&amp;"_"&amp;4,Tab_RMRJ!$1:$1048576,2,0),0)</f>
        <v>-9.7797252237796797E-2</v>
      </c>
      <c r="G20" s="232">
        <f>VLOOKUP(G$2,Tab_RMRJ!$1:$1048576,HLOOKUP($C20&amp;"_"&amp;4,Tab_RMRJ!$1:$1048576,2,0),0)</f>
        <v>-0.112545438110828</v>
      </c>
      <c r="H20" s="232">
        <f>VLOOKUP(H$2,Tab_RMRJ!$1:$1048576,HLOOKUP($C20&amp;"_"&amp;4,Tab_RMRJ!$1:$1048576,2,0),0)</f>
        <v>-2.8918856754899001E-2</v>
      </c>
      <c r="I20" s="232">
        <f>VLOOKUP(I$2,Tab_RMRJ!$1:$1048576,HLOOKUP($C20&amp;"_"&amp;4,Tab_RMRJ!$1:$1048576,2,0),0)</f>
        <v>3.29770259559155E-2</v>
      </c>
      <c r="J20" s="232">
        <f>VLOOKUP(J$2,Tab_RMRJ!$1:$1048576,HLOOKUP($C20&amp;"_"&amp;4,Tab_RMRJ!$1:$1048576,2,0),0)</f>
        <v>4.7591883689165101E-2</v>
      </c>
      <c r="K20" s="232">
        <f>VLOOKUP(K$2,Tab_RMRJ!$1:$1048576,HLOOKUP($C20&amp;"_"&amp;4,Tab_RMRJ!$1:$1048576,2,0),0)</f>
        <v>0.114057473838329</v>
      </c>
      <c r="L20" s="232">
        <f>VLOOKUP(L$2,Tab_RMRJ!$1:$1048576,HLOOKUP($C20&amp;"_"&amp;4,Tab_RMRJ!$1:$1048576,2,0),0)</f>
        <v>0.157437339425087</v>
      </c>
      <c r="M20" s="232">
        <f>VLOOKUP(M$2,Tab_RMRJ!$1:$1048576,HLOOKUP($C20&amp;"_"&amp;4,Tab_RMRJ!$1:$1048576,2,0),0)</f>
        <v>0.113712325692177</v>
      </c>
      <c r="N20" s="232">
        <f>VLOOKUP(N$2,Tab_RMRJ!$1:$1048576,HLOOKUP($C20&amp;"_"&amp;4,Tab_RMRJ!$1:$1048576,2,0),0)</f>
        <v>0.20143437385559099</v>
      </c>
      <c r="O20" s="232">
        <f>VLOOKUP(O$2,Tab_RMRJ!$1:$1048576,HLOOKUP($C20&amp;"_"&amp;4,Tab_RMRJ!$1:$1048576,2,0),0)</f>
        <v>0.39425119757652299</v>
      </c>
      <c r="P20" s="232">
        <f>VLOOKUP(P$2,Tab_RMRJ!$1:$1048576,HLOOKUP($C20&amp;"_"&amp;4,Tab_RMRJ!$1:$1048576,2,0),0)</f>
        <v>0.55772835016250599</v>
      </c>
      <c r="Q20" s="232">
        <f>VLOOKUP(Q$2,Tab_RMRJ!$1:$1048576,HLOOKUP($C20&amp;"_"&amp;4,Tab_RMRJ!$1:$1048576,2,0),0)</f>
        <v>0.70219212770462003</v>
      </c>
      <c r="R20" s="232">
        <f>VLOOKUP(R$2,Tab_RMRJ!$1:$1048576,HLOOKUP($C20&amp;"_"&amp;4,Tab_RMRJ!$1:$1048576,2,0),0)</f>
        <v>0.80403339862823497</v>
      </c>
      <c r="S20" s="232">
        <f>VLOOKUP(S$2,Tab_RMRJ!$1:$1048576,HLOOKUP($C20&amp;"_"&amp;4,Tab_RMRJ!$1:$1048576,2,0),0)</f>
        <v>1.3217307329177901</v>
      </c>
      <c r="T20" s="232">
        <f>VLOOKUP(T$2,Tab_RMRJ!$1:$1048576,HLOOKUP($C20&amp;"_"&amp;4,Tab_RMRJ!$1:$1048576,2,0),0)</f>
        <v>1.6976391077041599</v>
      </c>
      <c r="U20" s="232">
        <f>VLOOKUP(U$2,Tab_RMRJ!$1:$1048576,HLOOKUP($C20&amp;"_"&amp;4,Tab_RMRJ!$1:$1048576,2,0),0)</f>
        <v>1.93882143497467</v>
      </c>
    </row>
    <row r="21" spans="2:21" x14ac:dyDescent="0.25">
      <c r="C21" s="327">
        <v>12015</v>
      </c>
      <c r="D21" s="232">
        <f>VLOOKUP(D$2,Tab_RMRJ!$1:$1048576,HLOOKUP($C21&amp;"_"&amp;4,Tab_RMRJ!$1:$1048576,2,0),0)</f>
        <v>-0.14345291256904599</v>
      </c>
      <c r="E21" s="232">
        <f>VLOOKUP(E$2,Tab_RMRJ!$1:$1048576,HLOOKUP($C21&amp;"_"&amp;4,Tab_RMRJ!$1:$1048576,2,0),0)</f>
        <v>-6.4493194222450298E-2</v>
      </c>
      <c r="F21" s="232">
        <f>VLOOKUP(F$2,Tab_RMRJ!$1:$1048576,HLOOKUP($C21&amp;"_"&amp;4,Tab_RMRJ!$1:$1048576,2,0),0)</f>
        <v>-0.101517327129841</v>
      </c>
      <c r="G21" s="232">
        <f>VLOOKUP(G$2,Tab_RMRJ!$1:$1048576,HLOOKUP($C21&amp;"_"&amp;4,Tab_RMRJ!$1:$1048576,2,0),0)</f>
        <v>-4.3239209800958599E-2</v>
      </c>
      <c r="H21" s="232">
        <f>VLOOKUP(H$2,Tab_RMRJ!$1:$1048576,HLOOKUP($C21&amp;"_"&amp;4,Tab_RMRJ!$1:$1048576,2,0),0)</f>
        <v>-3.0875748023390801E-2</v>
      </c>
      <c r="I21" s="232">
        <f>VLOOKUP(I$2,Tab_RMRJ!$1:$1048576,HLOOKUP($C21&amp;"_"&amp;4,Tab_RMRJ!$1:$1048576,2,0),0)</f>
        <v>-1.1375479400157901E-2</v>
      </c>
      <c r="J21" s="232">
        <f>VLOOKUP(J$2,Tab_RMRJ!$1:$1048576,HLOOKUP($C21&amp;"_"&amp;4,Tab_RMRJ!$1:$1048576,2,0),0)</f>
        <v>7.7236616052687203E-3</v>
      </c>
      <c r="K21" s="232">
        <f>VLOOKUP(K$2,Tab_RMRJ!$1:$1048576,HLOOKUP($C21&amp;"_"&amp;4,Tab_RMRJ!$1:$1048576,2,0),0)</f>
        <v>8.7085418403148707E-2</v>
      </c>
      <c r="L21" s="232">
        <f>VLOOKUP(L$2,Tab_RMRJ!$1:$1048576,HLOOKUP($C21&amp;"_"&amp;4,Tab_RMRJ!$1:$1048576,2,0),0)</f>
        <v>0.14171834290027599</v>
      </c>
      <c r="M21" s="232">
        <f>VLOOKUP(M$2,Tab_RMRJ!$1:$1048576,HLOOKUP($C21&amp;"_"&amp;4,Tab_RMRJ!$1:$1048576,2,0),0)</f>
        <v>9.9208153784275097E-2</v>
      </c>
      <c r="N21" s="232">
        <f>VLOOKUP(N$2,Tab_RMRJ!$1:$1048576,HLOOKUP($C21&amp;"_"&amp;4,Tab_RMRJ!$1:$1048576,2,0),0)</f>
        <v>0.17475110292434701</v>
      </c>
      <c r="O21" s="232">
        <f>VLOOKUP(O$2,Tab_RMRJ!$1:$1048576,HLOOKUP($C21&amp;"_"&amp;4,Tab_RMRJ!$1:$1048576,2,0),0)</f>
        <v>0.35963669419288602</v>
      </c>
      <c r="P21" s="232">
        <f>VLOOKUP(P$2,Tab_RMRJ!$1:$1048576,HLOOKUP($C21&amp;"_"&amp;4,Tab_RMRJ!$1:$1048576,2,0),0)</f>
        <v>0.55268561840057395</v>
      </c>
      <c r="Q21" s="232">
        <f>VLOOKUP(Q$2,Tab_RMRJ!$1:$1048576,HLOOKUP($C21&amp;"_"&amp;4,Tab_RMRJ!$1:$1048576,2,0),0)</f>
        <v>0.61783373355865501</v>
      </c>
      <c r="R21" s="232">
        <f>VLOOKUP(R$2,Tab_RMRJ!$1:$1048576,HLOOKUP($C21&amp;"_"&amp;4,Tab_RMRJ!$1:$1048576,2,0),0)</f>
        <v>0.69417572021484397</v>
      </c>
      <c r="S21" s="232">
        <f>VLOOKUP(S$2,Tab_RMRJ!$1:$1048576,HLOOKUP($C21&amp;"_"&amp;4,Tab_RMRJ!$1:$1048576,2,0),0)</f>
        <v>1.2571964263916</v>
      </c>
      <c r="T21" s="232">
        <f>VLOOKUP(T$2,Tab_RMRJ!$1:$1048576,HLOOKUP($C21&amp;"_"&amp;4,Tab_RMRJ!$1:$1048576,2,0),0)</f>
        <v>1.57158756256104</v>
      </c>
      <c r="U21" s="232">
        <f>VLOOKUP(U$2,Tab_RMRJ!$1:$1048576,HLOOKUP($C21&amp;"_"&amp;4,Tab_RMRJ!$1:$1048576,2,0),0)</f>
        <v>1.6827489137649501</v>
      </c>
    </row>
    <row r="22" spans="2:21" x14ac:dyDescent="0.25">
      <c r="C22" s="327">
        <v>22015</v>
      </c>
      <c r="D22" s="232">
        <f>VLOOKUP(D$2,Tab_RMRJ!$1:$1048576,HLOOKUP($C22&amp;"_"&amp;4,Tab_RMRJ!$1:$1048576,2,0),0)</f>
        <v>-0.18177743256092099</v>
      </c>
      <c r="E22" s="232">
        <f>VLOOKUP(E$2,Tab_RMRJ!$1:$1048576,HLOOKUP($C22&amp;"_"&amp;4,Tab_RMRJ!$1:$1048576,2,0),0)</f>
        <v>-0.141149953007698</v>
      </c>
      <c r="F22" s="232">
        <f>VLOOKUP(F$2,Tab_RMRJ!$1:$1048576,HLOOKUP($C22&amp;"_"&amp;4,Tab_RMRJ!$1:$1048576,2,0),0)</f>
        <v>-8.0033935606479603E-2</v>
      </c>
      <c r="G22" s="232">
        <f>VLOOKUP(G$2,Tab_RMRJ!$1:$1048576,HLOOKUP($C22&amp;"_"&amp;4,Tab_RMRJ!$1:$1048576,2,0),0)</f>
        <v>-6.1829619109630599E-2</v>
      </c>
      <c r="H22" s="232">
        <f>VLOOKUP(H$2,Tab_RMRJ!$1:$1048576,HLOOKUP($C22&amp;"_"&amp;4,Tab_RMRJ!$1:$1048576,2,0),0)</f>
        <v>1.7372714355588001E-2</v>
      </c>
      <c r="I22" s="232">
        <f>VLOOKUP(I$2,Tab_RMRJ!$1:$1048576,HLOOKUP($C22&amp;"_"&amp;4,Tab_RMRJ!$1:$1048576,2,0),0)</f>
        <v>5.5097613483667401E-2</v>
      </c>
      <c r="J22" s="232">
        <f>VLOOKUP(J$2,Tab_RMRJ!$1:$1048576,HLOOKUP($C22&amp;"_"&amp;4,Tab_RMRJ!$1:$1048576,2,0),0)</f>
        <v>0.108106784522533</v>
      </c>
      <c r="K22" s="232">
        <f>VLOOKUP(K$2,Tab_RMRJ!$1:$1048576,HLOOKUP($C22&amp;"_"&amp;4,Tab_RMRJ!$1:$1048576,2,0),0)</f>
        <v>0.15389555692672699</v>
      </c>
      <c r="L22" s="232">
        <f>VLOOKUP(L$2,Tab_RMRJ!$1:$1048576,HLOOKUP($C22&amp;"_"&amp;4,Tab_RMRJ!$1:$1048576,2,0),0)</f>
        <v>0.18430201709270499</v>
      </c>
      <c r="M22" s="232">
        <f>VLOOKUP(M$2,Tab_RMRJ!$1:$1048576,HLOOKUP($C22&amp;"_"&amp;4,Tab_RMRJ!$1:$1048576,2,0),0)</f>
        <v>0.16016976535320299</v>
      </c>
      <c r="N22" s="232">
        <f>VLOOKUP(N$2,Tab_RMRJ!$1:$1048576,HLOOKUP($C22&amp;"_"&amp;4,Tab_RMRJ!$1:$1048576,2,0),0)</f>
        <v>0.208573132753372</v>
      </c>
      <c r="O22" s="232">
        <f>VLOOKUP(O$2,Tab_RMRJ!$1:$1048576,HLOOKUP($C22&amp;"_"&amp;4,Tab_RMRJ!$1:$1048576,2,0),0)</f>
        <v>0.43402737379074102</v>
      </c>
      <c r="P22" s="232">
        <f>VLOOKUP(P$2,Tab_RMRJ!$1:$1048576,HLOOKUP($C22&amp;"_"&amp;4,Tab_RMRJ!$1:$1048576,2,0),0)</f>
        <v>0.591505467891693</v>
      </c>
      <c r="Q22" s="232">
        <f>VLOOKUP(Q$2,Tab_RMRJ!$1:$1048576,HLOOKUP($C22&amp;"_"&amp;4,Tab_RMRJ!$1:$1048576,2,0),0)</f>
        <v>0.69630795717239402</v>
      </c>
      <c r="R22" s="232">
        <f>VLOOKUP(R$2,Tab_RMRJ!$1:$1048576,HLOOKUP($C22&amp;"_"&amp;4,Tab_RMRJ!$1:$1048576,2,0),0)</f>
        <v>0.78187197446823098</v>
      </c>
      <c r="S22" s="232">
        <f>VLOOKUP(S$2,Tab_RMRJ!$1:$1048576,HLOOKUP($C22&amp;"_"&amp;4,Tab_RMRJ!$1:$1048576,2,0),0)</f>
        <v>1.3431196212768599</v>
      </c>
      <c r="T22" s="232">
        <f>VLOOKUP(T$2,Tab_RMRJ!$1:$1048576,HLOOKUP($C22&amp;"_"&amp;4,Tab_RMRJ!$1:$1048576,2,0),0)</f>
        <v>1.7817268371582</v>
      </c>
      <c r="U22" s="232">
        <f>VLOOKUP(U$2,Tab_RMRJ!$1:$1048576,HLOOKUP($C22&amp;"_"&amp;4,Tab_RMRJ!$1:$1048576,2,0),0)</f>
        <v>1.97842752933502</v>
      </c>
    </row>
    <row r="23" spans="2:21" x14ac:dyDescent="0.25">
      <c r="C23" s="327">
        <v>32015</v>
      </c>
      <c r="D23" s="232">
        <f>VLOOKUP(D$2,Tab_RMRJ!$1:$1048576,HLOOKUP($C23&amp;"_"&amp;4,Tab_RMRJ!$1:$1048576,2,0),0)</f>
        <v>-0.35587760806083701</v>
      </c>
      <c r="E23" s="232">
        <f>VLOOKUP(E$2,Tab_RMRJ!$1:$1048576,HLOOKUP($C23&amp;"_"&amp;4,Tab_RMRJ!$1:$1048576,2,0),0)</f>
        <v>-4.25009541213512E-2</v>
      </c>
      <c r="F23" s="232">
        <f>VLOOKUP(F$2,Tab_RMRJ!$1:$1048576,HLOOKUP($C23&amp;"_"&amp;4,Tab_RMRJ!$1:$1048576,2,0),0)</f>
        <v>-0.141197815537453</v>
      </c>
      <c r="G23" s="232">
        <f>VLOOKUP(G$2,Tab_RMRJ!$1:$1048576,HLOOKUP($C23&amp;"_"&amp;4,Tab_RMRJ!$1:$1048576,2,0),0)</f>
        <v>-0.14380569756031</v>
      </c>
      <c r="H23" s="232">
        <f>VLOOKUP(H$2,Tab_RMRJ!$1:$1048576,HLOOKUP($C23&amp;"_"&amp;4,Tab_RMRJ!$1:$1048576,2,0),0)</f>
        <v>-6.3313633203506497E-2</v>
      </c>
      <c r="I23" s="232">
        <f>VLOOKUP(I$2,Tab_RMRJ!$1:$1048576,HLOOKUP($C23&amp;"_"&amp;4,Tab_RMRJ!$1:$1048576,2,0),0)</f>
        <v>4.5411337167024599E-2</v>
      </c>
      <c r="J23" s="232">
        <f>VLOOKUP(J$2,Tab_RMRJ!$1:$1048576,HLOOKUP($C23&amp;"_"&amp;4,Tab_RMRJ!$1:$1048576,2,0),0)</f>
        <v>4.5235056430101402E-2</v>
      </c>
      <c r="K23" s="232">
        <f>VLOOKUP(K$2,Tab_RMRJ!$1:$1048576,HLOOKUP($C23&amp;"_"&amp;4,Tab_RMRJ!$1:$1048576,2,0),0)</f>
        <v>0.12521599233150499</v>
      </c>
      <c r="L23" s="232">
        <f>VLOOKUP(L$2,Tab_RMRJ!$1:$1048576,HLOOKUP($C23&amp;"_"&amp;4,Tab_RMRJ!$1:$1048576,2,0),0)</f>
        <v>0.14387746155261999</v>
      </c>
      <c r="M23" s="232">
        <f>VLOOKUP(M$2,Tab_RMRJ!$1:$1048576,HLOOKUP($C23&amp;"_"&amp;4,Tab_RMRJ!$1:$1048576,2,0),0)</f>
        <v>0.101232312619686</v>
      </c>
      <c r="N23" s="232">
        <f>VLOOKUP(N$2,Tab_RMRJ!$1:$1048576,HLOOKUP($C23&amp;"_"&amp;4,Tab_RMRJ!$1:$1048576,2,0),0)</f>
        <v>0.24620071053504899</v>
      </c>
      <c r="O23" s="232">
        <f>VLOOKUP(O$2,Tab_RMRJ!$1:$1048576,HLOOKUP($C23&amp;"_"&amp;4,Tab_RMRJ!$1:$1048576,2,0),0)</f>
        <v>0.39279842376709001</v>
      </c>
      <c r="P23" s="232">
        <f>VLOOKUP(P$2,Tab_RMRJ!$1:$1048576,HLOOKUP($C23&amp;"_"&amp;4,Tab_RMRJ!$1:$1048576,2,0),0)</f>
        <v>0.503218114376068</v>
      </c>
      <c r="Q23" s="232">
        <f>VLOOKUP(Q$2,Tab_RMRJ!$1:$1048576,HLOOKUP($C23&amp;"_"&amp;4,Tab_RMRJ!$1:$1048576,2,0),0)</f>
        <v>0.69780176877975497</v>
      </c>
      <c r="R23" s="232">
        <f>VLOOKUP(R$2,Tab_RMRJ!$1:$1048576,HLOOKUP($C23&amp;"_"&amp;4,Tab_RMRJ!$1:$1048576,2,0),0)</f>
        <v>0.72094541788101196</v>
      </c>
      <c r="S23" s="232">
        <f>VLOOKUP(S$2,Tab_RMRJ!$1:$1048576,HLOOKUP($C23&amp;"_"&amp;4,Tab_RMRJ!$1:$1048576,2,0),0)</f>
        <v>1.3578088283538801</v>
      </c>
      <c r="T23" s="232">
        <f>VLOOKUP(T$2,Tab_RMRJ!$1:$1048576,HLOOKUP($C23&amp;"_"&amp;4,Tab_RMRJ!$1:$1048576,2,0),0)</f>
        <v>1.7203266620636</v>
      </c>
      <c r="U23" s="232">
        <f>VLOOKUP(U$2,Tab_RMRJ!$1:$1048576,HLOOKUP($C23&amp;"_"&amp;4,Tab_RMRJ!$1:$1048576,2,0),0)</f>
        <v>2.05943751335144</v>
      </c>
    </row>
    <row r="24" spans="2:21" x14ac:dyDescent="0.25">
      <c r="C24" s="327">
        <v>42015</v>
      </c>
      <c r="D24" s="232">
        <f>VLOOKUP(D$2,Tab_RMRJ!$1:$1048576,HLOOKUP($C24&amp;"_"&amp;4,Tab_RMRJ!$1:$1048576,2,0),0)</f>
        <v>-0.107192881405354</v>
      </c>
      <c r="E24" s="232">
        <f>VLOOKUP(E$2,Tab_RMRJ!$1:$1048576,HLOOKUP($C24&amp;"_"&amp;4,Tab_RMRJ!$1:$1048576,2,0),0)</f>
        <v>-0.17389416694641099</v>
      </c>
      <c r="F24" s="232">
        <f>VLOOKUP(F$2,Tab_RMRJ!$1:$1048576,HLOOKUP($C24&amp;"_"&amp;4,Tab_RMRJ!$1:$1048576,2,0),0)</f>
        <v>-5.9686109423637397E-2</v>
      </c>
      <c r="G24" s="232">
        <f>VLOOKUP(G$2,Tab_RMRJ!$1:$1048576,HLOOKUP($C24&amp;"_"&amp;4,Tab_RMRJ!$1:$1048576,2,0),0)</f>
        <v>-0.215696066617966</v>
      </c>
      <c r="H24" s="232">
        <f>VLOOKUP(H$2,Tab_RMRJ!$1:$1048576,HLOOKUP($C24&amp;"_"&amp;4,Tab_RMRJ!$1:$1048576,2,0),0)</f>
        <v>-4.0541268885135699E-2</v>
      </c>
      <c r="I24" s="232">
        <f>VLOOKUP(I$2,Tab_RMRJ!$1:$1048576,HLOOKUP($C24&amp;"_"&amp;4,Tab_RMRJ!$1:$1048576,2,0),0)</f>
        <v>4.9005616456270197E-2</v>
      </c>
      <c r="J24" s="232">
        <f>VLOOKUP(J$2,Tab_RMRJ!$1:$1048576,HLOOKUP($C24&amp;"_"&amp;4,Tab_RMRJ!$1:$1048576,2,0),0)</f>
        <v>2.86766178905964E-2</v>
      </c>
      <c r="K24" s="232">
        <f>VLOOKUP(K$2,Tab_RMRJ!$1:$1048576,HLOOKUP($C24&amp;"_"&amp;4,Tab_RMRJ!$1:$1048576,2,0),0)</f>
        <v>8.5795640945434598E-2</v>
      </c>
      <c r="L24" s="232">
        <f>VLOOKUP(L$2,Tab_RMRJ!$1:$1048576,HLOOKUP($C24&amp;"_"&amp;4,Tab_RMRJ!$1:$1048576,2,0),0)</f>
        <v>0.160546690225601</v>
      </c>
      <c r="M24" s="232">
        <f>VLOOKUP(M$2,Tab_RMRJ!$1:$1048576,HLOOKUP($C24&amp;"_"&amp;4,Tab_RMRJ!$1:$1048576,2,0),0)</f>
        <v>9.1408707201480893E-2</v>
      </c>
      <c r="N24" s="232">
        <f>VLOOKUP(N$2,Tab_RMRJ!$1:$1048576,HLOOKUP($C24&amp;"_"&amp;4,Tab_RMRJ!$1:$1048576,2,0),0)</f>
        <v>0.17352052032947499</v>
      </c>
      <c r="O24" s="232">
        <f>VLOOKUP(O$2,Tab_RMRJ!$1:$1048576,HLOOKUP($C24&amp;"_"&amp;4,Tab_RMRJ!$1:$1048576,2,0),0)</f>
        <v>0.39191874861717202</v>
      </c>
      <c r="P24" s="232">
        <f>VLOOKUP(P$2,Tab_RMRJ!$1:$1048576,HLOOKUP($C24&amp;"_"&amp;4,Tab_RMRJ!$1:$1048576,2,0),0)</f>
        <v>0.58941805362701405</v>
      </c>
      <c r="Q24" s="232">
        <f>VLOOKUP(Q$2,Tab_RMRJ!$1:$1048576,HLOOKUP($C24&amp;"_"&amp;4,Tab_RMRJ!$1:$1048576,2,0),0)</f>
        <v>0.78617745637893699</v>
      </c>
      <c r="R24" s="232">
        <f>VLOOKUP(R$2,Tab_RMRJ!$1:$1048576,HLOOKUP($C24&amp;"_"&amp;4,Tab_RMRJ!$1:$1048576,2,0),0)</f>
        <v>1.0070114135742201</v>
      </c>
      <c r="S24" s="232">
        <f>VLOOKUP(S$2,Tab_RMRJ!$1:$1048576,HLOOKUP($C24&amp;"_"&amp;4,Tab_RMRJ!$1:$1048576,2,0),0)</f>
        <v>1.32816457748413</v>
      </c>
      <c r="T24" s="232">
        <f>VLOOKUP(T$2,Tab_RMRJ!$1:$1048576,HLOOKUP($C24&amp;"_"&amp;4,Tab_RMRJ!$1:$1048576,2,0),0)</f>
        <v>1.7454861402511599</v>
      </c>
      <c r="U24" s="232">
        <f>VLOOKUP(U$2,Tab_RMRJ!$1:$1048576,HLOOKUP($C24&amp;"_"&amp;4,Tab_RMRJ!$1:$1048576,2,0),0)</f>
        <v>2.0818126201629599</v>
      </c>
    </row>
    <row r="25" spans="2:21" x14ac:dyDescent="0.25">
      <c r="C25" s="327">
        <v>2016</v>
      </c>
      <c r="D25" s="232">
        <f>VLOOKUP(D$2,Tab_RMRJ!$1:$1048576,HLOOKUP($C25&amp;"_"&amp;4,Tab_RMRJ!$1:$1048576,2,0),0)</f>
        <v>-0.11131092905998199</v>
      </c>
      <c r="E25" s="232">
        <f>VLOOKUP(E$2,Tab_RMRJ!$1:$1048576,HLOOKUP($C25&amp;"_"&amp;4,Tab_RMRJ!$1:$1048576,2,0),0)</f>
        <v>-6.16724938154221E-2</v>
      </c>
      <c r="F25" s="232">
        <f>VLOOKUP(F$2,Tab_RMRJ!$1:$1048576,HLOOKUP($C25&amp;"_"&amp;4,Tab_RMRJ!$1:$1048576,2,0),0)</f>
        <v>-0.18157385289669001</v>
      </c>
      <c r="G25" s="232">
        <f>VLOOKUP(G$2,Tab_RMRJ!$1:$1048576,HLOOKUP($C25&amp;"_"&amp;4,Tab_RMRJ!$1:$1048576,2,0),0)</f>
        <v>-0.14736963808536499</v>
      </c>
      <c r="H25" s="232">
        <f>VLOOKUP(H$2,Tab_RMRJ!$1:$1048576,HLOOKUP($C25&amp;"_"&amp;4,Tab_RMRJ!$1:$1048576,2,0),0)</f>
        <v>-2.63401139527559E-2</v>
      </c>
      <c r="I25" s="232">
        <f>VLOOKUP(I$2,Tab_RMRJ!$1:$1048576,HLOOKUP($C25&amp;"_"&amp;4,Tab_RMRJ!$1:$1048576,2,0),0)</f>
        <v>4.16901782155037E-2</v>
      </c>
      <c r="J25" s="232">
        <f>VLOOKUP(J$2,Tab_RMRJ!$1:$1048576,HLOOKUP($C25&amp;"_"&amp;4,Tab_RMRJ!$1:$1048576,2,0),0)</f>
        <v>3.7702292203903198E-2</v>
      </c>
      <c r="K25" s="232">
        <f>VLOOKUP(K$2,Tab_RMRJ!$1:$1048576,HLOOKUP($C25&amp;"_"&amp;4,Tab_RMRJ!$1:$1048576,2,0),0)</f>
        <v>6.8822085857391399E-2</v>
      </c>
      <c r="L25" s="232">
        <f>VLOOKUP(L$2,Tab_RMRJ!$1:$1048576,HLOOKUP($C25&amp;"_"&amp;4,Tab_RMRJ!$1:$1048576,2,0),0)</f>
        <v>0.141185522079468</v>
      </c>
      <c r="M25" s="232">
        <f>VLOOKUP(M$2,Tab_RMRJ!$1:$1048576,HLOOKUP($C25&amp;"_"&amp;4,Tab_RMRJ!$1:$1048576,2,0),0)</f>
        <v>0.127147376537323</v>
      </c>
      <c r="N25" s="232">
        <f>VLOOKUP(N$2,Tab_RMRJ!$1:$1048576,HLOOKUP($C25&amp;"_"&amp;4,Tab_RMRJ!$1:$1048576,2,0),0)</f>
        <v>0.14883668720722201</v>
      </c>
      <c r="O25" s="232">
        <f>VLOOKUP(O$2,Tab_RMRJ!$1:$1048576,HLOOKUP($C25&amp;"_"&amp;4,Tab_RMRJ!$1:$1048576,2,0),0)</f>
        <v>0.395374774932861</v>
      </c>
      <c r="P25" s="232">
        <f>VLOOKUP(P$2,Tab_RMRJ!$1:$1048576,HLOOKUP($C25&amp;"_"&amp;4,Tab_RMRJ!$1:$1048576,2,0),0)</f>
        <v>0.572567999362946</v>
      </c>
      <c r="Q25" s="232">
        <f>VLOOKUP(Q$2,Tab_RMRJ!$1:$1048576,HLOOKUP($C25&amp;"_"&amp;4,Tab_RMRJ!$1:$1048576,2,0),0)</f>
        <v>0.676249980926514</v>
      </c>
      <c r="R25" s="232">
        <f>VLOOKUP(R$2,Tab_RMRJ!$1:$1048576,HLOOKUP($C25&amp;"_"&amp;4,Tab_RMRJ!$1:$1048576,2,0),0)</f>
        <v>0.82724952697753895</v>
      </c>
      <c r="S25" s="232">
        <f>VLOOKUP(S$2,Tab_RMRJ!$1:$1048576,HLOOKUP($C25&amp;"_"&amp;4,Tab_RMRJ!$1:$1048576,2,0),0)</f>
        <v>1.3487188816070601</v>
      </c>
      <c r="T25" s="232">
        <f>VLOOKUP(T$2,Tab_RMRJ!$1:$1048576,HLOOKUP($C25&amp;"_"&amp;4,Tab_RMRJ!$1:$1048576,2,0),0)</f>
        <v>1.7121596336364699</v>
      </c>
      <c r="U25" s="232">
        <f>VLOOKUP(U$2,Tab_RMRJ!$1:$1048576,HLOOKUP($C25&amp;"_"&amp;4,Tab_RMRJ!$1:$1048576,2,0),0)</f>
        <v>2.2093131542205802</v>
      </c>
    </row>
    <row r="26" spans="2:21" x14ac:dyDescent="0.25">
      <c r="C26" s="327">
        <v>12016</v>
      </c>
      <c r="D26" s="232">
        <f>VLOOKUP(D$2,Tab_RMRJ!$1:$1048576,HLOOKUP($C26&amp;"_"&amp;4,Tab_RMRJ!$1:$1048576,2,0),0)</f>
        <v>-0.19363628327846499</v>
      </c>
      <c r="E26" s="232">
        <f>VLOOKUP(E$2,Tab_RMRJ!$1:$1048576,HLOOKUP($C26&amp;"_"&amp;4,Tab_RMRJ!$1:$1048576,2,0),0)</f>
        <v>-0.19816979765892001</v>
      </c>
      <c r="F26" s="232">
        <f>VLOOKUP(F$2,Tab_RMRJ!$1:$1048576,HLOOKUP($C26&amp;"_"&amp;4,Tab_RMRJ!$1:$1048576,2,0),0)</f>
        <v>-0.203830257058144</v>
      </c>
      <c r="G26" s="232">
        <f>VLOOKUP(G$2,Tab_RMRJ!$1:$1048576,HLOOKUP($C26&amp;"_"&amp;4,Tab_RMRJ!$1:$1048576,2,0),0)</f>
        <v>-0.158282235264778</v>
      </c>
      <c r="H26" s="232">
        <f>VLOOKUP(H$2,Tab_RMRJ!$1:$1048576,HLOOKUP($C26&amp;"_"&amp;4,Tab_RMRJ!$1:$1048576,2,0),0)</f>
        <v>-3.22018079459667E-2</v>
      </c>
      <c r="I26" s="232">
        <f>VLOOKUP(I$2,Tab_RMRJ!$1:$1048576,HLOOKUP($C26&amp;"_"&amp;4,Tab_RMRJ!$1:$1048576,2,0),0)</f>
        <v>1.12243825569749E-2</v>
      </c>
      <c r="J26" s="232">
        <f>VLOOKUP(J$2,Tab_RMRJ!$1:$1048576,HLOOKUP($C26&amp;"_"&amp;4,Tab_RMRJ!$1:$1048576,2,0),0)</f>
        <v>1.03998463600874E-2</v>
      </c>
      <c r="K26" s="232">
        <f>VLOOKUP(K$2,Tab_RMRJ!$1:$1048576,HLOOKUP($C26&amp;"_"&amp;4,Tab_RMRJ!$1:$1048576,2,0),0)</f>
        <v>8.1417731940746293E-2</v>
      </c>
      <c r="L26" s="232">
        <f>VLOOKUP(L$2,Tab_RMRJ!$1:$1048576,HLOOKUP($C26&amp;"_"&amp;4,Tab_RMRJ!$1:$1048576,2,0),0)</f>
        <v>0.13369302451610601</v>
      </c>
      <c r="M26" s="232">
        <f>VLOOKUP(M$2,Tab_RMRJ!$1:$1048576,HLOOKUP($C26&amp;"_"&amp;4,Tab_RMRJ!$1:$1048576,2,0),0)</f>
        <v>8.3109259605407701E-2</v>
      </c>
      <c r="N26" s="232">
        <f>VLOOKUP(N$2,Tab_RMRJ!$1:$1048576,HLOOKUP($C26&amp;"_"&amp;4,Tab_RMRJ!$1:$1048576,2,0),0)</f>
        <v>0.14612892270088201</v>
      </c>
      <c r="O26" s="232">
        <f>VLOOKUP(O$2,Tab_RMRJ!$1:$1048576,HLOOKUP($C26&amp;"_"&amp;4,Tab_RMRJ!$1:$1048576,2,0),0)</f>
        <v>0.376652210950851</v>
      </c>
      <c r="P26" s="232">
        <f>VLOOKUP(P$2,Tab_RMRJ!$1:$1048576,HLOOKUP($C26&amp;"_"&amp;4,Tab_RMRJ!$1:$1048576,2,0),0)</f>
        <v>0.58395141363143899</v>
      </c>
      <c r="Q26" s="232">
        <f>VLOOKUP(Q$2,Tab_RMRJ!$1:$1048576,HLOOKUP($C26&amp;"_"&amp;4,Tab_RMRJ!$1:$1048576,2,0),0)</f>
        <v>0.69775402545928999</v>
      </c>
      <c r="R26" s="232">
        <f>VLOOKUP(R$2,Tab_RMRJ!$1:$1048576,HLOOKUP($C26&amp;"_"&amp;4,Tab_RMRJ!$1:$1048576,2,0),0)</f>
        <v>0.83008521795272805</v>
      </c>
      <c r="S26" s="232">
        <f>VLOOKUP(S$2,Tab_RMRJ!$1:$1048576,HLOOKUP($C26&amp;"_"&amp;4,Tab_RMRJ!$1:$1048576,2,0),0)</f>
        <v>1.3339302539825399</v>
      </c>
      <c r="T26" s="232">
        <f>VLOOKUP(T$2,Tab_RMRJ!$1:$1048576,HLOOKUP($C26&amp;"_"&amp;4,Tab_RMRJ!$1:$1048576,2,0),0)</f>
        <v>1.6536834239959699</v>
      </c>
      <c r="U26" s="232">
        <f>VLOOKUP(U$2,Tab_RMRJ!$1:$1048576,HLOOKUP($C26&amp;"_"&amp;4,Tab_RMRJ!$1:$1048576,2,0),0)</f>
        <v>2.2465229034423801</v>
      </c>
    </row>
    <row r="27" spans="2:21" x14ac:dyDescent="0.25">
      <c r="C27" s="327">
        <v>22016</v>
      </c>
      <c r="D27" s="232">
        <f>VLOOKUP(D$2,Tab_RMRJ!$1:$1048576,HLOOKUP($C27&amp;"_"&amp;4,Tab_RMRJ!$1:$1048576,2,0),0)</f>
        <v>7.0062547922134399E-2</v>
      </c>
      <c r="E27" s="232">
        <f>VLOOKUP(E$2,Tab_RMRJ!$1:$1048576,HLOOKUP($C27&amp;"_"&amp;4,Tab_RMRJ!$1:$1048576,2,0),0)</f>
        <v>0.119006857275963</v>
      </c>
      <c r="F27" s="232">
        <f>VLOOKUP(F$2,Tab_RMRJ!$1:$1048576,HLOOKUP($C27&amp;"_"&amp;4,Tab_RMRJ!$1:$1048576,2,0),0)</f>
        <v>-0.159500762820244</v>
      </c>
      <c r="G27" s="232">
        <f>VLOOKUP(G$2,Tab_RMRJ!$1:$1048576,HLOOKUP($C27&amp;"_"&amp;4,Tab_RMRJ!$1:$1048576,2,0),0)</f>
        <v>-0.135769188404083</v>
      </c>
      <c r="H27" s="232">
        <f>VLOOKUP(H$2,Tab_RMRJ!$1:$1048576,HLOOKUP($C27&amp;"_"&amp;4,Tab_RMRJ!$1:$1048576,2,0),0)</f>
        <v>-2.00737006962299E-2</v>
      </c>
      <c r="I27" s="232">
        <f>VLOOKUP(I$2,Tab_RMRJ!$1:$1048576,HLOOKUP($C27&amp;"_"&amp;4,Tab_RMRJ!$1:$1048576,2,0),0)</f>
        <v>7.0538416504859897E-2</v>
      </c>
      <c r="J27" s="232">
        <f>VLOOKUP(J$2,Tab_RMRJ!$1:$1048576,HLOOKUP($C27&amp;"_"&amp;4,Tab_RMRJ!$1:$1048576,2,0),0)</f>
        <v>6.5313585102558094E-2</v>
      </c>
      <c r="K27" s="232">
        <f>VLOOKUP(K$2,Tab_RMRJ!$1:$1048576,HLOOKUP($C27&amp;"_"&amp;4,Tab_RMRJ!$1:$1048576,2,0),0)</f>
        <v>5.8282271027565002E-2</v>
      </c>
      <c r="L27" s="232">
        <f>VLOOKUP(L$2,Tab_RMRJ!$1:$1048576,HLOOKUP($C27&amp;"_"&amp;4,Tab_RMRJ!$1:$1048576,2,0),0)</f>
        <v>0.14938122034072901</v>
      </c>
      <c r="M27" s="232">
        <f>VLOOKUP(M$2,Tab_RMRJ!$1:$1048576,HLOOKUP($C27&amp;"_"&amp;4,Tab_RMRJ!$1:$1048576,2,0),0)</f>
        <v>0.170860216021538</v>
      </c>
      <c r="N27" s="232">
        <f>VLOOKUP(N$2,Tab_RMRJ!$1:$1048576,HLOOKUP($C27&amp;"_"&amp;4,Tab_RMRJ!$1:$1048576,2,0),0)</f>
        <v>0.15244615077972401</v>
      </c>
      <c r="O27" s="232">
        <f>VLOOKUP(O$2,Tab_RMRJ!$1:$1048576,HLOOKUP($C27&amp;"_"&amp;4,Tab_RMRJ!$1:$1048576,2,0),0)</f>
        <v>0.414567530155182</v>
      </c>
      <c r="P27" s="232">
        <f>VLOOKUP(P$2,Tab_RMRJ!$1:$1048576,HLOOKUP($C27&amp;"_"&amp;4,Tab_RMRJ!$1:$1048576,2,0),0)</f>
        <v>0.55463653802871704</v>
      </c>
      <c r="Q27" s="232">
        <f>VLOOKUP(Q$2,Tab_RMRJ!$1:$1048576,HLOOKUP($C27&amp;"_"&amp;4,Tab_RMRJ!$1:$1048576,2,0),0)</f>
        <v>0.64507520198821999</v>
      </c>
      <c r="R27" s="232">
        <f>VLOOKUP(R$2,Tab_RMRJ!$1:$1048576,HLOOKUP($C27&amp;"_"&amp;4,Tab_RMRJ!$1:$1048576,2,0),0)</f>
        <v>0.82437914609909102</v>
      </c>
      <c r="S27" s="232">
        <f>VLOOKUP(S$2,Tab_RMRJ!$1:$1048576,HLOOKUP($C27&amp;"_"&amp;4,Tab_RMRJ!$1:$1048576,2,0),0)</f>
        <v>1.3636883497238199</v>
      </c>
      <c r="T27" s="232">
        <f>VLOOKUP(T$2,Tab_RMRJ!$1:$1048576,HLOOKUP($C27&amp;"_"&amp;4,Tab_RMRJ!$1:$1048576,2,0),0)</f>
        <v>1.7716368436813399</v>
      </c>
      <c r="U27" s="232">
        <f>VLOOKUP(U$2,Tab_RMRJ!$1:$1048576,HLOOKUP($C27&amp;"_"&amp;4,Tab_RMRJ!$1:$1048576,2,0),0)</f>
        <v>2.1689584255218501</v>
      </c>
    </row>
    <row r="28" spans="2:21" x14ac:dyDescent="0.25">
      <c r="B28" s="326" t="s">
        <v>770</v>
      </c>
      <c r="C28" s="327"/>
    </row>
    <row r="29" spans="2:21" ht="15" customHeight="1" x14ac:dyDescent="0.25">
      <c r="C29" s="327">
        <v>2012</v>
      </c>
      <c r="D29" s="232">
        <f>VLOOKUP(D$2,Tab_RMRJ!$1:$1048576,HLOOKUP($C29&amp;"_"&amp;10,Tab_RMRJ!$1:$1048576,2,0),0)</f>
        <v>3.00868763588369E-4</v>
      </c>
      <c r="E29" s="232">
        <f>VLOOKUP(E$2,Tab_RMRJ!$1:$1048576,HLOOKUP($C29&amp;"_"&amp;10,Tab_RMRJ!$1:$1048576,2,0),0)</f>
        <v>6.1425254680216304E-3</v>
      </c>
      <c r="F29" s="232">
        <f>VLOOKUP(F$2,Tab_RMRJ!$1:$1048576,HLOOKUP($C29&amp;"_"&amp;10,Tab_RMRJ!$1:$1048576,2,0),0)</f>
        <v>1.0544104501604999E-2</v>
      </c>
      <c r="G29" s="232">
        <f>VLOOKUP(G$2,Tab_RMRJ!$1:$1048576,HLOOKUP($C29&amp;"_"&amp;10,Tab_RMRJ!$1:$1048576,2,0),0)</f>
        <v>1.9401328638195998E-2</v>
      </c>
      <c r="H29" s="232">
        <f>VLOOKUP(H$2,Tab_RMRJ!$1:$1048576,HLOOKUP($C29&amp;"_"&amp;10,Tab_RMRJ!$1:$1048576,2,0),0)</f>
        <v>6.2539778649807004E-2</v>
      </c>
      <c r="I29" s="232">
        <f>VLOOKUP(I$2,Tab_RMRJ!$1:$1048576,HLOOKUP($C29&amp;"_"&amp;10,Tab_RMRJ!$1:$1048576,2,0),0)</f>
        <v>4.05735038220882E-2</v>
      </c>
      <c r="J29" s="232">
        <f>VLOOKUP(J$2,Tab_RMRJ!$1:$1048576,HLOOKUP($C29&amp;"_"&amp;10,Tab_RMRJ!$1:$1048576,2,0),0)</f>
        <v>2.7622101828455901E-2</v>
      </c>
      <c r="K29" s="232">
        <f>VLOOKUP(K$2,Tab_RMRJ!$1:$1048576,HLOOKUP($C29&amp;"_"&amp;10,Tab_RMRJ!$1:$1048576,2,0),0)</f>
        <v>3.1868971884250599E-2</v>
      </c>
      <c r="L29" s="232">
        <f>VLOOKUP(L$2,Tab_RMRJ!$1:$1048576,HLOOKUP($C29&amp;"_"&amp;10,Tab_RMRJ!$1:$1048576,2,0),0)</f>
        <v>0.13239043951034499</v>
      </c>
      <c r="M29" s="232">
        <f>VLOOKUP(M$2,Tab_RMRJ!$1:$1048576,HLOOKUP($C29&amp;"_"&amp;10,Tab_RMRJ!$1:$1048576,2,0),0)</f>
        <v>2.4870673194527598E-2</v>
      </c>
      <c r="N29" s="232">
        <f>VLOOKUP(N$2,Tab_RMRJ!$1:$1048576,HLOOKUP($C29&amp;"_"&amp;10,Tab_RMRJ!$1:$1048576,2,0),0)</f>
        <v>3.0143313109874701E-2</v>
      </c>
      <c r="O29" s="232">
        <f>VLOOKUP(O$2,Tab_RMRJ!$1:$1048576,HLOOKUP($C29&amp;"_"&amp;10,Tab_RMRJ!$1:$1048576,2,0),0)</f>
        <v>0.34773632884025601</v>
      </c>
      <c r="P29" s="232">
        <f>VLOOKUP(P$2,Tab_RMRJ!$1:$1048576,HLOOKUP($C29&amp;"_"&amp;10,Tab_RMRJ!$1:$1048576,2,0),0)</f>
        <v>1.78508199751377E-2</v>
      </c>
      <c r="Q29" s="232">
        <f>VLOOKUP(Q$2,Tab_RMRJ!$1:$1048576,HLOOKUP($C29&amp;"_"&amp;10,Tab_RMRJ!$1:$1048576,2,0),0)</f>
        <v>2.4523202329874001E-2</v>
      </c>
      <c r="R29" s="232">
        <f>VLOOKUP(R$2,Tab_RMRJ!$1:$1048576,HLOOKUP($C29&amp;"_"&amp;10,Tab_RMRJ!$1:$1048576,2,0),0)</f>
        <v>2.81489957123995E-2</v>
      </c>
      <c r="S29" s="232">
        <f>VLOOKUP(S$2,Tab_RMRJ!$1:$1048576,HLOOKUP($C29&amp;"_"&amp;10,Tab_RMRJ!$1:$1048576,2,0),0)</f>
        <v>0.15799172222614299</v>
      </c>
      <c r="T29" s="232">
        <f>VLOOKUP(T$2,Tab_RMRJ!$1:$1048576,HLOOKUP($C29&amp;"_"&amp;10,Tab_RMRJ!$1:$1048576,2,0),0)</f>
        <v>9.9428584799170494E-3</v>
      </c>
      <c r="U29" s="232">
        <f>VLOOKUP(U$2,Tab_RMRJ!$1:$1048576,HLOOKUP($C29&amp;"_"&amp;10,Tab_RMRJ!$1:$1048576,2,0),0)</f>
        <v>3.2852594740688801E-3</v>
      </c>
    </row>
    <row r="30" spans="2:21" ht="15" customHeight="1" x14ac:dyDescent="0.25">
      <c r="C30" s="327">
        <v>12012</v>
      </c>
      <c r="D30" s="232">
        <f>VLOOKUP(D$2,Tab_RMRJ!$1:$1048576,HLOOKUP($C30&amp;"_"&amp;10,Tab_RMRJ!$1:$1048576,2,0),0)</f>
        <v>3.8987695006653699E-4</v>
      </c>
      <c r="E30" s="232">
        <f>VLOOKUP(E$2,Tab_RMRJ!$1:$1048576,HLOOKUP($C30&amp;"_"&amp;10,Tab_RMRJ!$1:$1048576,2,0),0)</f>
        <v>6.6729625687003101E-3</v>
      </c>
      <c r="F30" s="232">
        <f>VLOOKUP(F$2,Tab_RMRJ!$1:$1048576,HLOOKUP($C30&amp;"_"&amp;10,Tab_RMRJ!$1:$1048576,2,0),0)</f>
        <v>9.42960474640131E-3</v>
      </c>
      <c r="G30" s="232">
        <f>VLOOKUP(G$2,Tab_RMRJ!$1:$1048576,HLOOKUP($C30&amp;"_"&amp;10,Tab_RMRJ!$1:$1048576,2,0),0)</f>
        <v>1.9258275628089901E-2</v>
      </c>
      <c r="H30" s="232">
        <f>VLOOKUP(H$2,Tab_RMRJ!$1:$1048576,HLOOKUP($C30&amp;"_"&amp;10,Tab_RMRJ!$1:$1048576,2,0),0)</f>
        <v>6.3567079603672E-2</v>
      </c>
      <c r="I30" s="232">
        <f>VLOOKUP(I$2,Tab_RMRJ!$1:$1048576,HLOOKUP($C30&amp;"_"&amp;10,Tab_RMRJ!$1:$1048576,2,0),0)</f>
        <v>4.0164425969123799E-2</v>
      </c>
      <c r="J30" s="232">
        <f>VLOOKUP(J$2,Tab_RMRJ!$1:$1048576,HLOOKUP($C30&amp;"_"&amp;10,Tab_RMRJ!$1:$1048576,2,0),0)</f>
        <v>2.5804681703448299E-2</v>
      </c>
      <c r="K30" s="232">
        <f>VLOOKUP(K$2,Tab_RMRJ!$1:$1048576,HLOOKUP($C30&amp;"_"&amp;10,Tab_RMRJ!$1:$1048576,2,0),0)</f>
        <v>3.4201957285404198E-2</v>
      </c>
      <c r="L30" s="232">
        <f>VLOOKUP(L$2,Tab_RMRJ!$1:$1048576,HLOOKUP($C30&amp;"_"&amp;10,Tab_RMRJ!$1:$1048576,2,0),0)</f>
        <v>0.12473241239786099</v>
      </c>
      <c r="M30" s="232">
        <f>VLOOKUP(M$2,Tab_RMRJ!$1:$1048576,HLOOKUP($C30&amp;"_"&amp;10,Tab_RMRJ!$1:$1048576,2,0),0)</f>
        <v>2.6578670367598499E-2</v>
      </c>
      <c r="N30" s="232">
        <f>VLOOKUP(N$2,Tab_RMRJ!$1:$1048576,HLOOKUP($C30&amp;"_"&amp;10,Tab_RMRJ!$1:$1048576,2,0),0)</f>
        <v>3.3003982156515101E-2</v>
      </c>
      <c r="O30" s="232">
        <f>VLOOKUP(O$2,Tab_RMRJ!$1:$1048576,HLOOKUP($C30&amp;"_"&amp;10,Tab_RMRJ!$1:$1048576,2,0),0)</f>
        <v>0.34453451633453402</v>
      </c>
      <c r="P30" s="232">
        <f>VLOOKUP(P$2,Tab_RMRJ!$1:$1048576,HLOOKUP($C30&amp;"_"&amp;10,Tab_RMRJ!$1:$1048576,2,0),0)</f>
        <v>1.7169160768389698E-2</v>
      </c>
      <c r="Q30" s="232">
        <f>VLOOKUP(Q$2,Tab_RMRJ!$1:$1048576,HLOOKUP($C30&amp;"_"&amp;10,Tab_RMRJ!$1:$1048576,2,0),0)</f>
        <v>2.48028691858053E-2</v>
      </c>
      <c r="R30" s="232">
        <f>VLOOKUP(R$2,Tab_RMRJ!$1:$1048576,HLOOKUP($C30&amp;"_"&amp;10,Tab_RMRJ!$1:$1048576,2,0),0)</f>
        <v>3.0999634414911301E-2</v>
      </c>
      <c r="S30" s="232">
        <f>VLOOKUP(S$2,Tab_RMRJ!$1:$1048576,HLOOKUP($C30&amp;"_"&amp;10,Tab_RMRJ!$1:$1048576,2,0),0)</f>
        <v>0.163444653153419</v>
      </c>
      <c r="T30" s="232">
        <f>VLOOKUP(T$2,Tab_RMRJ!$1:$1048576,HLOOKUP($C30&amp;"_"&amp;10,Tab_RMRJ!$1:$1048576,2,0),0)</f>
        <v>8.65702982991934E-3</v>
      </c>
      <c r="U30" s="232">
        <f>VLOOKUP(U$2,Tab_RMRJ!$1:$1048576,HLOOKUP($C30&amp;"_"&amp;10,Tab_RMRJ!$1:$1048576,2,0),0)</f>
        <v>2.8929582331329601E-3</v>
      </c>
    </row>
    <row r="31" spans="2:21" x14ac:dyDescent="0.25">
      <c r="C31" s="327">
        <v>22012</v>
      </c>
      <c r="D31" s="232">
        <f>VLOOKUP(D$2,Tab_RMRJ!$1:$1048576,HLOOKUP($C31&amp;"_"&amp;10,Tab_RMRJ!$1:$1048576,2,0),0)</f>
        <v>5.1302759675309105E-4</v>
      </c>
      <c r="E31" s="232">
        <f>VLOOKUP(E$2,Tab_RMRJ!$1:$1048576,HLOOKUP($C31&amp;"_"&amp;10,Tab_RMRJ!$1:$1048576,2,0),0)</f>
        <v>5.5218213237822099E-3</v>
      </c>
      <c r="F31" s="232">
        <f>VLOOKUP(F$2,Tab_RMRJ!$1:$1048576,HLOOKUP($C31&amp;"_"&amp;10,Tab_RMRJ!$1:$1048576,2,0),0)</f>
        <v>1.05075854808092E-2</v>
      </c>
      <c r="G31" s="232">
        <f>VLOOKUP(G$2,Tab_RMRJ!$1:$1048576,HLOOKUP($C31&amp;"_"&amp;10,Tab_RMRJ!$1:$1048576,2,0),0)</f>
        <v>1.8431078642606701E-2</v>
      </c>
      <c r="H31" s="232">
        <f>VLOOKUP(H$2,Tab_RMRJ!$1:$1048576,HLOOKUP($C31&amp;"_"&amp;10,Tab_RMRJ!$1:$1048576,2,0),0)</f>
        <v>6.1723992228508003E-2</v>
      </c>
      <c r="I31" s="232">
        <f>VLOOKUP(I$2,Tab_RMRJ!$1:$1048576,HLOOKUP($C31&amp;"_"&amp;10,Tab_RMRJ!$1:$1048576,2,0),0)</f>
        <v>3.9612516760826097E-2</v>
      </c>
      <c r="J31" s="232">
        <f>VLOOKUP(J$2,Tab_RMRJ!$1:$1048576,HLOOKUP($C31&amp;"_"&amp;10,Tab_RMRJ!$1:$1048576,2,0),0)</f>
        <v>2.8666734695434602E-2</v>
      </c>
      <c r="K31" s="232">
        <f>VLOOKUP(K$2,Tab_RMRJ!$1:$1048576,HLOOKUP($C31&amp;"_"&amp;10,Tab_RMRJ!$1:$1048576,2,0),0)</f>
        <v>3.2695580273866702E-2</v>
      </c>
      <c r="L31" s="232">
        <f>VLOOKUP(L$2,Tab_RMRJ!$1:$1048576,HLOOKUP($C31&amp;"_"&amp;10,Tab_RMRJ!$1:$1048576,2,0),0)</f>
        <v>0.12909440696239499</v>
      </c>
      <c r="M31" s="232">
        <f>VLOOKUP(M$2,Tab_RMRJ!$1:$1048576,HLOOKUP($C31&amp;"_"&amp;10,Tab_RMRJ!$1:$1048576,2,0),0)</f>
        <v>2.73800641298294E-2</v>
      </c>
      <c r="N31" s="232">
        <f>VLOOKUP(N$2,Tab_RMRJ!$1:$1048576,HLOOKUP($C31&amp;"_"&amp;10,Tab_RMRJ!$1:$1048576,2,0),0)</f>
        <v>3.1093379482626901E-2</v>
      </c>
      <c r="O31" s="232">
        <f>VLOOKUP(O$2,Tab_RMRJ!$1:$1048576,HLOOKUP($C31&amp;"_"&amp;10,Tab_RMRJ!$1:$1048576,2,0),0)</f>
        <v>0.34884884953498801</v>
      </c>
      <c r="P31" s="232">
        <f>VLOOKUP(P$2,Tab_RMRJ!$1:$1048576,HLOOKUP($C31&amp;"_"&amp;10,Tab_RMRJ!$1:$1048576,2,0),0)</f>
        <v>1.7128013074397999E-2</v>
      </c>
      <c r="Q31" s="232">
        <f>VLOOKUP(Q$2,Tab_RMRJ!$1:$1048576,HLOOKUP($C31&amp;"_"&amp;10,Tab_RMRJ!$1:$1048576,2,0),0)</f>
        <v>2.5324732065200799E-2</v>
      </c>
      <c r="R31" s="232">
        <f>VLOOKUP(R$2,Tab_RMRJ!$1:$1048576,HLOOKUP($C31&amp;"_"&amp;10,Tab_RMRJ!$1:$1048576,2,0),0)</f>
        <v>2.74143610149622E-2</v>
      </c>
      <c r="S31" s="232">
        <f>VLOOKUP(S$2,Tab_RMRJ!$1:$1048576,HLOOKUP($C31&amp;"_"&amp;10,Tab_RMRJ!$1:$1048576,2,0),0)</f>
        <v>0.156321361660957</v>
      </c>
      <c r="T31" s="232">
        <f>VLOOKUP(T$2,Tab_RMRJ!$1:$1048576,HLOOKUP($C31&amp;"_"&amp;10,Tab_RMRJ!$1:$1048576,2,0),0)</f>
        <v>1.14376926794648E-2</v>
      </c>
      <c r="U31" s="232">
        <f>VLOOKUP(U$2,Tab_RMRJ!$1:$1048576,HLOOKUP($C31&amp;"_"&amp;10,Tab_RMRJ!$1:$1048576,2,0),0)</f>
        <v>4.7986945137381597E-3</v>
      </c>
    </row>
    <row r="32" spans="2:21" x14ac:dyDescent="0.25">
      <c r="C32" s="327">
        <v>32012</v>
      </c>
      <c r="D32" s="232">
        <f>VLOOKUP(D$2,Tab_RMRJ!$1:$1048576,HLOOKUP($C32&amp;"_"&amp;10,Tab_RMRJ!$1:$1048576,2,0),0)</f>
        <v>5.9379588492447497E-5</v>
      </c>
      <c r="E32" s="232">
        <f>VLOOKUP(E$2,Tab_RMRJ!$1:$1048576,HLOOKUP($C32&amp;"_"&amp;10,Tab_RMRJ!$1:$1048576,2,0),0)</f>
        <v>5.6652124039828803E-3</v>
      </c>
      <c r="F32" s="232">
        <f>VLOOKUP(F$2,Tab_RMRJ!$1:$1048576,HLOOKUP($C32&amp;"_"&amp;10,Tab_RMRJ!$1:$1048576,2,0),0)</f>
        <v>1.12093053758144E-2</v>
      </c>
      <c r="G32" s="232">
        <f>VLOOKUP(G$2,Tab_RMRJ!$1:$1048576,HLOOKUP($C32&amp;"_"&amp;10,Tab_RMRJ!$1:$1048576,2,0),0)</f>
        <v>1.9808821380138401E-2</v>
      </c>
      <c r="H32" s="232">
        <f>VLOOKUP(H$2,Tab_RMRJ!$1:$1048576,HLOOKUP($C32&amp;"_"&amp;10,Tab_RMRJ!$1:$1048576,2,0),0)</f>
        <v>6.3555948436260196E-2</v>
      </c>
      <c r="I32" s="232">
        <f>VLOOKUP(I$2,Tab_RMRJ!$1:$1048576,HLOOKUP($C32&amp;"_"&amp;10,Tab_RMRJ!$1:$1048576,2,0),0)</f>
        <v>4.2206894606351901E-2</v>
      </c>
      <c r="J32" s="232">
        <f>VLOOKUP(J$2,Tab_RMRJ!$1:$1048576,HLOOKUP($C32&amp;"_"&amp;10,Tab_RMRJ!$1:$1048576,2,0),0)</f>
        <v>2.8600972145795801E-2</v>
      </c>
      <c r="K32" s="232">
        <f>VLOOKUP(K$2,Tab_RMRJ!$1:$1048576,HLOOKUP($C32&amp;"_"&amp;10,Tab_RMRJ!$1:$1048576,2,0),0)</f>
        <v>3.0244208872318299E-2</v>
      </c>
      <c r="L32" s="232">
        <f>VLOOKUP(L$2,Tab_RMRJ!$1:$1048576,HLOOKUP($C32&amp;"_"&amp;10,Tab_RMRJ!$1:$1048576,2,0),0)</f>
        <v>0.13637237250804901</v>
      </c>
      <c r="M32" s="232">
        <f>VLOOKUP(M$2,Tab_RMRJ!$1:$1048576,HLOOKUP($C32&amp;"_"&amp;10,Tab_RMRJ!$1:$1048576,2,0),0)</f>
        <v>2.2646771743893599E-2</v>
      </c>
      <c r="N32" s="232">
        <f>VLOOKUP(N$2,Tab_RMRJ!$1:$1048576,HLOOKUP($C32&amp;"_"&amp;10,Tab_RMRJ!$1:$1048576,2,0),0)</f>
        <v>2.9100332409143399E-2</v>
      </c>
      <c r="O32" s="232">
        <f>VLOOKUP(O$2,Tab_RMRJ!$1:$1048576,HLOOKUP($C32&amp;"_"&amp;10,Tab_RMRJ!$1:$1048576,2,0),0)</f>
        <v>0.34513893723487898</v>
      </c>
      <c r="P32" s="232">
        <f>VLOOKUP(P$2,Tab_RMRJ!$1:$1048576,HLOOKUP($C32&amp;"_"&amp;10,Tab_RMRJ!$1:$1048576,2,0),0)</f>
        <v>1.8615499138832099E-2</v>
      </c>
      <c r="Q32" s="232">
        <f>VLOOKUP(Q$2,Tab_RMRJ!$1:$1048576,HLOOKUP($C32&amp;"_"&amp;10,Tab_RMRJ!$1:$1048576,2,0),0)</f>
        <v>2.4496976286172902E-2</v>
      </c>
      <c r="R32" s="232">
        <f>VLOOKUP(R$2,Tab_RMRJ!$1:$1048576,HLOOKUP($C32&amp;"_"&amp;10,Tab_RMRJ!$1:$1048576,2,0),0)</f>
        <v>2.8161931782960899E-2</v>
      </c>
      <c r="S32" s="232">
        <f>VLOOKUP(S$2,Tab_RMRJ!$1:$1048576,HLOOKUP($C32&amp;"_"&amp;10,Tab_RMRJ!$1:$1048576,2,0),0)</f>
        <v>0.157345071434975</v>
      </c>
      <c r="T32" s="232">
        <f>VLOOKUP(T$2,Tab_RMRJ!$1:$1048576,HLOOKUP($C32&amp;"_"&amp;10,Tab_RMRJ!$1:$1048576,2,0),0)</f>
        <v>9.1027785092592205E-3</v>
      </c>
      <c r="U32" s="232">
        <f>VLOOKUP(U$2,Tab_RMRJ!$1:$1048576,HLOOKUP($C32&amp;"_"&amp;10,Tab_RMRJ!$1:$1048576,2,0),0)</f>
        <v>3.2066064886748799E-3</v>
      </c>
    </row>
    <row r="33" spans="3:21" x14ac:dyDescent="0.25">
      <c r="C33" s="327">
        <v>42012</v>
      </c>
      <c r="D33" s="232">
        <f>VLOOKUP(D$2,Tab_RMRJ!$1:$1048576,HLOOKUP($C33&amp;"_"&amp;10,Tab_RMRJ!$1:$1048576,2,0),0)</f>
        <v>2.4010871129576101E-4</v>
      </c>
      <c r="E33" s="232">
        <f>VLOOKUP(E$2,Tab_RMRJ!$1:$1048576,HLOOKUP($C33&amp;"_"&amp;10,Tab_RMRJ!$1:$1048576,2,0),0)</f>
        <v>6.7164716310799096E-3</v>
      </c>
      <c r="F33" s="232">
        <f>VLOOKUP(F$2,Tab_RMRJ!$1:$1048576,HLOOKUP($C33&amp;"_"&amp;10,Tab_RMRJ!$1:$1048576,2,0),0)</f>
        <v>1.1018176563084099E-2</v>
      </c>
      <c r="G33" s="232">
        <f>VLOOKUP(G$2,Tab_RMRJ!$1:$1048576,HLOOKUP($C33&amp;"_"&amp;10,Tab_RMRJ!$1:$1048576,2,0),0)</f>
        <v>2.0110948011279099E-2</v>
      </c>
      <c r="H33" s="232">
        <f>VLOOKUP(H$2,Tab_RMRJ!$1:$1048576,HLOOKUP($C33&amp;"_"&amp;10,Tab_RMRJ!$1:$1048576,2,0),0)</f>
        <v>6.13374598324299E-2</v>
      </c>
      <c r="I33" s="232">
        <f>VLOOKUP(I$2,Tab_RMRJ!$1:$1048576,HLOOKUP($C33&amp;"_"&amp;10,Tab_RMRJ!$1:$1048576,2,0),0)</f>
        <v>4.03189472854137E-2</v>
      </c>
      <c r="J33" s="232">
        <f>VLOOKUP(J$2,Tab_RMRJ!$1:$1048576,HLOOKUP($C33&amp;"_"&amp;10,Tab_RMRJ!$1:$1048576,2,0),0)</f>
        <v>2.7392711490392699E-2</v>
      </c>
      <c r="K33" s="232">
        <f>VLOOKUP(K$2,Tab_RMRJ!$1:$1048576,HLOOKUP($C33&amp;"_"&amp;10,Tab_RMRJ!$1:$1048576,2,0),0)</f>
        <v>3.03547214716673E-2</v>
      </c>
      <c r="L33" s="232">
        <f>VLOOKUP(L$2,Tab_RMRJ!$1:$1048576,HLOOKUP($C33&amp;"_"&amp;10,Tab_RMRJ!$1:$1048576,2,0),0)</f>
        <v>0.13928687572479201</v>
      </c>
      <c r="M33" s="232">
        <f>VLOOKUP(M$2,Tab_RMRJ!$1:$1048576,HLOOKUP($C33&amp;"_"&amp;10,Tab_RMRJ!$1:$1048576,2,0),0)</f>
        <v>2.2878851741552401E-2</v>
      </c>
      <c r="N33" s="232">
        <f>VLOOKUP(N$2,Tab_RMRJ!$1:$1048576,HLOOKUP($C33&amp;"_"&amp;10,Tab_RMRJ!$1:$1048576,2,0),0)</f>
        <v>2.74079516530037E-2</v>
      </c>
      <c r="O33" s="232">
        <f>VLOOKUP(O$2,Tab_RMRJ!$1:$1048576,HLOOKUP($C33&amp;"_"&amp;10,Tab_RMRJ!$1:$1048576,2,0),0)</f>
        <v>0.35235249996185303</v>
      </c>
      <c r="P33" s="232">
        <f>VLOOKUP(P$2,Tab_RMRJ!$1:$1048576,HLOOKUP($C33&amp;"_"&amp;10,Tab_RMRJ!$1:$1048576,2,0),0)</f>
        <v>1.8488189205527299E-2</v>
      </c>
      <c r="Q33" s="232">
        <f>VLOOKUP(Q$2,Tab_RMRJ!$1:$1048576,HLOOKUP($C33&amp;"_"&amp;10,Tab_RMRJ!$1:$1048576,2,0),0)</f>
        <v>2.3469783365726499E-2</v>
      </c>
      <c r="R33" s="232">
        <f>VLOOKUP(R$2,Tab_RMRJ!$1:$1048576,HLOOKUP($C33&amp;"_"&amp;10,Tab_RMRJ!$1:$1048576,2,0),0)</f>
        <v>2.6065189391374598E-2</v>
      </c>
      <c r="S33" s="232">
        <f>VLOOKUP(S$2,Tab_RMRJ!$1:$1048576,HLOOKUP($C33&amp;"_"&amp;10,Tab_RMRJ!$1:$1048576,2,0),0)</f>
        <v>0.15493805706500999</v>
      </c>
      <c r="T33" s="232">
        <f>VLOOKUP(T$2,Tab_RMRJ!$1:$1048576,HLOOKUP($C33&amp;"_"&amp;10,Tab_RMRJ!$1:$1048576,2,0),0)</f>
        <v>1.0543902404606301E-2</v>
      </c>
      <c r="U33" s="232">
        <f>VLOOKUP(U$2,Tab_RMRJ!$1:$1048576,HLOOKUP($C33&amp;"_"&amp;10,Tab_RMRJ!$1:$1048576,2,0),0)</f>
        <v>2.2316824179142701E-3</v>
      </c>
    </row>
    <row r="34" spans="3:21" x14ac:dyDescent="0.25">
      <c r="C34" s="327">
        <v>2013</v>
      </c>
      <c r="D34" s="232">
        <f>VLOOKUP(D$2,Tab_RMRJ!$1:$1048576,HLOOKUP($C34&amp;"_"&amp;10,Tab_RMRJ!$1:$1048576,2,0),0)</f>
        <v>2.85862450255081E-4</v>
      </c>
      <c r="E34" s="232">
        <f>VLOOKUP(E$2,Tab_RMRJ!$1:$1048576,HLOOKUP($C34&amp;"_"&amp;10,Tab_RMRJ!$1:$1048576,2,0),0)</f>
        <v>5.6165033020079101E-3</v>
      </c>
      <c r="F34" s="232">
        <f>VLOOKUP(F$2,Tab_RMRJ!$1:$1048576,HLOOKUP($C34&amp;"_"&amp;10,Tab_RMRJ!$1:$1048576,2,0),0)</f>
        <v>9.7097689285874401E-3</v>
      </c>
      <c r="G34" s="232">
        <f>VLOOKUP(G$2,Tab_RMRJ!$1:$1048576,HLOOKUP($C34&amp;"_"&amp;10,Tab_RMRJ!$1:$1048576,2,0),0)</f>
        <v>1.8059989437460899E-2</v>
      </c>
      <c r="H34" s="232">
        <f>VLOOKUP(H$2,Tab_RMRJ!$1:$1048576,HLOOKUP($C34&amp;"_"&amp;10,Tab_RMRJ!$1:$1048576,2,0),0)</f>
        <v>6.3057750463485704E-2</v>
      </c>
      <c r="I34" s="232">
        <f>VLOOKUP(I$2,Tab_RMRJ!$1:$1048576,HLOOKUP($C34&amp;"_"&amp;10,Tab_RMRJ!$1:$1048576,2,0),0)</f>
        <v>3.6822468042373699E-2</v>
      </c>
      <c r="J34" s="232">
        <f>VLOOKUP(J$2,Tab_RMRJ!$1:$1048576,HLOOKUP($C34&amp;"_"&amp;10,Tab_RMRJ!$1:$1048576,2,0),0)</f>
        <v>2.49844342470169E-2</v>
      </c>
      <c r="K34" s="232">
        <f>VLOOKUP(K$2,Tab_RMRJ!$1:$1048576,HLOOKUP($C34&amp;"_"&amp;10,Tab_RMRJ!$1:$1048576,2,0),0)</f>
        <v>3.2187346369028098E-2</v>
      </c>
      <c r="L34" s="232">
        <f>VLOOKUP(L$2,Tab_RMRJ!$1:$1048576,HLOOKUP($C34&amp;"_"&amp;10,Tab_RMRJ!$1:$1048576,2,0),0)</f>
        <v>0.131029218435287</v>
      </c>
      <c r="M34" s="232">
        <f>VLOOKUP(M$2,Tab_RMRJ!$1:$1048576,HLOOKUP($C34&amp;"_"&amp;10,Tab_RMRJ!$1:$1048576,2,0),0)</f>
        <v>2.4172330275178001E-2</v>
      </c>
      <c r="N34" s="232">
        <f>VLOOKUP(N$2,Tab_RMRJ!$1:$1048576,HLOOKUP($C34&amp;"_"&amp;10,Tab_RMRJ!$1:$1048576,2,0),0)</f>
        <v>2.6721248403191601E-2</v>
      </c>
      <c r="O34" s="232">
        <f>VLOOKUP(O$2,Tab_RMRJ!$1:$1048576,HLOOKUP($C34&amp;"_"&amp;10,Tab_RMRJ!$1:$1048576,2,0),0)</f>
        <v>0.36461180448532099</v>
      </c>
      <c r="P34" s="232">
        <f>VLOOKUP(P$2,Tab_RMRJ!$1:$1048576,HLOOKUP($C34&amp;"_"&amp;10,Tab_RMRJ!$1:$1048576,2,0),0)</f>
        <v>1.66498608887196E-2</v>
      </c>
      <c r="Q34" s="232">
        <f>VLOOKUP(Q$2,Tab_RMRJ!$1:$1048576,HLOOKUP($C34&amp;"_"&amp;10,Tab_RMRJ!$1:$1048576,2,0),0)</f>
        <v>2.1387090906500799E-2</v>
      </c>
      <c r="R34" s="232">
        <f>VLOOKUP(R$2,Tab_RMRJ!$1:$1048576,HLOOKUP($C34&amp;"_"&amp;10,Tab_RMRJ!$1:$1048576,2,0),0)</f>
        <v>2.4592431262135499E-2</v>
      </c>
      <c r="S34" s="232">
        <f>VLOOKUP(S$2,Tab_RMRJ!$1:$1048576,HLOOKUP($C34&amp;"_"&amp;10,Tab_RMRJ!$1:$1048576,2,0),0)</f>
        <v>0.163892552256584</v>
      </c>
      <c r="T34" s="232">
        <f>VLOOKUP(T$2,Tab_RMRJ!$1:$1048576,HLOOKUP($C34&amp;"_"&amp;10,Tab_RMRJ!$1:$1048576,2,0),0)</f>
        <v>9.1261910274624807E-3</v>
      </c>
      <c r="U34" s="232">
        <f>VLOOKUP(U$2,Tab_RMRJ!$1:$1048576,HLOOKUP($C34&amp;"_"&amp;10,Tab_RMRJ!$1:$1048576,2,0),0)</f>
        <v>2.6472129393368998E-3</v>
      </c>
    </row>
    <row r="35" spans="3:21" x14ac:dyDescent="0.25">
      <c r="C35" s="327">
        <v>12013</v>
      </c>
      <c r="D35" s="232">
        <f>VLOOKUP(D$2,Tab_RMRJ!$1:$1048576,HLOOKUP($C35&amp;"_"&amp;10,Tab_RMRJ!$1:$1048576,2,0),0)</f>
        <v>1.05213875940535E-4</v>
      </c>
      <c r="E35" s="232">
        <f>VLOOKUP(E$2,Tab_RMRJ!$1:$1048576,HLOOKUP($C35&amp;"_"&amp;10,Tab_RMRJ!$1:$1048576,2,0),0)</f>
        <v>5.5778841488063301E-3</v>
      </c>
      <c r="F35" s="232">
        <f>VLOOKUP(F$2,Tab_RMRJ!$1:$1048576,HLOOKUP($C35&amp;"_"&amp;10,Tab_RMRJ!$1:$1048576,2,0),0)</f>
        <v>1.0237274691462499E-2</v>
      </c>
      <c r="G35" s="232">
        <f>VLOOKUP(G$2,Tab_RMRJ!$1:$1048576,HLOOKUP($C35&amp;"_"&amp;10,Tab_RMRJ!$1:$1048576,2,0),0)</f>
        <v>1.9306022673845302E-2</v>
      </c>
      <c r="H35" s="232">
        <f>VLOOKUP(H$2,Tab_RMRJ!$1:$1048576,HLOOKUP($C35&amp;"_"&amp;10,Tab_RMRJ!$1:$1048576,2,0),0)</f>
        <v>6.1103105545043897E-2</v>
      </c>
      <c r="I35" s="232">
        <f>VLOOKUP(I$2,Tab_RMRJ!$1:$1048576,HLOOKUP($C35&amp;"_"&amp;10,Tab_RMRJ!$1:$1048576,2,0),0)</f>
        <v>3.8238242268562303E-2</v>
      </c>
      <c r="J35" s="232">
        <f>VLOOKUP(J$2,Tab_RMRJ!$1:$1048576,HLOOKUP($C35&amp;"_"&amp;10,Tab_RMRJ!$1:$1048576,2,0),0)</f>
        <v>2.4561615660786601E-2</v>
      </c>
      <c r="K35" s="232">
        <f>VLOOKUP(K$2,Tab_RMRJ!$1:$1048576,HLOOKUP($C35&amp;"_"&amp;10,Tab_RMRJ!$1:$1048576,2,0),0)</f>
        <v>3.2142780721187598E-2</v>
      </c>
      <c r="L35" s="232">
        <f>VLOOKUP(L$2,Tab_RMRJ!$1:$1048576,HLOOKUP($C35&amp;"_"&amp;10,Tab_RMRJ!$1:$1048576,2,0),0)</f>
        <v>0.133737131953239</v>
      </c>
      <c r="M35" s="232">
        <f>VLOOKUP(M$2,Tab_RMRJ!$1:$1048576,HLOOKUP($C35&amp;"_"&amp;10,Tab_RMRJ!$1:$1048576,2,0),0)</f>
        <v>2.3802755400538399E-2</v>
      </c>
      <c r="N35" s="232">
        <f>VLOOKUP(N$2,Tab_RMRJ!$1:$1048576,HLOOKUP($C35&amp;"_"&amp;10,Tab_RMRJ!$1:$1048576,2,0),0)</f>
        <v>2.55471393465996E-2</v>
      </c>
      <c r="O35" s="232">
        <f>VLOOKUP(O$2,Tab_RMRJ!$1:$1048576,HLOOKUP($C35&amp;"_"&amp;10,Tab_RMRJ!$1:$1048576,2,0),0)</f>
        <v>0.36004254221916199</v>
      </c>
      <c r="P35" s="232">
        <f>VLOOKUP(P$2,Tab_RMRJ!$1:$1048576,HLOOKUP($C35&amp;"_"&amp;10,Tab_RMRJ!$1:$1048576,2,0),0)</f>
        <v>1.58804710954428E-2</v>
      </c>
      <c r="Q35" s="232">
        <f>VLOOKUP(Q$2,Tab_RMRJ!$1:$1048576,HLOOKUP($C35&amp;"_"&amp;10,Tab_RMRJ!$1:$1048576,2,0),0)</f>
        <v>2.3054486140608801E-2</v>
      </c>
      <c r="R35" s="232">
        <f>VLOOKUP(R$2,Tab_RMRJ!$1:$1048576,HLOOKUP($C35&amp;"_"&amp;10,Tab_RMRJ!$1:$1048576,2,0),0)</f>
        <v>2.57423035800457E-2</v>
      </c>
      <c r="S35" s="232">
        <f>VLOOKUP(S$2,Tab_RMRJ!$1:$1048576,HLOOKUP($C35&amp;"_"&amp;10,Tab_RMRJ!$1:$1048576,2,0),0)</f>
        <v>0.161646723747253</v>
      </c>
      <c r="T35" s="232">
        <f>VLOOKUP(T$2,Tab_RMRJ!$1:$1048576,HLOOKUP($C35&amp;"_"&amp;10,Tab_RMRJ!$1:$1048576,2,0),0)</f>
        <v>9.5300422981381399E-3</v>
      </c>
      <c r="U35" s="232">
        <f>VLOOKUP(U$2,Tab_RMRJ!$1:$1048576,HLOOKUP($C35&amp;"_"&amp;10,Tab_RMRJ!$1:$1048576,2,0),0)</f>
        <v>2.38626822829247E-3</v>
      </c>
    </row>
    <row r="36" spans="3:21" x14ac:dyDescent="0.25">
      <c r="C36" s="327">
        <v>22013</v>
      </c>
      <c r="D36" s="232">
        <f>VLOOKUP(D$2,Tab_RMRJ!$1:$1048576,HLOOKUP($C36&amp;"_"&amp;10,Tab_RMRJ!$1:$1048576,2,0),0)</f>
        <v>1.05166160210501E-4</v>
      </c>
      <c r="E36" s="232">
        <f>VLOOKUP(E$2,Tab_RMRJ!$1:$1048576,HLOOKUP($C36&amp;"_"&amp;10,Tab_RMRJ!$1:$1048576,2,0),0)</f>
        <v>6.4577055163681498E-3</v>
      </c>
      <c r="F36" s="232">
        <f>VLOOKUP(F$2,Tab_RMRJ!$1:$1048576,HLOOKUP($C36&amp;"_"&amp;10,Tab_RMRJ!$1:$1048576,2,0),0)</f>
        <v>9.6952589228749293E-3</v>
      </c>
      <c r="G36" s="232">
        <f>VLOOKUP(G$2,Tab_RMRJ!$1:$1048576,HLOOKUP($C36&amp;"_"&amp;10,Tab_RMRJ!$1:$1048576,2,0),0)</f>
        <v>1.87785197049379E-2</v>
      </c>
      <c r="H36" s="232">
        <f>VLOOKUP(H$2,Tab_RMRJ!$1:$1048576,HLOOKUP($C36&amp;"_"&amp;10,Tab_RMRJ!$1:$1048576,2,0),0)</f>
        <v>6.2007144093513503E-2</v>
      </c>
      <c r="I36" s="232">
        <f>VLOOKUP(I$2,Tab_RMRJ!$1:$1048576,HLOOKUP($C36&amp;"_"&amp;10,Tab_RMRJ!$1:$1048576,2,0),0)</f>
        <v>3.7418577820062603E-2</v>
      </c>
      <c r="J36" s="232">
        <f>VLOOKUP(J$2,Tab_RMRJ!$1:$1048576,HLOOKUP($C36&amp;"_"&amp;10,Tab_RMRJ!$1:$1048576,2,0),0)</f>
        <v>2.6880022138357201E-2</v>
      </c>
      <c r="K36" s="232">
        <f>VLOOKUP(K$2,Tab_RMRJ!$1:$1048576,HLOOKUP($C36&amp;"_"&amp;10,Tab_RMRJ!$1:$1048576,2,0),0)</f>
        <v>3.2710198312997797E-2</v>
      </c>
      <c r="L36" s="232">
        <f>VLOOKUP(L$2,Tab_RMRJ!$1:$1048576,HLOOKUP($C36&amp;"_"&amp;10,Tab_RMRJ!$1:$1048576,2,0),0)</f>
        <v>0.13269431889057201</v>
      </c>
      <c r="M36" s="232">
        <f>VLOOKUP(M$2,Tab_RMRJ!$1:$1048576,HLOOKUP($C36&amp;"_"&amp;10,Tab_RMRJ!$1:$1048576,2,0),0)</f>
        <v>2.42651533335447E-2</v>
      </c>
      <c r="N36" s="232">
        <f>VLOOKUP(N$2,Tab_RMRJ!$1:$1048576,HLOOKUP($C36&amp;"_"&amp;10,Tab_RMRJ!$1:$1048576,2,0),0)</f>
        <v>2.7913484722375901E-2</v>
      </c>
      <c r="O36" s="232">
        <f>VLOOKUP(O$2,Tab_RMRJ!$1:$1048576,HLOOKUP($C36&amp;"_"&amp;10,Tab_RMRJ!$1:$1048576,2,0),0)</f>
        <v>0.366850346326828</v>
      </c>
      <c r="P36" s="232">
        <f>VLOOKUP(P$2,Tab_RMRJ!$1:$1048576,HLOOKUP($C36&amp;"_"&amp;10,Tab_RMRJ!$1:$1048576,2,0),0)</f>
        <v>1.6554025933146501E-2</v>
      </c>
      <c r="Q36" s="232">
        <f>VLOOKUP(Q$2,Tab_RMRJ!$1:$1048576,HLOOKUP($C36&amp;"_"&amp;10,Tab_RMRJ!$1:$1048576,2,0),0)</f>
        <v>2.22989823669195E-2</v>
      </c>
      <c r="R36" s="232">
        <f>VLOOKUP(R$2,Tab_RMRJ!$1:$1048576,HLOOKUP($C36&amp;"_"&amp;10,Tab_RMRJ!$1:$1048576,2,0),0)</f>
        <v>2.55416985601187E-2</v>
      </c>
      <c r="S36" s="232">
        <f>VLOOKUP(S$2,Tab_RMRJ!$1:$1048576,HLOOKUP($C36&amp;"_"&amp;10,Tab_RMRJ!$1:$1048576,2,0),0)</f>
        <v>0.15607433021068601</v>
      </c>
      <c r="T36" s="232">
        <f>VLOOKUP(T$2,Tab_RMRJ!$1:$1048576,HLOOKUP($C36&amp;"_"&amp;10,Tab_RMRJ!$1:$1048576,2,0),0)</f>
        <v>7.6822149567305998E-3</v>
      </c>
      <c r="U36" s="232">
        <f>VLOOKUP(U$2,Tab_RMRJ!$1:$1048576,HLOOKUP($C36&amp;"_"&amp;10,Tab_RMRJ!$1:$1048576,2,0),0)</f>
        <v>2.3510549217462501E-3</v>
      </c>
    </row>
    <row r="37" spans="3:21" x14ac:dyDescent="0.25">
      <c r="C37" s="327">
        <v>32013</v>
      </c>
      <c r="D37" s="232">
        <f>VLOOKUP(D$2,Tab_RMRJ!$1:$1048576,HLOOKUP($C37&amp;"_"&amp;10,Tab_RMRJ!$1:$1048576,2,0),0)</f>
        <v>5.1616330165416002E-4</v>
      </c>
      <c r="E37" s="232">
        <f>VLOOKUP(E$2,Tab_RMRJ!$1:$1048576,HLOOKUP($C37&amp;"_"&amp;10,Tab_RMRJ!$1:$1048576,2,0),0)</f>
        <v>4.9971183761954299E-3</v>
      </c>
      <c r="F37" s="232">
        <f>VLOOKUP(F$2,Tab_RMRJ!$1:$1048576,HLOOKUP($C37&amp;"_"&amp;10,Tab_RMRJ!$1:$1048576,2,0),0)</f>
        <v>8.9751230552792497E-3</v>
      </c>
      <c r="G37" s="232">
        <f>VLOOKUP(G$2,Tab_RMRJ!$1:$1048576,HLOOKUP($C37&amp;"_"&amp;10,Tab_RMRJ!$1:$1048576,2,0),0)</f>
        <v>1.8801851198077198E-2</v>
      </c>
      <c r="H37" s="232">
        <f>VLOOKUP(H$2,Tab_RMRJ!$1:$1048576,HLOOKUP($C37&amp;"_"&amp;10,Tab_RMRJ!$1:$1048576,2,0),0)</f>
        <v>6.4801998436451E-2</v>
      </c>
      <c r="I37" s="232">
        <f>VLOOKUP(I$2,Tab_RMRJ!$1:$1048576,HLOOKUP($C37&amp;"_"&amp;10,Tab_RMRJ!$1:$1048576,2,0),0)</f>
        <v>3.5852611064910903E-2</v>
      </c>
      <c r="J37" s="232">
        <f>VLOOKUP(J$2,Tab_RMRJ!$1:$1048576,HLOOKUP($C37&amp;"_"&amp;10,Tab_RMRJ!$1:$1048576,2,0),0)</f>
        <v>2.5447234511375399E-2</v>
      </c>
      <c r="K37" s="232">
        <f>VLOOKUP(K$2,Tab_RMRJ!$1:$1048576,HLOOKUP($C37&amp;"_"&amp;10,Tab_RMRJ!$1:$1048576,2,0),0)</f>
        <v>3.1640682369470603E-2</v>
      </c>
      <c r="L37" s="232">
        <f>VLOOKUP(L$2,Tab_RMRJ!$1:$1048576,HLOOKUP($C37&amp;"_"&amp;10,Tab_RMRJ!$1:$1048576,2,0),0)</f>
        <v>0.12820518016815199</v>
      </c>
      <c r="M37" s="232">
        <f>VLOOKUP(M$2,Tab_RMRJ!$1:$1048576,HLOOKUP($C37&amp;"_"&amp;10,Tab_RMRJ!$1:$1048576,2,0),0)</f>
        <v>2.4772191420197501E-2</v>
      </c>
      <c r="N37" s="232">
        <f>VLOOKUP(N$2,Tab_RMRJ!$1:$1048576,HLOOKUP($C37&amp;"_"&amp;10,Tab_RMRJ!$1:$1048576,2,0),0)</f>
        <v>2.7720218524336801E-2</v>
      </c>
      <c r="O37" s="232">
        <f>VLOOKUP(O$2,Tab_RMRJ!$1:$1048576,HLOOKUP($C37&amp;"_"&amp;10,Tab_RMRJ!$1:$1048576,2,0),0)</f>
        <v>0.36829751729965199</v>
      </c>
      <c r="P37" s="232">
        <f>VLOOKUP(P$2,Tab_RMRJ!$1:$1048576,HLOOKUP($C37&amp;"_"&amp;10,Tab_RMRJ!$1:$1048576,2,0),0)</f>
        <v>1.5858739614486701E-2</v>
      </c>
      <c r="Q37" s="232">
        <f>VLOOKUP(Q$2,Tab_RMRJ!$1:$1048576,HLOOKUP($C37&amp;"_"&amp;10,Tab_RMRJ!$1:$1048576,2,0),0)</f>
        <v>1.9407119601964999E-2</v>
      </c>
      <c r="R37" s="232">
        <f>VLOOKUP(R$2,Tab_RMRJ!$1:$1048576,HLOOKUP($C37&amp;"_"&amp;10,Tab_RMRJ!$1:$1048576,2,0),0)</f>
        <v>2.4676045402884501E-2</v>
      </c>
      <c r="S37" s="232">
        <f>VLOOKUP(S$2,Tab_RMRJ!$1:$1048576,HLOOKUP($C37&amp;"_"&amp;10,Tab_RMRJ!$1:$1048576,2,0),0)</f>
        <v>0.16531354188919101</v>
      </c>
      <c r="T37" s="232">
        <f>VLOOKUP(T$2,Tab_RMRJ!$1:$1048576,HLOOKUP($C37&amp;"_"&amp;10,Tab_RMRJ!$1:$1048576,2,0),0)</f>
        <v>9.7879720851779001E-3</v>
      </c>
      <c r="U37" s="232">
        <f>VLOOKUP(U$2,Tab_RMRJ!$1:$1048576,HLOOKUP($C37&amp;"_"&amp;10,Tab_RMRJ!$1:$1048576,2,0),0)</f>
        <v>2.2247415035963102E-3</v>
      </c>
    </row>
    <row r="38" spans="3:21" x14ac:dyDescent="0.25">
      <c r="C38" s="327">
        <v>42013</v>
      </c>
      <c r="D38" s="232">
        <f>VLOOKUP(D$2,Tab_RMRJ!$1:$1048576,HLOOKUP($C38&amp;"_"&amp;10,Tab_RMRJ!$1:$1048576,2,0),0)</f>
        <v>4.17303468566388E-4</v>
      </c>
      <c r="E38" s="232">
        <f>VLOOKUP(E$2,Tab_RMRJ!$1:$1048576,HLOOKUP($C38&amp;"_"&amp;10,Tab_RMRJ!$1:$1048576,2,0),0)</f>
        <v>5.4345079697668596E-3</v>
      </c>
      <c r="F38" s="232">
        <f>VLOOKUP(F$2,Tab_RMRJ!$1:$1048576,HLOOKUP($C38&amp;"_"&amp;10,Tab_RMRJ!$1:$1048576,2,0),0)</f>
        <v>9.9369240924715996E-3</v>
      </c>
      <c r="G38" s="232">
        <f>VLOOKUP(G$2,Tab_RMRJ!$1:$1048576,HLOOKUP($C38&amp;"_"&amp;10,Tab_RMRJ!$1:$1048576,2,0),0)</f>
        <v>1.53202330693603E-2</v>
      </c>
      <c r="H38" s="232">
        <f>VLOOKUP(H$2,Tab_RMRJ!$1:$1048576,HLOOKUP($C38&amp;"_"&amp;10,Tab_RMRJ!$1:$1048576,2,0),0)</f>
        <v>6.4325138926506001E-2</v>
      </c>
      <c r="I38" s="232">
        <f>VLOOKUP(I$2,Tab_RMRJ!$1:$1048576,HLOOKUP($C38&amp;"_"&amp;10,Tab_RMRJ!$1:$1048576,2,0),0)</f>
        <v>3.5772994160652202E-2</v>
      </c>
      <c r="J38" s="232">
        <f>VLOOKUP(J$2,Tab_RMRJ!$1:$1048576,HLOOKUP($C38&amp;"_"&amp;10,Tab_RMRJ!$1:$1048576,2,0),0)</f>
        <v>2.3026596754789401E-2</v>
      </c>
      <c r="K38" s="232">
        <f>VLOOKUP(K$2,Tab_RMRJ!$1:$1048576,HLOOKUP($C38&amp;"_"&amp;10,Tab_RMRJ!$1:$1048576,2,0),0)</f>
        <v>3.2259207218885401E-2</v>
      </c>
      <c r="L38" s="232">
        <f>VLOOKUP(L$2,Tab_RMRJ!$1:$1048576,HLOOKUP($C38&amp;"_"&amp;10,Tab_RMRJ!$1:$1048576,2,0),0)</f>
        <v>0.12947553396225001</v>
      </c>
      <c r="M38" s="232">
        <f>VLOOKUP(M$2,Tab_RMRJ!$1:$1048576,HLOOKUP($C38&amp;"_"&amp;10,Tab_RMRJ!$1:$1048576,2,0),0)</f>
        <v>2.3843174800276801E-2</v>
      </c>
      <c r="N38" s="232">
        <f>VLOOKUP(N$2,Tab_RMRJ!$1:$1048576,HLOOKUP($C38&amp;"_"&amp;10,Tab_RMRJ!$1:$1048576,2,0),0)</f>
        <v>2.5689564645290399E-2</v>
      </c>
      <c r="O38" s="232">
        <f>VLOOKUP(O$2,Tab_RMRJ!$1:$1048576,HLOOKUP($C38&amp;"_"&amp;10,Tab_RMRJ!$1:$1048576,2,0),0)</f>
        <v>0.363228440284729</v>
      </c>
      <c r="P38" s="232">
        <f>VLOOKUP(P$2,Tab_RMRJ!$1:$1048576,HLOOKUP($C38&amp;"_"&amp;10,Tab_RMRJ!$1:$1048576,2,0),0)</f>
        <v>1.8328296020627001E-2</v>
      </c>
      <c r="Q38" s="232">
        <f>VLOOKUP(Q$2,Tab_RMRJ!$1:$1048576,HLOOKUP($C38&amp;"_"&amp;10,Tab_RMRJ!$1:$1048576,2,0),0)</f>
        <v>2.0789796486496901E-2</v>
      </c>
      <c r="R38" s="232">
        <f>VLOOKUP(R$2,Tab_RMRJ!$1:$1048576,HLOOKUP($C38&amp;"_"&amp;10,Tab_RMRJ!$1:$1048576,2,0),0)</f>
        <v>2.23852284252644E-2</v>
      </c>
      <c r="S38" s="232">
        <f>VLOOKUP(S$2,Tab_RMRJ!$1:$1048576,HLOOKUP($C38&amp;"_"&amp;10,Tab_RMRJ!$1:$1048576,2,0),0)</f>
        <v>0.17262150347232799</v>
      </c>
      <c r="T38" s="232">
        <f>VLOOKUP(T$2,Tab_RMRJ!$1:$1048576,HLOOKUP($C38&amp;"_"&amp;10,Tab_RMRJ!$1:$1048576,2,0),0)</f>
        <v>9.5048304647207295E-3</v>
      </c>
      <c r="U38" s="232">
        <f>VLOOKUP(U$2,Tab_RMRJ!$1:$1048576,HLOOKUP($C38&amp;"_"&amp;10,Tab_RMRJ!$1:$1048576,2,0),0)</f>
        <v>3.6394423805177199E-3</v>
      </c>
    </row>
    <row r="39" spans="3:21" x14ac:dyDescent="0.25">
      <c r="C39" s="327">
        <v>2014</v>
      </c>
      <c r="D39" s="232">
        <f>VLOOKUP(D$2,Tab_RMRJ!$1:$1048576,HLOOKUP($C39&amp;"_"&amp;10,Tab_RMRJ!$1:$1048576,2,0),0)</f>
        <v>2.3582630092278101E-4</v>
      </c>
      <c r="E39" s="232">
        <f>VLOOKUP(E$2,Tab_RMRJ!$1:$1048576,HLOOKUP($C39&amp;"_"&amp;10,Tab_RMRJ!$1:$1048576,2,0),0)</f>
        <v>5.17255999147892E-3</v>
      </c>
      <c r="F39" s="232">
        <f>VLOOKUP(F$2,Tab_RMRJ!$1:$1048576,HLOOKUP($C39&amp;"_"&amp;10,Tab_RMRJ!$1:$1048576,2,0),0)</f>
        <v>8.8912965729832597E-3</v>
      </c>
      <c r="G39" s="232">
        <f>VLOOKUP(G$2,Tab_RMRJ!$1:$1048576,HLOOKUP($C39&amp;"_"&amp;10,Tab_RMRJ!$1:$1048576,2,0),0)</f>
        <v>1.43304066732526E-2</v>
      </c>
      <c r="H39" s="232">
        <f>VLOOKUP(H$2,Tab_RMRJ!$1:$1048576,HLOOKUP($C39&amp;"_"&amp;10,Tab_RMRJ!$1:$1048576,2,0),0)</f>
        <v>5.8016378432512297E-2</v>
      </c>
      <c r="I39" s="232">
        <f>VLOOKUP(I$2,Tab_RMRJ!$1:$1048576,HLOOKUP($C39&amp;"_"&amp;10,Tab_RMRJ!$1:$1048576,2,0),0)</f>
        <v>3.23112830519676E-2</v>
      </c>
      <c r="J39" s="232">
        <f>VLOOKUP(J$2,Tab_RMRJ!$1:$1048576,HLOOKUP($C39&amp;"_"&amp;10,Tab_RMRJ!$1:$1048576,2,0),0)</f>
        <v>2.4137593805789899E-2</v>
      </c>
      <c r="K39" s="232">
        <f>VLOOKUP(K$2,Tab_RMRJ!$1:$1048576,HLOOKUP($C39&amp;"_"&amp;10,Tab_RMRJ!$1:$1048576,2,0),0)</f>
        <v>2.80405841767788E-2</v>
      </c>
      <c r="L39" s="232">
        <f>VLOOKUP(L$2,Tab_RMRJ!$1:$1048576,HLOOKUP($C39&amp;"_"&amp;10,Tab_RMRJ!$1:$1048576,2,0),0)</f>
        <v>0.13405287265777599</v>
      </c>
      <c r="M39" s="232">
        <f>VLOOKUP(M$2,Tab_RMRJ!$1:$1048576,HLOOKUP($C39&amp;"_"&amp;10,Tab_RMRJ!$1:$1048576,2,0),0)</f>
        <v>2.25452277809381E-2</v>
      </c>
      <c r="N39" s="232">
        <f>VLOOKUP(N$2,Tab_RMRJ!$1:$1048576,HLOOKUP($C39&amp;"_"&amp;10,Tab_RMRJ!$1:$1048576,2,0),0)</f>
        <v>2.7848409488797202E-2</v>
      </c>
      <c r="O39" s="232">
        <f>VLOOKUP(O$2,Tab_RMRJ!$1:$1048576,HLOOKUP($C39&amp;"_"&amp;10,Tab_RMRJ!$1:$1048576,2,0),0)</f>
        <v>0.37615588307380698</v>
      </c>
      <c r="P39" s="232">
        <f>VLOOKUP(P$2,Tab_RMRJ!$1:$1048576,HLOOKUP($C39&amp;"_"&amp;10,Tab_RMRJ!$1:$1048576,2,0),0)</f>
        <v>1.50012634694576E-2</v>
      </c>
      <c r="Q39" s="232">
        <f>VLOOKUP(Q$2,Tab_RMRJ!$1:$1048576,HLOOKUP($C39&amp;"_"&amp;10,Tab_RMRJ!$1:$1048576,2,0),0)</f>
        <v>2.0490135997533802E-2</v>
      </c>
      <c r="R39" s="232">
        <f>VLOOKUP(R$2,Tab_RMRJ!$1:$1048576,HLOOKUP($C39&amp;"_"&amp;10,Tab_RMRJ!$1:$1048576,2,0),0)</f>
        <v>2.3924320936202999E-2</v>
      </c>
      <c r="S39" s="232">
        <f>VLOOKUP(S$2,Tab_RMRJ!$1:$1048576,HLOOKUP($C39&amp;"_"&amp;10,Tab_RMRJ!$1:$1048576,2,0),0)</f>
        <v>0.17716953158378601</v>
      </c>
      <c r="T39" s="232">
        <f>VLOOKUP(T$2,Tab_RMRJ!$1:$1048576,HLOOKUP($C39&amp;"_"&amp;10,Tab_RMRJ!$1:$1048576,2,0),0)</f>
        <v>8.4207039326429402E-3</v>
      </c>
      <c r="U39" s="232">
        <f>VLOOKUP(U$2,Tab_RMRJ!$1:$1048576,HLOOKUP($C39&amp;"_"&amp;10,Tab_RMRJ!$1:$1048576,2,0),0)</f>
        <v>3.9221374318003698E-3</v>
      </c>
    </row>
    <row r="40" spans="3:21" x14ac:dyDescent="0.25">
      <c r="C40" s="327">
        <v>12014</v>
      </c>
      <c r="D40" s="232">
        <f>VLOOKUP(D$2,Tab_RMRJ!$1:$1048576,HLOOKUP($C40&amp;"_"&amp;10,Tab_RMRJ!$1:$1048576,2,0),0)</f>
        <v>1.7677228606771699E-4</v>
      </c>
      <c r="E40" s="232">
        <f>VLOOKUP(E$2,Tab_RMRJ!$1:$1048576,HLOOKUP($C40&amp;"_"&amp;10,Tab_RMRJ!$1:$1048576,2,0),0)</f>
        <v>6.3474304042756601E-3</v>
      </c>
      <c r="F40" s="232">
        <f>VLOOKUP(F$2,Tab_RMRJ!$1:$1048576,HLOOKUP($C40&amp;"_"&amp;10,Tab_RMRJ!$1:$1048576,2,0),0)</f>
        <v>9.1702956706285494E-3</v>
      </c>
      <c r="G40" s="232">
        <f>VLOOKUP(G$2,Tab_RMRJ!$1:$1048576,HLOOKUP($C40&amp;"_"&amp;10,Tab_RMRJ!$1:$1048576,2,0),0)</f>
        <v>1.6141878440976101E-2</v>
      </c>
      <c r="H40" s="232">
        <f>VLOOKUP(H$2,Tab_RMRJ!$1:$1048576,HLOOKUP($C40&amp;"_"&amp;10,Tab_RMRJ!$1:$1048576,2,0),0)</f>
        <v>5.7054992765188203E-2</v>
      </c>
      <c r="I40" s="232">
        <f>VLOOKUP(I$2,Tab_RMRJ!$1:$1048576,HLOOKUP($C40&amp;"_"&amp;10,Tab_RMRJ!$1:$1048576,2,0),0)</f>
        <v>3.3333662897348397E-2</v>
      </c>
      <c r="J40" s="232">
        <f>VLOOKUP(J$2,Tab_RMRJ!$1:$1048576,HLOOKUP($C40&amp;"_"&amp;10,Tab_RMRJ!$1:$1048576,2,0),0)</f>
        <v>2.5927618145942698E-2</v>
      </c>
      <c r="K40" s="232">
        <f>VLOOKUP(K$2,Tab_RMRJ!$1:$1048576,HLOOKUP($C40&amp;"_"&amp;10,Tab_RMRJ!$1:$1048576,2,0),0)</f>
        <v>2.9427759349346199E-2</v>
      </c>
      <c r="L40" s="232">
        <f>VLOOKUP(L$2,Tab_RMRJ!$1:$1048576,HLOOKUP($C40&amp;"_"&amp;10,Tab_RMRJ!$1:$1048576,2,0),0)</f>
        <v>0.13060027360916099</v>
      </c>
      <c r="M40" s="232">
        <f>VLOOKUP(M$2,Tab_RMRJ!$1:$1048576,HLOOKUP($C40&amp;"_"&amp;10,Tab_RMRJ!$1:$1048576,2,0),0)</f>
        <v>2.3505499586462999E-2</v>
      </c>
      <c r="N40" s="232">
        <f>VLOOKUP(N$2,Tab_RMRJ!$1:$1048576,HLOOKUP($C40&amp;"_"&amp;10,Tab_RMRJ!$1:$1048576,2,0),0)</f>
        <v>2.96348612755537E-2</v>
      </c>
      <c r="O40" s="232">
        <f>VLOOKUP(O$2,Tab_RMRJ!$1:$1048576,HLOOKUP($C40&amp;"_"&amp;10,Tab_RMRJ!$1:$1048576,2,0),0)</f>
        <v>0.37358334660530101</v>
      </c>
      <c r="P40" s="232">
        <f>VLOOKUP(P$2,Tab_RMRJ!$1:$1048576,HLOOKUP($C40&amp;"_"&amp;10,Tab_RMRJ!$1:$1048576,2,0),0)</f>
        <v>1.5620943158864999E-2</v>
      </c>
      <c r="Q40" s="232">
        <f>VLOOKUP(Q$2,Tab_RMRJ!$1:$1048576,HLOOKUP($C40&amp;"_"&amp;10,Tab_RMRJ!$1:$1048576,2,0),0)</f>
        <v>2.02580839395523E-2</v>
      </c>
      <c r="R40" s="232">
        <f>VLOOKUP(R$2,Tab_RMRJ!$1:$1048576,HLOOKUP($C40&amp;"_"&amp;10,Tab_RMRJ!$1:$1048576,2,0),0)</f>
        <v>2.50854901969433E-2</v>
      </c>
      <c r="S40" s="232">
        <f>VLOOKUP(S$2,Tab_RMRJ!$1:$1048576,HLOOKUP($C40&amp;"_"&amp;10,Tab_RMRJ!$1:$1048576,2,0),0)</f>
        <v>0.17377522587776201</v>
      </c>
      <c r="T40" s="232">
        <f>VLOOKUP(T$2,Tab_RMRJ!$1:$1048576,HLOOKUP($C40&amp;"_"&amp;10,Tab_RMRJ!$1:$1048576,2,0),0)</f>
        <v>8.8347326964139904E-3</v>
      </c>
      <c r="U40" s="232">
        <f>VLOOKUP(U$2,Tab_RMRJ!$1:$1048576,HLOOKUP($C40&amp;"_"&amp;10,Tab_RMRJ!$1:$1048576,2,0),0)</f>
        <v>3.2177660614252099E-3</v>
      </c>
    </row>
    <row r="41" spans="3:21" x14ac:dyDescent="0.25">
      <c r="C41" s="327">
        <v>22014</v>
      </c>
      <c r="D41" s="232">
        <f>VLOOKUP(D$2,Tab_RMRJ!$1:$1048576,HLOOKUP($C41&amp;"_"&amp;10,Tab_RMRJ!$1:$1048576,2,0),0)</f>
        <v>1.8058328714687399E-4</v>
      </c>
      <c r="E41" s="232">
        <f>VLOOKUP(E$2,Tab_RMRJ!$1:$1048576,HLOOKUP($C41&amp;"_"&amp;10,Tab_RMRJ!$1:$1048576,2,0),0)</f>
        <v>5.8312476612627498E-3</v>
      </c>
      <c r="F41" s="232">
        <f>VLOOKUP(F$2,Tab_RMRJ!$1:$1048576,HLOOKUP($C41&amp;"_"&amp;10,Tab_RMRJ!$1:$1048576,2,0),0)</f>
        <v>8.8396342471242003E-3</v>
      </c>
      <c r="G41" s="232">
        <f>VLOOKUP(G$2,Tab_RMRJ!$1:$1048576,HLOOKUP($C41&amp;"_"&amp;10,Tab_RMRJ!$1:$1048576,2,0),0)</f>
        <v>1.27373468130827E-2</v>
      </c>
      <c r="H41" s="232">
        <f>VLOOKUP(H$2,Tab_RMRJ!$1:$1048576,HLOOKUP($C41&amp;"_"&amp;10,Tab_RMRJ!$1:$1048576,2,0),0)</f>
        <v>5.9668559581041301E-2</v>
      </c>
      <c r="I41" s="232">
        <f>VLOOKUP(I$2,Tab_RMRJ!$1:$1048576,HLOOKUP($C41&amp;"_"&amp;10,Tab_RMRJ!$1:$1048576,2,0),0)</f>
        <v>3.3729907125234597E-2</v>
      </c>
      <c r="J41" s="232">
        <f>VLOOKUP(J$2,Tab_RMRJ!$1:$1048576,HLOOKUP($C41&amp;"_"&amp;10,Tab_RMRJ!$1:$1048576,2,0),0)</f>
        <v>2.3702234029769901E-2</v>
      </c>
      <c r="K41" s="232">
        <f>VLOOKUP(K$2,Tab_RMRJ!$1:$1048576,HLOOKUP($C41&amp;"_"&amp;10,Tab_RMRJ!$1:$1048576,2,0),0)</f>
        <v>2.8602093458175701E-2</v>
      </c>
      <c r="L41" s="232">
        <f>VLOOKUP(L$2,Tab_RMRJ!$1:$1048576,HLOOKUP($C41&amp;"_"&amp;10,Tab_RMRJ!$1:$1048576,2,0),0)</f>
        <v>0.13622508943080899</v>
      </c>
      <c r="M41" s="232">
        <f>VLOOKUP(M$2,Tab_RMRJ!$1:$1048576,HLOOKUP($C41&amp;"_"&amp;10,Tab_RMRJ!$1:$1048576,2,0),0)</f>
        <v>2.1235361695289601E-2</v>
      </c>
      <c r="N41" s="232">
        <f>VLOOKUP(N$2,Tab_RMRJ!$1:$1048576,HLOOKUP($C41&amp;"_"&amp;10,Tab_RMRJ!$1:$1048576,2,0),0)</f>
        <v>2.8436711058020599E-2</v>
      </c>
      <c r="O41" s="232">
        <f>VLOOKUP(O$2,Tab_RMRJ!$1:$1048576,HLOOKUP($C41&amp;"_"&amp;10,Tab_RMRJ!$1:$1048576,2,0),0)</f>
        <v>0.37781083583831798</v>
      </c>
      <c r="P41" s="232">
        <f>VLOOKUP(P$2,Tab_RMRJ!$1:$1048576,HLOOKUP($C41&amp;"_"&amp;10,Tab_RMRJ!$1:$1048576,2,0),0)</f>
        <v>1.44851841032505E-2</v>
      </c>
      <c r="Q41" s="232">
        <f>VLOOKUP(Q$2,Tab_RMRJ!$1:$1048576,HLOOKUP($C41&amp;"_"&amp;10,Tab_RMRJ!$1:$1048576,2,0),0)</f>
        <v>1.8889792263507801E-2</v>
      </c>
      <c r="R41" s="232">
        <f>VLOOKUP(R$2,Tab_RMRJ!$1:$1048576,HLOOKUP($C41&amp;"_"&amp;10,Tab_RMRJ!$1:$1048576,2,0),0)</f>
        <v>2.1841229870915399E-2</v>
      </c>
      <c r="S41" s="232">
        <f>VLOOKUP(S$2,Tab_RMRJ!$1:$1048576,HLOOKUP($C41&amp;"_"&amp;10,Tab_RMRJ!$1:$1048576,2,0),0)</f>
        <v>0.17476129531860399</v>
      </c>
      <c r="T41" s="232">
        <f>VLOOKUP(T$2,Tab_RMRJ!$1:$1048576,HLOOKUP($C41&amp;"_"&amp;10,Tab_RMRJ!$1:$1048576,2,0),0)</f>
        <v>8.3672320470213907E-3</v>
      </c>
      <c r="U41" s="232">
        <f>VLOOKUP(U$2,Tab_RMRJ!$1:$1048576,HLOOKUP($C41&amp;"_"&amp;10,Tab_RMRJ!$1:$1048576,2,0),0)</f>
        <v>3.4036759752780199E-3</v>
      </c>
    </row>
    <row r="42" spans="3:21" x14ac:dyDescent="0.25">
      <c r="C42" s="327">
        <v>32014</v>
      </c>
      <c r="D42" s="232">
        <f>VLOOKUP(D$2,Tab_RMRJ!$1:$1048576,HLOOKUP($C42&amp;"_"&amp;10,Tab_RMRJ!$1:$1048576,2,0),0)</f>
        <v>2.1467324404511601E-4</v>
      </c>
      <c r="E42" s="232">
        <f>VLOOKUP(E$2,Tab_RMRJ!$1:$1048576,HLOOKUP($C42&amp;"_"&amp;10,Tab_RMRJ!$1:$1048576,2,0),0)</f>
        <v>4.1596069931983896E-3</v>
      </c>
      <c r="F42" s="232">
        <f>VLOOKUP(F$2,Tab_RMRJ!$1:$1048576,HLOOKUP($C42&amp;"_"&amp;10,Tab_RMRJ!$1:$1048576,2,0),0)</f>
        <v>8.9315278455614992E-3</v>
      </c>
      <c r="G42" s="232">
        <f>VLOOKUP(G$2,Tab_RMRJ!$1:$1048576,HLOOKUP($C42&amp;"_"&amp;10,Tab_RMRJ!$1:$1048576,2,0),0)</f>
        <v>1.49993617087603E-2</v>
      </c>
      <c r="H42" s="232">
        <f>VLOOKUP(H$2,Tab_RMRJ!$1:$1048576,HLOOKUP($C42&amp;"_"&amp;10,Tab_RMRJ!$1:$1048576,2,0),0)</f>
        <v>5.8555625379085499E-2</v>
      </c>
      <c r="I42" s="232">
        <f>VLOOKUP(I$2,Tab_RMRJ!$1:$1048576,HLOOKUP($C42&amp;"_"&amp;10,Tab_RMRJ!$1:$1048576,2,0),0)</f>
        <v>3.1707823276519803E-2</v>
      </c>
      <c r="J42" s="232">
        <f>VLOOKUP(J$2,Tab_RMRJ!$1:$1048576,HLOOKUP($C42&amp;"_"&amp;10,Tab_RMRJ!$1:$1048576,2,0),0)</f>
        <v>2.50834990292788E-2</v>
      </c>
      <c r="K42" s="232">
        <f>VLOOKUP(K$2,Tab_RMRJ!$1:$1048576,HLOOKUP($C42&amp;"_"&amp;10,Tab_RMRJ!$1:$1048576,2,0),0)</f>
        <v>2.8091082349419601E-2</v>
      </c>
      <c r="L42" s="232">
        <f>VLOOKUP(L$2,Tab_RMRJ!$1:$1048576,HLOOKUP($C42&amp;"_"&amp;10,Tab_RMRJ!$1:$1048576,2,0),0)</f>
        <v>0.13540869951248199</v>
      </c>
      <c r="M42" s="232">
        <f>VLOOKUP(M$2,Tab_RMRJ!$1:$1048576,HLOOKUP($C42&amp;"_"&amp;10,Tab_RMRJ!$1:$1048576,2,0),0)</f>
        <v>2.1981921046972299E-2</v>
      </c>
      <c r="N42" s="232">
        <f>VLOOKUP(N$2,Tab_RMRJ!$1:$1048576,HLOOKUP($C42&amp;"_"&amp;10,Tab_RMRJ!$1:$1048576,2,0),0)</f>
        <v>2.7002302929759001E-2</v>
      </c>
      <c r="O42" s="232">
        <f>VLOOKUP(O$2,Tab_RMRJ!$1:$1048576,HLOOKUP($C42&amp;"_"&amp;10,Tab_RMRJ!$1:$1048576,2,0),0)</f>
        <v>0.37537249922752403</v>
      </c>
      <c r="P42" s="232">
        <f>VLOOKUP(P$2,Tab_RMRJ!$1:$1048576,HLOOKUP($C42&amp;"_"&amp;10,Tab_RMRJ!$1:$1048576,2,0),0)</f>
        <v>1.5058318153023701E-2</v>
      </c>
      <c r="Q42" s="232">
        <f>VLOOKUP(Q$2,Tab_RMRJ!$1:$1048576,HLOOKUP($C42&amp;"_"&amp;10,Tab_RMRJ!$1:$1048576,2,0),0)</f>
        <v>1.9172687083482701E-2</v>
      </c>
      <c r="R42" s="232">
        <f>VLOOKUP(R$2,Tab_RMRJ!$1:$1048576,HLOOKUP($C42&amp;"_"&amp;10,Tab_RMRJ!$1:$1048576,2,0),0)</f>
        <v>2.4346388876438099E-2</v>
      </c>
      <c r="S42" s="232">
        <f>VLOOKUP(S$2,Tab_RMRJ!$1:$1048576,HLOOKUP($C42&amp;"_"&amp;10,Tab_RMRJ!$1:$1048576,2,0),0)</f>
        <v>0.177392408251762</v>
      </c>
      <c r="T42" s="232">
        <f>VLOOKUP(T$2,Tab_RMRJ!$1:$1048576,HLOOKUP($C42&amp;"_"&amp;10,Tab_RMRJ!$1:$1048576,2,0),0)</f>
        <v>9.0513629838824307E-3</v>
      </c>
      <c r="U42" s="232">
        <f>VLOOKUP(U$2,Tab_RMRJ!$1:$1048576,HLOOKUP($C42&amp;"_"&amp;10,Tab_RMRJ!$1:$1048576,2,0),0)</f>
        <v>5.0881546922028099E-3</v>
      </c>
    </row>
    <row r="43" spans="3:21" x14ac:dyDescent="0.25">
      <c r="C43" s="327">
        <v>42014</v>
      </c>
      <c r="D43" s="232">
        <f>VLOOKUP(D$2,Tab_RMRJ!$1:$1048576,HLOOKUP($C43&amp;"_"&amp;10,Tab_RMRJ!$1:$1048576,2,0),0)</f>
        <v>3.7157491897232798E-4</v>
      </c>
      <c r="E43" s="232">
        <f>VLOOKUP(E$2,Tab_RMRJ!$1:$1048576,HLOOKUP($C43&amp;"_"&amp;10,Tab_RMRJ!$1:$1048576,2,0),0)</f>
        <v>4.3523167259991204E-3</v>
      </c>
      <c r="F43" s="232">
        <f>VLOOKUP(F$2,Tab_RMRJ!$1:$1048576,HLOOKUP($C43&amp;"_"&amp;10,Tab_RMRJ!$1:$1048576,2,0),0)</f>
        <v>8.6228000000119192E-3</v>
      </c>
      <c r="G43" s="232">
        <f>VLOOKUP(G$2,Tab_RMRJ!$1:$1048576,HLOOKUP($C43&amp;"_"&amp;10,Tab_RMRJ!$1:$1048576,2,0),0)</f>
        <v>1.34362615644932E-2</v>
      </c>
      <c r="H43" s="232">
        <f>VLOOKUP(H$2,Tab_RMRJ!$1:$1048576,HLOOKUP($C43&amp;"_"&amp;10,Tab_RMRJ!$1:$1048576,2,0),0)</f>
        <v>5.6785602122545201E-2</v>
      </c>
      <c r="I43" s="232">
        <f>VLOOKUP(I$2,Tab_RMRJ!$1:$1048576,HLOOKUP($C43&amp;"_"&amp;10,Tab_RMRJ!$1:$1048576,2,0),0)</f>
        <v>3.04722581058741E-2</v>
      </c>
      <c r="J43" s="232">
        <f>VLOOKUP(J$2,Tab_RMRJ!$1:$1048576,HLOOKUP($C43&amp;"_"&amp;10,Tab_RMRJ!$1:$1048576,2,0),0)</f>
        <v>2.18282863497734E-2</v>
      </c>
      <c r="K43" s="232">
        <f>VLOOKUP(K$2,Tab_RMRJ!$1:$1048576,HLOOKUP($C43&amp;"_"&amp;10,Tab_RMRJ!$1:$1048576,2,0),0)</f>
        <v>2.6036802679300301E-2</v>
      </c>
      <c r="L43" s="232">
        <f>VLOOKUP(L$2,Tab_RMRJ!$1:$1048576,HLOOKUP($C43&amp;"_"&amp;10,Tab_RMRJ!$1:$1048576,2,0),0)</f>
        <v>0.13398005068302199</v>
      </c>
      <c r="M43" s="232">
        <f>VLOOKUP(M$2,Tab_RMRJ!$1:$1048576,HLOOKUP($C43&amp;"_"&amp;10,Tab_RMRJ!$1:$1048576,2,0),0)</f>
        <v>2.34587043523788E-2</v>
      </c>
      <c r="N43" s="232">
        <f>VLOOKUP(N$2,Tab_RMRJ!$1:$1048576,HLOOKUP($C43&amp;"_"&amp;10,Tab_RMRJ!$1:$1048576,2,0),0)</f>
        <v>2.6317734271287901E-2</v>
      </c>
      <c r="O43" s="232">
        <f>VLOOKUP(O$2,Tab_RMRJ!$1:$1048576,HLOOKUP($C43&amp;"_"&amp;10,Tab_RMRJ!$1:$1048576,2,0),0)</f>
        <v>0.37786623835563699</v>
      </c>
      <c r="P43" s="232">
        <f>VLOOKUP(P$2,Tab_RMRJ!$1:$1048576,HLOOKUP($C43&amp;"_"&amp;10,Tab_RMRJ!$1:$1048576,2,0),0)</f>
        <v>1.48389842361212E-2</v>
      </c>
      <c r="Q43" s="232">
        <f>VLOOKUP(Q$2,Tab_RMRJ!$1:$1048576,HLOOKUP($C43&amp;"_"&amp;10,Tab_RMRJ!$1:$1048576,2,0),0)</f>
        <v>2.3647332563996301E-2</v>
      </c>
      <c r="R43" s="232">
        <f>VLOOKUP(R$2,Tab_RMRJ!$1:$1048576,HLOOKUP($C43&amp;"_"&amp;10,Tab_RMRJ!$1:$1048576,2,0),0)</f>
        <v>2.4420650675892799E-2</v>
      </c>
      <c r="S43" s="232">
        <f>VLOOKUP(S$2,Tab_RMRJ!$1:$1048576,HLOOKUP($C43&amp;"_"&amp;10,Tab_RMRJ!$1:$1048576,2,0),0)</f>
        <v>0.18275980651378601</v>
      </c>
      <c r="T43" s="232">
        <f>VLOOKUP(T$2,Tab_RMRJ!$1:$1048576,HLOOKUP($C43&amp;"_"&amp;10,Tab_RMRJ!$1:$1048576,2,0),0)</f>
        <v>7.4257166124880297E-3</v>
      </c>
      <c r="U43" s="232">
        <f>VLOOKUP(U$2,Tab_RMRJ!$1:$1048576,HLOOKUP($C43&amp;"_"&amp;10,Tab_RMRJ!$1:$1048576,2,0),0)</f>
        <v>3.9765029214322602E-3</v>
      </c>
    </row>
    <row r="44" spans="3:21" x14ac:dyDescent="0.25">
      <c r="C44" s="327">
        <v>2015</v>
      </c>
      <c r="D44" s="232">
        <f>VLOOKUP(D$2,Tab_RMRJ!$1:$1048576,HLOOKUP($C44&amp;"_"&amp;10,Tab_RMRJ!$1:$1048576,2,0),0)</f>
        <v>2.41188958170824E-4</v>
      </c>
      <c r="E44" s="232">
        <f>VLOOKUP(E$2,Tab_RMRJ!$1:$1048576,HLOOKUP($C44&amp;"_"&amp;10,Tab_RMRJ!$1:$1048576,2,0),0)</f>
        <v>4.3188012205064297E-3</v>
      </c>
      <c r="F44" s="232">
        <f>VLOOKUP(F$2,Tab_RMRJ!$1:$1048576,HLOOKUP($C44&amp;"_"&amp;10,Tab_RMRJ!$1:$1048576,2,0),0)</f>
        <v>7.3256464675068899E-3</v>
      </c>
      <c r="G44" s="232">
        <f>VLOOKUP(G$2,Tab_RMRJ!$1:$1048576,HLOOKUP($C44&amp;"_"&amp;10,Tab_RMRJ!$1:$1048576,2,0),0)</f>
        <v>1.27319907769561E-2</v>
      </c>
      <c r="H44" s="232">
        <f>VLOOKUP(H$2,Tab_RMRJ!$1:$1048576,HLOOKUP($C44&amp;"_"&amp;10,Tab_RMRJ!$1:$1048576,2,0),0)</f>
        <v>5.25093525648117E-2</v>
      </c>
      <c r="I44" s="232">
        <f>VLOOKUP(I$2,Tab_RMRJ!$1:$1048576,HLOOKUP($C44&amp;"_"&amp;10,Tab_RMRJ!$1:$1048576,2,0),0)</f>
        <v>2.9683707281947101E-2</v>
      </c>
      <c r="J44" s="232">
        <f>VLOOKUP(J$2,Tab_RMRJ!$1:$1048576,HLOOKUP($C44&amp;"_"&amp;10,Tab_RMRJ!$1:$1048576,2,0),0)</f>
        <v>2.0009204745292698E-2</v>
      </c>
      <c r="K44" s="232">
        <f>VLOOKUP(K$2,Tab_RMRJ!$1:$1048576,HLOOKUP($C44&amp;"_"&amp;10,Tab_RMRJ!$1:$1048576,2,0),0)</f>
        <v>2.4185054004192401E-2</v>
      </c>
      <c r="L44" s="232">
        <f>VLOOKUP(L$2,Tab_RMRJ!$1:$1048576,HLOOKUP($C44&amp;"_"&amp;10,Tab_RMRJ!$1:$1048576,2,0),0)</f>
        <v>0.12732599675655401</v>
      </c>
      <c r="M44" s="232">
        <f>VLOOKUP(M$2,Tab_RMRJ!$1:$1048576,HLOOKUP($C44&amp;"_"&amp;10,Tab_RMRJ!$1:$1048576,2,0),0)</f>
        <v>2.0331880077719699E-2</v>
      </c>
      <c r="N44" s="232">
        <f>VLOOKUP(N$2,Tab_RMRJ!$1:$1048576,HLOOKUP($C44&amp;"_"&amp;10,Tab_RMRJ!$1:$1048576,2,0),0)</f>
        <v>2.4790987372398401E-2</v>
      </c>
      <c r="O44" s="232">
        <f>VLOOKUP(O$2,Tab_RMRJ!$1:$1048576,HLOOKUP($C44&amp;"_"&amp;10,Tab_RMRJ!$1:$1048576,2,0),0)</f>
        <v>0.38270926475524902</v>
      </c>
      <c r="P44" s="232">
        <f>VLOOKUP(P$2,Tab_RMRJ!$1:$1048576,HLOOKUP($C44&amp;"_"&amp;10,Tab_RMRJ!$1:$1048576,2,0),0)</f>
        <v>1.63369048386812E-2</v>
      </c>
      <c r="Q44" s="232">
        <f>VLOOKUP(Q$2,Tab_RMRJ!$1:$1048576,HLOOKUP($C44&amp;"_"&amp;10,Tab_RMRJ!$1:$1048576,2,0),0)</f>
        <v>2.3617388680577299E-2</v>
      </c>
      <c r="R44" s="232">
        <f>VLOOKUP(R$2,Tab_RMRJ!$1:$1048576,HLOOKUP($C44&amp;"_"&amp;10,Tab_RMRJ!$1:$1048576,2,0),0)</f>
        <v>2.5684431195259101E-2</v>
      </c>
      <c r="S44" s="232">
        <f>VLOOKUP(S$2,Tab_RMRJ!$1:$1048576,HLOOKUP($C44&amp;"_"&amp;10,Tab_RMRJ!$1:$1048576,2,0),0)</f>
        <v>0.188145637512207</v>
      </c>
      <c r="T44" s="232">
        <f>VLOOKUP(T$2,Tab_RMRJ!$1:$1048576,HLOOKUP($C44&amp;"_"&amp;10,Tab_RMRJ!$1:$1048576,2,0),0)</f>
        <v>6.80395867675543E-3</v>
      </c>
      <c r="U44" s="232">
        <f>VLOOKUP(U$2,Tab_RMRJ!$1:$1048576,HLOOKUP($C44&amp;"_"&amp;10,Tab_RMRJ!$1:$1048576,2,0),0)</f>
        <v>4.6516647562384597E-3</v>
      </c>
    </row>
    <row r="45" spans="3:21" x14ac:dyDescent="0.25">
      <c r="C45" s="327">
        <v>12015</v>
      </c>
      <c r="D45" s="232">
        <f>VLOOKUP(D$2,Tab_RMRJ!$1:$1048576,HLOOKUP($C45&amp;"_"&amp;10,Tab_RMRJ!$1:$1048576,2,0),0)</f>
        <v>2.1158363961148999E-4</v>
      </c>
      <c r="E45" s="232">
        <f>VLOOKUP(E$2,Tab_RMRJ!$1:$1048576,HLOOKUP($C45&amp;"_"&amp;10,Tab_RMRJ!$1:$1048576,2,0),0)</f>
        <v>4.3539670296013399E-3</v>
      </c>
      <c r="F45" s="232">
        <f>VLOOKUP(F$2,Tab_RMRJ!$1:$1048576,HLOOKUP($C45&amp;"_"&amp;10,Tab_RMRJ!$1:$1048576,2,0),0)</f>
        <v>7.7664195559918898E-3</v>
      </c>
      <c r="G45" s="232">
        <f>VLOOKUP(G$2,Tab_RMRJ!$1:$1048576,HLOOKUP($C45&amp;"_"&amp;10,Tab_RMRJ!$1:$1048576,2,0),0)</f>
        <v>1.28687312826514E-2</v>
      </c>
      <c r="H45" s="232">
        <f>VLOOKUP(H$2,Tab_RMRJ!$1:$1048576,HLOOKUP($C45&amp;"_"&amp;10,Tab_RMRJ!$1:$1048576,2,0),0)</f>
        <v>5.5253013968467699E-2</v>
      </c>
      <c r="I45" s="232">
        <f>VLOOKUP(I$2,Tab_RMRJ!$1:$1048576,HLOOKUP($C45&amp;"_"&amp;10,Tab_RMRJ!$1:$1048576,2,0),0)</f>
        <v>2.9864493757486298E-2</v>
      </c>
      <c r="J45" s="232">
        <f>VLOOKUP(J$2,Tab_RMRJ!$1:$1048576,HLOOKUP($C45&amp;"_"&amp;10,Tab_RMRJ!$1:$1048576,2,0),0)</f>
        <v>2.1261159330606499E-2</v>
      </c>
      <c r="K45" s="232">
        <f>VLOOKUP(K$2,Tab_RMRJ!$1:$1048576,HLOOKUP($C45&amp;"_"&amp;10,Tab_RMRJ!$1:$1048576,2,0),0)</f>
        <v>2.4315387010574299E-2</v>
      </c>
      <c r="L45" s="232">
        <f>VLOOKUP(L$2,Tab_RMRJ!$1:$1048576,HLOOKUP($C45&amp;"_"&amp;10,Tab_RMRJ!$1:$1048576,2,0),0)</f>
        <v>0.14015661180019401</v>
      </c>
      <c r="M45" s="232">
        <f>VLOOKUP(M$2,Tab_RMRJ!$1:$1048576,HLOOKUP($C45&amp;"_"&amp;10,Tab_RMRJ!$1:$1048576,2,0),0)</f>
        <v>2.05749738961458E-2</v>
      </c>
      <c r="N45" s="232">
        <f>VLOOKUP(N$2,Tab_RMRJ!$1:$1048576,HLOOKUP($C45&amp;"_"&amp;10,Tab_RMRJ!$1:$1048576,2,0),0)</f>
        <v>2.6619119569659198E-2</v>
      </c>
      <c r="O45" s="232">
        <f>VLOOKUP(O$2,Tab_RMRJ!$1:$1048576,HLOOKUP($C45&amp;"_"&amp;10,Tab_RMRJ!$1:$1048576,2,0),0)</f>
        <v>0.37555572390556302</v>
      </c>
      <c r="P45" s="232">
        <f>VLOOKUP(P$2,Tab_RMRJ!$1:$1048576,HLOOKUP($C45&amp;"_"&amp;10,Tab_RMRJ!$1:$1048576,2,0),0)</f>
        <v>1.34076895192266E-2</v>
      </c>
      <c r="Q45" s="232">
        <f>VLOOKUP(Q$2,Tab_RMRJ!$1:$1048576,HLOOKUP($C45&amp;"_"&amp;10,Tab_RMRJ!$1:$1048576,2,0),0)</f>
        <v>2.3223912343382801E-2</v>
      </c>
      <c r="R45" s="232">
        <f>VLOOKUP(R$2,Tab_RMRJ!$1:$1048576,HLOOKUP($C45&amp;"_"&amp;10,Tab_RMRJ!$1:$1048576,2,0),0)</f>
        <v>2.50202976167202E-2</v>
      </c>
      <c r="S45" s="232">
        <f>VLOOKUP(S$2,Tab_RMRJ!$1:$1048576,HLOOKUP($C45&amp;"_"&amp;10,Tab_RMRJ!$1:$1048576,2,0),0)</f>
        <v>0.184645101428032</v>
      </c>
      <c r="T45" s="232">
        <f>VLOOKUP(T$2,Tab_RMRJ!$1:$1048576,HLOOKUP($C45&amp;"_"&amp;10,Tab_RMRJ!$1:$1048576,2,0),0)</f>
        <v>8.2107437774538994E-3</v>
      </c>
      <c r="U45" s="232">
        <f>VLOOKUP(U$2,Tab_RMRJ!$1:$1048576,HLOOKUP($C45&amp;"_"&amp;10,Tab_RMRJ!$1:$1048576,2,0),0)</f>
        <v>5.1223626360297203E-3</v>
      </c>
    </row>
    <row r="46" spans="3:21" x14ac:dyDescent="0.25">
      <c r="C46" s="327">
        <v>22015</v>
      </c>
      <c r="D46" s="232">
        <f>VLOOKUP(D$2,Tab_RMRJ!$1:$1048576,HLOOKUP($C46&amp;"_"&amp;10,Tab_RMRJ!$1:$1048576,2,0),0)</f>
        <v>4.6462070895358898E-4</v>
      </c>
      <c r="E46" s="232">
        <f>VLOOKUP(E$2,Tab_RMRJ!$1:$1048576,HLOOKUP($C46&amp;"_"&amp;10,Tab_RMRJ!$1:$1048576,2,0),0)</f>
        <v>4.5692981220781803E-3</v>
      </c>
      <c r="F46" s="232">
        <f>VLOOKUP(F$2,Tab_RMRJ!$1:$1048576,HLOOKUP($C46&amp;"_"&amp;10,Tab_RMRJ!$1:$1048576,2,0),0)</f>
        <v>7.9838512465357798E-3</v>
      </c>
      <c r="G46" s="232">
        <f>VLOOKUP(G$2,Tab_RMRJ!$1:$1048576,HLOOKUP($C46&amp;"_"&amp;10,Tab_RMRJ!$1:$1048576,2,0),0)</f>
        <v>1.39291156083345E-2</v>
      </c>
      <c r="H46" s="232">
        <f>VLOOKUP(H$2,Tab_RMRJ!$1:$1048576,HLOOKUP($C46&amp;"_"&amp;10,Tab_RMRJ!$1:$1048576,2,0),0)</f>
        <v>5.43913692235947E-2</v>
      </c>
      <c r="I46" s="232">
        <f>VLOOKUP(I$2,Tab_RMRJ!$1:$1048576,HLOOKUP($C46&amp;"_"&amp;10,Tab_RMRJ!$1:$1048576,2,0),0)</f>
        <v>3.2175026834011099E-2</v>
      </c>
      <c r="J46" s="232">
        <f>VLOOKUP(J$2,Tab_RMRJ!$1:$1048576,HLOOKUP($C46&amp;"_"&amp;10,Tab_RMRJ!$1:$1048576,2,0),0)</f>
        <v>1.9746415317058601E-2</v>
      </c>
      <c r="K46" s="232">
        <f>VLOOKUP(K$2,Tab_RMRJ!$1:$1048576,HLOOKUP($C46&amp;"_"&amp;10,Tab_RMRJ!$1:$1048576,2,0),0)</f>
        <v>2.6303876191377602E-2</v>
      </c>
      <c r="L46" s="232">
        <f>VLOOKUP(L$2,Tab_RMRJ!$1:$1048576,HLOOKUP($C46&amp;"_"&amp;10,Tab_RMRJ!$1:$1048576,2,0),0)</f>
        <v>0.12946061789989499</v>
      </c>
      <c r="M46" s="232">
        <f>VLOOKUP(M$2,Tab_RMRJ!$1:$1048576,HLOOKUP($C46&amp;"_"&amp;10,Tab_RMRJ!$1:$1048576,2,0),0)</f>
        <v>2.1616145968437198E-2</v>
      </c>
      <c r="N46" s="232">
        <f>VLOOKUP(N$2,Tab_RMRJ!$1:$1048576,HLOOKUP($C46&amp;"_"&amp;10,Tab_RMRJ!$1:$1048576,2,0),0)</f>
        <v>2.5444507598877002E-2</v>
      </c>
      <c r="O46" s="232">
        <f>VLOOKUP(O$2,Tab_RMRJ!$1:$1048576,HLOOKUP($C46&amp;"_"&amp;10,Tab_RMRJ!$1:$1048576,2,0),0)</f>
        <v>0.38077002763748202</v>
      </c>
      <c r="P46" s="232">
        <f>VLOOKUP(P$2,Tab_RMRJ!$1:$1048576,HLOOKUP($C46&amp;"_"&amp;10,Tab_RMRJ!$1:$1048576,2,0),0)</f>
        <v>1.5027224086225E-2</v>
      </c>
      <c r="Q46" s="232">
        <f>VLOOKUP(Q$2,Tab_RMRJ!$1:$1048576,HLOOKUP($C46&amp;"_"&amp;10,Tab_RMRJ!$1:$1048576,2,0),0)</f>
        <v>2.3155892267823198E-2</v>
      </c>
      <c r="R46" s="232">
        <f>VLOOKUP(R$2,Tab_RMRJ!$1:$1048576,HLOOKUP($C46&amp;"_"&amp;10,Tab_RMRJ!$1:$1048576,2,0),0)</f>
        <v>2.46424395591021E-2</v>
      </c>
      <c r="S46" s="232">
        <f>VLOOKUP(S$2,Tab_RMRJ!$1:$1048576,HLOOKUP($C46&amp;"_"&amp;10,Tab_RMRJ!$1:$1048576,2,0),0)</f>
        <v>0.191572606563568</v>
      </c>
      <c r="T46" s="232">
        <f>VLOOKUP(T$2,Tab_RMRJ!$1:$1048576,HLOOKUP($C46&amp;"_"&amp;10,Tab_RMRJ!$1:$1048576,2,0),0)</f>
        <v>6.6355518065392997E-3</v>
      </c>
      <c r="U46" s="232">
        <f>VLOOKUP(U$2,Tab_RMRJ!$1:$1048576,HLOOKUP($C46&amp;"_"&amp;10,Tab_RMRJ!$1:$1048576,2,0),0)</f>
        <v>5.1797158084809797E-3</v>
      </c>
    </row>
    <row r="47" spans="3:21" x14ac:dyDescent="0.25">
      <c r="C47" s="327">
        <v>32015</v>
      </c>
      <c r="D47" s="232">
        <f>VLOOKUP(D$2,Tab_RMRJ!$1:$1048576,HLOOKUP($C47&amp;"_"&amp;10,Tab_RMRJ!$1:$1048576,2,0),0)</f>
        <v>1.4562161231879099E-4</v>
      </c>
      <c r="E47" s="232">
        <f>VLOOKUP(E$2,Tab_RMRJ!$1:$1048576,HLOOKUP($C47&amp;"_"&amp;10,Tab_RMRJ!$1:$1048576,2,0),0)</f>
        <v>4.6206191182136501E-3</v>
      </c>
      <c r="F47" s="232">
        <f>VLOOKUP(F$2,Tab_RMRJ!$1:$1048576,HLOOKUP($C47&amp;"_"&amp;10,Tab_RMRJ!$1:$1048576,2,0),0)</f>
        <v>7.4525931850075696E-3</v>
      </c>
      <c r="G47" s="232">
        <f>VLOOKUP(G$2,Tab_RMRJ!$1:$1048576,HLOOKUP($C47&amp;"_"&amp;10,Tab_RMRJ!$1:$1048576,2,0),0)</f>
        <v>1.32283046841621E-2</v>
      </c>
      <c r="H47" s="232">
        <f>VLOOKUP(H$2,Tab_RMRJ!$1:$1048576,HLOOKUP($C47&amp;"_"&amp;10,Tab_RMRJ!$1:$1048576,2,0),0)</f>
        <v>5.2438467741012601E-2</v>
      </c>
      <c r="I47" s="232">
        <f>VLOOKUP(I$2,Tab_RMRJ!$1:$1048576,HLOOKUP($C47&amp;"_"&amp;10,Tab_RMRJ!$1:$1048576,2,0),0)</f>
        <v>3.1941987574100501E-2</v>
      </c>
      <c r="J47" s="232">
        <f>VLOOKUP(J$2,Tab_RMRJ!$1:$1048576,HLOOKUP($C47&amp;"_"&amp;10,Tab_RMRJ!$1:$1048576,2,0),0)</f>
        <v>1.9455242902040499E-2</v>
      </c>
      <c r="K47" s="232">
        <f>VLOOKUP(K$2,Tab_RMRJ!$1:$1048576,HLOOKUP($C47&amp;"_"&amp;10,Tab_RMRJ!$1:$1048576,2,0),0)</f>
        <v>2.4967886507511101E-2</v>
      </c>
      <c r="L47" s="232">
        <f>VLOOKUP(L$2,Tab_RMRJ!$1:$1048576,HLOOKUP($C47&amp;"_"&amp;10,Tab_RMRJ!$1:$1048576,2,0),0)</f>
        <v>0.12594097852706901</v>
      </c>
      <c r="M47" s="232">
        <f>VLOOKUP(M$2,Tab_RMRJ!$1:$1048576,HLOOKUP($C47&amp;"_"&amp;10,Tab_RMRJ!$1:$1048576,2,0),0)</f>
        <v>2.1587530151009601E-2</v>
      </c>
      <c r="N47" s="232">
        <f>VLOOKUP(N$2,Tab_RMRJ!$1:$1048576,HLOOKUP($C47&amp;"_"&amp;10,Tab_RMRJ!$1:$1048576,2,0),0)</f>
        <v>2.5094483047723801E-2</v>
      </c>
      <c r="O47" s="232">
        <f>VLOOKUP(O$2,Tab_RMRJ!$1:$1048576,HLOOKUP($C47&amp;"_"&amp;10,Tab_RMRJ!$1:$1048576,2,0),0)</f>
        <v>0.38041922450065602</v>
      </c>
      <c r="P47" s="232">
        <f>VLOOKUP(P$2,Tab_RMRJ!$1:$1048576,HLOOKUP($C47&amp;"_"&amp;10,Tab_RMRJ!$1:$1048576,2,0),0)</f>
        <v>1.73008032143116E-2</v>
      </c>
      <c r="Q47" s="232">
        <f>VLOOKUP(Q$2,Tab_RMRJ!$1:$1048576,HLOOKUP($C47&amp;"_"&amp;10,Tab_RMRJ!$1:$1048576,2,0),0)</f>
        <v>2.2333489730954201E-2</v>
      </c>
      <c r="R47" s="232">
        <f>VLOOKUP(R$2,Tab_RMRJ!$1:$1048576,HLOOKUP($C47&amp;"_"&amp;10,Tab_RMRJ!$1:$1048576,2,0),0)</f>
        <v>2.62463819235563E-2</v>
      </c>
      <c r="S47" s="232">
        <f>VLOOKUP(S$2,Tab_RMRJ!$1:$1048576,HLOOKUP($C47&amp;"_"&amp;10,Tab_RMRJ!$1:$1048576,2,0),0)</f>
        <v>0.197311460971832</v>
      </c>
      <c r="T47" s="232">
        <f>VLOOKUP(T$2,Tab_RMRJ!$1:$1048576,HLOOKUP($C47&amp;"_"&amp;10,Tab_RMRJ!$1:$1048576,2,0),0)</f>
        <v>6.8254363723099197E-3</v>
      </c>
      <c r="U47" s="232">
        <f>VLOOKUP(U$2,Tab_RMRJ!$1:$1048576,HLOOKUP($C47&amp;"_"&amp;10,Tab_RMRJ!$1:$1048576,2,0),0)</f>
        <v>3.9466395974159197E-3</v>
      </c>
    </row>
    <row r="48" spans="3:21" x14ac:dyDescent="0.25">
      <c r="C48" s="327">
        <v>42015</v>
      </c>
      <c r="D48" s="232">
        <f>VLOOKUP(D$2,Tab_RMRJ!$1:$1048576,HLOOKUP($C48&amp;"_"&amp;10,Tab_RMRJ!$1:$1048576,2,0),0)</f>
        <v>1.40814096084796E-4</v>
      </c>
      <c r="E48" s="232">
        <f>VLOOKUP(E$2,Tab_RMRJ!$1:$1048576,HLOOKUP($C48&amp;"_"&amp;10,Tab_RMRJ!$1:$1048576,2,0),0)</f>
        <v>3.7297492381185302E-3</v>
      </c>
      <c r="F48" s="232">
        <f>VLOOKUP(F$2,Tab_RMRJ!$1:$1048576,HLOOKUP($C48&amp;"_"&amp;10,Tab_RMRJ!$1:$1048576,2,0),0)</f>
        <v>6.0986331664025801E-3</v>
      </c>
      <c r="G48" s="232">
        <f>VLOOKUP(G$2,Tab_RMRJ!$1:$1048576,HLOOKUP($C48&amp;"_"&amp;10,Tab_RMRJ!$1:$1048576,2,0),0)</f>
        <v>1.0893645696342E-2</v>
      </c>
      <c r="H48" s="232">
        <f>VLOOKUP(H$2,Tab_RMRJ!$1:$1048576,HLOOKUP($C48&amp;"_"&amp;10,Tab_RMRJ!$1:$1048576,2,0),0)</f>
        <v>4.7965306788682903E-2</v>
      </c>
      <c r="I48" s="232">
        <f>VLOOKUP(I$2,Tab_RMRJ!$1:$1048576,HLOOKUP($C48&amp;"_"&amp;10,Tab_RMRJ!$1:$1048576,2,0),0)</f>
        <v>2.4735806509852399E-2</v>
      </c>
      <c r="J48" s="232">
        <f>VLOOKUP(J$2,Tab_RMRJ!$1:$1048576,HLOOKUP($C48&amp;"_"&amp;10,Tab_RMRJ!$1:$1048576,2,0),0)</f>
        <v>1.9587742164731001E-2</v>
      </c>
      <c r="K48" s="232">
        <f>VLOOKUP(K$2,Tab_RMRJ!$1:$1048576,HLOOKUP($C48&amp;"_"&amp;10,Tab_RMRJ!$1:$1048576,2,0),0)</f>
        <v>2.1137522533535999E-2</v>
      </c>
      <c r="L48" s="232">
        <f>VLOOKUP(L$2,Tab_RMRJ!$1:$1048576,HLOOKUP($C48&amp;"_"&amp;10,Tab_RMRJ!$1:$1048576,2,0),0)</f>
        <v>0.113849282264709</v>
      </c>
      <c r="M48" s="232">
        <f>VLOOKUP(M$2,Tab_RMRJ!$1:$1048576,HLOOKUP($C48&amp;"_"&amp;10,Tab_RMRJ!$1:$1048576,2,0),0)</f>
        <v>1.7541296780109399E-2</v>
      </c>
      <c r="N48" s="232">
        <f>VLOOKUP(N$2,Tab_RMRJ!$1:$1048576,HLOOKUP($C48&amp;"_"&amp;10,Tab_RMRJ!$1:$1048576,2,0),0)</f>
        <v>2.2017965093255001E-2</v>
      </c>
      <c r="O48" s="232">
        <f>VLOOKUP(O$2,Tab_RMRJ!$1:$1048576,HLOOKUP($C48&amp;"_"&amp;10,Tab_RMRJ!$1:$1048576,2,0),0)</f>
        <v>0.39403927326202398</v>
      </c>
      <c r="P48" s="232">
        <f>VLOOKUP(P$2,Tab_RMRJ!$1:$1048576,HLOOKUP($C48&amp;"_"&amp;10,Tab_RMRJ!$1:$1048576,2,0),0)</f>
        <v>1.9595135003328299E-2</v>
      </c>
      <c r="Q48" s="232">
        <f>VLOOKUP(Q$2,Tab_RMRJ!$1:$1048576,HLOOKUP($C48&amp;"_"&amp;10,Tab_RMRJ!$1:$1048576,2,0),0)</f>
        <v>2.5755777955055199E-2</v>
      </c>
      <c r="R48" s="232">
        <f>VLOOKUP(R$2,Tab_RMRJ!$1:$1048576,HLOOKUP($C48&amp;"_"&amp;10,Tab_RMRJ!$1:$1048576,2,0),0)</f>
        <v>2.6830933988094299E-2</v>
      </c>
      <c r="S48" s="232">
        <f>VLOOKUP(S$2,Tab_RMRJ!$1:$1048576,HLOOKUP($C48&amp;"_"&amp;10,Tab_RMRJ!$1:$1048576,2,0),0)</f>
        <v>0.17899614572524999</v>
      </c>
      <c r="T48" s="232">
        <f>VLOOKUP(T$2,Tab_RMRJ!$1:$1048576,HLOOKUP($C48&amp;"_"&amp;10,Tab_RMRJ!$1:$1048576,2,0),0)</f>
        <v>5.5587622337043303E-3</v>
      </c>
      <c r="U48" s="232">
        <f>VLOOKUP(U$2,Tab_RMRJ!$1:$1048576,HLOOKUP($C48&amp;"_"&amp;10,Tab_RMRJ!$1:$1048576,2,0),0)</f>
        <v>4.3578678742051099E-3</v>
      </c>
    </row>
    <row r="49" spans="1:21" x14ac:dyDescent="0.25">
      <c r="C49" s="327">
        <v>2016</v>
      </c>
      <c r="D49" s="232">
        <f>VLOOKUP(D$2,Tab_RMRJ!$1:$1048576,HLOOKUP($C49&amp;"_"&amp;10,Tab_RMRJ!$1:$1048576,2,0),0)</f>
        <v>2.12039463804103E-4</v>
      </c>
      <c r="E49" s="232">
        <f>VLOOKUP(E$2,Tab_RMRJ!$1:$1048576,HLOOKUP($C49&amp;"_"&amp;10,Tab_RMRJ!$1:$1048576,2,0),0)</f>
        <v>3.8062001112848499E-3</v>
      </c>
      <c r="F49" s="232">
        <f>VLOOKUP(F$2,Tab_RMRJ!$1:$1048576,HLOOKUP($C49&amp;"_"&amp;10,Tab_RMRJ!$1:$1048576,2,0),0)</f>
        <v>5.9617129154503302E-3</v>
      </c>
      <c r="G49" s="232">
        <f>VLOOKUP(G$2,Tab_RMRJ!$1:$1048576,HLOOKUP($C49&amp;"_"&amp;10,Tab_RMRJ!$1:$1048576,2,0),0)</f>
        <v>1.1230769567191601E-2</v>
      </c>
      <c r="H49" s="232">
        <f>VLOOKUP(H$2,Tab_RMRJ!$1:$1048576,HLOOKUP($C49&amp;"_"&amp;10,Tab_RMRJ!$1:$1048576,2,0),0)</f>
        <v>4.9353409558534601E-2</v>
      </c>
      <c r="I49" s="232">
        <f>VLOOKUP(I$2,Tab_RMRJ!$1:$1048576,HLOOKUP($C49&amp;"_"&amp;10,Tab_RMRJ!$1:$1048576,2,0),0)</f>
        <v>2.75645889341831E-2</v>
      </c>
      <c r="J49" s="232">
        <f>VLOOKUP(J$2,Tab_RMRJ!$1:$1048576,HLOOKUP($C49&amp;"_"&amp;10,Tab_RMRJ!$1:$1048576,2,0),0)</f>
        <v>2.0224440842866901E-2</v>
      </c>
      <c r="K49" s="232">
        <f>VLOOKUP(K$2,Tab_RMRJ!$1:$1048576,HLOOKUP($C49&amp;"_"&amp;10,Tab_RMRJ!$1:$1048576,2,0),0)</f>
        <v>2.2641515359282501E-2</v>
      </c>
      <c r="L49" s="232">
        <f>VLOOKUP(L$2,Tab_RMRJ!$1:$1048576,HLOOKUP($C49&amp;"_"&amp;10,Tab_RMRJ!$1:$1048576,2,0),0)</f>
        <v>0.116198800504208</v>
      </c>
      <c r="M49" s="232">
        <f>VLOOKUP(M$2,Tab_RMRJ!$1:$1048576,HLOOKUP($C49&amp;"_"&amp;10,Tab_RMRJ!$1:$1048576,2,0),0)</f>
        <v>1.77898462861776E-2</v>
      </c>
      <c r="N49" s="232">
        <f>VLOOKUP(N$2,Tab_RMRJ!$1:$1048576,HLOOKUP($C49&amp;"_"&amp;10,Tab_RMRJ!$1:$1048576,2,0),0)</f>
        <v>1.9901914522051801E-2</v>
      </c>
      <c r="O49" s="232">
        <f>VLOOKUP(O$2,Tab_RMRJ!$1:$1048576,HLOOKUP($C49&amp;"_"&amp;10,Tab_RMRJ!$1:$1048576,2,0),0)</f>
        <v>0.38086533546447798</v>
      </c>
      <c r="P49" s="232">
        <f>VLOOKUP(P$2,Tab_RMRJ!$1:$1048576,HLOOKUP($C49&amp;"_"&amp;10,Tab_RMRJ!$1:$1048576,2,0),0)</f>
        <v>1.7271414399146999E-2</v>
      </c>
      <c r="Q49" s="232">
        <f>VLOOKUP(Q$2,Tab_RMRJ!$1:$1048576,HLOOKUP($C49&amp;"_"&amp;10,Tab_RMRJ!$1:$1048576,2,0),0)</f>
        <v>2.1551560610532799E-2</v>
      </c>
      <c r="R49" s="232">
        <f>VLOOKUP(R$2,Tab_RMRJ!$1:$1048576,HLOOKUP($C49&amp;"_"&amp;10,Tab_RMRJ!$1:$1048576,2,0),0)</f>
        <v>2.40156669169664E-2</v>
      </c>
      <c r="S49" s="232">
        <f>VLOOKUP(S$2,Tab_RMRJ!$1:$1048576,HLOOKUP($C49&amp;"_"&amp;10,Tab_RMRJ!$1:$1048576,2,0),0)</f>
        <v>0.19961915910243999</v>
      </c>
      <c r="T49" s="232">
        <f>VLOOKUP(T$2,Tab_RMRJ!$1:$1048576,HLOOKUP($C49&amp;"_"&amp;10,Tab_RMRJ!$1:$1048576,2,0),0)</f>
        <v>8.2735111936926807E-3</v>
      </c>
      <c r="U49" s="232">
        <f>VLOOKUP(U$2,Tab_RMRJ!$1:$1048576,HLOOKUP($C49&amp;"_"&amp;10,Tab_RMRJ!$1:$1048576,2,0),0)</f>
        <v>4.7985510900616602E-3</v>
      </c>
    </row>
    <row r="50" spans="1:21" x14ac:dyDescent="0.25">
      <c r="C50" s="327">
        <v>12016</v>
      </c>
      <c r="D50" s="232">
        <f>VLOOKUP(D$2,Tab_RMRJ!$1:$1048576,HLOOKUP($C50&amp;"_"&amp;10,Tab_RMRJ!$1:$1048576,2,0),0)</f>
        <v>2.97749531455338E-4</v>
      </c>
      <c r="E50" s="232">
        <f>VLOOKUP(E$2,Tab_RMRJ!$1:$1048576,HLOOKUP($C50&amp;"_"&amp;10,Tab_RMRJ!$1:$1048576,2,0),0)</f>
        <v>4.3468968942761404E-3</v>
      </c>
      <c r="F50" s="232">
        <f>VLOOKUP(F$2,Tab_RMRJ!$1:$1048576,HLOOKUP($C50&amp;"_"&amp;10,Tab_RMRJ!$1:$1048576,2,0),0)</f>
        <v>5.9842499904334502E-3</v>
      </c>
      <c r="G50" s="232">
        <f>VLOOKUP(G$2,Tab_RMRJ!$1:$1048576,HLOOKUP($C50&amp;"_"&amp;10,Tab_RMRJ!$1:$1048576,2,0),0)</f>
        <v>1.1037240736186499E-2</v>
      </c>
      <c r="H50" s="232">
        <f>VLOOKUP(H$2,Tab_RMRJ!$1:$1048576,HLOOKUP($C50&amp;"_"&amp;10,Tab_RMRJ!$1:$1048576,2,0),0)</f>
        <v>4.6847365796566003E-2</v>
      </c>
      <c r="I50" s="232">
        <f>VLOOKUP(I$2,Tab_RMRJ!$1:$1048576,HLOOKUP($C50&amp;"_"&amp;10,Tab_RMRJ!$1:$1048576,2,0),0)</f>
        <v>2.5990474969148601E-2</v>
      </c>
      <c r="J50" s="232">
        <f>VLOOKUP(J$2,Tab_RMRJ!$1:$1048576,HLOOKUP($C50&amp;"_"&amp;10,Tab_RMRJ!$1:$1048576,2,0),0)</f>
        <v>2.0090933889150599E-2</v>
      </c>
      <c r="K50" s="232">
        <f>VLOOKUP(K$2,Tab_RMRJ!$1:$1048576,HLOOKUP($C50&amp;"_"&amp;10,Tab_RMRJ!$1:$1048576,2,0),0)</f>
        <v>2.16306746006012E-2</v>
      </c>
      <c r="L50" s="232">
        <f>VLOOKUP(L$2,Tab_RMRJ!$1:$1048576,HLOOKUP($C50&amp;"_"&amp;10,Tab_RMRJ!$1:$1048576,2,0),0)</f>
        <v>0.11562540382146801</v>
      </c>
      <c r="M50" s="232">
        <f>VLOOKUP(M$2,Tab_RMRJ!$1:$1048576,HLOOKUP($C50&amp;"_"&amp;10,Tab_RMRJ!$1:$1048576,2,0),0)</f>
        <v>1.7416514456272101E-2</v>
      </c>
      <c r="N50" s="232">
        <f>VLOOKUP(N$2,Tab_RMRJ!$1:$1048576,HLOOKUP($C50&amp;"_"&amp;10,Tab_RMRJ!$1:$1048576,2,0),0)</f>
        <v>1.9770903512835499E-2</v>
      </c>
      <c r="O50" s="232">
        <f>VLOOKUP(O$2,Tab_RMRJ!$1:$1048576,HLOOKUP($C50&amp;"_"&amp;10,Tab_RMRJ!$1:$1048576,2,0),0)</f>
        <v>0.38344833254814098</v>
      </c>
      <c r="P50" s="232">
        <f>VLOOKUP(P$2,Tab_RMRJ!$1:$1048576,HLOOKUP($C50&amp;"_"&amp;10,Tab_RMRJ!$1:$1048576,2,0),0)</f>
        <v>1.9162630662321999E-2</v>
      </c>
      <c r="Q50" s="232">
        <f>VLOOKUP(Q$2,Tab_RMRJ!$1:$1048576,HLOOKUP($C50&amp;"_"&amp;10,Tab_RMRJ!$1:$1048576,2,0),0)</f>
        <v>2.4014318361878399E-2</v>
      </c>
      <c r="R50" s="232">
        <f>VLOOKUP(R$2,Tab_RMRJ!$1:$1048576,HLOOKUP($C50&amp;"_"&amp;10,Tab_RMRJ!$1:$1048576,2,0),0)</f>
        <v>2.47960295528173E-2</v>
      </c>
      <c r="S50" s="232">
        <f>VLOOKUP(S$2,Tab_RMRJ!$1:$1048576,HLOOKUP($C50&amp;"_"&amp;10,Tab_RMRJ!$1:$1048576,2,0),0)</f>
        <v>0.19724053144455</v>
      </c>
      <c r="T50" s="232">
        <f>VLOOKUP(T$2,Tab_RMRJ!$1:$1048576,HLOOKUP($C50&amp;"_"&amp;10,Tab_RMRJ!$1:$1048576,2,0),0)</f>
        <v>8.2684820517897606E-3</v>
      </c>
      <c r="U50" s="232">
        <f>VLOOKUP(U$2,Tab_RMRJ!$1:$1048576,HLOOKUP($C50&amp;"_"&amp;10,Tab_RMRJ!$1:$1048576,2,0),0)</f>
        <v>4.9420436844229698E-3</v>
      </c>
    </row>
    <row r="51" spans="1:21" x14ac:dyDescent="0.25">
      <c r="C51" s="327">
        <v>22016</v>
      </c>
      <c r="D51" s="232">
        <f>VLOOKUP(D$2,Tab_RMRJ!$1:$1048576,HLOOKUP($C51&amp;"_"&amp;10,Tab_RMRJ!$1:$1048576,2,0),0)</f>
        <v>1.25929029309191E-4</v>
      </c>
      <c r="E51" s="232">
        <f>VLOOKUP(E$2,Tab_RMRJ!$1:$1048576,HLOOKUP($C51&amp;"_"&amp;10,Tab_RMRJ!$1:$1048576,2,0),0)</f>
        <v>3.2629773486405598E-3</v>
      </c>
      <c r="F51" s="232">
        <f>VLOOKUP(F$2,Tab_RMRJ!$1:$1048576,HLOOKUP($C51&amp;"_"&amp;10,Tab_RMRJ!$1:$1048576,2,0),0)</f>
        <v>5.9390701353550001E-3</v>
      </c>
      <c r="G51" s="232">
        <f>VLOOKUP(G$2,Tab_RMRJ!$1:$1048576,HLOOKUP($C51&amp;"_"&amp;10,Tab_RMRJ!$1:$1048576,2,0),0)</f>
        <v>1.14252017810941E-2</v>
      </c>
      <c r="H51" s="232">
        <f>VLOOKUP(H$2,Tab_RMRJ!$1:$1048576,HLOOKUP($C51&amp;"_"&amp;10,Tab_RMRJ!$1:$1048576,2,0),0)</f>
        <v>5.1871161907911301E-2</v>
      </c>
      <c r="I51" s="232">
        <f>VLOOKUP(I$2,Tab_RMRJ!$1:$1048576,HLOOKUP($C51&amp;"_"&amp;10,Tab_RMRJ!$1:$1048576,2,0),0)</f>
        <v>2.9146058484911901E-2</v>
      </c>
      <c r="J51" s="232">
        <f>VLOOKUP(J$2,Tab_RMRJ!$1:$1048576,HLOOKUP($C51&amp;"_"&amp;10,Tab_RMRJ!$1:$1048576,2,0),0)</f>
        <v>2.03585736453533E-2</v>
      </c>
      <c r="K51" s="232">
        <f>VLOOKUP(K$2,Tab_RMRJ!$1:$1048576,HLOOKUP($C51&amp;"_"&amp;10,Tab_RMRJ!$1:$1048576,2,0),0)</f>
        <v>2.3657079786062199E-2</v>
      </c>
      <c r="L51" s="232">
        <f>VLOOKUP(L$2,Tab_RMRJ!$1:$1048576,HLOOKUP($C51&amp;"_"&amp;10,Tab_RMRJ!$1:$1048576,2,0),0)</f>
        <v>0.116774879395962</v>
      </c>
      <c r="M51" s="232">
        <f>VLOOKUP(M$2,Tab_RMRJ!$1:$1048576,HLOOKUP($C51&amp;"_"&amp;10,Tab_RMRJ!$1:$1048576,2,0),0)</f>
        <v>1.8164923414587999E-2</v>
      </c>
      <c r="N51" s="232">
        <f>VLOOKUP(N$2,Tab_RMRJ!$1:$1048576,HLOOKUP($C51&amp;"_"&amp;10,Tab_RMRJ!$1:$1048576,2,0),0)</f>
        <v>2.0033538341522199E-2</v>
      </c>
      <c r="O51" s="232">
        <f>VLOOKUP(O$2,Tab_RMRJ!$1:$1048576,HLOOKUP($C51&amp;"_"&amp;10,Tab_RMRJ!$1:$1048576,2,0),0)</f>
        <v>0.37827026844024703</v>
      </c>
      <c r="P51" s="232">
        <f>VLOOKUP(P$2,Tab_RMRJ!$1:$1048576,HLOOKUP($C51&amp;"_"&amp;10,Tab_RMRJ!$1:$1048576,2,0),0)</f>
        <v>1.5371362678706601E-2</v>
      </c>
      <c r="Q51" s="232">
        <f>VLOOKUP(Q$2,Tab_RMRJ!$1:$1048576,HLOOKUP($C51&amp;"_"&amp;10,Tab_RMRJ!$1:$1048576,2,0),0)</f>
        <v>1.90772991627455E-2</v>
      </c>
      <c r="R51" s="232">
        <f>VLOOKUP(R$2,Tab_RMRJ!$1:$1048576,HLOOKUP($C51&amp;"_"&amp;10,Tab_RMRJ!$1:$1048576,2,0),0)</f>
        <v>2.3231660947203601E-2</v>
      </c>
      <c r="S51" s="232">
        <f>VLOOKUP(S$2,Tab_RMRJ!$1:$1048576,HLOOKUP($C51&amp;"_"&amp;10,Tab_RMRJ!$1:$1048576,2,0),0)</f>
        <v>0.202008903026581</v>
      </c>
      <c r="T51" s="232">
        <f>VLOOKUP(T$2,Tab_RMRJ!$1:$1048576,HLOOKUP($C51&amp;"_"&amp;10,Tab_RMRJ!$1:$1048576,2,0),0)</f>
        <v>8.2785645499825495E-3</v>
      </c>
      <c r="U51" s="232">
        <f>VLOOKUP(U$2,Tab_RMRJ!$1:$1048576,HLOOKUP($C51&amp;"_"&amp;10,Tab_RMRJ!$1:$1048576,2,0),0)</f>
        <v>4.65438840910792E-3</v>
      </c>
    </row>
    <row r="52" spans="1:21" x14ac:dyDescent="0.25">
      <c r="B52" s="326" t="s">
        <v>771</v>
      </c>
      <c r="C52" s="327"/>
    </row>
    <row r="53" spans="1:21" ht="15" customHeight="1" x14ac:dyDescent="0.25">
      <c r="A53" s="335"/>
      <c r="B53" s="335"/>
      <c r="C53" s="336">
        <v>2012</v>
      </c>
      <c r="D53" s="335">
        <f t="shared" ref="D53:D72" si="0">D5</f>
        <v>0.13119398057460799</v>
      </c>
      <c r="E53" s="335">
        <f t="shared" ref="E53:U53" si="1">E5-D5</f>
        <v>-0.17502983659505858</v>
      </c>
      <c r="F53" s="335">
        <f t="shared" si="1"/>
        <v>5.8893532492220402E-2</v>
      </c>
      <c r="G53" s="335">
        <f t="shared" si="1"/>
        <v>-3.4138402901589898E-2</v>
      </c>
      <c r="H53" s="335">
        <f t="shared" si="1"/>
        <v>8.2503279671073002E-2</v>
      </c>
      <c r="I53" s="335">
        <f t="shared" si="1"/>
        <v>1.97568833827972E-2</v>
      </c>
      <c r="J53" s="335">
        <f t="shared" si="1"/>
        <v>8.1208340823650901E-2</v>
      </c>
      <c r="K53" s="335">
        <f t="shared" si="1"/>
        <v>1.3370230793951998E-2</v>
      </c>
      <c r="L53" s="335">
        <f t="shared" si="1"/>
        <v>2.7881100773812006E-2</v>
      </c>
      <c r="M53" s="335">
        <f t="shared" si="1"/>
        <v>4.5265808701514976E-2</v>
      </c>
      <c r="N53" s="335">
        <f t="shared" si="1"/>
        <v>3.1349450349808017E-2</v>
      </c>
      <c r="O53" s="335">
        <f t="shared" si="1"/>
        <v>0.21594348549842801</v>
      </c>
      <c r="P53" s="335">
        <f t="shared" si="1"/>
        <v>0.25506877899169894</v>
      </c>
      <c r="Q53" s="335">
        <f t="shared" si="1"/>
        <v>7.2744011878968062E-2</v>
      </c>
      <c r="R53" s="335">
        <f t="shared" si="1"/>
        <v>-1.4865636825561968E-2</v>
      </c>
      <c r="S53" s="335">
        <f t="shared" si="1"/>
        <v>0.54289275407790893</v>
      </c>
      <c r="T53" s="335">
        <f t="shared" si="1"/>
        <v>0.42025279998780007</v>
      </c>
      <c r="U53" s="335">
        <f t="shared" si="1"/>
        <v>0.25874042510985995</v>
      </c>
    </row>
    <row r="54" spans="1:21" ht="15" customHeight="1" x14ac:dyDescent="0.25">
      <c r="A54" s="335"/>
      <c r="B54" s="335"/>
      <c r="C54" s="336">
        <v>12012</v>
      </c>
      <c r="D54" s="335">
        <f t="shared" si="0"/>
        <v>0.229103058576584</v>
      </c>
      <c r="E54" s="335">
        <f t="shared" ref="E54:U54" si="2">E6-D6</f>
        <v>-0.24003746453672661</v>
      </c>
      <c r="F54" s="335">
        <f t="shared" si="2"/>
        <v>9.3316414393484592E-2</v>
      </c>
      <c r="G54" s="335">
        <f t="shared" si="2"/>
        <v>-6.7754048854112597E-2</v>
      </c>
      <c r="H54" s="335">
        <f t="shared" si="2"/>
        <v>9.4301577657461597E-2</v>
      </c>
      <c r="I54" s="335">
        <f t="shared" si="2"/>
        <v>4.916923493146802E-2</v>
      </c>
      <c r="J54" s="335">
        <f t="shared" si="2"/>
        <v>9.3127951025962968E-2</v>
      </c>
      <c r="K54" s="335">
        <f t="shared" si="2"/>
        <v>-4.0774926543234974E-2</v>
      </c>
      <c r="L54" s="335">
        <f t="shared" si="2"/>
        <v>5.9461042284964988E-2</v>
      </c>
      <c r="M54" s="335">
        <f t="shared" si="2"/>
        <v>3.596836328506503E-2</v>
      </c>
      <c r="N54" s="335">
        <f t="shared" si="2"/>
        <v>4.986420273780795E-2</v>
      </c>
      <c r="O54" s="335">
        <f t="shared" si="2"/>
        <v>0.19521513581275907</v>
      </c>
      <c r="P54" s="335">
        <f t="shared" si="2"/>
        <v>0.21593034267425593</v>
      </c>
      <c r="Q54" s="335">
        <f t="shared" si="2"/>
        <v>0.17980933189392101</v>
      </c>
      <c r="R54" s="335">
        <f t="shared" si="2"/>
        <v>-6.9206357002258967E-2</v>
      </c>
      <c r="S54" s="335">
        <f t="shared" si="2"/>
        <v>0.57456600666045798</v>
      </c>
      <c r="T54" s="335">
        <f t="shared" si="2"/>
        <v>0.59651386737823997</v>
      </c>
      <c r="U54" s="335">
        <f t="shared" si="2"/>
        <v>-0.11400413513183993</v>
      </c>
    </row>
    <row r="55" spans="1:21" x14ac:dyDescent="0.25">
      <c r="A55" s="335"/>
      <c r="B55" s="335"/>
      <c r="C55" s="336">
        <v>22012</v>
      </c>
      <c r="D55" s="335">
        <f t="shared" si="0"/>
        <v>2.5309285148978199E-2</v>
      </c>
      <c r="E55" s="335">
        <f t="shared" ref="E55:U55" si="3">E7-D7</f>
        <v>-0.1643815096467732</v>
      </c>
      <c r="F55" s="335">
        <f t="shared" si="3"/>
        <v>6.4788565039634594E-2</v>
      </c>
      <c r="G55" s="335">
        <f t="shared" si="3"/>
        <v>-3.5968519747257593E-2</v>
      </c>
      <c r="H55" s="335">
        <f t="shared" si="3"/>
        <v>0.1039664898999039</v>
      </c>
      <c r="I55" s="335">
        <f t="shared" si="3"/>
        <v>1.1220785323530439E-2</v>
      </c>
      <c r="J55" s="335">
        <f t="shared" si="3"/>
        <v>8.2941946573555456E-2</v>
      </c>
      <c r="K55" s="335">
        <f t="shared" si="3"/>
        <v>6.0732364654541016E-3</v>
      </c>
      <c r="L55" s="335">
        <f t="shared" si="3"/>
        <v>2.6839010417461104E-2</v>
      </c>
      <c r="M55" s="335">
        <f t="shared" si="3"/>
        <v>5.0561204552651007E-2</v>
      </c>
      <c r="N55" s="335">
        <f t="shared" si="3"/>
        <v>5.1651760935782998E-2</v>
      </c>
      <c r="O55" s="335">
        <f t="shared" si="3"/>
        <v>0.20977845788002</v>
      </c>
      <c r="P55" s="335">
        <f t="shared" si="3"/>
        <v>0.29319402575492898</v>
      </c>
      <c r="Q55" s="335">
        <f t="shared" si="3"/>
        <v>7.3345184326171986E-2</v>
      </c>
      <c r="R55" s="335">
        <f t="shared" si="3"/>
        <v>-0.12490504980087302</v>
      </c>
      <c r="S55" s="335">
        <f t="shared" si="3"/>
        <v>0.62546038627624112</v>
      </c>
      <c r="T55" s="335">
        <f t="shared" si="3"/>
        <v>0.33280611038207986</v>
      </c>
      <c r="U55" s="335">
        <f t="shared" si="3"/>
        <v>0.28156971931458008</v>
      </c>
    </row>
    <row r="56" spans="1:21" x14ac:dyDescent="0.25">
      <c r="A56" s="335"/>
      <c r="B56" s="335"/>
      <c r="C56" s="336">
        <v>32012</v>
      </c>
      <c r="D56" s="335">
        <f t="shared" si="0"/>
        <v>0.17199335992336301</v>
      </c>
      <c r="E56" s="335">
        <f t="shared" ref="E56:U56" si="4">E8-D8</f>
        <v>-0.18194268178194789</v>
      </c>
      <c r="F56" s="335">
        <f t="shared" si="4"/>
        <v>6.0140452347695779E-2</v>
      </c>
      <c r="G56" s="335">
        <f t="shared" si="4"/>
        <v>-3.47856618463993E-2</v>
      </c>
      <c r="H56" s="335">
        <f t="shared" si="4"/>
        <v>8.6964450776577398E-2</v>
      </c>
      <c r="I56" s="335">
        <f t="shared" si="4"/>
        <v>1.8863283097744002E-2</v>
      </c>
      <c r="J56" s="335">
        <f t="shared" si="4"/>
        <v>9.4512946903705E-2</v>
      </c>
      <c r="K56" s="335">
        <f t="shared" si="4"/>
        <v>3.0953019857407005E-2</v>
      </c>
      <c r="L56" s="335">
        <f t="shared" si="4"/>
        <v>-1.0180190205574008E-2</v>
      </c>
      <c r="M56" s="335">
        <f t="shared" si="4"/>
        <v>8.055827021598802E-2</v>
      </c>
      <c r="N56" s="335">
        <f t="shared" si="4"/>
        <v>-7.0599615573880281E-3</v>
      </c>
      <c r="O56" s="335">
        <f t="shared" si="4"/>
        <v>0.22940552234649603</v>
      </c>
      <c r="P56" s="335">
        <f t="shared" si="4"/>
        <v>0.29653036594390902</v>
      </c>
      <c r="Q56" s="335">
        <f t="shared" si="4"/>
        <v>-2.2800326347351074E-2</v>
      </c>
      <c r="R56" s="335">
        <f t="shared" si="4"/>
        <v>4.9906373023987038E-2</v>
      </c>
      <c r="S56" s="335">
        <f t="shared" si="4"/>
        <v>0.51014322042464799</v>
      </c>
      <c r="T56" s="335">
        <f t="shared" si="4"/>
        <v>0.47868800163268999</v>
      </c>
      <c r="U56" s="335">
        <f t="shared" si="4"/>
        <v>0.3342500925064098</v>
      </c>
    </row>
    <row r="57" spans="1:21" x14ac:dyDescent="0.25">
      <c r="A57" s="335"/>
      <c r="B57" s="335"/>
      <c r="C57" s="336">
        <v>42012</v>
      </c>
      <c r="D57" s="335">
        <f t="shared" si="0"/>
        <v>9.3565061688423198E-2</v>
      </c>
      <c r="E57" s="335">
        <f t="shared" ref="E57:U57" si="5">E9-D9</f>
        <v>-0.1121576242148877</v>
      </c>
      <c r="F57" s="335">
        <f t="shared" si="5"/>
        <v>1.8625516593601826E-2</v>
      </c>
      <c r="G57" s="335">
        <f t="shared" si="5"/>
        <v>9.4256546799442677E-4</v>
      </c>
      <c r="H57" s="335">
        <f t="shared" si="5"/>
        <v>4.7493334743194247E-2</v>
      </c>
      <c r="I57" s="335">
        <f t="shared" si="5"/>
        <v>-4.201084375380984E-4</v>
      </c>
      <c r="J57" s="335">
        <f t="shared" si="5"/>
        <v>5.4716613143682105E-2</v>
      </c>
      <c r="K57" s="335">
        <f t="shared" si="5"/>
        <v>6.1549879610538982E-2</v>
      </c>
      <c r="L57" s="335">
        <f t="shared" si="5"/>
        <v>2.9345259070396007E-2</v>
      </c>
      <c r="M57" s="335">
        <f t="shared" si="5"/>
        <v>1.8260791897773992E-2</v>
      </c>
      <c r="N57" s="335">
        <f t="shared" si="5"/>
        <v>2.6793107390404025E-2</v>
      </c>
      <c r="O57" s="335">
        <f t="shared" si="5"/>
        <v>0.23048302531242301</v>
      </c>
      <c r="P57" s="335">
        <f t="shared" si="5"/>
        <v>0.21512660384178195</v>
      </c>
      <c r="Q57" s="335">
        <f t="shared" si="5"/>
        <v>5.6250929832459051E-2</v>
      </c>
      <c r="R57" s="335">
        <f t="shared" si="5"/>
        <v>9.3746066093443936E-2</v>
      </c>
      <c r="S57" s="335">
        <f t="shared" si="5"/>
        <v>0.45561766624450906</v>
      </c>
      <c r="T57" s="335">
        <f t="shared" si="5"/>
        <v>0.32519841194152987</v>
      </c>
      <c r="U57" s="335">
        <f t="shared" si="5"/>
        <v>0.52849721908569003</v>
      </c>
    </row>
    <row r="58" spans="1:21" x14ac:dyDescent="0.25">
      <c r="A58" s="335"/>
      <c r="B58" s="335"/>
      <c r="C58" s="336">
        <v>2013</v>
      </c>
      <c r="D58" s="335">
        <f t="shared" si="0"/>
        <v>-5.9015203267335899E-2</v>
      </c>
      <c r="E58" s="335">
        <f t="shared" ref="E58:U59" si="6">E10-D10</f>
        <v>4.5859627425670596E-2</v>
      </c>
      <c r="F58" s="335">
        <f t="shared" si="6"/>
        <v>-4.8394724726676899E-2</v>
      </c>
      <c r="G58" s="335">
        <f t="shared" si="6"/>
        <v>5.341408867388963E-2</v>
      </c>
      <c r="H58" s="335">
        <f t="shared" si="6"/>
        <v>5.5879662744700874E-2</v>
      </c>
      <c r="I58" s="335">
        <f t="shared" si="6"/>
        <v>7.1664985269307702E-2</v>
      </c>
      <c r="J58" s="335">
        <f t="shared" si="6"/>
        <v>1.2882106006145991E-2</v>
      </c>
      <c r="K58" s="335">
        <f t="shared" si="6"/>
        <v>5.7310789823532021E-2</v>
      </c>
      <c r="L58" s="335">
        <f t="shared" si="6"/>
        <v>2.3972466588019992E-2</v>
      </c>
      <c r="M58" s="335">
        <f t="shared" si="6"/>
        <v>1.086519658565599E-2</v>
      </c>
      <c r="N58" s="335">
        <f t="shared" si="6"/>
        <v>5.213764309883101E-2</v>
      </c>
      <c r="O58" s="335">
        <f t="shared" si="6"/>
        <v>0.196576118469238</v>
      </c>
      <c r="P58" s="335">
        <f t="shared" si="6"/>
        <v>0.15994399785995495</v>
      </c>
      <c r="Q58" s="335">
        <f t="shared" si="6"/>
        <v>0.12056624889373802</v>
      </c>
      <c r="R58" s="335">
        <f t="shared" si="6"/>
        <v>0.10469180345535201</v>
      </c>
      <c r="S58" s="335">
        <f t="shared" si="6"/>
        <v>0.5099627971649161</v>
      </c>
      <c r="T58" s="335">
        <f t="shared" si="6"/>
        <v>0.44657588005065985</v>
      </c>
      <c r="U58" s="335">
        <f t="shared" si="6"/>
        <v>0.34057641029358021</v>
      </c>
    </row>
    <row r="59" spans="1:21" x14ac:dyDescent="0.25">
      <c r="A59" s="335"/>
      <c r="B59" s="335"/>
      <c r="C59" s="336">
        <v>12013</v>
      </c>
      <c r="D59" s="335">
        <f t="shared" si="0"/>
        <v>0.46317023038864102</v>
      </c>
      <c r="E59" s="335">
        <f t="shared" si="6"/>
        <v>-0.4557795622386035</v>
      </c>
      <c r="F59" s="335">
        <f t="shared" si="6"/>
        <v>-0.15042892610654252</v>
      </c>
      <c r="G59" s="335">
        <f t="shared" si="6"/>
        <v>0.12717813439667239</v>
      </c>
      <c r="H59" s="335">
        <f t="shared" si="6"/>
        <v>9.0066200122237206E-2</v>
      </c>
      <c r="I59" s="335">
        <f t="shared" si="6"/>
        <v>1.5392825007438701E-2</v>
      </c>
      <c r="J59" s="335">
        <f t="shared" si="6"/>
        <v>4.0596626698970698E-2</v>
      </c>
      <c r="K59" s="335">
        <f t="shared" si="6"/>
        <v>4.8408851027488986E-2</v>
      </c>
      <c r="L59" s="335">
        <f t="shared" si="6"/>
        <v>3.5389512777328019E-2</v>
      </c>
      <c r="M59" s="335">
        <f t="shared" si="6"/>
        <v>4.6738281846047003E-2</v>
      </c>
      <c r="N59" s="335">
        <f t="shared" si="6"/>
        <v>1.8372356891631969E-2</v>
      </c>
      <c r="O59" s="335">
        <f t="shared" si="6"/>
        <v>0.195476174354553</v>
      </c>
      <c r="P59" s="335">
        <f t="shared" si="6"/>
        <v>0.18932104110717801</v>
      </c>
      <c r="Q59" s="335">
        <f t="shared" si="6"/>
        <v>0.12333512306213401</v>
      </c>
      <c r="R59" s="335">
        <f t="shared" si="6"/>
        <v>7.8316748142241988E-2</v>
      </c>
      <c r="S59" s="335">
        <f t="shared" si="6"/>
        <v>0.49209582805633301</v>
      </c>
      <c r="T59" s="335">
        <f t="shared" si="6"/>
        <v>0.50170683860779008</v>
      </c>
      <c r="U59" s="335">
        <f t="shared" si="6"/>
        <v>0.34983551502228005</v>
      </c>
    </row>
    <row r="60" spans="1:21" x14ac:dyDescent="0.25">
      <c r="A60" s="335"/>
      <c r="B60" s="335"/>
      <c r="C60" s="336">
        <v>22013</v>
      </c>
      <c r="D60" s="335">
        <f t="shared" si="0"/>
        <v>0.97230571508407604</v>
      </c>
      <c r="E60" s="335">
        <f t="shared" ref="E60:U60" si="7">E12-D12</f>
        <v>-0.98959180153906356</v>
      </c>
      <c r="F60" s="335">
        <f t="shared" si="7"/>
        <v>-2.41467487066984E-2</v>
      </c>
      <c r="G60" s="335">
        <f t="shared" si="7"/>
        <v>9.7031194716691901E-2</v>
      </c>
      <c r="H60" s="335">
        <f t="shared" si="7"/>
        <v>-2.2100061178206981E-3</v>
      </c>
      <c r="I60" s="335">
        <f t="shared" si="7"/>
        <v>7.6641071587800688E-2</v>
      </c>
      <c r="J60" s="335">
        <f t="shared" si="7"/>
        <v>1.3954177498817999E-2</v>
      </c>
      <c r="K60" s="335">
        <f t="shared" si="7"/>
        <v>5.8704763650893999E-2</v>
      </c>
      <c r="L60" s="335">
        <f t="shared" si="7"/>
        <v>3.0756130814552002E-2</v>
      </c>
      <c r="M60" s="335">
        <f t="shared" si="7"/>
        <v>8.3163380622899852E-4</v>
      </c>
      <c r="N60" s="335">
        <f t="shared" si="7"/>
        <v>7.0866003632545027E-2</v>
      </c>
      <c r="O60" s="335">
        <f t="shared" si="7"/>
        <v>0.19509086012840299</v>
      </c>
      <c r="P60" s="335">
        <f t="shared" si="7"/>
        <v>0.10128706693649303</v>
      </c>
      <c r="Q60" s="335">
        <f t="shared" si="7"/>
        <v>0.21160531044006292</v>
      </c>
      <c r="R60" s="335">
        <f t="shared" si="7"/>
        <v>7.2572827339180135E-3</v>
      </c>
      <c r="S60" s="335">
        <f t="shared" si="7"/>
        <v>0.54543143510818892</v>
      </c>
      <c r="T60" s="335">
        <f t="shared" si="7"/>
        <v>0.49651682376861017</v>
      </c>
      <c r="U60" s="335">
        <f t="shared" si="7"/>
        <v>0.32866191864014005</v>
      </c>
    </row>
    <row r="61" spans="1:21" x14ac:dyDescent="0.25">
      <c r="A61" s="335"/>
      <c r="B61" s="335"/>
      <c r="C61" s="336">
        <v>32013</v>
      </c>
      <c r="D61" s="335">
        <f t="shared" si="0"/>
        <v>-0.203245654702187</v>
      </c>
      <c r="E61" s="335">
        <f t="shared" ref="E61:U61" si="8">E13-D13</f>
        <v>0.24293718859553382</v>
      </c>
      <c r="F61" s="335">
        <f t="shared" si="8"/>
        <v>-4.1783288121223464E-2</v>
      </c>
      <c r="G61" s="335">
        <f t="shared" si="8"/>
        <v>-5.8089222759008435E-2</v>
      </c>
      <c r="H61" s="335">
        <f t="shared" si="8"/>
        <v>5.0980606116354486E-2</v>
      </c>
      <c r="I61" s="335">
        <f t="shared" si="8"/>
        <v>0.12932391371577961</v>
      </c>
      <c r="J61" s="335">
        <f t="shared" si="8"/>
        <v>-1.3205297291278992E-2</v>
      </c>
      <c r="K61" s="335">
        <f t="shared" si="8"/>
        <v>1.5278168022633001E-2</v>
      </c>
      <c r="L61" s="335">
        <f t="shared" si="8"/>
        <v>5.6854017078875982E-2</v>
      </c>
      <c r="M61" s="335">
        <f t="shared" si="8"/>
        <v>-2.3887604475020974E-2</v>
      </c>
      <c r="N61" s="335">
        <f t="shared" si="8"/>
        <v>8.4359437227248979E-2</v>
      </c>
      <c r="O61" s="335">
        <f t="shared" si="8"/>
        <v>0.20749868452549003</v>
      </c>
      <c r="P61" s="335">
        <f t="shared" si="8"/>
        <v>0.21463781595230103</v>
      </c>
      <c r="Q61" s="335">
        <f t="shared" si="8"/>
        <v>5.7056546211242898E-2</v>
      </c>
      <c r="R61" s="335">
        <f t="shared" si="8"/>
        <v>0.1794435381889341</v>
      </c>
      <c r="S61" s="335">
        <f t="shared" si="8"/>
        <v>0.46000355482101485</v>
      </c>
      <c r="T61" s="335">
        <f t="shared" si="8"/>
        <v>0.41294956207275013</v>
      </c>
      <c r="U61" s="335">
        <f t="shared" si="8"/>
        <v>0.15121805667877997</v>
      </c>
    </row>
    <row r="62" spans="1:21" x14ac:dyDescent="0.25">
      <c r="A62" s="335"/>
      <c r="B62" s="335"/>
      <c r="C62" s="336">
        <v>42013</v>
      </c>
      <c r="D62" s="335">
        <f t="shared" si="0"/>
        <v>-0.32611259818077099</v>
      </c>
      <c r="E62" s="335">
        <f t="shared" ref="E62:U62" si="9">E14-D14</f>
        <v>0.25223740935325639</v>
      </c>
      <c r="F62" s="335">
        <f t="shared" si="9"/>
        <v>2.0880885422229704E-2</v>
      </c>
      <c r="G62" s="335">
        <f t="shared" si="9"/>
        <v>4.1126839816570303E-2</v>
      </c>
      <c r="H62" s="335">
        <f t="shared" si="9"/>
        <v>7.9596087336540194E-2</v>
      </c>
      <c r="I62" s="335">
        <f t="shared" si="9"/>
        <v>7.0025727152824402E-2</v>
      </c>
      <c r="J62" s="335">
        <f t="shared" si="9"/>
        <v>1.0142415761947993E-2</v>
      </c>
      <c r="K62" s="335">
        <f t="shared" si="9"/>
        <v>0.10217365622520402</v>
      </c>
      <c r="L62" s="335">
        <f t="shared" si="9"/>
        <v>-2.5310784578323003E-2</v>
      </c>
      <c r="M62" s="335">
        <f t="shared" si="9"/>
        <v>2.0054787397383977E-2</v>
      </c>
      <c r="N62" s="335">
        <f t="shared" si="9"/>
        <v>3.3372133970261036E-2</v>
      </c>
      <c r="O62" s="335">
        <f t="shared" si="9"/>
        <v>0.187261343002319</v>
      </c>
      <c r="P62" s="335">
        <f t="shared" si="9"/>
        <v>0.13811105489730902</v>
      </c>
      <c r="Q62" s="335">
        <f t="shared" si="9"/>
        <v>8.2801640033721924E-2</v>
      </c>
      <c r="R62" s="335">
        <f t="shared" si="9"/>
        <v>0.16069781780242909</v>
      </c>
      <c r="S62" s="335">
        <f t="shared" si="9"/>
        <v>0.53607916831970703</v>
      </c>
      <c r="T62" s="335">
        <f t="shared" si="9"/>
        <v>0.38197994232177002</v>
      </c>
      <c r="U62" s="335">
        <f t="shared" si="9"/>
        <v>0.46688926219940008</v>
      </c>
    </row>
    <row r="63" spans="1:21" x14ac:dyDescent="0.25">
      <c r="A63" s="335"/>
      <c r="B63" s="335"/>
      <c r="C63" s="336">
        <v>2014</v>
      </c>
      <c r="D63" s="335">
        <f t="shared" si="0"/>
        <v>-0.29539406299591098</v>
      </c>
      <c r="E63" s="335">
        <f t="shared" ref="E63:U64" si="10">E15-D15</f>
        <v>0.17033365368843098</v>
      </c>
      <c r="F63" s="335">
        <f t="shared" si="10"/>
        <v>8.3561688661575498E-2</v>
      </c>
      <c r="G63" s="335">
        <f t="shared" si="10"/>
        <v>-5.3309202194214006E-3</v>
      </c>
      <c r="H63" s="335">
        <f t="shared" si="10"/>
        <v>4.4377422658726552E-2</v>
      </c>
      <c r="I63" s="335">
        <f t="shared" si="10"/>
        <v>4.0070505114272251E-2</v>
      </c>
      <c r="J63" s="335">
        <f t="shared" si="10"/>
        <v>2.29378677904606E-2</v>
      </c>
      <c r="K63" s="335">
        <f t="shared" si="10"/>
        <v>3.2052557915449094E-2</v>
      </c>
      <c r="L63" s="335">
        <f t="shared" si="10"/>
        <v>6.9405294954776389E-2</v>
      </c>
      <c r="M63" s="335">
        <f t="shared" si="10"/>
        <v>-8.0129951238629982E-3</v>
      </c>
      <c r="N63" s="335">
        <f t="shared" si="10"/>
        <v>6.3399791717529019E-2</v>
      </c>
      <c r="O63" s="335">
        <f t="shared" si="10"/>
        <v>0.14992062747478502</v>
      </c>
      <c r="P63" s="335">
        <f t="shared" si="10"/>
        <v>0.10143861174583496</v>
      </c>
      <c r="Q63" s="335">
        <f t="shared" si="10"/>
        <v>0.14029553532600403</v>
      </c>
      <c r="R63" s="335">
        <f t="shared" si="10"/>
        <v>6.8232893943785955E-2</v>
      </c>
      <c r="S63" s="335">
        <f t="shared" si="10"/>
        <v>0.44513541460037509</v>
      </c>
      <c r="T63" s="335">
        <f t="shared" si="10"/>
        <v>0.45255804061889005</v>
      </c>
      <c r="U63" s="335">
        <f t="shared" si="10"/>
        <v>0.22439205646514981</v>
      </c>
    </row>
    <row r="64" spans="1:21" x14ac:dyDescent="0.25">
      <c r="A64" s="335"/>
      <c r="B64" s="335"/>
      <c r="C64" s="336">
        <v>12014</v>
      </c>
      <c r="D64" s="335">
        <f t="shared" si="0"/>
        <v>-0.18823005259037001</v>
      </c>
      <c r="E64" s="335">
        <f t="shared" si="10"/>
        <v>0.18737899244297279</v>
      </c>
      <c r="F64" s="335">
        <f t="shared" si="10"/>
        <v>-1.3458264293149101E-3</v>
      </c>
      <c r="G64" s="335">
        <f t="shared" si="10"/>
        <v>-9.6360347233712673E-2</v>
      </c>
      <c r="H64" s="335">
        <f t="shared" si="10"/>
        <v>0.1262531578540802</v>
      </c>
      <c r="I64" s="335">
        <f t="shared" si="10"/>
        <v>2.6763677597045902E-2</v>
      </c>
      <c r="J64" s="335">
        <f t="shared" si="10"/>
        <v>5.5059082806110694E-2</v>
      </c>
      <c r="K64" s="335">
        <f t="shared" si="10"/>
        <v>-5.5705979466439959E-3</v>
      </c>
      <c r="L64" s="335">
        <f t="shared" si="10"/>
        <v>6.1842665076256007E-2</v>
      </c>
      <c r="M64" s="335">
        <f t="shared" si="10"/>
        <v>7.5254440307609971E-3</v>
      </c>
      <c r="N64" s="335">
        <f t="shared" si="10"/>
        <v>6.2186315655709007E-2</v>
      </c>
      <c r="O64" s="335">
        <f t="shared" si="10"/>
        <v>0.18197554349899298</v>
      </c>
      <c r="P64" s="335">
        <f t="shared" si="10"/>
        <v>0.19397374987602206</v>
      </c>
      <c r="Q64" s="335">
        <f t="shared" si="10"/>
        <v>8.2467913627623957E-2</v>
      </c>
      <c r="R64" s="335">
        <f t="shared" si="10"/>
        <v>0.11614573001861594</v>
      </c>
      <c r="S64" s="335">
        <f t="shared" si="10"/>
        <v>0.53910154104233099</v>
      </c>
      <c r="T64" s="335">
        <f t="shared" si="10"/>
        <v>0.40960657596588002</v>
      </c>
      <c r="U64" s="335">
        <f t="shared" si="10"/>
        <v>0.26494574546813987</v>
      </c>
    </row>
    <row r="65" spans="1:21" x14ac:dyDescent="0.25">
      <c r="A65" s="335"/>
      <c r="B65" s="335"/>
      <c r="C65" s="336">
        <v>22014</v>
      </c>
      <c r="D65" s="335">
        <f t="shared" si="0"/>
        <v>-0.12592260539531699</v>
      </c>
      <c r="E65" s="335">
        <f t="shared" ref="E65:U65" si="11">E17-D17</f>
        <v>-5.145370960236012E-3</v>
      </c>
      <c r="F65" s="335">
        <f t="shared" si="11"/>
        <v>0.17171083018183741</v>
      </c>
      <c r="G65" s="335">
        <f t="shared" si="11"/>
        <v>-7.0215713232755703E-2</v>
      </c>
      <c r="H65" s="335">
        <f t="shared" si="11"/>
        <v>5.09833674877882E-2</v>
      </c>
      <c r="I65" s="335">
        <f t="shared" si="11"/>
        <v>2.09610369056464E-2</v>
      </c>
      <c r="J65" s="335">
        <f t="shared" si="11"/>
        <v>8.1041153520345702E-2</v>
      </c>
      <c r="K65" s="335">
        <f t="shared" si="11"/>
        <v>4.2329728603400507E-4</v>
      </c>
      <c r="L65" s="335">
        <f t="shared" si="11"/>
        <v>7.1989804506300992E-2</v>
      </c>
      <c r="M65" s="335">
        <f t="shared" si="11"/>
        <v>8.5169672966010079E-3</v>
      </c>
      <c r="N65" s="335">
        <f t="shared" si="11"/>
        <v>8.6969926953315985E-2</v>
      </c>
      <c r="O65" s="335">
        <f t="shared" si="11"/>
        <v>0.14001119136810303</v>
      </c>
      <c r="P65" s="335">
        <f t="shared" si="11"/>
        <v>0.11441582441329901</v>
      </c>
      <c r="Q65" s="335">
        <f t="shared" si="11"/>
        <v>0.10785543918609597</v>
      </c>
      <c r="R65" s="335">
        <f t="shared" si="11"/>
        <v>0.151381015777588</v>
      </c>
      <c r="S65" s="335">
        <f t="shared" si="11"/>
        <v>0.4220111966133131</v>
      </c>
      <c r="T65" s="335">
        <f t="shared" si="11"/>
        <v>0.33180415630339999</v>
      </c>
      <c r="U65" s="335">
        <f t="shared" si="11"/>
        <v>5.4839491844179911E-2</v>
      </c>
    </row>
    <row r="66" spans="1:21" x14ac:dyDescent="0.25">
      <c r="A66" s="335"/>
      <c r="B66" s="335"/>
      <c r="C66" s="336">
        <v>32014</v>
      </c>
      <c r="D66" s="335">
        <f t="shared" si="0"/>
        <v>-0.72803878784179699</v>
      </c>
      <c r="E66" s="335">
        <f t="shared" ref="E66:U66" si="12">E18-D18</f>
        <v>0.41960528492927601</v>
      </c>
      <c r="F66" s="335">
        <f t="shared" si="12"/>
        <v>7.8729376196860962E-2</v>
      </c>
      <c r="G66" s="335">
        <f t="shared" si="12"/>
        <v>0.15712272375822062</v>
      </c>
      <c r="H66" s="335">
        <f t="shared" si="12"/>
        <v>1.7319247126579292E-2</v>
      </c>
      <c r="I66" s="335">
        <f t="shared" si="12"/>
        <v>9.18012000620365E-2</v>
      </c>
      <c r="J66" s="335">
        <f t="shared" si="12"/>
        <v>-6.4586631953716306E-2</v>
      </c>
      <c r="K66" s="335">
        <f t="shared" si="12"/>
        <v>4.1339710354805E-2</v>
      </c>
      <c r="L66" s="335">
        <f t="shared" si="12"/>
        <v>9.51623879373069E-2</v>
      </c>
      <c r="M66" s="335">
        <f t="shared" si="12"/>
        <v>1.7767503857612998E-2</v>
      </c>
      <c r="N66" s="335">
        <f t="shared" si="12"/>
        <v>-3.1603723764419972E-3</v>
      </c>
      <c r="O66" s="335">
        <f t="shared" si="12"/>
        <v>0.13767273724079099</v>
      </c>
      <c r="P66" s="335">
        <f t="shared" si="12"/>
        <v>2.4268925189980251E-3</v>
      </c>
      <c r="Q66" s="335">
        <f t="shared" si="12"/>
        <v>0.17778763175010598</v>
      </c>
      <c r="R66" s="335">
        <f t="shared" si="12"/>
        <v>8.4251880645752064E-2</v>
      </c>
      <c r="S66" s="335">
        <f t="shared" si="12"/>
        <v>0.34838902950286899</v>
      </c>
      <c r="T66" s="335">
        <f t="shared" si="12"/>
        <v>0.41464251279831088</v>
      </c>
      <c r="U66" s="335">
        <f t="shared" si="12"/>
        <v>0.54308259487152011</v>
      </c>
    </row>
    <row r="67" spans="1:21" x14ac:dyDescent="0.25">
      <c r="A67" s="335"/>
      <c r="B67" s="335"/>
      <c r="C67" s="336">
        <v>42014</v>
      </c>
      <c r="D67" s="335">
        <f t="shared" si="0"/>
        <v>-0.21490916609764099</v>
      </c>
      <c r="E67" s="335">
        <f t="shared" ref="E67:U67" si="13">E19-D19</f>
        <v>4.8316732048987981E-2</v>
      </c>
      <c r="F67" s="335">
        <f t="shared" si="13"/>
        <v>0.18459605239331761</v>
      </c>
      <c r="G67" s="335">
        <f t="shared" si="13"/>
        <v>-1.04137961752713E-2</v>
      </c>
      <c r="H67" s="335">
        <f t="shared" si="13"/>
        <v>-1.77970300428569E-2</v>
      </c>
      <c r="I67" s="335">
        <f t="shared" si="13"/>
        <v>1.844367850571868E-2</v>
      </c>
      <c r="J67" s="335">
        <f t="shared" si="13"/>
        <v>1.8609321676194619E-2</v>
      </c>
      <c r="K67" s="335">
        <f t="shared" si="13"/>
        <v>9.9105229601264291E-2</v>
      </c>
      <c r="L67" s="335">
        <f t="shared" si="13"/>
        <v>4.9455374479294018E-2</v>
      </c>
      <c r="M67" s="335">
        <f t="shared" si="13"/>
        <v>-6.8927682936192017E-2</v>
      </c>
      <c r="N67" s="335">
        <f t="shared" si="13"/>
        <v>0.10255957394838301</v>
      </c>
      <c r="O67" s="335">
        <f t="shared" si="13"/>
        <v>0.14735704660415699</v>
      </c>
      <c r="P67" s="335">
        <f t="shared" si="13"/>
        <v>8.5677117109298984E-2</v>
      </c>
      <c r="Q67" s="335">
        <f t="shared" si="13"/>
        <v>0.18958675861358598</v>
      </c>
      <c r="R67" s="335">
        <f t="shared" si="13"/>
        <v>-6.085127592086792E-2</v>
      </c>
      <c r="S67" s="335">
        <f t="shared" si="13"/>
        <v>0.47177171707153698</v>
      </c>
      <c r="T67" s="335">
        <f t="shared" si="13"/>
        <v>0.67124915122984996</v>
      </c>
      <c r="U67" s="335">
        <f t="shared" si="13"/>
        <v>2.6519417762760122E-2</v>
      </c>
    </row>
    <row r="68" spans="1:21" x14ac:dyDescent="0.25">
      <c r="A68" s="335"/>
      <c r="B68" s="335"/>
      <c r="C68" s="336">
        <v>2015</v>
      </c>
      <c r="D68" s="335">
        <f t="shared" si="0"/>
        <v>-0.19823275506496399</v>
      </c>
      <c r="E68" s="335">
        <f t="shared" ref="E68:U69" si="14">E20-D20</f>
        <v>9.3929782509802995E-2</v>
      </c>
      <c r="F68" s="335">
        <f t="shared" si="14"/>
        <v>6.505720317364197E-3</v>
      </c>
      <c r="G68" s="335">
        <f t="shared" si="14"/>
        <v>-1.47481858730312E-2</v>
      </c>
      <c r="H68" s="335">
        <f t="shared" si="14"/>
        <v>8.3626581355929E-2</v>
      </c>
      <c r="I68" s="335">
        <f t="shared" si="14"/>
        <v>6.1895882710814504E-2</v>
      </c>
      <c r="J68" s="335">
        <f t="shared" si="14"/>
        <v>1.4614857733249602E-2</v>
      </c>
      <c r="K68" s="335">
        <f t="shared" si="14"/>
        <v>6.6465590149163895E-2</v>
      </c>
      <c r="L68" s="335">
        <f t="shared" si="14"/>
        <v>4.3379865586758007E-2</v>
      </c>
      <c r="M68" s="335">
        <f t="shared" si="14"/>
        <v>-4.3725013732910004E-2</v>
      </c>
      <c r="N68" s="335">
        <f t="shared" si="14"/>
        <v>8.7722048163413988E-2</v>
      </c>
      <c r="O68" s="335">
        <f t="shared" si="14"/>
        <v>0.19281682372093201</v>
      </c>
      <c r="P68" s="335">
        <f t="shared" si="14"/>
        <v>0.163477152585983</v>
      </c>
      <c r="Q68" s="335">
        <f t="shared" si="14"/>
        <v>0.14446377754211404</v>
      </c>
      <c r="R68" s="335">
        <f t="shared" si="14"/>
        <v>0.10184127092361495</v>
      </c>
      <c r="S68" s="335">
        <f t="shared" si="14"/>
        <v>0.51769733428955511</v>
      </c>
      <c r="T68" s="335">
        <f t="shared" si="14"/>
        <v>0.37590837478636985</v>
      </c>
      <c r="U68" s="335">
        <f t="shared" si="14"/>
        <v>0.24118232727051003</v>
      </c>
    </row>
    <row r="69" spans="1:21" x14ac:dyDescent="0.25">
      <c r="A69" s="335"/>
      <c r="B69" s="335"/>
      <c r="C69" s="336">
        <v>12015</v>
      </c>
      <c r="D69" s="335">
        <f t="shared" si="0"/>
        <v>-0.14345291256904599</v>
      </c>
      <c r="E69" s="335">
        <f t="shared" si="14"/>
        <v>7.8959718346595695E-2</v>
      </c>
      <c r="F69" s="335">
        <f t="shared" si="14"/>
        <v>-3.7024132907390706E-2</v>
      </c>
      <c r="G69" s="335">
        <f t="shared" si="14"/>
        <v>5.8278117328882405E-2</v>
      </c>
      <c r="H69" s="335">
        <f t="shared" si="14"/>
        <v>1.2363461777567798E-2</v>
      </c>
      <c r="I69" s="335">
        <f t="shared" si="14"/>
        <v>1.95002686232329E-2</v>
      </c>
      <c r="J69" s="335">
        <f t="shared" si="14"/>
        <v>1.9099141005426621E-2</v>
      </c>
      <c r="K69" s="335">
        <f t="shared" si="14"/>
        <v>7.936175679787999E-2</v>
      </c>
      <c r="L69" s="335">
        <f t="shared" si="14"/>
        <v>5.4632924497127283E-2</v>
      </c>
      <c r="M69" s="335">
        <f t="shared" si="14"/>
        <v>-4.2510189116000893E-2</v>
      </c>
      <c r="N69" s="335">
        <f t="shared" si="14"/>
        <v>7.5542949140071911E-2</v>
      </c>
      <c r="O69" s="335">
        <f t="shared" si="14"/>
        <v>0.18488559126853901</v>
      </c>
      <c r="P69" s="335">
        <f t="shared" si="14"/>
        <v>0.19304892420768793</v>
      </c>
      <c r="Q69" s="335">
        <f t="shared" si="14"/>
        <v>6.5148115158081055E-2</v>
      </c>
      <c r="R69" s="335">
        <f t="shared" si="14"/>
        <v>7.6341986656188965E-2</v>
      </c>
      <c r="S69" s="335">
        <f t="shared" si="14"/>
        <v>0.56302070617675604</v>
      </c>
      <c r="T69" s="335">
        <f t="shared" si="14"/>
        <v>0.31439113616944003</v>
      </c>
      <c r="U69" s="335">
        <f t="shared" si="14"/>
        <v>0.11116135120391002</v>
      </c>
    </row>
    <row r="70" spans="1:21" x14ac:dyDescent="0.25">
      <c r="A70" s="335"/>
      <c r="B70" s="335"/>
      <c r="C70" s="336">
        <v>22015</v>
      </c>
      <c r="D70" s="335">
        <f t="shared" si="0"/>
        <v>-0.18177743256092099</v>
      </c>
      <c r="E70" s="335">
        <f t="shared" ref="E70:U70" si="15">E22-D22</f>
        <v>4.0627479553222989E-2</v>
      </c>
      <c r="F70" s="335">
        <f t="shared" si="15"/>
        <v>6.11160174012184E-2</v>
      </c>
      <c r="G70" s="335">
        <f t="shared" si="15"/>
        <v>1.8204316496849005E-2</v>
      </c>
      <c r="H70" s="335">
        <f t="shared" si="15"/>
        <v>7.92023334652186E-2</v>
      </c>
      <c r="I70" s="335">
        <f t="shared" si="15"/>
        <v>3.77248991280794E-2</v>
      </c>
      <c r="J70" s="335">
        <f t="shared" si="15"/>
        <v>5.3009171038865599E-2</v>
      </c>
      <c r="K70" s="335">
        <f t="shared" si="15"/>
        <v>4.5788772404193989E-2</v>
      </c>
      <c r="L70" s="335">
        <f t="shared" si="15"/>
        <v>3.0406460165978005E-2</v>
      </c>
      <c r="M70" s="335">
        <f t="shared" si="15"/>
        <v>-2.4132251739502009E-2</v>
      </c>
      <c r="N70" s="335">
        <f t="shared" si="15"/>
        <v>4.8403367400169012E-2</v>
      </c>
      <c r="O70" s="335">
        <f t="shared" si="15"/>
        <v>0.22545424103736902</v>
      </c>
      <c r="P70" s="335">
        <f t="shared" si="15"/>
        <v>0.15747809410095198</v>
      </c>
      <c r="Q70" s="335">
        <f t="shared" si="15"/>
        <v>0.10480248928070102</v>
      </c>
      <c r="R70" s="335">
        <f t="shared" si="15"/>
        <v>8.5564017295836958E-2</v>
      </c>
      <c r="S70" s="335">
        <f t="shared" si="15"/>
        <v>0.56124764680862893</v>
      </c>
      <c r="T70" s="335">
        <f t="shared" si="15"/>
        <v>0.43860721588134011</v>
      </c>
      <c r="U70" s="335">
        <f t="shared" si="15"/>
        <v>0.19670069217681996</v>
      </c>
    </row>
    <row r="71" spans="1:21" x14ac:dyDescent="0.25">
      <c r="A71" s="335"/>
      <c r="B71" s="335"/>
      <c r="C71" s="336">
        <v>32015</v>
      </c>
      <c r="D71" s="335">
        <f t="shared" si="0"/>
        <v>-0.35587760806083701</v>
      </c>
      <c r="E71" s="335">
        <f t="shared" ref="E71:U71" si="16">E23-D23</f>
        <v>0.31337665393948583</v>
      </c>
      <c r="F71" s="335">
        <f t="shared" si="16"/>
        <v>-9.8696861416101803E-2</v>
      </c>
      <c r="G71" s="335">
        <f t="shared" si="16"/>
        <v>-2.6078820228569999E-3</v>
      </c>
      <c r="H71" s="335">
        <f t="shared" si="16"/>
        <v>8.0492064356803505E-2</v>
      </c>
      <c r="I71" s="335">
        <f t="shared" si="16"/>
        <v>0.1087249703705311</v>
      </c>
      <c r="J71" s="335">
        <f t="shared" si="16"/>
        <v>-1.7628073692319696E-4</v>
      </c>
      <c r="K71" s="335">
        <f t="shared" si="16"/>
        <v>7.9980935901403594E-2</v>
      </c>
      <c r="L71" s="335">
        <f t="shared" si="16"/>
        <v>1.8661469221115001E-2</v>
      </c>
      <c r="M71" s="335">
        <f t="shared" si="16"/>
        <v>-4.2645148932933988E-2</v>
      </c>
      <c r="N71" s="335">
        <f t="shared" si="16"/>
        <v>0.14496839791536298</v>
      </c>
      <c r="O71" s="335">
        <f t="shared" si="16"/>
        <v>0.14659771323204102</v>
      </c>
      <c r="P71" s="335">
        <f t="shared" si="16"/>
        <v>0.11041969060897799</v>
      </c>
      <c r="Q71" s="335">
        <f t="shared" si="16"/>
        <v>0.19458365440368697</v>
      </c>
      <c r="R71" s="335">
        <f t="shared" si="16"/>
        <v>2.3143649101256991E-2</v>
      </c>
      <c r="S71" s="335">
        <f t="shared" si="16"/>
        <v>0.6368634104728681</v>
      </c>
      <c r="T71" s="335">
        <f t="shared" si="16"/>
        <v>0.36251783370971991</v>
      </c>
      <c r="U71" s="335">
        <f t="shared" si="16"/>
        <v>0.33911085128784002</v>
      </c>
    </row>
    <row r="72" spans="1:21" x14ac:dyDescent="0.25">
      <c r="A72" s="335"/>
      <c r="B72" s="335"/>
      <c r="C72" s="336">
        <v>42015</v>
      </c>
      <c r="D72" s="335">
        <f t="shared" si="0"/>
        <v>-0.107192881405354</v>
      </c>
      <c r="E72" s="335">
        <f t="shared" ref="E72:U72" si="17">E24-D24</f>
        <v>-6.670128554105699E-2</v>
      </c>
      <c r="F72" s="335">
        <f t="shared" si="17"/>
        <v>0.1142080575227736</v>
      </c>
      <c r="G72" s="335">
        <f t="shared" si="17"/>
        <v>-0.15600995719432861</v>
      </c>
      <c r="H72" s="335">
        <f t="shared" si="17"/>
        <v>0.1751547977328303</v>
      </c>
      <c r="I72" s="335">
        <f t="shared" si="17"/>
        <v>8.9546885341405896E-2</v>
      </c>
      <c r="J72" s="335">
        <f t="shared" si="17"/>
        <v>-2.0328998565673797E-2</v>
      </c>
      <c r="K72" s="335">
        <f t="shared" si="17"/>
        <v>5.7119023054838194E-2</v>
      </c>
      <c r="L72" s="335">
        <f t="shared" si="17"/>
        <v>7.4751049280166404E-2</v>
      </c>
      <c r="M72" s="335">
        <f t="shared" si="17"/>
        <v>-6.9137983024120109E-2</v>
      </c>
      <c r="N72" s="335">
        <f t="shared" si="17"/>
        <v>8.2111813127994093E-2</v>
      </c>
      <c r="O72" s="335">
        <f t="shared" si="17"/>
        <v>0.21839822828769703</v>
      </c>
      <c r="P72" s="335">
        <f t="shared" si="17"/>
        <v>0.19749930500984203</v>
      </c>
      <c r="Q72" s="335">
        <f t="shared" si="17"/>
        <v>0.19675940275192294</v>
      </c>
      <c r="R72" s="335">
        <f t="shared" si="17"/>
        <v>0.22083395719528309</v>
      </c>
      <c r="S72" s="335">
        <f t="shared" si="17"/>
        <v>0.32115316390990989</v>
      </c>
      <c r="T72" s="335">
        <f t="shared" si="17"/>
        <v>0.41732156276702992</v>
      </c>
      <c r="U72" s="335">
        <f t="shared" si="17"/>
        <v>0.33632647991179998</v>
      </c>
    </row>
    <row r="73" spans="1:21" x14ac:dyDescent="0.25">
      <c r="A73" s="335"/>
      <c r="B73" s="335"/>
      <c r="C73" s="336">
        <v>2016</v>
      </c>
      <c r="D73" s="335">
        <f t="shared" ref="D73:D75" si="18">D25</f>
        <v>-0.11131092905998199</v>
      </c>
      <c r="E73" s="335">
        <f t="shared" ref="E73:U74" si="19">E25-D25</f>
        <v>4.9638435244559895E-2</v>
      </c>
      <c r="F73" s="335">
        <f t="shared" si="19"/>
        <v>-0.11990135908126791</v>
      </c>
      <c r="G73" s="335">
        <f t="shared" si="19"/>
        <v>3.4204214811325018E-2</v>
      </c>
      <c r="H73" s="335">
        <f t="shared" si="19"/>
        <v>0.12102952413260909</v>
      </c>
      <c r="I73" s="335">
        <f t="shared" si="19"/>
        <v>6.8030292168259593E-2</v>
      </c>
      <c r="J73" s="335">
        <f t="shared" si="19"/>
        <v>-3.9878860116005013E-3</v>
      </c>
      <c r="K73" s="335">
        <f t="shared" si="19"/>
        <v>3.1119793653488201E-2</v>
      </c>
      <c r="L73" s="335">
        <f t="shared" si="19"/>
        <v>7.2363436222076596E-2</v>
      </c>
      <c r="M73" s="335">
        <f t="shared" si="19"/>
        <v>-1.4038145542144997E-2</v>
      </c>
      <c r="N73" s="335">
        <f t="shared" si="19"/>
        <v>2.1689310669899015E-2</v>
      </c>
      <c r="O73" s="335">
        <f t="shared" si="19"/>
        <v>0.24653808772563898</v>
      </c>
      <c r="P73" s="335">
        <f t="shared" si="19"/>
        <v>0.17719322443008501</v>
      </c>
      <c r="Q73" s="335">
        <f t="shared" si="19"/>
        <v>0.103681981563568</v>
      </c>
      <c r="R73" s="335">
        <f t="shared" si="19"/>
        <v>0.15099954605102495</v>
      </c>
      <c r="S73" s="335">
        <f t="shared" si="19"/>
        <v>0.52146935462952115</v>
      </c>
      <c r="T73" s="335">
        <f t="shared" si="19"/>
        <v>0.36344075202940984</v>
      </c>
      <c r="U73" s="335">
        <f t="shared" si="19"/>
        <v>0.49715352058411022</v>
      </c>
    </row>
    <row r="74" spans="1:21" x14ac:dyDescent="0.25">
      <c r="A74" s="335"/>
      <c r="B74" s="335"/>
      <c r="C74" s="336">
        <v>12016</v>
      </c>
      <c r="D74" s="335">
        <f t="shared" si="18"/>
        <v>-0.19363628327846499</v>
      </c>
      <c r="E74" s="335">
        <f t="shared" si="19"/>
        <v>-4.5335143804550171E-3</v>
      </c>
      <c r="F74" s="335">
        <f t="shared" si="19"/>
        <v>-5.6604593992239938E-3</v>
      </c>
      <c r="G74" s="335">
        <f t="shared" si="19"/>
        <v>4.5548021793366006E-2</v>
      </c>
      <c r="H74" s="335">
        <f t="shared" si="19"/>
        <v>0.12608042731881131</v>
      </c>
      <c r="I74" s="335">
        <f t="shared" si="19"/>
        <v>4.3426190502941601E-2</v>
      </c>
      <c r="J74" s="335">
        <f t="shared" si="19"/>
        <v>-8.2453619688750007E-4</v>
      </c>
      <c r="K74" s="335">
        <f t="shared" si="19"/>
        <v>7.1017885580658899E-2</v>
      </c>
      <c r="L74" s="335">
        <f t="shared" si="19"/>
        <v>5.2275292575359719E-2</v>
      </c>
      <c r="M74" s="335">
        <f t="shared" si="19"/>
        <v>-5.0583764910698312E-2</v>
      </c>
      <c r="N74" s="335">
        <f t="shared" si="19"/>
        <v>6.3019663095474313E-2</v>
      </c>
      <c r="O74" s="335">
        <f t="shared" si="19"/>
        <v>0.23052328824996898</v>
      </c>
      <c r="P74" s="335">
        <f t="shared" si="19"/>
        <v>0.20729920268058799</v>
      </c>
      <c r="Q74" s="335">
        <f t="shared" si="19"/>
        <v>0.11380261182785101</v>
      </c>
      <c r="R74" s="335">
        <f t="shared" si="19"/>
        <v>0.13233119249343805</v>
      </c>
      <c r="S74" s="335">
        <f t="shared" si="19"/>
        <v>0.5038450360298119</v>
      </c>
      <c r="T74" s="335">
        <f t="shared" si="19"/>
        <v>0.31975317001342995</v>
      </c>
      <c r="U74" s="335">
        <f t="shared" si="19"/>
        <v>0.59283947944641024</v>
      </c>
    </row>
    <row r="75" spans="1:21" x14ac:dyDescent="0.25">
      <c r="A75" s="335"/>
      <c r="B75" s="335"/>
      <c r="C75" s="336">
        <v>22016</v>
      </c>
      <c r="D75" s="335">
        <f t="shared" si="18"/>
        <v>7.0062547922134399E-2</v>
      </c>
      <c r="E75" s="335">
        <f t="shared" ref="E75" si="20">E27-D27</f>
        <v>4.8944309353828597E-2</v>
      </c>
      <c r="F75" s="335">
        <f t="shared" ref="F75" si="21">F27-E27</f>
        <v>-0.278507620096207</v>
      </c>
      <c r="G75" s="335">
        <f t="shared" ref="G75" si="22">G27-F27</f>
        <v>2.3731574416161E-2</v>
      </c>
      <c r="H75" s="335">
        <f t="shared" ref="H75" si="23">H27-G27</f>
        <v>0.1156954877078531</v>
      </c>
      <c r="I75" s="335">
        <f t="shared" ref="I75" si="24">I27-H27</f>
        <v>9.0612117201089803E-2</v>
      </c>
      <c r="J75" s="335">
        <f t="shared" ref="J75" si="25">J27-I27</f>
        <v>-5.2248314023018022E-3</v>
      </c>
      <c r="K75" s="335">
        <f t="shared" ref="K75" si="26">K27-J27</f>
        <v>-7.0313140749930919E-3</v>
      </c>
      <c r="L75" s="335">
        <f t="shared" ref="L75" si="27">L27-K27</f>
        <v>9.1098949313164007E-2</v>
      </c>
      <c r="M75" s="335">
        <f t="shared" ref="M75" si="28">M27-L27</f>
        <v>2.1478995680808993E-2</v>
      </c>
      <c r="N75" s="335">
        <f t="shared" ref="N75" si="29">N27-M27</f>
        <v>-1.8414065241813993E-2</v>
      </c>
      <c r="O75" s="335">
        <f t="shared" ref="O75" si="30">O27-N27</f>
        <v>0.26212137937545799</v>
      </c>
      <c r="P75" s="335">
        <f t="shared" ref="P75" si="31">P27-O27</f>
        <v>0.14006900787353505</v>
      </c>
      <c r="Q75" s="335">
        <f t="shared" ref="Q75" si="32">Q27-P27</f>
        <v>9.0438663959502952E-2</v>
      </c>
      <c r="R75" s="335">
        <f t="shared" ref="R75" si="33">R27-Q27</f>
        <v>0.17930394411087103</v>
      </c>
      <c r="S75" s="335">
        <f t="shared" ref="S75" si="34">S27-R27</f>
        <v>0.53930920362472889</v>
      </c>
      <c r="T75" s="335">
        <f t="shared" ref="T75" si="35">T27-S27</f>
        <v>0.40794849395751998</v>
      </c>
      <c r="U75" s="335">
        <f t="shared" ref="U75" si="36">U27-T27</f>
        <v>0.39732158184051025</v>
      </c>
    </row>
    <row r="76" spans="1:21" x14ac:dyDescent="0.25">
      <c r="A76" s="335"/>
      <c r="B76" s="337" t="s">
        <v>772</v>
      </c>
      <c r="C76" s="336"/>
      <c r="D76" s="335"/>
      <c r="E76" s="335"/>
      <c r="F76" s="335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</row>
    <row r="77" spans="1:21" ht="15" customHeight="1" x14ac:dyDescent="0.25">
      <c r="A77" s="335"/>
      <c r="B77" s="335"/>
      <c r="C77" s="336">
        <v>2012</v>
      </c>
      <c r="D77" s="335">
        <f>SUM(D29:$U29)</f>
        <v>0.97587679640855629</v>
      </c>
      <c r="E77" s="335">
        <f>SUM(E29:$U29)</f>
        <v>0.97557592764496792</v>
      </c>
      <c r="F77" s="335">
        <f>SUM(F29:$U29)</f>
        <v>0.96943340217694629</v>
      </c>
      <c r="G77" s="335">
        <f>SUM(G29:$U29)</f>
        <v>0.95888929767534126</v>
      </c>
      <c r="H77" s="335">
        <f>SUM(H29:$U29)</f>
        <v>0.93948796903714527</v>
      </c>
      <c r="I77" s="335">
        <f>SUM(I29:$U29)</f>
        <v>0.87694819038733818</v>
      </c>
      <c r="J77" s="335">
        <f>SUM(J29:$U29)</f>
        <v>0.83637468656524994</v>
      </c>
      <c r="K77" s="335">
        <f>SUM(K29:$U29)</f>
        <v>0.80875258473679412</v>
      </c>
      <c r="L77" s="335">
        <f>SUM(L29:$U29)</f>
        <v>0.77688361285254348</v>
      </c>
      <c r="M77" s="335">
        <f>SUM(M29:$U29)</f>
        <v>0.64449317334219836</v>
      </c>
      <c r="N77" s="335">
        <f>SUM(N29:$U29)</f>
        <v>0.61962250014767084</v>
      </c>
      <c r="O77" s="335">
        <f>SUM(O29:$U29)</f>
        <v>0.58947918703779612</v>
      </c>
      <c r="P77" s="335">
        <f>SUM(P29:$U29)</f>
        <v>0.24174285819754013</v>
      </c>
      <c r="Q77" s="335">
        <f>SUM(Q29:$U29)</f>
        <v>0.22389203822240242</v>
      </c>
      <c r="R77" s="335">
        <f>SUM(R29:$U29)</f>
        <v>0.19936883589252843</v>
      </c>
      <c r="S77" s="335">
        <f>SUM(S29:$U29)</f>
        <v>0.17121984018012892</v>
      </c>
      <c r="T77" s="335">
        <f>SUM(T29:$U29)</f>
        <v>1.3228117953985929E-2</v>
      </c>
      <c r="U77" s="335">
        <f>SUM(U29:$U29)</f>
        <v>3.2852594740688801E-3</v>
      </c>
    </row>
    <row r="78" spans="1:21" ht="15" customHeight="1" x14ac:dyDescent="0.25">
      <c r="A78" s="335"/>
      <c r="B78" s="335"/>
      <c r="C78" s="336">
        <v>12012</v>
      </c>
      <c r="D78" s="335">
        <f>SUM(D30:$U30)</f>
        <v>0.97630475129699268</v>
      </c>
      <c r="E78" s="335">
        <f>SUM(E30:$U30)</f>
        <v>0.97591487434692614</v>
      </c>
      <c r="F78" s="335">
        <f>SUM(F30:$U30)</f>
        <v>0.96924191177822583</v>
      </c>
      <c r="G78" s="335">
        <f>SUM(G30:$U30)</f>
        <v>0.95981230703182452</v>
      </c>
      <c r="H78" s="335">
        <f>SUM(H30:$U30)</f>
        <v>0.94055403140373461</v>
      </c>
      <c r="I78" s="335">
        <f>SUM(I30:$U30)</f>
        <v>0.87698695180006259</v>
      </c>
      <c r="J78" s="335">
        <f>SUM(J30:$U30)</f>
        <v>0.83682252583093875</v>
      </c>
      <c r="K78" s="335">
        <f>SUM(K30:$U30)</f>
        <v>0.81101784412749045</v>
      </c>
      <c r="L78" s="335">
        <f>SUM(L30:$U30)</f>
        <v>0.77681588684208625</v>
      </c>
      <c r="M78" s="335">
        <f>SUM(M30:$U30)</f>
        <v>0.65208347444422521</v>
      </c>
      <c r="N78" s="335">
        <f>SUM(N30:$U30)</f>
        <v>0.62550480407662679</v>
      </c>
      <c r="O78" s="335">
        <f>SUM(O30:$U30)</f>
        <v>0.59250082192011166</v>
      </c>
      <c r="P78" s="335">
        <f>SUM(P30:$U30)</f>
        <v>0.24796630558557758</v>
      </c>
      <c r="Q78" s="335">
        <f>SUM(Q30:$U30)</f>
        <v>0.23079714481718788</v>
      </c>
      <c r="R78" s="335">
        <f>SUM(R30:$U30)</f>
        <v>0.20599427563138259</v>
      </c>
      <c r="S78" s="335">
        <f>SUM(S30:$U30)</f>
        <v>0.17499464121647129</v>
      </c>
      <c r="T78" s="335">
        <f>SUM(T30:$U30)</f>
        <v>1.15499880630523E-2</v>
      </c>
      <c r="U78" s="335">
        <f>SUM(U30:$U30)</f>
        <v>2.8929582331329601E-3</v>
      </c>
    </row>
    <row r="79" spans="1:21" x14ac:dyDescent="0.25">
      <c r="A79" s="335"/>
      <c r="B79" s="335"/>
      <c r="C79" s="336">
        <v>22012</v>
      </c>
      <c r="D79" s="335">
        <f>SUM(D31:$U31)</f>
        <v>0.97651389212114703</v>
      </c>
      <c r="E79" s="335">
        <f>SUM(E31:$U31)</f>
        <v>0.97600086452439394</v>
      </c>
      <c r="F79" s="335">
        <f>SUM(F31:$U31)</f>
        <v>0.97047904320061174</v>
      </c>
      <c r="G79" s="335">
        <f>SUM(G31:$U31)</f>
        <v>0.95997145771980252</v>
      </c>
      <c r="H79" s="335">
        <f>SUM(H31:$U31)</f>
        <v>0.94154037907719579</v>
      </c>
      <c r="I79" s="335">
        <f>SUM(I31:$U31)</f>
        <v>0.87981638684868779</v>
      </c>
      <c r="J79" s="335">
        <f>SUM(J31:$U31)</f>
        <v>0.84020387008786168</v>
      </c>
      <c r="K79" s="335">
        <f>SUM(K31:$U31)</f>
        <v>0.81153713539242711</v>
      </c>
      <c r="L79" s="335">
        <f>SUM(L31:$U31)</f>
        <v>0.77884155511856035</v>
      </c>
      <c r="M79" s="335">
        <f>SUM(M31:$U31)</f>
        <v>0.6497471481561653</v>
      </c>
      <c r="N79" s="335">
        <f>SUM(N31:$U31)</f>
        <v>0.62236708402633589</v>
      </c>
      <c r="O79" s="335">
        <f>SUM(O31:$U31)</f>
        <v>0.59127370454370898</v>
      </c>
      <c r="P79" s="335">
        <f>SUM(P31:$U31)</f>
        <v>0.24242485500872094</v>
      </c>
      <c r="Q79" s="335">
        <f>SUM(Q31:$U31)</f>
        <v>0.22529684193432295</v>
      </c>
      <c r="R79" s="335">
        <f>SUM(R31:$U31)</f>
        <v>0.19997210986912214</v>
      </c>
      <c r="S79" s="335">
        <f>SUM(S31:$U31)</f>
        <v>0.17255774885415995</v>
      </c>
      <c r="T79" s="335">
        <f>SUM(T31:$U31)</f>
        <v>1.6236387193202959E-2</v>
      </c>
      <c r="U79" s="335">
        <f>SUM(U31:$U31)</f>
        <v>4.7986945137381597E-3</v>
      </c>
    </row>
    <row r="80" spans="1:21" x14ac:dyDescent="0.25">
      <c r="A80" s="335"/>
      <c r="B80" s="335"/>
      <c r="C80" s="336">
        <v>32012</v>
      </c>
      <c r="D80" s="335">
        <f>SUM(D32:$U32)</f>
        <v>0.97553802034599435</v>
      </c>
      <c r="E80" s="335">
        <f>SUM(E32:$U32)</f>
        <v>0.9754786407575019</v>
      </c>
      <c r="F80" s="335">
        <f>SUM(F32:$U32)</f>
        <v>0.96981342835351902</v>
      </c>
      <c r="G80" s="335">
        <f>SUM(G32:$U32)</f>
        <v>0.95860412297770459</v>
      </c>
      <c r="H80" s="335">
        <f>SUM(H32:$U32)</f>
        <v>0.93879530159756619</v>
      </c>
      <c r="I80" s="335">
        <f>SUM(I32:$U32)</f>
        <v>0.87523935316130597</v>
      </c>
      <c r="J80" s="335">
        <f>SUM(J32:$U32)</f>
        <v>0.833032458554954</v>
      </c>
      <c r="K80" s="335">
        <f>SUM(K32:$U32)</f>
        <v>0.80443148640915829</v>
      </c>
      <c r="L80" s="335">
        <f>SUM(L32:$U32)</f>
        <v>0.77418727753683991</v>
      </c>
      <c r="M80" s="335">
        <f>SUM(M32:$U32)</f>
        <v>0.63781490502879101</v>
      </c>
      <c r="N80" s="335">
        <f>SUM(N32:$U32)</f>
        <v>0.61516813328489739</v>
      </c>
      <c r="O80" s="335">
        <f>SUM(O32:$U32)</f>
        <v>0.58606780087575405</v>
      </c>
      <c r="P80" s="335">
        <f>SUM(P32:$U32)</f>
        <v>0.24092886364087501</v>
      </c>
      <c r="Q80" s="335">
        <f>SUM(Q32:$U32)</f>
        <v>0.22231336450204292</v>
      </c>
      <c r="R80" s="335">
        <f>SUM(R32:$U32)</f>
        <v>0.19781638821587</v>
      </c>
      <c r="S80" s="335">
        <f>SUM(S32:$U32)</f>
        <v>0.16965445643290911</v>
      </c>
      <c r="T80" s="335">
        <f>SUM(T32:$U32)</f>
        <v>1.23093849979341E-2</v>
      </c>
      <c r="U80" s="335">
        <f>SUM(U32:$U32)</f>
        <v>3.2066064886748799E-3</v>
      </c>
    </row>
    <row r="81" spans="1:21" x14ac:dyDescent="0.25">
      <c r="A81" s="335"/>
      <c r="B81" s="335"/>
      <c r="C81" s="336">
        <v>42012</v>
      </c>
      <c r="D81" s="335">
        <f>SUM(D33:$U33)</f>
        <v>0.97515252792800255</v>
      </c>
      <c r="E81" s="335">
        <f>SUM(E33:$U33)</f>
        <v>0.97491241921670679</v>
      </c>
      <c r="F81" s="335">
        <f>SUM(F33:$U33)</f>
        <v>0.96819594758562688</v>
      </c>
      <c r="G81" s="335">
        <f>SUM(G33:$U33)</f>
        <v>0.95717777102254276</v>
      </c>
      <c r="H81" s="335">
        <f>SUM(H33:$U33)</f>
        <v>0.93706682301126365</v>
      </c>
      <c r="I81" s="335">
        <f>SUM(I33:$U33)</f>
        <v>0.87572936317883376</v>
      </c>
      <c r="J81" s="335">
        <f>SUM(J33:$U33)</f>
        <v>0.83541041589342002</v>
      </c>
      <c r="K81" s="335">
        <f>SUM(K33:$U33)</f>
        <v>0.80801770440302734</v>
      </c>
      <c r="L81" s="335">
        <f>SUM(L33:$U33)</f>
        <v>0.77766298293136005</v>
      </c>
      <c r="M81" s="335">
        <f>SUM(M33:$U33)</f>
        <v>0.63837610720656812</v>
      </c>
      <c r="N81" s="335">
        <f>SUM(N33:$U33)</f>
        <v>0.61549725546501566</v>
      </c>
      <c r="O81" s="335">
        <f>SUM(O33:$U33)</f>
        <v>0.58808930381201197</v>
      </c>
      <c r="P81" s="335">
        <f>SUM(P33:$U33)</f>
        <v>0.23573680385015894</v>
      </c>
      <c r="Q81" s="335">
        <f>SUM(Q33:$U33)</f>
        <v>0.21724861464463163</v>
      </c>
      <c r="R81" s="335">
        <f>SUM(R33:$U33)</f>
        <v>0.19377883127890516</v>
      </c>
      <c r="S81" s="335">
        <f>SUM(S33:$U33)</f>
        <v>0.16771364188753057</v>
      </c>
      <c r="T81" s="335">
        <f>SUM(T33:$U33)</f>
        <v>1.277558482252057E-2</v>
      </c>
      <c r="U81" s="335">
        <f>SUM(U33:$U33)</f>
        <v>2.2316824179142701E-3</v>
      </c>
    </row>
    <row r="82" spans="1:21" x14ac:dyDescent="0.25">
      <c r="A82" s="335"/>
      <c r="B82" s="335"/>
      <c r="C82" s="336">
        <v>2013</v>
      </c>
      <c r="D82" s="335">
        <f>SUM(D34:$U34)</f>
        <v>0.97555406411993251</v>
      </c>
      <c r="E82" s="335">
        <f>SUM(E34:$U34)</f>
        <v>0.97526820166967743</v>
      </c>
      <c r="F82" s="335">
        <f>SUM(F34:$U34)</f>
        <v>0.96965169836766951</v>
      </c>
      <c r="G82" s="335">
        <f>SUM(G34:$U34)</f>
        <v>0.95994192943908208</v>
      </c>
      <c r="H82" s="335">
        <f>SUM(H34:$U34)</f>
        <v>0.94188194000162118</v>
      </c>
      <c r="I82" s="335">
        <f>SUM(I34:$U34)</f>
        <v>0.87882418953813546</v>
      </c>
      <c r="J82" s="335">
        <f>SUM(J34:$U34)</f>
        <v>0.8420017214957618</v>
      </c>
      <c r="K82" s="335">
        <f>SUM(K34:$U34)</f>
        <v>0.81701728724874489</v>
      </c>
      <c r="L82" s="335">
        <f>SUM(L34:$U34)</f>
        <v>0.7848299408797168</v>
      </c>
      <c r="M82" s="335">
        <f>SUM(M34:$U34)</f>
        <v>0.65380072244442988</v>
      </c>
      <c r="N82" s="335">
        <f>SUM(N34:$U34)</f>
        <v>0.62962839216925193</v>
      </c>
      <c r="O82" s="335">
        <f>SUM(O34:$U34)</f>
        <v>0.60290714376606025</v>
      </c>
      <c r="P82" s="335">
        <f>SUM(P34:$U34)</f>
        <v>0.23829533928073929</v>
      </c>
      <c r="Q82" s="335">
        <f>SUM(Q34:$U34)</f>
        <v>0.22164547839201967</v>
      </c>
      <c r="R82" s="335">
        <f>SUM(R34:$U34)</f>
        <v>0.20025838748551889</v>
      </c>
      <c r="S82" s="335">
        <f>SUM(S34:$U34)</f>
        <v>0.17566595622338338</v>
      </c>
      <c r="T82" s="335">
        <f>SUM(T34:$U34)</f>
        <v>1.177340396679938E-2</v>
      </c>
      <c r="U82" s="335">
        <f>SUM(U34:$U34)</f>
        <v>2.6472129393368998E-3</v>
      </c>
    </row>
    <row r="83" spans="1:21" x14ac:dyDescent="0.25">
      <c r="A83" s="335"/>
      <c r="B83" s="335"/>
      <c r="C83" s="336">
        <v>12013</v>
      </c>
      <c r="D83" s="335">
        <f>SUM(D35:$U35)</f>
        <v>0.97264200359495478</v>
      </c>
      <c r="E83" s="335">
        <f>SUM(E35:$U35)</f>
        <v>0.97253678971901425</v>
      </c>
      <c r="F83" s="335">
        <f>SUM(F35:$U35)</f>
        <v>0.96695890557020792</v>
      </c>
      <c r="G83" s="335">
        <f>SUM(G35:$U35)</f>
        <v>0.9567216308787454</v>
      </c>
      <c r="H83" s="335">
        <f>SUM(H35:$U35)</f>
        <v>0.93741560820490011</v>
      </c>
      <c r="I83" s="335">
        <f>SUM(I35:$U35)</f>
        <v>0.87631250265985638</v>
      </c>
      <c r="J83" s="335">
        <f>SUM(J35:$U35)</f>
        <v>0.83807426039129407</v>
      </c>
      <c r="K83" s="335">
        <f>SUM(K35:$U35)</f>
        <v>0.81351264473050744</v>
      </c>
      <c r="L83" s="335">
        <f>SUM(L35:$U35)</f>
        <v>0.78136986400931985</v>
      </c>
      <c r="M83" s="335">
        <f>SUM(M35:$U35)</f>
        <v>0.64763273205608085</v>
      </c>
      <c r="N83" s="335">
        <f>SUM(N35:$U35)</f>
        <v>0.62382997665554241</v>
      </c>
      <c r="O83" s="335">
        <f>SUM(O35:$U35)</f>
        <v>0.59828283730894283</v>
      </c>
      <c r="P83" s="335">
        <f>SUM(P35:$U35)</f>
        <v>0.2382402950897809</v>
      </c>
      <c r="Q83" s="335">
        <f>SUM(Q35:$U35)</f>
        <v>0.22235982399433812</v>
      </c>
      <c r="R83" s="335">
        <f>SUM(R35:$U35)</f>
        <v>0.19930533785372931</v>
      </c>
      <c r="S83" s="335">
        <f>SUM(S35:$U35)</f>
        <v>0.17356303427368361</v>
      </c>
      <c r="T83" s="335">
        <f>SUM(T35:$U35)</f>
        <v>1.191631052643061E-2</v>
      </c>
      <c r="U83" s="335">
        <f>SUM(U35:$U35)</f>
        <v>2.38626822829247E-3</v>
      </c>
    </row>
    <row r="84" spans="1:21" x14ac:dyDescent="0.25">
      <c r="A84" s="335"/>
      <c r="B84" s="335"/>
      <c r="C84" s="336">
        <v>22013</v>
      </c>
      <c r="D84" s="335">
        <f>SUM(D32:$U32)</f>
        <v>0.97553802034599435</v>
      </c>
      <c r="E84" s="335">
        <f>SUM(E32:$U32)</f>
        <v>0.9754786407575019</v>
      </c>
      <c r="F84" s="335">
        <f>SUM(F32:$U32)</f>
        <v>0.96981342835351902</v>
      </c>
      <c r="G84" s="335">
        <f>SUM(G32:$U32)</f>
        <v>0.95860412297770459</v>
      </c>
      <c r="H84" s="335">
        <f>SUM(H32:$U32)</f>
        <v>0.93879530159756619</v>
      </c>
      <c r="I84" s="335">
        <f>SUM(I32:$U32)</f>
        <v>0.87523935316130597</v>
      </c>
      <c r="J84" s="335">
        <f>SUM(J32:$U32)</f>
        <v>0.833032458554954</v>
      </c>
      <c r="K84" s="335">
        <f>SUM(K32:$U32)</f>
        <v>0.80443148640915829</v>
      </c>
      <c r="L84" s="335">
        <f>SUM(L32:$U32)</f>
        <v>0.77418727753683991</v>
      </c>
      <c r="M84" s="335">
        <f>SUM(M32:$U32)</f>
        <v>0.63781490502879101</v>
      </c>
      <c r="N84" s="335">
        <f>SUM(N32:$U32)</f>
        <v>0.61516813328489739</v>
      </c>
      <c r="O84" s="335">
        <f>SUM(O32:$U32)</f>
        <v>0.58606780087575405</v>
      </c>
      <c r="P84" s="335">
        <f>SUM(P32:$U32)</f>
        <v>0.24092886364087501</v>
      </c>
      <c r="Q84" s="335">
        <f>SUM(Q32:$U32)</f>
        <v>0.22231336450204292</v>
      </c>
      <c r="R84" s="335">
        <f>SUM(R32:$U32)</f>
        <v>0.19781638821587</v>
      </c>
      <c r="S84" s="335">
        <f>SUM(S32:$U32)</f>
        <v>0.16965445643290911</v>
      </c>
      <c r="T84" s="335">
        <f>SUM(T32:$U32)</f>
        <v>1.23093849979341E-2</v>
      </c>
      <c r="U84" s="335">
        <f>SUM(U32:$U32)</f>
        <v>3.2066064886748799E-3</v>
      </c>
    </row>
    <row r="85" spans="1:21" x14ac:dyDescent="0.25">
      <c r="A85" s="335"/>
      <c r="B85" s="335"/>
      <c r="C85" s="336">
        <v>32013</v>
      </c>
      <c r="D85" s="335">
        <f>SUM(D33:$U33)</f>
        <v>0.97515252792800255</v>
      </c>
      <c r="E85" s="335">
        <f>SUM(E33:$U33)</f>
        <v>0.97491241921670679</v>
      </c>
      <c r="F85" s="335">
        <f>SUM(F33:$U33)</f>
        <v>0.96819594758562688</v>
      </c>
      <c r="G85" s="335">
        <f>SUM(G33:$U33)</f>
        <v>0.95717777102254276</v>
      </c>
      <c r="H85" s="335">
        <f>SUM(H33:$U33)</f>
        <v>0.93706682301126365</v>
      </c>
      <c r="I85" s="335">
        <f>SUM(I33:$U33)</f>
        <v>0.87572936317883376</v>
      </c>
      <c r="J85" s="335">
        <f>SUM(J33:$U33)</f>
        <v>0.83541041589342002</v>
      </c>
      <c r="K85" s="335">
        <f>SUM(K33:$U33)</f>
        <v>0.80801770440302734</v>
      </c>
      <c r="L85" s="335">
        <f>SUM(L33:$U33)</f>
        <v>0.77766298293136005</v>
      </c>
      <c r="M85" s="335">
        <f>SUM(M33:$U33)</f>
        <v>0.63837610720656812</v>
      </c>
      <c r="N85" s="335">
        <f>SUM(N33:$U33)</f>
        <v>0.61549725546501566</v>
      </c>
      <c r="O85" s="335">
        <f>SUM(O33:$U33)</f>
        <v>0.58808930381201197</v>
      </c>
      <c r="P85" s="335">
        <f>SUM(P33:$U33)</f>
        <v>0.23573680385015894</v>
      </c>
      <c r="Q85" s="335">
        <f>SUM(Q33:$U33)</f>
        <v>0.21724861464463163</v>
      </c>
      <c r="R85" s="335">
        <f>SUM(R33:$U33)</f>
        <v>0.19377883127890516</v>
      </c>
      <c r="S85" s="335">
        <f>SUM(S33:$U33)</f>
        <v>0.16771364188753057</v>
      </c>
      <c r="T85" s="335">
        <f>SUM(T33:$U33)</f>
        <v>1.277558482252057E-2</v>
      </c>
      <c r="U85" s="335">
        <f>SUM(U33:$U33)</f>
        <v>2.2316824179142701E-3</v>
      </c>
    </row>
    <row r="86" spans="1:21" x14ac:dyDescent="0.25">
      <c r="A86" s="335"/>
      <c r="B86" s="335"/>
      <c r="C86" s="336">
        <v>42013</v>
      </c>
      <c r="D86" s="335">
        <f>SUM(D38:$U38)</f>
        <v>0.97599871660349913</v>
      </c>
      <c r="E86" s="335">
        <f>SUM(E38:$U38)</f>
        <v>0.97558141313493274</v>
      </c>
      <c r="F86" s="335">
        <f>SUM(F38:$U38)</f>
        <v>0.97014690516516588</v>
      </c>
      <c r="G86" s="335">
        <f>SUM(G38:$U38)</f>
        <v>0.96020998107269429</v>
      </c>
      <c r="H86" s="335">
        <f>SUM(H38:$U38)</f>
        <v>0.94488974800333392</v>
      </c>
      <c r="I86" s="335">
        <f>SUM(I38:$U38)</f>
        <v>0.88056460907682799</v>
      </c>
      <c r="J86" s="335">
        <f>SUM(J38:$U38)</f>
        <v>0.84479161491617571</v>
      </c>
      <c r="K86" s="335">
        <f>SUM(K38:$U38)</f>
        <v>0.82176501816138636</v>
      </c>
      <c r="L86" s="335">
        <f>SUM(L38:$U38)</f>
        <v>0.78950581094250094</v>
      </c>
      <c r="M86" s="335">
        <f>SUM(M38:$U38)</f>
        <v>0.66003027698025096</v>
      </c>
      <c r="N86" s="335">
        <f>SUM(N38:$U38)</f>
        <v>0.63618710217997421</v>
      </c>
      <c r="O86" s="335">
        <f>SUM(O38:$U38)</f>
        <v>0.61049753753468383</v>
      </c>
      <c r="P86" s="335">
        <f>SUM(P38:$U38)</f>
        <v>0.24726909724995474</v>
      </c>
      <c r="Q86" s="335">
        <f>SUM(Q38:$U38)</f>
        <v>0.22894080122932775</v>
      </c>
      <c r="R86" s="335">
        <f>SUM(R38:$U38)</f>
        <v>0.20815100474283083</v>
      </c>
      <c r="S86" s="335">
        <f>SUM(S38:$U38)</f>
        <v>0.18576577631756644</v>
      </c>
      <c r="T86" s="335">
        <f>SUM(T38:$U38)</f>
        <v>1.3144272845238449E-2</v>
      </c>
      <c r="U86" s="335">
        <f>SUM(U38:$U38)</f>
        <v>3.6394423805177199E-3</v>
      </c>
    </row>
    <row r="87" spans="1:21" x14ac:dyDescent="0.25">
      <c r="A87" s="335"/>
      <c r="B87" s="335"/>
      <c r="C87" s="336">
        <v>2014</v>
      </c>
      <c r="D87" s="335">
        <f>SUM(D35:$U35)</f>
        <v>0.97264200359495478</v>
      </c>
      <c r="E87" s="335">
        <f>SUM(E35:$U35)</f>
        <v>0.97253678971901425</v>
      </c>
      <c r="F87" s="335">
        <f>SUM(F35:$U35)</f>
        <v>0.96695890557020792</v>
      </c>
      <c r="G87" s="335">
        <f>SUM(G35:$U35)</f>
        <v>0.9567216308787454</v>
      </c>
      <c r="H87" s="335">
        <f>SUM(H35:$U35)</f>
        <v>0.93741560820490011</v>
      </c>
      <c r="I87" s="335">
        <f>SUM(I35:$U35)</f>
        <v>0.87631250265985638</v>
      </c>
      <c r="J87" s="335">
        <f>SUM(J35:$U35)</f>
        <v>0.83807426039129407</v>
      </c>
      <c r="K87" s="335">
        <f>SUM(K35:$U35)</f>
        <v>0.81351264473050744</v>
      </c>
      <c r="L87" s="335">
        <f>SUM(L35:$U35)</f>
        <v>0.78136986400931985</v>
      </c>
      <c r="M87" s="335">
        <f>SUM(M35:$U35)</f>
        <v>0.64763273205608085</v>
      </c>
      <c r="N87" s="335">
        <f>SUM(N35:$U35)</f>
        <v>0.62382997665554241</v>
      </c>
      <c r="O87" s="335">
        <f>SUM(O35:$U35)</f>
        <v>0.59828283730894283</v>
      </c>
      <c r="P87" s="335">
        <f>SUM(P35:$U35)</f>
        <v>0.2382402950897809</v>
      </c>
      <c r="Q87" s="335">
        <f>SUM(Q35:$U35)</f>
        <v>0.22235982399433812</v>
      </c>
      <c r="R87" s="335">
        <f>SUM(R35:$U35)</f>
        <v>0.19930533785372931</v>
      </c>
      <c r="S87" s="335">
        <f>SUM(S35:$U35)</f>
        <v>0.17356303427368361</v>
      </c>
      <c r="T87" s="335">
        <f>SUM(T35:$U35)</f>
        <v>1.191631052643061E-2</v>
      </c>
      <c r="U87" s="335">
        <f>SUM(U35:$U35)</f>
        <v>2.38626822829247E-3</v>
      </c>
    </row>
    <row r="88" spans="1:21" x14ac:dyDescent="0.25">
      <c r="A88" s="335"/>
      <c r="B88" s="335"/>
      <c r="C88" s="336">
        <v>12014</v>
      </c>
      <c r="D88" s="335">
        <f>SUM(D36:$U36)</f>
        <v>0.97627820289199074</v>
      </c>
      <c r="E88" s="335">
        <f>SUM(E36:$U36)</f>
        <v>0.97617303673178024</v>
      </c>
      <c r="F88" s="335">
        <f>SUM(F36:$U36)</f>
        <v>0.96971533121541209</v>
      </c>
      <c r="G88" s="335">
        <f>SUM(G36:$U36)</f>
        <v>0.96002007229253716</v>
      </c>
      <c r="H88" s="335">
        <f>SUM(H36:$U36)</f>
        <v>0.94124155258759923</v>
      </c>
      <c r="I88" s="335">
        <f>SUM(I36:$U36)</f>
        <v>0.87923440849408574</v>
      </c>
      <c r="J88" s="335">
        <f>SUM(J36:$U36)</f>
        <v>0.8418158306740231</v>
      </c>
      <c r="K88" s="335">
        <f>SUM(K36:$U36)</f>
        <v>0.81493580853566594</v>
      </c>
      <c r="L88" s="335">
        <f>SUM(L36:$U36)</f>
        <v>0.78222561022266812</v>
      </c>
      <c r="M88" s="335">
        <f>SUM(M36:$U36)</f>
        <v>0.64953129133209608</v>
      </c>
      <c r="N88" s="335">
        <f>SUM(N36:$U36)</f>
        <v>0.62526613799855146</v>
      </c>
      <c r="O88" s="335">
        <f>SUM(O36:$U36)</f>
        <v>0.59735265327617548</v>
      </c>
      <c r="P88" s="335">
        <f>SUM(P36:$U36)</f>
        <v>0.23050230694934756</v>
      </c>
      <c r="Q88" s="335">
        <f>SUM(Q36:$U36)</f>
        <v>0.21394828101620106</v>
      </c>
      <c r="R88" s="335">
        <f>SUM(R36:$U36)</f>
        <v>0.19164929864928157</v>
      </c>
      <c r="S88" s="335">
        <f>SUM(S36:$U36)</f>
        <v>0.16610760008916287</v>
      </c>
      <c r="T88" s="335">
        <f>SUM(T36:$U36)</f>
        <v>1.0033269878476849E-2</v>
      </c>
      <c r="U88" s="335">
        <f>SUM(U36:$U36)</f>
        <v>2.3510549217462501E-3</v>
      </c>
    </row>
    <row r="89" spans="1:21" x14ac:dyDescent="0.25">
      <c r="A89" s="335"/>
      <c r="B89" s="335"/>
      <c r="C89" s="336">
        <v>22014</v>
      </c>
      <c r="D89" s="335">
        <f>SUM(D37:$U37)</f>
        <v>0.97729604982305351</v>
      </c>
      <c r="E89" s="335">
        <f>SUM(E37:$U37)</f>
        <v>0.97677988652139935</v>
      </c>
      <c r="F89" s="335">
        <f>SUM(F37:$U37)</f>
        <v>0.97178276814520392</v>
      </c>
      <c r="G89" s="335">
        <f>SUM(G37:$U37)</f>
        <v>0.96280764508992467</v>
      </c>
      <c r="H89" s="335">
        <f>SUM(H37:$U37)</f>
        <v>0.94400579389184747</v>
      </c>
      <c r="I89" s="335">
        <f>SUM(I37:$U37)</f>
        <v>0.87920379545539651</v>
      </c>
      <c r="J89" s="335">
        <f>SUM(J37:$U37)</f>
        <v>0.84335118439048562</v>
      </c>
      <c r="K89" s="335">
        <f>SUM(K37:$U37)</f>
        <v>0.81790394987911019</v>
      </c>
      <c r="L89" s="335">
        <f>SUM(L37:$U37)</f>
        <v>0.7862632675096396</v>
      </c>
      <c r="M89" s="335">
        <f>SUM(M37:$U37)</f>
        <v>0.65805808734148763</v>
      </c>
      <c r="N89" s="335">
        <f>SUM(N37:$U37)</f>
        <v>0.63328589592129014</v>
      </c>
      <c r="O89" s="335">
        <f>SUM(O37:$U37)</f>
        <v>0.60556567739695333</v>
      </c>
      <c r="P89" s="335">
        <f>SUM(P37:$U37)</f>
        <v>0.23726816009730139</v>
      </c>
      <c r="Q89" s="335">
        <f>SUM(Q37:$U37)</f>
        <v>0.2214094204828147</v>
      </c>
      <c r="R89" s="335">
        <f>SUM(R37:$U37)</f>
        <v>0.20200230088084972</v>
      </c>
      <c r="S89" s="335">
        <f>SUM(S37:$U37)</f>
        <v>0.17732625547796521</v>
      </c>
      <c r="T89" s="335">
        <f>SUM(T37:$U37)</f>
        <v>1.2012713588774211E-2</v>
      </c>
      <c r="U89" s="335">
        <f>SUM(U37:$U37)</f>
        <v>2.2247415035963102E-3</v>
      </c>
    </row>
    <row r="90" spans="1:21" x14ac:dyDescent="0.25">
      <c r="A90" s="335"/>
      <c r="B90" s="335"/>
      <c r="C90" s="336">
        <v>32014</v>
      </c>
      <c r="D90" s="335">
        <f>SUM(D42:$U42)</f>
        <v>0.98161794258339818</v>
      </c>
      <c r="E90" s="335">
        <f>SUM(E42:$U42)</f>
        <v>0.98140326933935307</v>
      </c>
      <c r="F90" s="335">
        <f>SUM(F42:$U42)</f>
        <v>0.97724366234615467</v>
      </c>
      <c r="G90" s="335">
        <f>SUM(G42:$U42)</f>
        <v>0.96831213450059317</v>
      </c>
      <c r="H90" s="335">
        <f>SUM(H42:$U42)</f>
        <v>0.95331277279183291</v>
      </c>
      <c r="I90" s="335">
        <f>SUM(I42:$U42)</f>
        <v>0.89475714741274737</v>
      </c>
      <c r="J90" s="335">
        <f>SUM(J42:$U42)</f>
        <v>0.86304932413622759</v>
      </c>
      <c r="K90" s="335">
        <f>SUM(K42:$U42)</f>
        <v>0.83796582510694884</v>
      </c>
      <c r="L90" s="335">
        <f>SUM(L42:$U42)</f>
        <v>0.80987474275752924</v>
      </c>
      <c r="M90" s="335">
        <f>SUM(M42:$U42)</f>
        <v>0.67446604324504711</v>
      </c>
      <c r="N90" s="335">
        <f>SUM(N42:$U42)</f>
        <v>0.65248412219807483</v>
      </c>
      <c r="O90" s="335">
        <f>SUM(O42:$U42)</f>
        <v>0.62548181926831581</v>
      </c>
      <c r="P90" s="335">
        <f>SUM(P42:$U42)</f>
        <v>0.25010932004079173</v>
      </c>
      <c r="Q90" s="335">
        <f>SUM(Q42:$U42)</f>
        <v>0.23505100188776804</v>
      </c>
      <c r="R90" s="335">
        <f>SUM(R42:$U42)</f>
        <v>0.21587831480428532</v>
      </c>
      <c r="S90" s="335">
        <f>SUM(S42:$U42)</f>
        <v>0.19153192592784724</v>
      </c>
      <c r="T90" s="335">
        <f>SUM(T42:$U42)</f>
        <v>1.4139517676085241E-2</v>
      </c>
      <c r="U90" s="335">
        <f>SUM(U42:$U42)</f>
        <v>5.0881546922028099E-3</v>
      </c>
    </row>
    <row r="91" spans="1:21" x14ac:dyDescent="0.25">
      <c r="A91" s="335"/>
      <c r="B91" s="335"/>
      <c r="C91" s="336">
        <v>42014</v>
      </c>
      <c r="D91" s="335">
        <f>SUM(D43:$U43)</f>
        <v>0.98059762365301184</v>
      </c>
      <c r="E91" s="335">
        <f>SUM(E43:$U43)</f>
        <v>0.98022604873403951</v>
      </c>
      <c r="F91" s="335">
        <f>SUM(F43:$U43)</f>
        <v>0.9758737320080404</v>
      </c>
      <c r="G91" s="335">
        <f>SUM(G43:$U43)</f>
        <v>0.96725093200802847</v>
      </c>
      <c r="H91" s="335">
        <f>SUM(H43:$U43)</f>
        <v>0.9538146704435353</v>
      </c>
      <c r="I91" s="335">
        <f>SUM(I43:$U43)</f>
        <v>0.89702906832099005</v>
      </c>
      <c r="J91" s="335">
        <f>SUM(J43:$U43)</f>
        <v>0.86655681021511599</v>
      </c>
      <c r="K91" s="335">
        <f>SUM(K43:$U43)</f>
        <v>0.84472852386534258</v>
      </c>
      <c r="L91" s="335">
        <f>SUM(L43:$U43)</f>
        <v>0.81869172118604228</v>
      </c>
      <c r="M91" s="335">
        <f>SUM(M43:$U43)</f>
        <v>0.68471167050302029</v>
      </c>
      <c r="N91" s="335">
        <f>SUM(N43:$U43)</f>
        <v>0.66125296615064144</v>
      </c>
      <c r="O91" s="335">
        <f>SUM(O43:$U43)</f>
        <v>0.63493523187935352</v>
      </c>
      <c r="P91" s="335">
        <f>SUM(P43:$U43)</f>
        <v>0.25706899352371659</v>
      </c>
      <c r="Q91" s="335">
        <f>SUM(Q43:$U43)</f>
        <v>0.24223000928759542</v>
      </c>
      <c r="R91" s="335">
        <f>SUM(R43:$U43)</f>
        <v>0.2185826767235991</v>
      </c>
      <c r="S91" s="335">
        <f>SUM(S43:$U43)</f>
        <v>0.1941620260477063</v>
      </c>
      <c r="T91" s="335">
        <f>SUM(T43:$U43)</f>
        <v>1.140221953392029E-2</v>
      </c>
      <c r="U91" s="335">
        <f>SUM(U43:$U43)</f>
        <v>3.9765029214322602E-3</v>
      </c>
    </row>
    <row r="92" spans="1:21" x14ac:dyDescent="0.25">
      <c r="A92" s="335"/>
      <c r="B92" s="335"/>
      <c r="C92" s="336">
        <v>2015</v>
      </c>
      <c r="D92" s="335">
        <f>SUM(D44:$U44)</f>
        <v>0.97140306064102377</v>
      </c>
      <c r="E92" s="335">
        <f>SUM(E44:$U44)</f>
        <v>0.97116187168285295</v>
      </c>
      <c r="F92" s="335">
        <f>SUM(F44:$U44)</f>
        <v>0.96684307046234652</v>
      </c>
      <c r="G92" s="335">
        <f>SUM(G44:$U44)</f>
        <v>0.95951742399483964</v>
      </c>
      <c r="H92" s="335">
        <f>SUM(H44:$U44)</f>
        <v>0.94678543321788355</v>
      </c>
      <c r="I92" s="335">
        <f>SUM(I44:$U44)</f>
        <v>0.89427608065307185</v>
      </c>
      <c r="J92" s="335">
        <f>SUM(J44:$U44)</f>
        <v>0.86459237337112471</v>
      </c>
      <c r="K92" s="335">
        <f>SUM(K44:$U44)</f>
        <v>0.84458316862583205</v>
      </c>
      <c r="L92" s="335">
        <f>SUM(L44:$U44)</f>
        <v>0.8203981146216397</v>
      </c>
      <c r="M92" s="335">
        <f>SUM(M44:$U44)</f>
        <v>0.6930721178650856</v>
      </c>
      <c r="N92" s="335">
        <f>SUM(N44:$U44)</f>
        <v>0.67274023778736591</v>
      </c>
      <c r="O92" s="335">
        <f>SUM(O44:$U44)</f>
        <v>0.64794925041496754</v>
      </c>
      <c r="P92" s="335">
        <f>SUM(P44:$U44)</f>
        <v>0.26523998565971851</v>
      </c>
      <c r="Q92" s="335">
        <f>SUM(Q44:$U44)</f>
        <v>0.24890308082103729</v>
      </c>
      <c r="R92" s="335">
        <f>SUM(R44:$U44)</f>
        <v>0.22528569214045999</v>
      </c>
      <c r="S92" s="335">
        <f>SUM(S44:$U44)</f>
        <v>0.19960126094520089</v>
      </c>
      <c r="T92" s="335">
        <f>SUM(T44:$U44)</f>
        <v>1.1455623432993889E-2</v>
      </c>
      <c r="U92" s="335">
        <f>SUM(U44:$U44)</f>
        <v>4.6516647562384597E-3</v>
      </c>
    </row>
    <row r="93" spans="1:21" x14ac:dyDescent="0.25">
      <c r="A93" s="335"/>
      <c r="B93" s="335"/>
      <c r="C93" s="336">
        <v>12015</v>
      </c>
      <c r="D93" s="335">
        <f>SUM(D45:$U45)</f>
        <v>0.97843129206739821</v>
      </c>
      <c r="E93" s="335">
        <f>SUM(E45:$U45)</f>
        <v>0.97821970842778672</v>
      </c>
      <c r="F93" s="335">
        <f>SUM(F45:$U45)</f>
        <v>0.97386574139818538</v>
      </c>
      <c r="G93" s="335">
        <f>SUM(G45:$U45)</f>
        <v>0.96609932184219349</v>
      </c>
      <c r="H93" s="335">
        <f>SUM(H45:$U45)</f>
        <v>0.95323059055954207</v>
      </c>
      <c r="I93" s="335">
        <f>SUM(I45:$U45)</f>
        <v>0.89797757659107436</v>
      </c>
      <c r="J93" s="335">
        <f>SUM(J45:$U45)</f>
        <v>0.86811308283358801</v>
      </c>
      <c r="K93" s="335">
        <f>SUM(K45:$U45)</f>
        <v>0.84685192350298155</v>
      </c>
      <c r="L93" s="335">
        <f>SUM(L45:$U45)</f>
        <v>0.82253653649240721</v>
      </c>
      <c r="M93" s="335">
        <f>SUM(M45:$U45)</f>
        <v>0.6823799246922132</v>
      </c>
      <c r="N93" s="335">
        <f>SUM(N45:$U45)</f>
        <v>0.66180495079606738</v>
      </c>
      <c r="O93" s="335">
        <f>SUM(O45:$U45)</f>
        <v>0.63518583122640826</v>
      </c>
      <c r="P93" s="335">
        <f>SUM(P45:$U45)</f>
        <v>0.25963010732084524</v>
      </c>
      <c r="Q93" s="335">
        <f>SUM(Q45:$U45)</f>
        <v>0.24622241780161863</v>
      </c>
      <c r="R93" s="335">
        <f>SUM(R45:$U45)</f>
        <v>0.22299850545823582</v>
      </c>
      <c r="S93" s="335">
        <f>SUM(S45:$U45)</f>
        <v>0.19797820784151562</v>
      </c>
      <c r="T93" s="335">
        <f>SUM(T45:$U45)</f>
        <v>1.333310641348362E-2</v>
      </c>
      <c r="U93" s="335">
        <f>SUM(U45:$U45)</f>
        <v>5.1223626360297203E-3</v>
      </c>
    </row>
    <row r="94" spans="1:21" x14ac:dyDescent="0.25">
      <c r="A94" s="335"/>
      <c r="B94" s="335"/>
      <c r="C94" s="336">
        <v>22015</v>
      </c>
      <c r="D94" s="335">
        <f>SUM(D46:$U46)</f>
        <v>0.98306830244837384</v>
      </c>
      <c r="E94" s="335">
        <f>SUM(E46:$U46)</f>
        <v>0.98260368173942025</v>
      </c>
      <c r="F94" s="335">
        <f>SUM(F46:$U46)</f>
        <v>0.97803438361734207</v>
      </c>
      <c r="G94" s="335">
        <f>SUM(G46:$U46)</f>
        <v>0.9700505323708063</v>
      </c>
      <c r="H94" s="335">
        <f>SUM(H46:$U46)</f>
        <v>0.95612141676247175</v>
      </c>
      <c r="I94" s="335">
        <f>SUM(I46:$U46)</f>
        <v>0.90173004753887709</v>
      </c>
      <c r="J94" s="335">
        <f>SUM(J46:$U46)</f>
        <v>0.86955502070486601</v>
      </c>
      <c r="K94" s="335">
        <f>SUM(K46:$U46)</f>
        <v>0.84980860538780745</v>
      </c>
      <c r="L94" s="335">
        <f>SUM(L46:$U46)</f>
        <v>0.82350472919642981</v>
      </c>
      <c r="M94" s="335">
        <f>SUM(M46:$U46)</f>
        <v>0.69404411129653476</v>
      </c>
      <c r="N94" s="335">
        <f>SUM(N46:$U46)</f>
        <v>0.67242796532809757</v>
      </c>
      <c r="O94" s="335">
        <f>SUM(O46:$U46)</f>
        <v>0.64698345772922061</v>
      </c>
      <c r="P94" s="335">
        <f>SUM(P46:$U46)</f>
        <v>0.26621343009173859</v>
      </c>
      <c r="Q94" s="335">
        <f>SUM(Q46:$U46)</f>
        <v>0.25118620600551361</v>
      </c>
      <c r="R94" s="335">
        <f>SUM(R46:$U46)</f>
        <v>0.22803031373769039</v>
      </c>
      <c r="S94" s="335">
        <f>SUM(S46:$U46)</f>
        <v>0.20338787417858828</v>
      </c>
      <c r="T94" s="335">
        <f>SUM(T46:$U46)</f>
        <v>1.1815267615020279E-2</v>
      </c>
      <c r="U94" s="335">
        <f>SUM(U46:$U46)</f>
        <v>5.1797158084809797E-3</v>
      </c>
    </row>
    <row r="95" spans="1:21" x14ac:dyDescent="0.25">
      <c r="A95" s="335"/>
      <c r="B95" s="335"/>
      <c r="C95" s="336">
        <v>32015</v>
      </c>
      <c r="D95" s="335">
        <f>SUM(D47:$U47)</f>
        <v>0.98125715136120517</v>
      </c>
      <c r="E95" s="335">
        <f>SUM(E47:$U47)</f>
        <v>0.98111152974888638</v>
      </c>
      <c r="F95" s="335">
        <f>SUM(F47:$U47)</f>
        <v>0.97649091063067273</v>
      </c>
      <c r="G95" s="335">
        <f>SUM(G47:$U47)</f>
        <v>0.96903831744566515</v>
      </c>
      <c r="H95" s="335">
        <f>SUM(H47:$U47)</f>
        <v>0.95581001276150301</v>
      </c>
      <c r="I95" s="335">
        <f>SUM(I47:$U47)</f>
        <v>0.90337154502049044</v>
      </c>
      <c r="J95" s="335">
        <f>SUM(J47:$U47)</f>
        <v>0.87142955744638995</v>
      </c>
      <c r="K95" s="335">
        <f>SUM(K47:$U47)</f>
        <v>0.85197431454434946</v>
      </c>
      <c r="L95" s="335">
        <f>SUM(L47:$U47)</f>
        <v>0.82700642803683833</v>
      </c>
      <c r="M95" s="335">
        <f>SUM(M47:$U47)</f>
        <v>0.70106544950976946</v>
      </c>
      <c r="N95" s="335">
        <f>SUM(N47:$U47)</f>
        <v>0.6794779193587599</v>
      </c>
      <c r="O95" s="335">
        <f>SUM(O47:$U47)</f>
        <v>0.6543834363110359</v>
      </c>
      <c r="P95" s="335">
        <f>SUM(P47:$U47)</f>
        <v>0.27396421181037994</v>
      </c>
      <c r="Q95" s="335">
        <f>SUM(Q47:$U47)</f>
        <v>0.25666340859606834</v>
      </c>
      <c r="R95" s="335">
        <f>SUM(R47:$U47)</f>
        <v>0.23432991886511415</v>
      </c>
      <c r="S95" s="335">
        <f>SUM(S47:$U47)</f>
        <v>0.20808353694155785</v>
      </c>
      <c r="T95" s="335">
        <f>SUM(T47:$U47)</f>
        <v>1.077207596972584E-2</v>
      </c>
      <c r="U95" s="335">
        <f>SUM(U47:$U47)</f>
        <v>3.9466395974159197E-3</v>
      </c>
    </row>
    <row r="96" spans="1:21" x14ac:dyDescent="0.25">
      <c r="A96" s="335"/>
      <c r="B96" s="335"/>
      <c r="C96" s="336">
        <v>42015</v>
      </c>
      <c r="D96" s="335">
        <f>SUM(D48:$U48)</f>
        <v>0.94283166037348498</v>
      </c>
      <c r="E96" s="335">
        <f>SUM(E48:$U48)</f>
        <v>0.94269084627740019</v>
      </c>
      <c r="F96" s="335">
        <f>SUM(F48:$U48)</f>
        <v>0.93896109703928166</v>
      </c>
      <c r="G96" s="335">
        <f>SUM(G48:$U48)</f>
        <v>0.93286246387287908</v>
      </c>
      <c r="H96" s="335">
        <f>SUM(H48:$U48)</f>
        <v>0.92196881817653709</v>
      </c>
      <c r="I96" s="335">
        <f>SUM(I48:$U48)</f>
        <v>0.87400351138785415</v>
      </c>
      <c r="J96" s="335">
        <f>SUM(J48:$U48)</f>
        <v>0.84926770487800174</v>
      </c>
      <c r="K96" s="335">
        <f>SUM(K48:$U48)</f>
        <v>0.82967996271327071</v>
      </c>
      <c r="L96" s="335">
        <f>SUM(L48:$U48)</f>
        <v>0.80854244017973476</v>
      </c>
      <c r="M96" s="335">
        <f>SUM(M48:$U48)</f>
        <v>0.69469315791502562</v>
      </c>
      <c r="N96" s="335">
        <f>SUM(N48:$U48)</f>
        <v>0.67715186113491621</v>
      </c>
      <c r="O96" s="335">
        <f>SUM(O48:$U48)</f>
        <v>0.65513389604166117</v>
      </c>
      <c r="P96" s="335">
        <f>SUM(P48:$U48)</f>
        <v>0.26109462277963724</v>
      </c>
      <c r="Q96" s="335">
        <f>SUM(Q48:$U48)</f>
        <v>0.24149948777630892</v>
      </c>
      <c r="R96" s="335">
        <f>SUM(R48:$U48)</f>
        <v>0.21574370982125374</v>
      </c>
      <c r="S96" s="335">
        <f>SUM(S48:$U48)</f>
        <v>0.18891277583315944</v>
      </c>
      <c r="T96" s="335">
        <f>SUM(T48:$U48)</f>
        <v>9.916630107909441E-3</v>
      </c>
      <c r="U96" s="335">
        <f>SUM(U48:$U48)</f>
        <v>4.3578678742051099E-3</v>
      </c>
    </row>
    <row r="97" spans="1:21" x14ac:dyDescent="0.25">
      <c r="A97" s="335"/>
      <c r="B97" s="335"/>
      <c r="C97" s="336">
        <v>2016</v>
      </c>
      <c r="D97" s="335">
        <f>SUM(D49:$U49)</f>
        <v>0.95128043684235386</v>
      </c>
      <c r="E97" s="335">
        <f>SUM(E49:$U49)</f>
        <v>0.95106839737854976</v>
      </c>
      <c r="F97" s="335">
        <f>SUM(F49:$U49)</f>
        <v>0.9472621972672649</v>
      </c>
      <c r="G97" s="335">
        <f>SUM(G49:$U49)</f>
        <v>0.94130048435181468</v>
      </c>
      <c r="H97" s="335">
        <f>SUM(H49:$U49)</f>
        <v>0.93006971478462308</v>
      </c>
      <c r="I97" s="335">
        <f>SUM(I49:$U49)</f>
        <v>0.88071630522608846</v>
      </c>
      <c r="J97" s="335">
        <f>SUM(J49:$U49)</f>
        <v>0.85315171629190534</v>
      </c>
      <c r="K97" s="335">
        <f>SUM(K49:$U49)</f>
        <v>0.83292727544903844</v>
      </c>
      <c r="L97" s="335">
        <f>SUM(L49:$U49)</f>
        <v>0.81028576008975595</v>
      </c>
      <c r="M97" s="335">
        <f>SUM(M49:$U49)</f>
        <v>0.69408695958554789</v>
      </c>
      <c r="N97" s="335">
        <f>SUM(N49:$U49)</f>
        <v>0.67629711329937026</v>
      </c>
      <c r="O97" s="335">
        <f>SUM(O49:$U49)</f>
        <v>0.65639519877731844</v>
      </c>
      <c r="P97" s="335">
        <f>SUM(P49:$U49)</f>
        <v>0.27552986331284052</v>
      </c>
      <c r="Q97" s="335">
        <f>SUM(Q49:$U49)</f>
        <v>0.25825844891369354</v>
      </c>
      <c r="R97" s="335">
        <f>SUM(R49:$U49)</f>
        <v>0.23670688830316075</v>
      </c>
      <c r="S97" s="335">
        <f>SUM(S49:$U49)</f>
        <v>0.21269122138619434</v>
      </c>
      <c r="T97" s="335">
        <f>SUM(T49:$U49)</f>
        <v>1.3072062283754342E-2</v>
      </c>
      <c r="U97" s="335">
        <f>SUM(U49:$U49)</f>
        <v>4.7985510900616602E-3</v>
      </c>
    </row>
    <row r="98" spans="1:21" x14ac:dyDescent="0.25">
      <c r="A98" s="335"/>
      <c r="B98" s="335"/>
      <c r="C98" s="336">
        <v>12016</v>
      </c>
      <c r="D98" s="335">
        <f>SUM(D50:$U50)</f>
        <v>0.95091077650431499</v>
      </c>
      <c r="E98" s="335">
        <f>SUM(E50:$U50)</f>
        <v>0.95061302697285965</v>
      </c>
      <c r="F98" s="335">
        <f>SUM(F50:$U50)</f>
        <v>0.94626613007858351</v>
      </c>
      <c r="G98" s="335">
        <f>SUM(G50:$U50)</f>
        <v>0.94028188008815006</v>
      </c>
      <c r="H98" s="335">
        <f>SUM(H50:$U50)</f>
        <v>0.92924463935196355</v>
      </c>
      <c r="I98" s="335">
        <f>SUM(I50:$U50)</f>
        <v>0.88239727355539754</v>
      </c>
      <c r="J98" s="335">
        <f>SUM(J50:$U50)</f>
        <v>0.85640679858624891</v>
      </c>
      <c r="K98" s="335">
        <f>SUM(K50:$U50)</f>
        <v>0.83631586469709829</v>
      </c>
      <c r="L98" s="335">
        <f>SUM(L50:$U50)</f>
        <v>0.81468519009649709</v>
      </c>
      <c r="M98" s="335">
        <f>SUM(M50:$U50)</f>
        <v>0.69905978627502896</v>
      </c>
      <c r="N98" s="335">
        <f>SUM(N50:$U50)</f>
        <v>0.68164327181875684</v>
      </c>
      <c r="O98" s="335">
        <f>SUM(O50:$U50)</f>
        <v>0.66187236830592133</v>
      </c>
      <c r="P98" s="335">
        <f>SUM(P50:$U50)</f>
        <v>0.27842403575778041</v>
      </c>
      <c r="Q98" s="335">
        <f>SUM(Q50:$U50)</f>
        <v>0.25926140509545842</v>
      </c>
      <c r="R98" s="335">
        <f>SUM(R50:$U50)</f>
        <v>0.23524708673358002</v>
      </c>
      <c r="S98" s="335">
        <f>SUM(S50:$U50)</f>
        <v>0.21045105718076274</v>
      </c>
      <c r="T98" s="335">
        <f>SUM(T50:$U50)</f>
        <v>1.321052573621273E-2</v>
      </c>
      <c r="U98" s="335">
        <f>SUM(U50:$U50)</f>
        <v>4.9420436844229698E-3</v>
      </c>
    </row>
    <row r="99" spans="1:21" s="329" customFormat="1" x14ac:dyDescent="0.25">
      <c r="B99" s="338"/>
      <c r="C99" s="331">
        <v>22016</v>
      </c>
      <c r="D99" s="335">
        <f>SUM(D51:$U51)</f>
        <v>0.95165184048528406</v>
      </c>
      <c r="E99" s="335">
        <f>SUM(E51:$U51)</f>
        <v>0.95152591145597487</v>
      </c>
      <c r="F99" s="335">
        <f>SUM(F51:$U51)</f>
        <v>0.94826293410733431</v>
      </c>
      <c r="G99" s="335">
        <f>SUM(G51:$U51)</f>
        <v>0.94232386397197931</v>
      </c>
      <c r="H99" s="335">
        <f>SUM(H51:$U51)</f>
        <v>0.93089866219088524</v>
      </c>
      <c r="I99" s="335">
        <f>SUM(I51:$U51)</f>
        <v>0.87902750028297394</v>
      </c>
      <c r="J99" s="335">
        <f>SUM(J51:$U51)</f>
        <v>0.84988144179806202</v>
      </c>
      <c r="K99" s="335">
        <f>SUM(K51:$U51)</f>
        <v>0.8295228681527087</v>
      </c>
      <c r="L99" s="335">
        <f>SUM(L51:$U51)</f>
        <v>0.80586578836664646</v>
      </c>
      <c r="M99" s="335">
        <f>SUM(M51:$U51)</f>
        <v>0.68909090897068437</v>
      </c>
      <c r="N99" s="335">
        <f>SUM(N51:$U51)</f>
        <v>0.67092598555609639</v>
      </c>
      <c r="O99" s="335">
        <f>SUM(O51:$U51)</f>
        <v>0.65089244721457418</v>
      </c>
      <c r="P99" s="335">
        <f>SUM(P51:$U51)</f>
        <v>0.27262217877432715</v>
      </c>
      <c r="Q99" s="335">
        <f>SUM(Q51:$U51)</f>
        <v>0.25725081609562056</v>
      </c>
      <c r="R99" s="335">
        <f>SUM(R51:$U51)</f>
        <v>0.23817351693287508</v>
      </c>
      <c r="S99" s="335">
        <f>SUM(S51:$U51)</f>
        <v>0.21494185598567148</v>
      </c>
      <c r="T99" s="335">
        <f>SUM(T51:$U51)</f>
        <v>1.293295295909047E-2</v>
      </c>
      <c r="U99" s="335">
        <f>SUM(U51:$U51)</f>
        <v>4.65438840910792E-3</v>
      </c>
    </row>
    <row r="100" spans="1:21" s="329" customFormat="1" x14ac:dyDescent="0.25">
      <c r="C100" s="331"/>
    </row>
    <row r="101" spans="1:21" s="329" customFormat="1" x14ac:dyDescent="0.25">
      <c r="C101" s="331"/>
    </row>
    <row r="102" spans="1:21" s="329" customFormat="1" x14ac:dyDescent="0.25">
      <c r="C102" s="331"/>
    </row>
    <row r="103" spans="1:21" s="329" customFormat="1" x14ac:dyDescent="0.25">
      <c r="C103" s="331"/>
    </row>
    <row r="104" spans="1:21" s="329" customFormat="1" x14ac:dyDescent="0.25">
      <c r="C104" s="331"/>
    </row>
    <row r="105" spans="1:21" s="329" customFormat="1" x14ac:dyDescent="0.25">
      <c r="C105" s="331"/>
    </row>
    <row r="106" spans="1:21" s="329" customFormat="1" x14ac:dyDescent="0.25">
      <c r="C106" s="331"/>
    </row>
    <row r="107" spans="1:21" s="329" customFormat="1" x14ac:dyDescent="0.25">
      <c r="C107" s="331"/>
    </row>
    <row r="108" spans="1:21" s="329" customFormat="1" x14ac:dyDescent="0.25">
      <c r="C108" s="331"/>
    </row>
    <row r="109" spans="1:21" s="329" customFormat="1" x14ac:dyDescent="0.25">
      <c r="C109" s="331"/>
    </row>
    <row r="110" spans="1:21" s="329" customFormat="1" x14ac:dyDescent="0.25">
      <c r="C110" s="331"/>
    </row>
    <row r="111" spans="1:21" s="329" customFormat="1" x14ac:dyDescent="0.25">
      <c r="C111" s="331"/>
    </row>
    <row r="112" spans="1:21" s="329" customFormat="1" x14ac:dyDescent="0.25">
      <c r="C112" s="331"/>
    </row>
    <row r="113" spans="3:3" s="329" customFormat="1" x14ac:dyDescent="0.25">
      <c r="C113" s="331"/>
    </row>
  </sheetData>
  <pageMargins left="0.511811024" right="0.511811024" top="0.78740157499999996" bottom="0.78740157499999996" header="0.31496062000000002" footer="0.3149606200000000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3"/>
  <sheetViews>
    <sheetView showGridLines="0" workbookViewId="0">
      <pane ySplit="3" topLeftCell="A4" activePane="bottomLeft" state="frozen"/>
      <selection activeCell="R107" sqref="R107"/>
      <selection pane="bottomLeft" activeCell="R107" sqref="R107"/>
    </sheetView>
  </sheetViews>
  <sheetFormatPr defaultRowHeight="15" x14ac:dyDescent="0.25"/>
  <cols>
    <col min="1" max="1" width="1.7109375" style="232" customWidth="1"/>
    <col min="2" max="2" width="6.85546875" style="232" customWidth="1"/>
    <col min="3" max="3" width="16.140625" style="339" customWidth="1"/>
    <col min="4" max="16384" width="9.140625" style="232"/>
  </cols>
  <sheetData>
    <row r="1" spans="1:21" x14ac:dyDescent="0.25">
      <c r="A1" s="326" t="s">
        <v>774</v>
      </c>
      <c r="C1" s="327"/>
    </row>
    <row r="2" spans="1:21" x14ac:dyDescent="0.25">
      <c r="C2" s="327"/>
      <c r="D2" s="328" t="s">
        <v>697</v>
      </c>
      <c r="E2" s="328" t="s">
        <v>706</v>
      </c>
      <c r="F2" s="328" t="s">
        <v>708</v>
      </c>
      <c r="G2" s="328" t="s">
        <v>709</v>
      </c>
      <c r="H2" s="328" t="s">
        <v>710</v>
      </c>
      <c r="I2" s="328" t="s">
        <v>711</v>
      </c>
      <c r="J2" s="328" t="s">
        <v>712</v>
      </c>
      <c r="K2" s="328" t="s">
        <v>713</v>
      </c>
      <c r="L2" s="328" t="s">
        <v>714</v>
      </c>
      <c r="M2" s="328" t="s">
        <v>698</v>
      </c>
      <c r="N2" s="328" t="s">
        <v>699</v>
      </c>
      <c r="O2" s="328" t="s">
        <v>700</v>
      </c>
      <c r="P2" s="328" t="s">
        <v>701</v>
      </c>
      <c r="Q2" s="328" t="s">
        <v>702</v>
      </c>
      <c r="R2" s="328" t="s">
        <v>703</v>
      </c>
      <c r="S2" s="328" t="s">
        <v>704</v>
      </c>
      <c r="T2" s="328" t="s">
        <v>705</v>
      </c>
      <c r="U2" s="328" t="s">
        <v>707</v>
      </c>
    </row>
    <row r="3" spans="1:21" x14ac:dyDescent="0.25">
      <c r="A3" s="326"/>
      <c r="B3" s="326" t="s">
        <v>769</v>
      </c>
      <c r="C3" s="327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</row>
    <row r="4" spans="1:21" ht="30" x14ac:dyDescent="0.25">
      <c r="A4" s="329"/>
      <c r="B4" s="330"/>
      <c r="C4" s="331"/>
      <c r="D4" s="332" t="s">
        <v>732</v>
      </c>
      <c r="E4" s="333" t="s">
        <v>733</v>
      </c>
      <c r="F4" s="333" t="s">
        <v>734</v>
      </c>
      <c r="G4" s="333" t="s">
        <v>735</v>
      </c>
      <c r="H4" s="333" t="s">
        <v>736</v>
      </c>
      <c r="I4" s="333" t="s">
        <v>737</v>
      </c>
      <c r="J4" s="333" t="s">
        <v>738</v>
      </c>
      <c r="K4" s="333" t="s">
        <v>197</v>
      </c>
      <c r="L4" s="333" t="s">
        <v>739</v>
      </c>
      <c r="M4" s="333" t="s">
        <v>740</v>
      </c>
      <c r="N4" s="333" t="s">
        <v>199</v>
      </c>
      <c r="O4" s="333" t="s">
        <v>741</v>
      </c>
      <c r="P4" s="333" t="s">
        <v>742</v>
      </c>
      <c r="Q4" s="333" t="s">
        <v>743</v>
      </c>
      <c r="R4" s="333" t="s">
        <v>744</v>
      </c>
      <c r="S4" s="333" t="s">
        <v>745</v>
      </c>
      <c r="T4" s="334" t="s">
        <v>765</v>
      </c>
      <c r="U4" s="334" t="s">
        <v>766</v>
      </c>
    </row>
    <row r="5" spans="1:21" x14ac:dyDescent="0.25">
      <c r="C5" s="327">
        <v>2012</v>
      </c>
      <c r="D5" s="232">
        <f>VLOOKUP(D$2,Tab_Rio!$1:$1048576,HLOOKUP($C5&amp;"_"&amp;4,Tab_Rio!$1:$1048576,2,0),0)</f>
        <v>-0.220146164298058</v>
      </c>
      <c r="E5" s="232">
        <f>VLOOKUP(E$2,Tab_Rio!$1:$1048576,HLOOKUP($C5&amp;"_"&amp;4,Tab_Rio!$1:$1048576,2,0),0)</f>
        <v>-6.1262588948011398E-2</v>
      </c>
      <c r="F5" s="232">
        <f>VLOOKUP(F$2,Tab_Rio!$1:$1048576,HLOOKUP($C5&amp;"_"&amp;4,Tab_Rio!$1:$1048576,2,0),0)</f>
        <v>-0.10053625702858</v>
      </c>
      <c r="G5" s="232">
        <f>VLOOKUP(G$2,Tab_Rio!$1:$1048576,HLOOKUP($C5&amp;"_"&amp;4,Tab_Rio!$1:$1048576,2,0),0)</f>
        <v>-0.119831867516041</v>
      </c>
      <c r="H5" s="232">
        <f>VLOOKUP(H$2,Tab_Rio!$1:$1048576,HLOOKUP($C5&amp;"_"&amp;4,Tab_Rio!$1:$1048576,2,0),0)</f>
        <v>-2.2580424323677999E-2</v>
      </c>
      <c r="I5" s="232">
        <f>VLOOKUP(I$2,Tab_Rio!$1:$1048576,HLOOKUP($C5&amp;"_"&amp;4,Tab_Rio!$1:$1048576,2,0),0)</f>
        <v>1.18449525907636E-2</v>
      </c>
      <c r="J5" s="232">
        <f>VLOOKUP(J$2,Tab_Rio!$1:$1048576,HLOOKUP($C5&amp;"_"&amp;4,Tab_Rio!$1:$1048576,2,0),0)</f>
        <v>7.1817368268966703E-2</v>
      </c>
      <c r="K5" s="232">
        <f>VLOOKUP(K$2,Tab_Rio!$1:$1048576,HLOOKUP($C5&amp;"_"&amp;4,Tab_Rio!$1:$1048576,2,0),0)</f>
        <v>7.6748117804527297E-2</v>
      </c>
      <c r="L5" s="232">
        <f>VLOOKUP(L$2,Tab_Rio!$1:$1048576,HLOOKUP($C5&amp;"_"&amp;4,Tab_Rio!$1:$1048576,2,0),0)</f>
        <v>0.13031721115112299</v>
      </c>
      <c r="M5" s="232">
        <f>VLOOKUP(M$2,Tab_Rio!$1:$1048576,HLOOKUP($C5&amp;"_"&amp;4,Tab_Rio!$1:$1048576,2,0),0)</f>
        <v>0.184865802526474</v>
      </c>
      <c r="N5" s="232">
        <f>VLOOKUP(N$2,Tab_Rio!$1:$1048576,HLOOKUP($C5&amp;"_"&amp;4,Tab_Rio!$1:$1048576,2,0),0)</f>
        <v>0.24936693906784099</v>
      </c>
      <c r="O5" s="232">
        <f>VLOOKUP(O$2,Tab_Rio!$1:$1048576,HLOOKUP($C5&amp;"_"&amp;4,Tab_Rio!$1:$1048576,2,0),0)</f>
        <v>0.44480183720588701</v>
      </c>
      <c r="P5" s="232">
        <f>VLOOKUP(P$2,Tab_Rio!$1:$1048576,HLOOKUP($C5&amp;"_"&amp;4,Tab_Rio!$1:$1048576,2,0),0)</f>
        <v>0.69053971767425504</v>
      </c>
      <c r="Q5" s="232">
        <f>VLOOKUP(Q$2,Tab_Rio!$1:$1048576,HLOOKUP($C5&amp;"_"&amp;4,Tab_Rio!$1:$1048576,2,0),0)</f>
        <v>0.74520772695541404</v>
      </c>
      <c r="R5" s="232">
        <f>VLOOKUP(R$2,Tab_Rio!$1:$1048576,HLOOKUP($C5&amp;"_"&amp;4,Tab_Rio!$1:$1048576,2,0),0)</f>
        <v>0.75411057472229004</v>
      </c>
      <c r="S5" s="232">
        <f>VLOOKUP(S$2,Tab_Rio!$1:$1048576,HLOOKUP($C5&amp;"_"&amp;4,Tab_Rio!$1:$1048576,2,0),0)</f>
        <v>1.3205642700195299</v>
      </c>
      <c r="T5" s="232">
        <f>VLOOKUP(T$2,Tab_Rio!$1:$1048576,HLOOKUP($C5&amp;"_"&amp;4,Tab_Rio!$1:$1048576,2,0),0)</f>
        <v>1.76635277271271</v>
      </c>
      <c r="U5" s="232">
        <f>VLOOKUP(U$2,Tab_Rio!$1:$1048576,HLOOKUP($C5&amp;"_"&amp;4,Tab_Rio!$1:$1048576,2,0),0)</f>
        <v>2.12102603912354</v>
      </c>
    </row>
    <row r="6" spans="1:21" x14ac:dyDescent="0.25">
      <c r="C6" s="327">
        <v>12012</v>
      </c>
      <c r="D6" s="232">
        <f>VLOOKUP(D$2,Tab_Rio!$1:$1048576,HLOOKUP($C6&amp;"_"&amp;4,Tab_Rio!$1:$1048576,2,0),0)</f>
        <v>8.8539663702249492E-3</v>
      </c>
      <c r="E6" s="232">
        <f>VLOOKUP(E$2,Tab_Rio!$1:$1048576,HLOOKUP($C6&amp;"_"&amp;4,Tab_Rio!$1:$1048576,2,0),0)</f>
        <v>-0.100906267762184</v>
      </c>
      <c r="F6" s="232">
        <f>VLOOKUP(F$2,Tab_Rio!$1:$1048576,HLOOKUP($C6&amp;"_"&amp;4,Tab_Rio!$1:$1048576,2,0),0)</f>
        <v>-8.9940935373306302E-2</v>
      </c>
      <c r="G6" s="232">
        <f>VLOOKUP(G$2,Tab_Rio!$1:$1048576,HLOOKUP($C6&amp;"_"&amp;4,Tab_Rio!$1:$1048576,2,0),0)</f>
        <v>-9.7619099542498606E-3</v>
      </c>
      <c r="H6" s="232">
        <f>VLOOKUP(H$2,Tab_Rio!$1:$1048576,HLOOKUP($C6&amp;"_"&amp;4,Tab_Rio!$1:$1048576,2,0),0)</f>
        <v>3.0662259086966501E-2</v>
      </c>
      <c r="I6" s="232">
        <f>VLOOKUP(I$2,Tab_Rio!$1:$1048576,HLOOKUP($C6&amp;"_"&amp;4,Tab_Rio!$1:$1048576,2,0),0)</f>
        <v>0.15476623177528401</v>
      </c>
      <c r="J6" s="232">
        <f>VLOOKUP(J$2,Tab_Rio!$1:$1048576,HLOOKUP($C6&amp;"_"&amp;4,Tab_Rio!$1:$1048576,2,0),0)</f>
        <v>0.23959779739379899</v>
      </c>
      <c r="K6" s="232">
        <f>VLOOKUP(K$2,Tab_Rio!$1:$1048576,HLOOKUP($C6&amp;"_"&amp;4,Tab_Rio!$1:$1048576,2,0),0)</f>
        <v>0.102922722697258</v>
      </c>
      <c r="L6" s="232">
        <f>VLOOKUP(L$2,Tab_Rio!$1:$1048576,HLOOKUP($C6&amp;"_"&amp;4,Tab_Rio!$1:$1048576,2,0),0)</f>
        <v>0.24879963696002999</v>
      </c>
      <c r="M6" s="232">
        <f>VLOOKUP(M$2,Tab_Rio!$1:$1048576,HLOOKUP($C6&amp;"_"&amp;4,Tab_Rio!$1:$1048576,2,0),0)</f>
        <v>0.28407785296440102</v>
      </c>
      <c r="N6" s="232">
        <f>VLOOKUP(N$2,Tab_Rio!$1:$1048576,HLOOKUP($C6&amp;"_"&amp;4,Tab_Rio!$1:$1048576,2,0),0)</f>
        <v>0.34185397624969499</v>
      </c>
      <c r="O6" s="232">
        <f>VLOOKUP(O$2,Tab_Rio!$1:$1048576,HLOOKUP($C6&amp;"_"&amp;4,Tab_Rio!$1:$1048576,2,0),0)</f>
        <v>0.52908998727798495</v>
      </c>
      <c r="P6" s="232">
        <f>VLOOKUP(P$2,Tab_Rio!$1:$1048576,HLOOKUP($C6&amp;"_"&amp;4,Tab_Rio!$1:$1048576,2,0),0)</f>
        <v>0.777368605136871</v>
      </c>
      <c r="Q6" s="232">
        <f>VLOOKUP(Q$2,Tab_Rio!$1:$1048576,HLOOKUP($C6&amp;"_"&amp;4,Tab_Rio!$1:$1048576,2,0),0)</f>
        <v>0.95108503103256203</v>
      </c>
      <c r="R6" s="232">
        <f>VLOOKUP(R$2,Tab_Rio!$1:$1048576,HLOOKUP($C6&amp;"_"&amp;4,Tab_Rio!$1:$1048576,2,0),0)</f>
        <v>0.892406105995178</v>
      </c>
      <c r="S6" s="232">
        <f>VLOOKUP(S$2,Tab_Rio!$1:$1048576,HLOOKUP($C6&amp;"_"&amp;4,Tab_Rio!$1:$1048576,2,0),0)</f>
        <v>1.46448254585266</v>
      </c>
      <c r="T6" s="232">
        <f>VLOOKUP(T$2,Tab_Rio!$1:$1048576,HLOOKUP($C6&amp;"_"&amp;4,Tab_Rio!$1:$1048576,2,0),0)</f>
        <v>2.0584695339202899</v>
      </c>
      <c r="U6" s="232">
        <f>VLOOKUP(U$2,Tab_Rio!$1:$1048576,HLOOKUP($C6&amp;"_"&amp;4,Tab_Rio!$1:$1048576,2,0),0)</f>
        <v>1.8949127197265601</v>
      </c>
    </row>
    <row r="7" spans="1:21" x14ac:dyDescent="0.25">
      <c r="C7" s="327">
        <v>22012</v>
      </c>
      <c r="D7" s="232">
        <f>VLOOKUP(D$2,Tab_Rio!$1:$1048576,HLOOKUP($C7&amp;"_"&amp;4,Tab_Rio!$1:$1048576,2,0),0)</f>
        <v>-0.62201792001724199</v>
      </c>
      <c r="E7" s="232">
        <f>VLOOKUP(E$2,Tab_Rio!$1:$1048576,HLOOKUP($C7&amp;"_"&amp;4,Tab_Rio!$1:$1048576,2,0),0)</f>
        <v>-0.225283414125443</v>
      </c>
      <c r="F7" s="232">
        <f>VLOOKUP(F$2,Tab_Rio!$1:$1048576,HLOOKUP($C7&amp;"_"&amp;4,Tab_Rio!$1:$1048576,2,0),0)</f>
        <v>-0.21950663626194</v>
      </c>
      <c r="G7" s="232">
        <f>VLOOKUP(G$2,Tab_Rio!$1:$1048576,HLOOKUP($C7&amp;"_"&amp;4,Tab_Rio!$1:$1048576,2,0),0)</f>
        <v>-0.24970954656600999</v>
      </c>
      <c r="H7" s="232">
        <f>VLOOKUP(H$2,Tab_Rio!$1:$1048576,HLOOKUP($C7&amp;"_"&amp;4,Tab_Rio!$1:$1048576,2,0),0)</f>
        <v>-0.108234509825706</v>
      </c>
      <c r="I7" s="232">
        <f>VLOOKUP(I$2,Tab_Rio!$1:$1048576,HLOOKUP($C7&amp;"_"&amp;4,Tab_Rio!$1:$1048576,2,0),0)</f>
        <v>-0.118315011262894</v>
      </c>
      <c r="J7" s="232">
        <f>VLOOKUP(J$2,Tab_Rio!$1:$1048576,HLOOKUP($C7&amp;"_"&amp;4,Tab_Rio!$1:$1048576,2,0),0)</f>
        <v>-7.0248380303382901E-2</v>
      </c>
      <c r="K7" s="232">
        <f>VLOOKUP(K$2,Tab_Rio!$1:$1048576,HLOOKUP($C7&amp;"_"&amp;4,Tab_Rio!$1:$1048576,2,0),0)</f>
        <v>-4.4657610356807702E-2</v>
      </c>
      <c r="L7" s="232">
        <f>VLOOKUP(L$2,Tab_Rio!$1:$1048576,HLOOKUP($C7&amp;"_"&amp;4,Tab_Rio!$1:$1048576,2,0),0)</f>
        <v>-2.1161702461540699E-3</v>
      </c>
      <c r="M7" s="232">
        <f>VLOOKUP(M$2,Tab_Rio!$1:$1048576,HLOOKUP($C7&amp;"_"&amp;4,Tab_Rio!$1:$1048576,2,0),0)</f>
        <v>5.6862227618694298E-2</v>
      </c>
      <c r="N7" s="232">
        <f>VLOOKUP(N$2,Tab_Rio!$1:$1048576,HLOOKUP($C7&amp;"_"&amp;4,Tab_Rio!$1:$1048576,2,0),0)</f>
        <v>0.158218383789063</v>
      </c>
      <c r="O7" s="232">
        <f>VLOOKUP(O$2,Tab_Rio!$1:$1048576,HLOOKUP($C7&amp;"_"&amp;4,Tab_Rio!$1:$1048576,2,0),0)</f>
        <v>0.33699122071266202</v>
      </c>
      <c r="P7" s="232">
        <f>VLOOKUP(P$2,Tab_Rio!$1:$1048576,HLOOKUP($C7&amp;"_"&amp;4,Tab_Rio!$1:$1048576,2,0),0)</f>
        <v>0.61786586046218905</v>
      </c>
      <c r="Q7" s="232">
        <f>VLOOKUP(Q$2,Tab_Rio!$1:$1048576,HLOOKUP($C7&amp;"_"&amp;4,Tab_Rio!$1:$1048576,2,0),0)</f>
        <v>0.69455605745315596</v>
      </c>
      <c r="R7" s="232">
        <f>VLOOKUP(R$2,Tab_Rio!$1:$1048576,HLOOKUP($C7&amp;"_"&amp;4,Tab_Rio!$1:$1048576,2,0),0)</f>
        <v>0.576718509197235</v>
      </c>
      <c r="S7" s="232">
        <f>VLOOKUP(S$2,Tab_Rio!$1:$1048576,HLOOKUP($C7&amp;"_"&amp;4,Tab_Rio!$1:$1048576,2,0),0)</f>
        <v>1.22075390815735</v>
      </c>
      <c r="T7" s="232">
        <f>VLOOKUP(T$2,Tab_Rio!$1:$1048576,HLOOKUP($C7&amp;"_"&amp;4,Tab_Rio!$1:$1048576,2,0),0)</f>
        <v>1.55073249340057</v>
      </c>
      <c r="U7" s="232">
        <f>VLOOKUP(U$2,Tab_Rio!$1:$1048576,HLOOKUP($C7&amp;"_"&amp;4,Tab_Rio!$1:$1048576,2,0),0)</f>
        <v>1.96879947185516</v>
      </c>
    </row>
    <row r="8" spans="1:21" x14ac:dyDescent="0.25">
      <c r="C8" s="327">
        <v>32012</v>
      </c>
      <c r="D8" s="232">
        <f>VLOOKUP(D$2,Tab_Rio!$1:$1048576,HLOOKUP($C8&amp;"_"&amp;4,Tab_Rio!$1:$1048576,2,0),0)</f>
        <v>0</v>
      </c>
      <c r="E8" s="232">
        <f>VLOOKUP(E$2,Tab_Rio!$1:$1048576,HLOOKUP($C8&amp;"_"&amp;4,Tab_Rio!$1:$1048576,2,0),0)</f>
        <v>8.1582300364971203E-2</v>
      </c>
      <c r="F8" s="232">
        <f>VLOOKUP(F$2,Tab_Rio!$1:$1048576,HLOOKUP($C8&amp;"_"&amp;4,Tab_Rio!$1:$1048576,2,0),0)</f>
        <v>2.0958807319402702E-2</v>
      </c>
      <c r="G8" s="232">
        <f>VLOOKUP(G$2,Tab_Rio!$1:$1048576,HLOOKUP($C8&amp;"_"&amp;4,Tab_Rio!$1:$1048576,2,0),0)</f>
        <v>-0.11224661767482801</v>
      </c>
      <c r="H8" s="232">
        <f>VLOOKUP(H$2,Tab_Rio!$1:$1048576,HLOOKUP($C8&amp;"_"&amp;4,Tab_Rio!$1:$1048576,2,0),0)</f>
        <v>1.35812740772963E-2</v>
      </c>
      <c r="I8" s="232">
        <f>VLOOKUP(I$2,Tab_Rio!$1:$1048576,HLOOKUP($C8&amp;"_"&amp;4,Tab_Rio!$1:$1048576,2,0),0)</f>
        <v>6.4282260835170704E-2</v>
      </c>
      <c r="J8" s="232">
        <f>VLOOKUP(J$2,Tab_Rio!$1:$1048576,HLOOKUP($C8&amp;"_"&amp;4,Tab_Rio!$1:$1048576,2,0),0)</f>
        <v>0.11079909652471499</v>
      </c>
      <c r="K8" s="232">
        <f>VLOOKUP(K$2,Tab_Rio!$1:$1048576,HLOOKUP($C8&amp;"_"&amp;4,Tab_Rio!$1:$1048576,2,0),0)</f>
        <v>0.185980468988419</v>
      </c>
      <c r="L8" s="232">
        <f>VLOOKUP(L$2,Tab_Rio!$1:$1048576,HLOOKUP($C8&amp;"_"&amp;4,Tab_Rio!$1:$1048576,2,0),0)</f>
        <v>0.16401219367980999</v>
      </c>
      <c r="M8" s="232">
        <f>VLOOKUP(M$2,Tab_Rio!$1:$1048576,HLOOKUP($C8&amp;"_"&amp;4,Tab_Rio!$1:$1048576,2,0),0)</f>
        <v>0.230580538511276</v>
      </c>
      <c r="N8" s="232">
        <f>VLOOKUP(N$2,Tab_Rio!$1:$1048576,HLOOKUP($C8&amp;"_"&amp;4,Tab_Rio!$1:$1048576,2,0),0)</f>
        <v>0.29819184541702298</v>
      </c>
      <c r="O8" s="232">
        <f>VLOOKUP(O$2,Tab_Rio!$1:$1048576,HLOOKUP($C8&amp;"_"&amp;4,Tab_Rio!$1:$1048576,2,0),0)</f>
        <v>0.50268584489822399</v>
      </c>
      <c r="P8" s="232">
        <f>VLOOKUP(P$2,Tab_Rio!$1:$1048576,HLOOKUP($C8&amp;"_"&amp;4,Tab_Rio!$1:$1048576,2,0),0)</f>
        <v>0.78968822956085205</v>
      </c>
      <c r="Q8" s="232">
        <f>VLOOKUP(Q$2,Tab_Rio!$1:$1048576,HLOOKUP($C8&amp;"_"&amp;4,Tab_Rio!$1:$1048576,2,0),0)</f>
        <v>0.68491190671920799</v>
      </c>
      <c r="R8" s="232">
        <f>VLOOKUP(R$2,Tab_Rio!$1:$1048576,HLOOKUP($C8&amp;"_"&amp;4,Tab_Rio!$1:$1048576,2,0),0)</f>
        <v>0.80003565549850497</v>
      </c>
      <c r="S8" s="232">
        <f>VLOOKUP(S$2,Tab_Rio!$1:$1048576,HLOOKUP($C8&amp;"_"&amp;4,Tab_Rio!$1:$1048576,2,0),0)</f>
        <v>1.34795594215393</v>
      </c>
      <c r="T8" s="232">
        <f>VLOOKUP(T$2,Tab_Rio!$1:$1048576,HLOOKUP($C8&amp;"_"&amp;4,Tab_Rio!$1:$1048576,2,0),0)</f>
        <v>1.8161602020263701</v>
      </c>
      <c r="U8" s="232">
        <f>VLOOKUP(U$2,Tab_Rio!$1:$1048576,HLOOKUP($C8&amp;"_"&amp;4,Tab_Rio!$1:$1048576,2,0),0)</f>
        <v>2.3116807937622101</v>
      </c>
    </row>
    <row r="9" spans="1:21" x14ac:dyDescent="0.25">
      <c r="C9" s="327">
        <v>42012</v>
      </c>
      <c r="D9" s="232">
        <f>VLOOKUP(D$2,Tab_Rio!$1:$1048576,HLOOKUP($C9&amp;"_"&amp;4,Tab_Rio!$1:$1048576,2,0),0)</f>
        <v>0</v>
      </c>
      <c r="E9" s="232">
        <f>VLOOKUP(E$2,Tab_Rio!$1:$1048576,HLOOKUP($C9&amp;"_"&amp;4,Tab_Rio!$1:$1048576,2,0),0)</f>
        <v>-6.0709840618073897E-3</v>
      </c>
      <c r="F9" s="232">
        <f>VLOOKUP(F$2,Tab_Rio!$1:$1048576,HLOOKUP($C9&amp;"_"&amp;4,Tab_Rio!$1:$1048576,2,0),0)</f>
        <v>-0.10890392959117901</v>
      </c>
      <c r="G9" s="232">
        <f>VLOOKUP(G$2,Tab_Rio!$1:$1048576,HLOOKUP($C9&amp;"_"&amp;4,Tab_Rio!$1:$1048576,2,0),0)</f>
        <v>-0.100687995553017</v>
      </c>
      <c r="H9" s="232">
        <f>VLOOKUP(H$2,Tab_Rio!$1:$1048576,HLOOKUP($C9&amp;"_"&amp;4,Tab_Rio!$1:$1048576,2,0),0)</f>
        <v>-1.7003061249852201E-2</v>
      </c>
      <c r="I9" s="232">
        <f>VLOOKUP(I$2,Tab_Rio!$1:$1048576,HLOOKUP($C9&amp;"_"&amp;4,Tab_Rio!$1:$1048576,2,0),0)</f>
        <v>-4.4787690043449402E-2</v>
      </c>
      <c r="J9" s="232">
        <f>VLOOKUP(J$2,Tab_Rio!$1:$1048576,HLOOKUP($C9&amp;"_"&amp;4,Tab_Rio!$1:$1048576,2,0),0)</f>
        <v>2.2798540070653E-2</v>
      </c>
      <c r="K9" s="232">
        <f>VLOOKUP(K$2,Tab_Rio!$1:$1048576,HLOOKUP($C9&amp;"_"&amp;4,Tab_Rio!$1:$1048576,2,0),0)</f>
        <v>8.4672749042511E-2</v>
      </c>
      <c r="L9" s="232">
        <f>VLOOKUP(L$2,Tab_Rio!$1:$1048576,HLOOKUP($C9&amp;"_"&amp;4,Tab_Rio!$1:$1048576,2,0),0)</f>
        <v>0.122354313731194</v>
      </c>
      <c r="M9" s="232">
        <f>VLOOKUP(M$2,Tab_Rio!$1:$1048576,HLOOKUP($C9&amp;"_"&amp;4,Tab_Rio!$1:$1048576,2,0),0)</f>
        <v>0.1813855022192</v>
      </c>
      <c r="N9" s="232">
        <f>VLOOKUP(N$2,Tab_Rio!$1:$1048576,HLOOKUP($C9&amp;"_"&amp;4,Tab_Rio!$1:$1048576,2,0),0)</f>
        <v>0.20977975428104401</v>
      </c>
      <c r="O9" s="232">
        <f>VLOOKUP(O$2,Tab_Rio!$1:$1048576,HLOOKUP($C9&amp;"_"&amp;4,Tab_Rio!$1:$1048576,2,0),0)</f>
        <v>0.42064690589904802</v>
      </c>
      <c r="P9" s="232">
        <f>VLOOKUP(P$2,Tab_Rio!$1:$1048576,HLOOKUP($C9&amp;"_"&amp;4,Tab_Rio!$1:$1048576,2,0),0)</f>
        <v>0.58436959981918302</v>
      </c>
      <c r="Q9" s="232">
        <f>VLOOKUP(Q$2,Tab_Rio!$1:$1048576,HLOOKUP($C9&amp;"_"&amp;4,Tab_Rio!$1:$1048576,2,0),0)</f>
        <v>0.65286129713058505</v>
      </c>
      <c r="R9" s="232">
        <f>VLOOKUP(R$2,Tab_Rio!$1:$1048576,HLOOKUP($C9&amp;"_"&amp;4,Tab_Rio!$1:$1048576,2,0),0)</f>
        <v>0.75885754823684703</v>
      </c>
      <c r="S9" s="232">
        <f>VLOOKUP(S$2,Tab_Rio!$1:$1048576,HLOOKUP($C9&amp;"_"&amp;4,Tab_Rio!$1:$1048576,2,0),0)</f>
        <v>1.2572561502456701</v>
      </c>
      <c r="T9" s="232">
        <f>VLOOKUP(T$2,Tab_Rio!$1:$1048576,HLOOKUP($C9&amp;"_"&amp;4,Tab_Rio!$1:$1048576,2,0),0)</f>
        <v>1.6880413293838501</v>
      </c>
      <c r="U9" s="232">
        <f>VLOOKUP(U$2,Tab_Rio!$1:$1048576,HLOOKUP($C9&amp;"_"&amp;4,Tab_Rio!$1:$1048576,2,0),0)</f>
        <v>2.31910967826843</v>
      </c>
    </row>
    <row r="10" spans="1:21" x14ac:dyDescent="0.25">
      <c r="C10" s="327">
        <v>2013</v>
      </c>
      <c r="D10" s="232">
        <f>VLOOKUP(D$2,Tab_Rio!$1:$1048576,HLOOKUP($C10&amp;"_"&amp;4,Tab_Rio!$1:$1048576,2,0),0)</f>
        <v>2.6615386828780199E-2</v>
      </c>
      <c r="E10" s="232">
        <f>VLOOKUP(E$2,Tab_Rio!$1:$1048576,HLOOKUP($C10&amp;"_"&amp;4,Tab_Rio!$1:$1048576,2,0),0)</f>
        <v>3.5540326498448801E-3</v>
      </c>
      <c r="F10" s="232">
        <f>VLOOKUP(F$2,Tab_Rio!$1:$1048576,HLOOKUP($C10&amp;"_"&amp;4,Tab_Rio!$1:$1048576,2,0),0)</f>
        <v>-6.7735664546489702E-2</v>
      </c>
      <c r="G10" s="232">
        <f>VLOOKUP(G$2,Tab_Rio!$1:$1048576,HLOOKUP($C10&amp;"_"&amp;4,Tab_Rio!$1:$1048576,2,0),0)</f>
        <v>-1.9870785996317902E-2</v>
      </c>
      <c r="H10" s="232">
        <f>VLOOKUP(H$2,Tab_Rio!$1:$1048576,HLOOKUP($C10&amp;"_"&amp;4,Tab_Rio!$1:$1048576,2,0),0)</f>
        <v>4.6644933521747603E-2</v>
      </c>
      <c r="I10" s="232">
        <f>VLOOKUP(I$2,Tab_Rio!$1:$1048576,HLOOKUP($C10&amp;"_"&amp;4,Tab_Rio!$1:$1048576,2,0),0)</f>
        <v>7.5956322252750397E-2</v>
      </c>
      <c r="J10" s="232">
        <f>VLOOKUP(J$2,Tab_Rio!$1:$1048576,HLOOKUP($C10&amp;"_"&amp;4,Tab_Rio!$1:$1048576,2,0),0)</f>
        <v>9.3425512313842801E-2</v>
      </c>
      <c r="K10" s="232">
        <f>VLOOKUP(K$2,Tab_Rio!$1:$1048576,HLOOKUP($C10&amp;"_"&amp;4,Tab_Rio!$1:$1048576,2,0),0)</f>
        <v>0.16815204918384599</v>
      </c>
      <c r="L10" s="232">
        <f>VLOOKUP(L$2,Tab_Rio!$1:$1048576,HLOOKUP($C10&amp;"_"&amp;4,Tab_Rio!$1:$1048576,2,0),0)</f>
        <v>0.17976401746272999</v>
      </c>
      <c r="M10" s="232">
        <f>VLOOKUP(M$2,Tab_Rio!$1:$1048576,HLOOKUP($C10&amp;"_"&amp;4,Tab_Rio!$1:$1048576,2,0),0)</f>
        <v>0.17987519502639801</v>
      </c>
      <c r="N10" s="232">
        <f>VLOOKUP(N$2,Tab_Rio!$1:$1048576,HLOOKUP($C10&amp;"_"&amp;4,Tab_Rio!$1:$1048576,2,0),0)</f>
        <v>0.25293901562690702</v>
      </c>
      <c r="O10" s="232">
        <f>VLOOKUP(O$2,Tab_Rio!$1:$1048576,HLOOKUP($C10&amp;"_"&amp;4,Tab_Rio!$1:$1048576,2,0),0)</f>
        <v>0.46636357903480502</v>
      </c>
      <c r="P10" s="232">
        <f>VLOOKUP(P$2,Tab_Rio!$1:$1048576,HLOOKUP($C10&amp;"_"&amp;4,Tab_Rio!$1:$1048576,2,0),0)</f>
        <v>0.60328072309493996</v>
      </c>
      <c r="Q10" s="232">
        <f>VLOOKUP(Q$2,Tab_Rio!$1:$1048576,HLOOKUP($C10&amp;"_"&amp;4,Tab_Rio!$1:$1048576,2,0),0)</f>
        <v>0.74620878696441695</v>
      </c>
      <c r="R10" s="232">
        <f>VLOOKUP(R$2,Tab_Rio!$1:$1048576,HLOOKUP($C10&amp;"_"&amp;4,Tab_Rio!$1:$1048576,2,0),0)</f>
        <v>0.85545992851257302</v>
      </c>
      <c r="S10" s="232">
        <f>VLOOKUP(S$2,Tab_Rio!$1:$1048576,HLOOKUP($C10&amp;"_"&amp;4,Tab_Rio!$1:$1048576,2,0),0)</f>
        <v>1.38942182064056</v>
      </c>
      <c r="T10" s="232">
        <f>VLOOKUP(T$2,Tab_Rio!$1:$1048576,HLOOKUP($C10&amp;"_"&amp;4,Tab_Rio!$1:$1048576,2,0),0)</f>
        <v>1.8838745355606099</v>
      </c>
      <c r="U10" s="232">
        <f>VLOOKUP(U$2,Tab_Rio!$1:$1048576,HLOOKUP($C10&amp;"_"&amp;4,Tab_Rio!$1:$1048576,2,0),0)</f>
        <v>2.2239534854888898</v>
      </c>
    </row>
    <row r="11" spans="1:21" x14ac:dyDescent="0.25">
      <c r="C11" s="327">
        <v>12013</v>
      </c>
      <c r="D11" s="232">
        <f>VLOOKUP(D$2,Tab_Rio!$1:$1048576,HLOOKUP($C11&amp;"_"&amp;4,Tab_Rio!$1:$1048576,2,0),0)</f>
        <v>0.42220944166183499</v>
      </c>
      <c r="E11" s="232">
        <f>VLOOKUP(E$2,Tab_Rio!$1:$1048576,HLOOKUP($C11&amp;"_"&amp;4,Tab_Rio!$1:$1048576,2,0),0)</f>
        <v>-9.6655394881963695E-3</v>
      </c>
      <c r="F11" s="232">
        <f>VLOOKUP(F$2,Tab_Rio!$1:$1048576,HLOOKUP($C11&amp;"_"&amp;4,Tab_Rio!$1:$1048576,2,0),0)</f>
        <v>-0.165360912680626</v>
      </c>
      <c r="G11" s="232">
        <f>VLOOKUP(G$2,Tab_Rio!$1:$1048576,HLOOKUP($C11&amp;"_"&amp;4,Tab_Rio!$1:$1048576,2,0),0)</f>
        <v>-3.19092944264412E-2</v>
      </c>
      <c r="H11" s="232">
        <f>VLOOKUP(H$2,Tab_Rio!$1:$1048576,HLOOKUP($C11&amp;"_"&amp;4,Tab_Rio!$1:$1048576,2,0),0)</f>
        <v>9.5524355769157396E-2</v>
      </c>
      <c r="I11" s="232">
        <f>VLOOKUP(I$2,Tab_Rio!$1:$1048576,HLOOKUP($C11&amp;"_"&amp;4,Tab_Rio!$1:$1048576,2,0),0)</f>
        <v>3.6813113838434199E-2</v>
      </c>
      <c r="J11" s="232">
        <f>VLOOKUP(J$2,Tab_Rio!$1:$1048576,HLOOKUP($C11&amp;"_"&amp;4,Tab_Rio!$1:$1048576,2,0),0)</f>
        <v>7.3832519352436093E-2</v>
      </c>
      <c r="K11" s="232">
        <f>VLOOKUP(K$2,Tab_Rio!$1:$1048576,HLOOKUP($C11&amp;"_"&amp;4,Tab_Rio!$1:$1048576,2,0),0)</f>
        <v>0.16855941712856301</v>
      </c>
      <c r="L11" s="232">
        <f>VLOOKUP(L$2,Tab_Rio!$1:$1048576,HLOOKUP($C11&amp;"_"&amp;4,Tab_Rio!$1:$1048576,2,0),0)</f>
        <v>0.20209936797618899</v>
      </c>
      <c r="M11" s="232">
        <f>VLOOKUP(M$2,Tab_Rio!$1:$1048576,HLOOKUP($C11&amp;"_"&amp;4,Tab_Rio!$1:$1048576,2,0),0)</f>
        <v>0.23946829140186299</v>
      </c>
      <c r="N11" s="232">
        <f>VLOOKUP(N$2,Tab_Rio!$1:$1048576,HLOOKUP($C11&amp;"_"&amp;4,Tab_Rio!$1:$1048576,2,0),0)</f>
        <v>0.25289481878280601</v>
      </c>
      <c r="O11" s="232">
        <f>VLOOKUP(O$2,Tab_Rio!$1:$1048576,HLOOKUP($C11&amp;"_"&amp;4,Tab_Rio!$1:$1048576,2,0),0)</f>
        <v>0.49085241556167603</v>
      </c>
      <c r="P11" s="232">
        <f>VLOOKUP(P$2,Tab_Rio!$1:$1048576,HLOOKUP($C11&amp;"_"&amp;4,Tab_Rio!$1:$1048576,2,0),0)</f>
        <v>0.62548810243606601</v>
      </c>
      <c r="Q11" s="232">
        <f>VLOOKUP(Q$2,Tab_Rio!$1:$1048576,HLOOKUP($C11&amp;"_"&amp;4,Tab_Rio!$1:$1048576,2,0),0)</f>
        <v>0.75861805677413896</v>
      </c>
      <c r="R11" s="232">
        <f>VLOOKUP(R$2,Tab_Rio!$1:$1048576,HLOOKUP($C11&amp;"_"&amp;4,Tab_Rio!$1:$1048576,2,0),0)</f>
        <v>0.84745258092880205</v>
      </c>
      <c r="S11" s="232">
        <f>VLOOKUP(S$2,Tab_Rio!$1:$1048576,HLOOKUP($C11&amp;"_"&amp;4,Tab_Rio!$1:$1048576,2,0),0)</f>
        <v>1.3903380632400499</v>
      </c>
      <c r="T11" s="232">
        <f>VLOOKUP(T$2,Tab_Rio!$1:$1048576,HLOOKUP($C11&amp;"_"&amp;4,Tab_Rio!$1:$1048576,2,0),0)</f>
        <v>2.0020117759704599</v>
      </c>
      <c r="U11" s="232">
        <f>VLOOKUP(U$2,Tab_Rio!$1:$1048576,HLOOKUP($C11&amp;"_"&amp;4,Tab_Rio!$1:$1048576,2,0),0)</f>
        <v>2.36577320098877</v>
      </c>
    </row>
    <row r="12" spans="1:21" x14ac:dyDescent="0.25">
      <c r="C12" s="327">
        <v>22013</v>
      </c>
      <c r="D12" s="232">
        <f>VLOOKUP(D$2,Tab_Rio!$1:$1048576,HLOOKUP($C12&amp;"_"&amp;4,Tab_Rio!$1:$1048576,2,0),0)</f>
        <v>0</v>
      </c>
      <c r="E12" s="232">
        <f>VLOOKUP(E$2,Tab_Rio!$1:$1048576,HLOOKUP($C12&amp;"_"&amp;4,Tab_Rio!$1:$1048576,2,0),0)</f>
        <v>-6.3498817384242998E-2</v>
      </c>
      <c r="F12" s="232">
        <f>VLOOKUP(F$2,Tab_Rio!$1:$1048576,HLOOKUP($C12&amp;"_"&amp;4,Tab_Rio!$1:$1048576,2,0),0)</f>
        <v>-3.2157637178897899E-2</v>
      </c>
      <c r="G12" s="232">
        <f>VLOOKUP(G$2,Tab_Rio!$1:$1048576,HLOOKUP($C12&amp;"_"&amp;4,Tab_Rio!$1:$1048576,2,0),0)</f>
        <v>4.8162572085857398E-2</v>
      </c>
      <c r="H12" s="232">
        <f>VLOOKUP(H$2,Tab_Rio!$1:$1048576,HLOOKUP($C12&amp;"_"&amp;4,Tab_Rio!$1:$1048576,2,0),0)</f>
        <v>-1.31067456677556E-2</v>
      </c>
      <c r="I12" s="232">
        <f>VLOOKUP(I$2,Tab_Rio!$1:$1048576,HLOOKUP($C12&amp;"_"&amp;4,Tab_Rio!$1:$1048576,2,0),0)</f>
        <v>9.1584928333759294E-2</v>
      </c>
      <c r="J12" s="232">
        <f>VLOOKUP(J$2,Tab_Rio!$1:$1048576,HLOOKUP($C12&amp;"_"&amp;4,Tab_Rio!$1:$1048576,2,0),0)</f>
        <v>6.2711521983146695E-2</v>
      </c>
      <c r="K12" s="232">
        <f>VLOOKUP(K$2,Tab_Rio!$1:$1048576,HLOOKUP($C12&amp;"_"&amp;4,Tab_Rio!$1:$1048576,2,0),0)</f>
        <v>0.138341128826141</v>
      </c>
      <c r="L12" s="232">
        <f>VLOOKUP(L$2,Tab_Rio!$1:$1048576,HLOOKUP($C12&amp;"_"&amp;4,Tab_Rio!$1:$1048576,2,0),0)</f>
        <v>0.174235314130783</v>
      </c>
      <c r="M12" s="232">
        <f>VLOOKUP(M$2,Tab_Rio!$1:$1048576,HLOOKUP($C12&amp;"_"&amp;4,Tab_Rio!$1:$1048576,2,0),0)</f>
        <v>0.15542441606521601</v>
      </c>
      <c r="N12" s="232">
        <f>VLOOKUP(N$2,Tab_Rio!$1:$1048576,HLOOKUP($C12&amp;"_"&amp;4,Tab_Rio!$1:$1048576,2,0),0)</f>
        <v>0.29940009117126498</v>
      </c>
      <c r="O12" s="232">
        <f>VLOOKUP(O$2,Tab_Rio!$1:$1048576,HLOOKUP($C12&amp;"_"&amp;4,Tab_Rio!$1:$1048576,2,0),0)</f>
        <v>0.48393234610557601</v>
      </c>
      <c r="P12" s="232">
        <f>VLOOKUP(P$2,Tab_Rio!$1:$1048576,HLOOKUP($C12&amp;"_"&amp;4,Tab_Rio!$1:$1048576,2,0),0)</f>
        <v>0.563260078430176</v>
      </c>
      <c r="Q12" s="232">
        <f>VLOOKUP(Q$2,Tab_Rio!$1:$1048576,HLOOKUP($C12&amp;"_"&amp;4,Tab_Rio!$1:$1048576,2,0),0)</f>
        <v>0.78711521625518799</v>
      </c>
      <c r="R12" s="232">
        <f>VLOOKUP(R$2,Tab_Rio!$1:$1048576,HLOOKUP($C12&amp;"_"&amp;4,Tab_Rio!$1:$1048576,2,0),0)</f>
        <v>0.81168091297149703</v>
      </c>
      <c r="S12" s="232">
        <f>VLOOKUP(S$2,Tab_Rio!$1:$1048576,HLOOKUP($C12&amp;"_"&amp;4,Tab_Rio!$1:$1048576,2,0),0)</f>
        <v>1.3791418075561499</v>
      </c>
      <c r="T12" s="232">
        <f>VLOOKUP(T$2,Tab_Rio!$1:$1048576,HLOOKUP($C12&amp;"_"&amp;4,Tab_Rio!$1:$1048576,2,0),0)</f>
        <v>1.8679774999618499</v>
      </c>
      <c r="U12" s="232">
        <f>VLOOKUP(U$2,Tab_Rio!$1:$1048576,HLOOKUP($C12&amp;"_"&amp;4,Tab_Rio!$1:$1048576,2,0),0)</f>
        <v>2.3738961219787602</v>
      </c>
    </row>
    <row r="13" spans="1:21" x14ac:dyDescent="0.25">
      <c r="C13" s="327">
        <v>32013</v>
      </c>
      <c r="D13" s="232">
        <f>VLOOKUP(D$2,Tab_Rio!$1:$1048576,HLOOKUP($C13&amp;"_"&amp;4,Tab_Rio!$1:$1048576,2,0),0)</f>
        <v>-0.102711729705334</v>
      </c>
      <c r="E13" s="232">
        <f>VLOOKUP(E$2,Tab_Rio!$1:$1048576,HLOOKUP($C13&amp;"_"&amp;4,Tab_Rio!$1:$1048576,2,0),0)</f>
        <v>0.107298873364925</v>
      </c>
      <c r="F13" s="232">
        <f>VLOOKUP(F$2,Tab_Rio!$1:$1048576,HLOOKUP($C13&amp;"_"&amp;4,Tab_Rio!$1:$1048576,2,0),0)</f>
        <v>2.0785970613360401E-2</v>
      </c>
      <c r="G13" s="232">
        <f>VLOOKUP(G$2,Tab_Rio!$1:$1048576,HLOOKUP($C13&amp;"_"&amp;4,Tab_Rio!$1:$1048576,2,0),0)</f>
        <v>-8.9070402085781097E-2</v>
      </c>
      <c r="H13" s="232">
        <f>VLOOKUP(H$2,Tab_Rio!$1:$1048576,HLOOKUP($C13&amp;"_"&amp;4,Tab_Rio!$1:$1048576,2,0),0)</f>
        <v>1.7786534503102299E-2</v>
      </c>
      <c r="I13" s="232">
        <f>VLOOKUP(I$2,Tab_Rio!$1:$1048576,HLOOKUP($C13&amp;"_"&amp;4,Tab_Rio!$1:$1048576,2,0),0)</f>
        <v>7.6229996979236603E-2</v>
      </c>
      <c r="J13" s="232">
        <f>VLOOKUP(J$2,Tab_Rio!$1:$1048576,HLOOKUP($C13&amp;"_"&amp;4,Tab_Rio!$1:$1048576,2,0),0)</f>
        <v>8.8808096945285797E-2</v>
      </c>
      <c r="K13" s="232">
        <f>VLOOKUP(K$2,Tab_Rio!$1:$1048576,HLOOKUP($C13&amp;"_"&amp;4,Tab_Rio!$1:$1048576,2,0),0)</f>
        <v>0.113255821168423</v>
      </c>
      <c r="L13" s="232">
        <f>VLOOKUP(L$2,Tab_Rio!$1:$1048576,HLOOKUP($C13&amp;"_"&amp;4,Tab_Rio!$1:$1048576,2,0),0)</f>
        <v>0.14816385507583599</v>
      </c>
      <c r="M13" s="232">
        <f>VLOOKUP(M$2,Tab_Rio!$1:$1048576,HLOOKUP($C13&amp;"_"&amp;4,Tab_Rio!$1:$1048576,2,0),0)</f>
        <v>0.101411901414394</v>
      </c>
      <c r="N13" s="232">
        <f>VLOOKUP(N$2,Tab_Rio!$1:$1048576,HLOOKUP($C13&amp;"_"&amp;4,Tab_Rio!$1:$1048576,2,0),0)</f>
        <v>0.21806420385837599</v>
      </c>
      <c r="O13" s="232">
        <f>VLOOKUP(O$2,Tab_Rio!$1:$1048576,HLOOKUP($C13&amp;"_"&amp;4,Tab_Rio!$1:$1048576,2,0),0)</f>
        <v>0.434912919998169</v>
      </c>
      <c r="P13" s="232">
        <f>VLOOKUP(P$2,Tab_Rio!$1:$1048576,HLOOKUP($C13&amp;"_"&amp;4,Tab_Rio!$1:$1048576,2,0),0)</f>
        <v>0.60135120153427102</v>
      </c>
      <c r="Q13" s="232">
        <f>VLOOKUP(Q$2,Tab_Rio!$1:$1048576,HLOOKUP($C13&amp;"_"&amp;4,Tab_Rio!$1:$1048576,2,0),0)</f>
        <v>0.72950899600982699</v>
      </c>
      <c r="R13" s="232">
        <f>VLOOKUP(R$2,Tab_Rio!$1:$1048576,HLOOKUP($C13&amp;"_"&amp;4,Tab_Rio!$1:$1048576,2,0),0)</f>
        <v>0.87300658226013195</v>
      </c>
      <c r="S13" s="232">
        <f>VLOOKUP(S$2,Tab_Rio!$1:$1048576,HLOOKUP($C13&amp;"_"&amp;4,Tab_Rio!$1:$1048576,2,0),0)</f>
        <v>1.37779521942139</v>
      </c>
      <c r="T13" s="232">
        <f>VLOOKUP(T$2,Tab_Rio!$1:$1048576,HLOOKUP($C13&amp;"_"&amp;4,Tab_Rio!$1:$1048576,2,0),0)</f>
        <v>1.8743159770965601</v>
      </c>
      <c r="U13" s="232">
        <f>VLOOKUP(U$2,Tab_Rio!$1:$1048576,HLOOKUP($C13&amp;"_"&amp;4,Tab_Rio!$1:$1048576,2,0),0)</f>
        <v>2.0444395542144802</v>
      </c>
    </row>
    <row r="14" spans="1:21" x14ac:dyDescent="0.25">
      <c r="C14" s="327">
        <v>42013</v>
      </c>
      <c r="D14" s="232">
        <f>VLOOKUP(D$2,Tab_Rio!$1:$1048576,HLOOKUP($C14&amp;"_"&amp;4,Tab_Rio!$1:$1048576,2,0),0)</f>
        <v>-8.2318142056465093E-2</v>
      </c>
      <c r="E14" s="232">
        <f>VLOOKUP(E$2,Tab_Rio!$1:$1048576,HLOOKUP($C14&amp;"_"&amp;4,Tab_Rio!$1:$1048576,2,0),0)</f>
        <v>-2.1830830723047302E-2</v>
      </c>
      <c r="F14" s="232">
        <f>VLOOKUP(F$2,Tab_Rio!$1:$1048576,HLOOKUP($C14&amp;"_"&amp;4,Tab_Rio!$1:$1048576,2,0),0)</f>
        <v>-0.11762253195047399</v>
      </c>
      <c r="G14" s="232">
        <f>VLOOKUP(G$2,Tab_Rio!$1:$1048576,HLOOKUP($C14&amp;"_"&amp;4,Tab_Rio!$1:$1048576,2,0),0)</f>
        <v>-6.5614869818091401E-3</v>
      </c>
      <c r="H14" s="232">
        <f>VLOOKUP(H$2,Tab_Rio!$1:$1048576,HLOOKUP($C14&amp;"_"&amp;4,Tab_Rio!$1:$1048576,2,0),0)</f>
        <v>7.46953040361404E-2</v>
      </c>
      <c r="I14" s="232">
        <f>VLOOKUP(I$2,Tab_Rio!$1:$1048576,HLOOKUP($C14&amp;"_"&amp;4,Tab_Rio!$1:$1048576,2,0),0)</f>
        <v>8.59034508466721E-2</v>
      </c>
      <c r="J14" s="232">
        <f>VLOOKUP(J$2,Tab_Rio!$1:$1048576,HLOOKUP($C14&amp;"_"&amp;4,Tab_Rio!$1:$1048576,2,0),0)</f>
        <v>0.13028590381145499</v>
      </c>
      <c r="K14" s="232">
        <f>VLOOKUP(K$2,Tab_Rio!$1:$1048576,HLOOKUP($C14&amp;"_"&amp;4,Tab_Rio!$1:$1048576,2,0),0)</f>
        <v>0.24208524823188801</v>
      </c>
      <c r="L14" s="232">
        <f>VLOOKUP(L$2,Tab_Rio!$1:$1048576,HLOOKUP($C14&amp;"_"&amp;4,Tab_Rio!$1:$1048576,2,0),0)</f>
        <v>0.18250982463359799</v>
      </c>
      <c r="M14" s="232">
        <f>VLOOKUP(M$2,Tab_Rio!$1:$1048576,HLOOKUP($C14&amp;"_"&amp;4,Tab_Rio!$1:$1048576,2,0),0)</f>
        <v>0.21611630916595501</v>
      </c>
      <c r="N14" s="232">
        <f>VLOOKUP(N$2,Tab_Rio!$1:$1048576,HLOOKUP($C14&amp;"_"&amp;4,Tab_Rio!$1:$1048576,2,0),0)</f>
        <v>0.228422075510025</v>
      </c>
      <c r="O14" s="232">
        <f>VLOOKUP(O$2,Tab_Rio!$1:$1048576,HLOOKUP($C14&amp;"_"&amp;4,Tab_Rio!$1:$1048576,2,0),0)</f>
        <v>0.440843045711517</v>
      </c>
      <c r="P14" s="232">
        <f>VLOOKUP(P$2,Tab_Rio!$1:$1048576,HLOOKUP($C14&amp;"_"&amp;4,Tab_Rio!$1:$1048576,2,0),0)</f>
        <v>0.61871117353439298</v>
      </c>
      <c r="Q14" s="232">
        <f>VLOOKUP(Q$2,Tab_Rio!$1:$1048576,HLOOKUP($C14&amp;"_"&amp;4,Tab_Rio!$1:$1048576,2,0),0)</f>
        <v>0.69731795787811302</v>
      </c>
      <c r="R14" s="232">
        <f>VLOOKUP(R$2,Tab_Rio!$1:$1048576,HLOOKUP($C14&amp;"_"&amp;4,Tab_Rio!$1:$1048576,2,0),0)</f>
        <v>0.87017297744750999</v>
      </c>
      <c r="S14" s="232">
        <f>VLOOKUP(S$2,Tab_Rio!$1:$1048576,HLOOKUP($C14&amp;"_"&amp;4,Tab_Rio!$1:$1048576,2,0),0)</f>
        <v>1.3937726020812999</v>
      </c>
      <c r="T14" s="232">
        <f>VLOOKUP(T$2,Tab_Rio!$1:$1048576,HLOOKUP($C14&amp;"_"&amp;4,Tab_Rio!$1:$1048576,2,0),0)</f>
        <v>1.77274513244629</v>
      </c>
      <c r="U14" s="232">
        <f>VLOOKUP(U$2,Tab_Rio!$1:$1048576,HLOOKUP($C14&amp;"_"&amp;4,Tab_Rio!$1:$1048576,2,0),0)</f>
        <v>2.1247150897979701</v>
      </c>
    </row>
    <row r="15" spans="1:21" x14ac:dyDescent="0.25">
      <c r="C15" s="327">
        <v>2014</v>
      </c>
      <c r="D15" s="232">
        <f>VLOOKUP(D$2,Tab_Rio!$1:$1048576,HLOOKUP($C15&amp;"_"&amp;4,Tab_Rio!$1:$1048576,2,0),0)</f>
        <v>-0.45458787679672202</v>
      </c>
      <c r="E15" s="232">
        <f>VLOOKUP(E$2,Tab_Rio!$1:$1048576,HLOOKUP($C15&amp;"_"&amp;4,Tab_Rio!$1:$1048576,2,0),0)</f>
        <v>-0.17480938136577601</v>
      </c>
      <c r="F15" s="232">
        <f>VLOOKUP(F$2,Tab_Rio!$1:$1048576,HLOOKUP($C15&amp;"_"&amp;4,Tab_Rio!$1:$1048576,2,0),0)</f>
        <v>-0.14389087259769401</v>
      </c>
      <c r="G15" s="232">
        <f>VLOOKUP(G$2,Tab_Rio!$1:$1048576,HLOOKUP($C15&amp;"_"&amp;4,Tab_Rio!$1:$1048576,2,0),0)</f>
        <v>-8.4081627428531605E-2</v>
      </c>
      <c r="H15" s="232">
        <f>VLOOKUP(H$2,Tab_Rio!$1:$1048576,HLOOKUP($C15&amp;"_"&amp;4,Tab_Rio!$1:$1048576,2,0),0)</f>
        <v>-4.5069761574268299E-2</v>
      </c>
      <c r="I15" s="232">
        <f>VLOOKUP(I$2,Tab_Rio!$1:$1048576,HLOOKUP($C15&amp;"_"&amp;4,Tab_Rio!$1:$1048576,2,0),0)</f>
        <v>1.59485675394535E-2</v>
      </c>
      <c r="J15" s="232">
        <f>VLOOKUP(J$2,Tab_Rio!$1:$1048576,HLOOKUP($C15&amp;"_"&amp;4,Tab_Rio!$1:$1048576,2,0),0)</f>
        <v>1.9236328080296499E-2</v>
      </c>
      <c r="K15" s="232">
        <f>VLOOKUP(K$2,Tab_Rio!$1:$1048576,HLOOKUP($C15&amp;"_"&amp;4,Tab_Rio!$1:$1048576,2,0),0)</f>
        <v>5.36608174443245E-2</v>
      </c>
      <c r="L15" s="232">
        <f>VLOOKUP(L$2,Tab_Rio!$1:$1048576,HLOOKUP($C15&amp;"_"&amp;4,Tab_Rio!$1:$1048576,2,0),0)</f>
        <v>0.11820787936449099</v>
      </c>
      <c r="M15" s="232">
        <f>VLOOKUP(M$2,Tab_Rio!$1:$1048576,HLOOKUP($C15&amp;"_"&amp;4,Tab_Rio!$1:$1048576,2,0),0)</f>
        <v>0.10355425626039499</v>
      </c>
      <c r="N15" s="232">
        <f>VLOOKUP(N$2,Tab_Rio!$1:$1048576,HLOOKUP($C15&amp;"_"&amp;4,Tab_Rio!$1:$1048576,2,0),0)</f>
        <v>0.16671717166900599</v>
      </c>
      <c r="O15" s="232">
        <f>VLOOKUP(O$2,Tab_Rio!$1:$1048576,HLOOKUP($C15&amp;"_"&amp;4,Tab_Rio!$1:$1048576,2,0),0)</f>
        <v>0.32360374927520802</v>
      </c>
      <c r="P15" s="232">
        <f>VLOOKUP(P$2,Tab_Rio!$1:$1048576,HLOOKUP($C15&amp;"_"&amp;4,Tab_Rio!$1:$1048576,2,0),0)</f>
        <v>0.43307694792747498</v>
      </c>
      <c r="Q15" s="232">
        <f>VLOOKUP(Q$2,Tab_Rio!$1:$1048576,HLOOKUP($C15&amp;"_"&amp;4,Tab_Rio!$1:$1048576,2,0),0)</f>
        <v>0.54639732837677002</v>
      </c>
      <c r="R15" s="232">
        <f>VLOOKUP(R$2,Tab_Rio!$1:$1048576,HLOOKUP($C15&amp;"_"&amp;4,Tab_Rio!$1:$1048576,2,0),0)</f>
        <v>0.66058194637298595</v>
      </c>
      <c r="S15" s="232">
        <f>VLOOKUP(S$2,Tab_Rio!$1:$1048576,HLOOKUP($C15&amp;"_"&amp;4,Tab_Rio!$1:$1048576,2,0),0)</f>
        <v>1.11916959285736</v>
      </c>
      <c r="T15" s="232">
        <f>VLOOKUP(T$2,Tab_Rio!$1:$1048576,HLOOKUP($C15&amp;"_"&amp;4,Tab_Rio!$1:$1048576,2,0),0)</f>
        <v>1.5543510913848899</v>
      </c>
      <c r="U15" s="232">
        <f>VLOOKUP(U$2,Tab_Rio!$1:$1048576,HLOOKUP($C15&amp;"_"&amp;4,Tab_Rio!$1:$1048576,2,0),0)</f>
        <v>1.7269196510314899</v>
      </c>
    </row>
    <row r="16" spans="1:21" x14ac:dyDescent="0.25">
      <c r="C16" s="327">
        <v>12014</v>
      </c>
      <c r="D16" s="232">
        <f>VLOOKUP(D$2,Tab_Rio!$1:$1048576,HLOOKUP($C16&amp;"_"&amp;4,Tab_Rio!$1:$1048576,2,0),0)</f>
        <v>-0.61197566986083995</v>
      </c>
      <c r="E16" s="232">
        <f>VLOOKUP(E$2,Tab_Rio!$1:$1048576,HLOOKUP($C16&amp;"_"&amp;4,Tab_Rio!$1:$1048576,2,0),0)</f>
        <v>-9.6985027194023098E-3</v>
      </c>
      <c r="F16" s="232">
        <f>VLOOKUP(F$2,Tab_Rio!$1:$1048576,HLOOKUP($C16&amp;"_"&amp;4,Tab_Rio!$1:$1048576,2,0),0)</f>
        <v>-0.15336088836193101</v>
      </c>
      <c r="G16" s="232">
        <f>VLOOKUP(G$2,Tab_Rio!$1:$1048576,HLOOKUP($C16&amp;"_"&amp;4,Tab_Rio!$1:$1048576,2,0),0)</f>
        <v>-0.196366682648659</v>
      </c>
      <c r="H16" s="232">
        <f>VLOOKUP(H$2,Tab_Rio!$1:$1048576,HLOOKUP($C16&amp;"_"&amp;4,Tab_Rio!$1:$1048576,2,0),0)</f>
        <v>-4.40180972218513E-2</v>
      </c>
      <c r="I16" s="232">
        <f>VLOOKUP(I$2,Tab_Rio!$1:$1048576,HLOOKUP($C16&amp;"_"&amp;4,Tab_Rio!$1:$1048576,2,0),0)</f>
        <v>8.4633994847536104E-3</v>
      </c>
      <c r="J16" s="232">
        <f>VLOOKUP(J$2,Tab_Rio!$1:$1048576,HLOOKUP($C16&amp;"_"&amp;4,Tab_Rio!$1:$1048576,2,0),0)</f>
        <v>1.25407231971622E-2</v>
      </c>
      <c r="K16" s="232">
        <f>VLOOKUP(K$2,Tab_Rio!$1:$1048576,HLOOKUP($C16&amp;"_"&amp;4,Tab_Rio!$1:$1048576,2,0),0)</f>
        <v>1.47241940721869E-2</v>
      </c>
      <c r="L16" s="232">
        <f>VLOOKUP(L$2,Tab_Rio!$1:$1048576,HLOOKUP($C16&amp;"_"&amp;4,Tab_Rio!$1:$1048576,2,0),0)</f>
        <v>6.9926343858241993E-2</v>
      </c>
      <c r="M16" s="232">
        <f>VLOOKUP(M$2,Tab_Rio!$1:$1048576,HLOOKUP($C16&amp;"_"&amp;4,Tab_Rio!$1:$1048576,2,0),0)</f>
        <v>9.7476899623870905E-2</v>
      </c>
      <c r="N16" s="232">
        <f>VLOOKUP(N$2,Tab_Rio!$1:$1048576,HLOOKUP($C16&amp;"_"&amp;4,Tab_Rio!$1:$1048576,2,0),0)</f>
        <v>0.182787701487541</v>
      </c>
      <c r="O16" s="232">
        <f>VLOOKUP(O$2,Tab_Rio!$1:$1048576,HLOOKUP($C16&amp;"_"&amp;4,Tab_Rio!$1:$1048576,2,0),0)</f>
        <v>0.35961952805519098</v>
      </c>
      <c r="P16" s="232">
        <f>VLOOKUP(P$2,Tab_Rio!$1:$1048576,HLOOKUP($C16&amp;"_"&amp;4,Tab_Rio!$1:$1048576,2,0),0)</f>
        <v>0.55623072385787997</v>
      </c>
      <c r="Q16" s="232">
        <f>VLOOKUP(Q$2,Tab_Rio!$1:$1048576,HLOOKUP($C16&amp;"_"&amp;4,Tab_Rio!$1:$1048576,2,0),0)</f>
        <v>0.648540079593658</v>
      </c>
      <c r="R16" s="232">
        <f>VLOOKUP(R$2,Tab_Rio!$1:$1048576,HLOOKUP($C16&amp;"_"&amp;4,Tab_Rio!$1:$1048576,2,0),0)</f>
        <v>0.79563367366790805</v>
      </c>
      <c r="S16" s="232">
        <f>VLOOKUP(S$2,Tab_Rio!$1:$1048576,HLOOKUP($C16&amp;"_"&amp;4,Tab_Rio!$1:$1048576,2,0),0)</f>
        <v>1.3163161277771001</v>
      </c>
      <c r="T16" s="232">
        <f>VLOOKUP(T$2,Tab_Rio!$1:$1048576,HLOOKUP($C16&amp;"_"&amp;4,Tab_Rio!$1:$1048576,2,0),0)</f>
        <v>1.7265381813049301</v>
      </c>
      <c r="U16" s="232">
        <f>VLOOKUP(U$2,Tab_Rio!$1:$1048576,HLOOKUP($C16&amp;"_"&amp;4,Tab_Rio!$1:$1048576,2,0),0)</f>
        <v>1.93735063076019</v>
      </c>
    </row>
    <row r="17" spans="2:21" x14ac:dyDescent="0.25">
      <c r="C17" s="327">
        <v>22014</v>
      </c>
      <c r="D17" s="232">
        <f>VLOOKUP(D$2,Tab_Rio!$1:$1048576,HLOOKUP($C17&amp;"_"&amp;4,Tab_Rio!$1:$1048576,2,0),0)</f>
        <v>1.9824145361781099E-2</v>
      </c>
      <c r="E17" s="232">
        <f>VLOOKUP(E$2,Tab_Rio!$1:$1048576,HLOOKUP($C17&amp;"_"&amp;4,Tab_Rio!$1:$1048576,2,0),0)</f>
        <v>-0.264210104942322</v>
      </c>
      <c r="F17" s="232">
        <f>VLOOKUP(F$2,Tab_Rio!$1:$1048576,HLOOKUP($C17&amp;"_"&amp;4,Tab_Rio!$1:$1048576,2,0),0)</f>
        <v>3.88850318267941E-3</v>
      </c>
      <c r="G17" s="232">
        <f>VLOOKUP(G$2,Tab_Rio!$1:$1048576,HLOOKUP($C17&amp;"_"&amp;4,Tab_Rio!$1:$1048576,2,0),0)</f>
        <v>5.5220711976289701E-2</v>
      </c>
      <c r="H17" s="232">
        <f>VLOOKUP(H$2,Tab_Rio!$1:$1048576,HLOOKUP($C17&amp;"_"&amp;4,Tab_Rio!$1:$1048576,2,0),0)</f>
        <v>3.0626768246293099E-2</v>
      </c>
      <c r="I17" s="232">
        <f>VLOOKUP(I$2,Tab_Rio!$1:$1048576,HLOOKUP($C17&amp;"_"&amp;4,Tab_Rio!$1:$1048576,2,0),0)</f>
        <v>0.12905099987983701</v>
      </c>
      <c r="J17" s="232">
        <f>VLOOKUP(J$2,Tab_Rio!$1:$1048576,HLOOKUP($C17&amp;"_"&amp;4,Tab_Rio!$1:$1048576,2,0),0)</f>
        <v>0.20457968115806599</v>
      </c>
      <c r="K17" s="232">
        <f>VLOOKUP(K$2,Tab_Rio!$1:$1048576,HLOOKUP($C17&amp;"_"&amp;4,Tab_Rio!$1:$1048576,2,0),0)</f>
        <v>0.21664540469646501</v>
      </c>
      <c r="L17" s="232">
        <f>VLOOKUP(L$2,Tab_Rio!$1:$1048576,HLOOKUP($C17&amp;"_"&amp;4,Tab_Rio!$1:$1048576,2,0),0)</f>
        <v>0.25173738598823497</v>
      </c>
      <c r="M17" s="232">
        <f>VLOOKUP(M$2,Tab_Rio!$1:$1048576,HLOOKUP($C17&amp;"_"&amp;4,Tab_Rio!$1:$1048576,2,0),0)</f>
        <v>0.24707752466201799</v>
      </c>
      <c r="N17" s="232">
        <f>VLOOKUP(N$2,Tab_Rio!$1:$1048576,HLOOKUP($C17&amp;"_"&amp;4,Tab_Rio!$1:$1048576,2,0),0)</f>
        <v>0.29727825522422802</v>
      </c>
      <c r="O17" s="232">
        <f>VLOOKUP(O$2,Tab_Rio!$1:$1048576,HLOOKUP($C17&amp;"_"&amp;4,Tab_Rio!$1:$1048576,2,0),0)</f>
        <v>0.45689895749092102</v>
      </c>
      <c r="P17" s="232">
        <f>VLOOKUP(P$2,Tab_Rio!$1:$1048576,HLOOKUP($C17&amp;"_"&amp;4,Tab_Rio!$1:$1048576,2,0),0)</f>
        <v>0.60596209764480602</v>
      </c>
      <c r="Q17" s="232">
        <f>VLOOKUP(Q$2,Tab_Rio!$1:$1048576,HLOOKUP($C17&amp;"_"&amp;4,Tab_Rio!$1:$1048576,2,0),0)</f>
        <v>0.67185145616531405</v>
      </c>
      <c r="R17" s="232">
        <f>VLOOKUP(R$2,Tab_Rio!$1:$1048576,HLOOKUP($C17&amp;"_"&amp;4,Tab_Rio!$1:$1048576,2,0),0)</f>
        <v>0.87275022268295299</v>
      </c>
      <c r="S17" s="232">
        <f>VLOOKUP(S$2,Tab_Rio!$1:$1048576,HLOOKUP($C17&amp;"_"&amp;4,Tab_Rio!$1:$1048576,2,0),0)</f>
        <v>1.31045246124268</v>
      </c>
      <c r="T17" s="232">
        <f>VLOOKUP(T$2,Tab_Rio!$1:$1048576,HLOOKUP($C17&amp;"_"&amp;4,Tab_Rio!$1:$1048576,2,0),0)</f>
        <v>1.6265841722488401</v>
      </c>
      <c r="U17" s="232">
        <f>VLOOKUP(U$2,Tab_Rio!$1:$1048576,HLOOKUP($C17&amp;"_"&amp;4,Tab_Rio!$1:$1048576,2,0),0)</f>
        <v>1.6435915231704701</v>
      </c>
    </row>
    <row r="18" spans="2:21" x14ac:dyDescent="0.25">
      <c r="C18" s="327">
        <v>32014</v>
      </c>
      <c r="D18" s="232">
        <f>VLOOKUP(D$2,Tab_Rio!$1:$1048576,HLOOKUP($C18&amp;"_"&amp;4,Tab_Rio!$1:$1048576,2,0),0)</f>
        <v>-0.77290290594100997</v>
      </c>
      <c r="E18" s="232">
        <f>VLOOKUP(E$2,Tab_Rio!$1:$1048576,HLOOKUP($C18&amp;"_"&amp;4,Tab_Rio!$1:$1048576,2,0),0)</f>
        <v>-0.284772098064423</v>
      </c>
      <c r="F18" s="232">
        <f>VLOOKUP(F$2,Tab_Rio!$1:$1048576,HLOOKUP($C18&amp;"_"&amp;4,Tab_Rio!$1:$1048576,2,0),0)</f>
        <v>-0.31633290648460399</v>
      </c>
      <c r="G18" s="232">
        <f>VLOOKUP(G$2,Tab_Rio!$1:$1048576,HLOOKUP($C18&amp;"_"&amp;4,Tab_Rio!$1:$1048576,2,0),0)</f>
        <v>-0.12783496081829099</v>
      </c>
      <c r="H18" s="232">
        <f>VLOOKUP(H$2,Tab_Rio!$1:$1048576,HLOOKUP($C18&amp;"_"&amp;4,Tab_Rio!$1:$1048576,2,0),0)</f>
        <v>-7.6679252088069902E-2</v>
      </c>
      <c r="I18" s="232">
        <f>VLOOKUP(I$2,Tab_Rio!$1:$1048576,HLOOKUP($C18&amp;"_"&amp;4,Tab_Rio!$1:$1048576,2,0),0)</f>
        <v>1.20338471606374E-2</v>
      </c>
      <c r="J18" s="232">
        <f>VLOOKUP(J$2,Tab_Rio!$1:$1048576,HLOOKUP($C18&amp;"_"&amp;4,Tab_Rio!$1:$1048576,2,0),0)</f>
        <v>-4.96931336820126E-2</v>
      </c>
      <c r="K18" s="232">
        <f>VLOOKUP(K$2,Tab_Rio!$1:$1048576,HLOOKUP($C18&amp;"_"&amp;4,Tab_Rio!$1:$1048576,2,0),0)</f>
        <v>-6.5546661615371704E-2</v>
      </c>
      <c r="L18" s="232">
        <f>VLOOKUP(L$2,Tab_Rio!$1:$1048576,HLOOKUP($C18&amp;"_"&amp;4,Tab_Rio!$1:$1048576,2,0),0)</f>
        <v>6.0329604893922799E-2</v>
      </c>
      <c r="M18" s="232">
        <f>VLOOKUP(M$2,Tab_Rio!$1:$1048576,HLOOKUP($C18&amp;"_"&amp;4,Tab_Rio!$1:$1048576,2,0),0)</f>
        <v>4.8576924949884401E-2</v>
      </c>
      <c r="N18" s="232">
        <f>VLOOKUP(N$2,Tab_Rio!$1:$1048576,HLOOKUP($C18&amp;"_"&amp;4,Tab_Rio!$1:$1048576,2,0),0)</f>
        <v>7.4555799365043599E-2</v>
      </c>
      <c r="O18" s="232">
        <f>VLOOKUP(O$2,Tab_Rio!$1:$1048576,HLOOKUP($C18&amp;"_"&amp;4,Tab_Rio!$1:$1048576,2,0),0)</f>
        <v>0.22839111089706399</v>
      </c>
      <c r="P18" s="232">
        <f>VLOOKUP(P$2,Tab_Rio!$1:$1048576,HLOOKUP($C18&amp;"_"&amp;4,Tab_Rio!$1:$1048576,2,0),0)</f>
        <v>0.21729400753974901</v>
      </c>
      <c r="Q18" s="232">
        <f>VLOOKUP(Q$2,Tab_Rio!$1:$1048576,HLOOKUP($C18&amp;"_"&amp;4,Tab_Rio!$1:$1048576,2,0),0)</f>
        <v>0.33355402946472201</v>
      </c>
      <c r="R18" s="232">
        <f>VLOOKUP(R$2,Tab_Rio!$1:$1048576,HLOOKUP($C18&amp;"_"&amp;4,Tab_Rio!$1:$1048576,2,0),0)</f>
        <v>0.49286416172981301</v>
      </c>
      <c r="S18" s="232">
        <f>VLOOKUP(S$2,Tab_Rio!$1:$1048576,HLOOKUP($C18&amp;"_"&amp;4,Tab_Rio!$1:$1048576,2,0),0)</f>
        <v>0.88465064764022805</v>
      </c>
      <c r="T18" s="232">
        <f>VLOOKUP(T$2,Tab_Rio!$1:$1048576,HLOOKUP($C18&amp;"_"&amp;4,Tab_Rio!$1:$1048576,2,0),0)</f>
        <v>1.2522265911102299</v>
      </c>
      <c r="U18" s="232">
        <f>VLOOKUP(U$2,Tab_Rio!$1:$1048576,HLOOKUP($C18&amp;"_"&amp;4,Tab_Rio!$1:$1048576,2,0),0)</f>
        <v>1.7659052610397299</v>
      </c>
    </row>
    <row r="19" spans="2:21" x14ac:dyDescent="0.25">
      <c r="C19" s="327">
        <v>42014</v>
      </c>
      <c r="D19" s="232">
        <f>VLOOKUP(D$2,Tab_Rio!$1:$1048576,HLOOKUP($C19&amp;"_"&amp;4,Tab_Rio!$1:$1048576,2,0),0)</f>
        <v>-0.30910247564315801</v>
      </c>
      <c r="E19" s="232">
        <f>VLOOKUP(E$2,Tab_Rio!$1:$1048576,HLOOKUP($C19&amp;"_"&amp;4,Tab_Rio!$1:$1048576,2,0),0)</f>
        <v>-0.30242961645126298</v>
      </c>
      <c r="F19" s="232">
        <f>VLOOKUP(F$2,Tab_Rio!$1:$1048576,HLOOKUP($C19&amp;"_"&amp;4,Tab_Rio!$1:$1048576,2,0),0)</f>
        <v>-9.3100316822528797E-2</v>
      </c>
      <c r="G19" s="232">
        <f>VLOOKUP(G$2,Tab_Rio!$1:$1048576,HLOOKUP($C19&amp;"_"&amp;4,Tab_Rio!$1:$1048576,2,0),0)</f>
        <v>-3.5315953195095097E-2</v>
      </c>
      <c r="H19" s="232">
        <f>VLOOKUP(H$2,Tab_Rio!$1:$1048576,HLOOKUP($C19&amp;"_"&amp;4,Tab_Rio!$1:$1048576,2,0),0)</f>
        <v>-6.6054962575435597E-2</v>
      </c>
      <c r="I19" s="232">
        <f>VLOOKUP(I$2,Tab_Rio!$1:$1048576,HLOOKUP($C19&amp;"_"&amp;4,Tab_Rio!$1:$1048576,2,0),0)</f>
        <v>-6.4916476607322707E-2</v>
      </c>
      <c r="J19" s="232">
        <f>VLOOKUP(J$2,Tab_Rio!$1:$1048576,HLOOKUP($C19&amp;"_"&amp;4,Tab_Rio!$1:$1048576,2,0),0)</f>
        <v>-5.62181547284126E-2</v>
      </c>
      <c r="K19" s="232">
        <f>VLOOKUP(K$2,Tab_Rio!$1:$1048576,HLOOKUP($C19&amp;"_"&amp;4,Tab_Rio!$1:$1048576,2,0),0)</f>
        <v>8.2030445337295504E-2</v>
      </c>
      <c r="L19" s="232">
        <f>VLOOKUP(L$2,Tab_Rio!$1:$1048576,HLOOKUP($C19&amp;"_"&amp;4,Tab_Rio!$1:$1048576,2,0),0)</f>
        <v>0.11617685854435</v>
      </c>
      <c r="M19" s="232">
        <f>VLOOKUP(M$2,Tab_Rio!$1:$1048576,HLOOKUP($C19&amp;"_"&amp;4,Tab_Rio!$1:$1048576,2,0),0)</f>
        <v>2.8197506442666099E-2</v>
      </c>
      <c r="N19" s="232">
        <f>VLOOKUP(N$2,Tab_Rio!$1:$1048576,HLOOKUP($C19&amp;"_"&amp;4,Tab_Rio!$1:$1048576,2,0),0)</f>
        <v>0.12872894108295399</v>
      </c>
      <c r="O19" s="232">
        <f>VLOOKUP(O$2,Tab_Rio!$1:$1048576,HLOOKUP($C19&amp;"_"&amp;4,Tab_Rio!$1:$1048576,2,0),0)</f>
        <v>0.278173238039017</v>
      </c>
      <c r="P19" s="232">
        <f>VLOOKUP(P$2,Tab_Rio!$1:$1048576,HLOOKUP($C19&amp;"_"&amp;4,Tab_Rio!$1:$1048576,2,0),0)</f>
        <v>0.37532356381416299</v>
      </c>
      <c r="Q19" s="232">
        <f>VLOOKUP(Q$2,Tab_Rio!$1:$1048576,HLOOKUP($C19&amp;"_"&amp;4,Tab_Rio!$1:$1048576,2,0),0)</f>
        <v>0.55319350957870495</v>
      </c>
      <c r="R19" s="232">
        <f>VLOOKUP(R$2,Tab_Rio!$1:$1048576,HLOOKUP($C19&amp;"_"&amp;4,Tab_Rio!$1:$1048576,2,0),0)</f>
        <v>0.51141047477722201</v>
      </c>
      <c r="S19" s="232">
        <f>VLOOKUP(S$2,Tab_Rio!$1:$1048576,HLOOKUP($C19&amp;"_"&amp;4,Tab_Rio!$1:$1048576,2,0),0)</f>
        <v>1.0034199953079199</v>
      </c>
      <c r="T19" s="232">
        <f>VLOOKUP(T$2,Tab_Rio!$1:$1048576,HLOOKUP($C19&amp;"_"&amp;4,Tab_Rio!$1:$1048576,2,0),0)</f>
        <v>1.68429338932037</v>
      </c>
      <c r="U19" s="232">
        <f>VLOOKUP(U$2,Tab_Rio!$1:$1048576,HLOOKUP($C19&amp;"_"&amp;4,Tab_Rio!$1:$1048576,2,0),0)</f>
        <v>1.6690652370452901</v>
      </c>
    </row>
    <row r="20" spans="2:21" x14ac:dyDescent="0.25">
      <c r="C20" s="327">
        <v>2015</v>
      </c>
      <c r="D20" s="232">
        <f>VLOOKUP(D$2,Tab_Rio!$1:$1048576,HLOOKUP($C20&amp;"_"&amp;4,Tab_Rio!$1:$1048576,2,0),0)</f>
        <v>-0.11012939363718</v>
      </c>
      <c r="E20" s="232">
        <f>VLOOKUP(E$2,Tab_Rio!$1:$1048576,HLOOKUP($C20&amp;"_"&amp;4,Tab_Rio!$1:$1048576,2,0),0)</f>
        <v>-7.6740078628063202E-2</v>
      </c>
      <c r="F20" s="232">
        <f>VLOOKUP(F$2,Tab_Rio!$1:$1048576,HLOOKUP($C20&amp;"_"&amp;4,Tab_Rio!$1:$1048576,2,0),0)</f>
        <v>-0.168494433164597</v>
      </c>
      <c r="G20" s="232">
        <f>VLOOKUP(G$2,Tab_Rio!$1:$1048576,HLOOKUP($C20&amp;"_"&amp;4,Tab_Rio!$1:$1048576,2,0),0)</f>
        <v>-9.6933871507644695E-2</v>
      </c>
      <c r="H20" s="232">
        <f>VLOOKUP(H$2,Tab_Rio!$1:$1048576,HLOOKUP($C20&amp;"_"&amp;4,Tab_Rio!$1:$1048576,2,0),0)</f>
        <v>-4.9543824046850198E-2</v>
      </c>
      <c r="I20" s="232">
        <f>VLOOKUP(I$2,Tab_Rio!$1:$1048576,HLOOKUP($C20&amp;"_"&amp;4,Tab_Rio!$1:$1048576,2,0),0)</f>
        <v>5.6708166375756298E-3</v>
      </c>
      <c r="J20" s="232">
        <f>VLOOKUP(J$2,Tab_Rio!$1:$1048576,HLOOKUP($C20&amp;"_"&amp;4,Tab_Rio!$1:$1048576,2,0),0)</f>
        <v>-1.62268504500389E-2</v>
      </c>
      <c r="K20" s="232">
        <f>VLOOKUP(K$2,Tab_Rio!$1:$1048576,HLOOKUP($C20&amp;"_"&amp;4,Tab_Rio!$1:$1048576,2,0),0)</f>
        <v>8.8934719562530504E-2</v>
      </c>
      <c r="L20" s="232">
        <f>VLOOKUP(L$2,Tab_Rio!$1:$1048576,HLOOKUP($C20&amp;"_"&amp;4,Tab_Rio!$1:$1048576,2,0),0)</f>
        <v>9.0411476790904999E-2</v>
      </c>
      <c r="M20" s="232">
        <f>VLOOKUP(M$2,Tab_Rio!$1:$1048576,HLOOKUP($C20&amp;"_"&amp;4,Tab_Rio!$1:$1048576,2,0),0)</f>
        <v>5.1753707230091102E-2</v>
      </c>
      <c r="N20" s="232">
        <f>VLOOKUP(N$2,Tab_Rio!$1:$1048576,HLOOKUP($C20&amp;"_"&amp;4,Tab_Rio!$1:$1048576,2,0),0)</f>
        <v>0.125426441431046</v>
      </c>
      <c r="O20" s="232">
        <f>VLOOKUP(O$2,Tab_Rio!$1:$1048576,HLOOKUP($C20&amp;"_"&amp;4,Tab_Rio!$1:$1048576,2,0),0)</f>
        <v>0.34887212514877303</v>
      </c>
      <c r="P20" s="232">
        <f>VLOOKUP(P$2,Tab_Rio!$1:$1048576,HLOOKUP($C20&amp;"_"&amp;4,Tab_Rio!$1:$1048576,2,0),0)</f>
        <v>0.49331068992614702</v>
      </c>
      <c r="Q20" s="232">
        <f>VLOOKUP(Q$2,Tab_Rio!$1:$1048576,HLOOKUP($C20&amp;"_"&amp;4,Tab_Rio!$1:$1048576,2,0),0)</f>
        <v>0.65299940109252896</v>
      </c>
      <c r="R20" s="232">
        <f>VLOOKUP(R$2,Tab_Rio!$1:$1048576,HLOOKUP($C20&amp;"_"&amp;4,Tab_Rio!$1:$1048576,2,0),0)</f>
        <v>0.76442056894302401</v>
      </c>
      <c r="S20" s="232">
        <f>VLOOKUP(S$2,Tab_Rio!$1:$1048576,HLOOKUP($C20&amp;"_"&amp;4,Tab_Rio!$1:$1048576,2,0),0)</f>
        <v>1.30385434627533</v>
      </c>
      <c r="T20" s="232">
        <f>VLOOKUP(T$2,Tab_Rio!$1:$1048576,HLOOKUP($C20&amp;"_"&amp;4,Tab_Rio!$1:$1048576,2,0),0)</f>
        <v>1.6634286642074601</v>
      </c>
      <c r="U20" s="232">
        <f>VLOOKUP(U$2,Tab_Rio!$1:$1048576,HLOOKUP($C20&amp;"_"&amp;4,Tab_Rio!$1:$1048576,2,0),0)</f>
        <v>1.8607492446899401</v>
      </c>
    </row>
    <row r="21" spans="2:21" x14ac:dyDescent="0.25">
      <c r="C21" s="327">
        <v>12015</v>
      </c>
      <c r="D21" s="232">
        <f>VLOOKUP(D$2,Tab_Rio!$1:$1048576,HLOOKUP($C21&amp;"_"&amp;4,Tab_Rio!$1:$1048576,2,0),0)</f>
        <v>4.5023038983344997E-2</v>
      </c>
      <c r="E21" s="232">
        <f>VLOOKUP(E$2,Tab_Rio!$1:$1048576,HLOOKUP($C21&amp;"_"&amp;4,Tab_Rio!$1:$1048576,2,0),0)</f>
        <v>-7.2652794420719105E-2</v>
      </c>
      <c r="F21" s="232">
        <f>VLOOKUP(F$2,Tab_Rio!$1:$1048576,HLOOKUP($C21&amp;"_"&amp;4,Tab_Rio!$1:$1048576,2,0),0)</f>
        <v>-6.8570971488952595E-2</v>
      </c>
      <c r="G21" s="232">
        <f>VLOOKUP(G$2,Tab_Rio!$1:$1048576,HLOOKUP($C21&amp;"_"&amp;4,Tab_Rio!$1:$1048576,2,0),0)</f>
        <v>-3.8681544363498702E-2</v>
      </c>
      <c r="H21" s="232">
        <f>VLOOKUP(H$2,Tab_Rio!$1:$1048576,HLOOKUP($C21&amp;"_"&amp;4,Tab_Rio!$1:$1048576,2,0),0)</f>
        <v>-5.5566694587469101E-2</v>
      </c>
      <c r="I21" s="232">
        <f>VLOOKUP(I$2,Tab_Rio!$1:$1048576,HLOOKUP($C21&amp;"_"&amp;4,Tab_Rio!$1:$1048576,2,0),0)</f>
        <v>-4.2365767061710399E-2</v>
      </c>
      <c r="J21" s="232">
        <f>VLOOKUP(J$2,Tab_Rio!$1:$1048576,HLOOKUP($C21&amp;"_"&amp;4,Tab_Rio!$1:$1048576,2,0),0)</f>
        <v>-0.122636944055557</v>
      </c>
      <c r="K21" s="232">
        <f>VLOOKUP(K$2,Tab_Rio!$1:$1048576,HLOOKUP($C21&amp;"_"&amp;4,Tab_Rio!$1:$1048576,2,0),0)</f>
        <v>8.2359664142131805E-2</v>
      </c>
      <c r="L21" s="232">
        <f>VLOOKUP(L$2,Tab_Rio!$1:$1048576,HLOOKUP($C21&amp;"_"&amp;4,Tab_Rio!$1:$1048576,2,0),0)</f>
        <v>7.8801065683364896E-2</v>
      </c>
      <c r="M21" s="232">
        <f>VLOOKUP(M$2,Tab_Rio!$1:$1048576,HLOOKUP($C21&amp;"_"&amp;4,Tab_Rio!$1:$1048576,2,0),0)</f>
        <v>6.5472923219203893E-2</v>
      </c>
      <c r="N21" s="232">
        <f>VLOOKUP(N$2,Tab_Rio!$1:$1048576,HLOOKUP($C21&amp;"_"&amp;4,Tab_Rio!$1:$1048576,2,0),0)</f>
        <v>7.9236961901187897E-2</v>
      </c>
      <c r="O21" s="232">
        <f>VLOOKUP(O$2,Tab_Rio!$1:$1048576,HLOOKUP($C21&amp;"_"&amp;4,Tab_Rio!$1:$1048576,2,0),0)</f>
        <v>0.30866688489913902</v>
      </c>
      <c r="P21" s="232">
        <f>VLOOKUP(P$2,Tab_Rio!$1:$1048576,HLOOKUP($C21&amp;"_"&amp;4,Tab_Rio!$1:$1048576,2,0),0)</f>
        <v>0.46657207608223</v>
      </c>
      <c r="Q21" s="232">
        <f>VLOOKUP(Q$2,Tab_Rio!$1:$1048576,HLOOKUP($C21&amp;"_"&amp;4,Tab_Rio!$1:$1048576,2,0),0)</f>
        <v>0.58570474386215199</v>
      </c>
      <c r="R21" s="232">
        <f>VLOOKUP(R$2,Tab_Rio!$1:$1048576,HLOOKUP($C21&amp;"_"&amp;4,Tab_Rio!$1:$1048576,2,0),0)</f>
        <v>0.62497729063034102</v>
      </c>
      <c r="S21" s="232">
        <f>VLOOKUP(S$2,Tab_Rio!$1:$1048576,HLOOKUP($C21&amp;"_"&amp;4,Tab_Rio!$1:$1048576,2,0),0)</f>
        <v>1.2426292896270801</v>
      </c>
      <c r="T21" s="232">
        <f>VLOOKUP(T$2,Tab_Rio!$1:$1048576,HLOOKUP($C21&amp;"_"&amp;4,Tab_Rio!$1:$1048576,2,0),0)</f>
        <v>1.5233780145645099</v>
      </c>
      <c r="U21" s="232">
        <f>VLOOKUP(U$2,Tab_Rio!$1:$1048576,HLOOKUP($C21&amp;"_"&amp;4,Tab_Rio!$1:$1048576,2,0),0)</f>
        <v>1.64372718334198</v>
      </c>
    </row>
    <row r="22" spans="2:21" x14ac:dyDescent="0.25">
      <c r="C22" s="327">
        <v>22015</v>
      </c>
      <c r="D22" s="232">
        <f>VLOOKUP(D$2,Tab_Rio!$1:$1048576,HLOOKUP($C22&amp;"_"&amp;4,Tab_Rio!$1:$1048576,2,0),0)</f>
        <v>-3.6234494298696497E-2</v>
      </c>
      <c r="E22" s="232">
        <f>VLOOKUP(E$2,Tab_Rio!$1:$1048576,HLOOKUP($C22&amp;"_"&amp;4,Tab_Rio!$1:$1048576,2,0),0)</f>
        <v>-4.9665920436382301E-2</v>
      </c>
      <c r="F22" s="232">
        <f>VLOOKUP(F$2,Tab_Rio!$1:$1048576,HLOOKUP($C22&amp;"_"&amp;4,Tab_Rio!$1:$1048576,2,0),0)</f>
        <v>-0.14700269699096699</v>
      </c>
      <c r="G22" s="232">
        <f>VLOOKUP(G$2,Tab_Rio!$1:$1048576,HLOOKUP($C22&amp;"_"&amp;4,Tab_Rio!$1:$1048576,2,0),0)</f>
        <v>-3.4880857914686203E-2</v>
      </c>
      <c r="H22" s="232">
        <f>VLOOKUP(H$2,Tab_Rio!$1:$1048576,HLOOKUP($C22&amp;"_"&amp;4,Tab_Rio!$1:$1048576,2,0),0)</f>
        <v>-5.9369234368205097E-3</v>
      </c>
      <c r="I22" s="232">
        <f>VLOOKUP(I$2,Tab_Rio!$1:$1048576,HLOOKUP($C22&amp;"_"&amp;4,Tab_Rio!$1:$1048576,2,0),0)</f>
        <v>5.3190555423498202E-2</v>
      </c>
      <c r="J22" s="232">
        <f>VLOOKUP(J$2,Tab_Rio!$1:$1048576,HLOOKUP($C22&amp;"_"&amp;4,Tab_Rio!$1:$1048576,2,0),0)</f>
        <v>8.7872743606567397E-2</v>
      </c>
      <c r="K22" s="232">
        <f>VLOOKUP(K$2,Tab_Rio!$1:$1048576,HLOOKUP($C22&amp;"_"&amp;4,Tab_Rio!$1:$1048576,2,0),0)</f>
        <v>0.138184204697609</v>
      </c>
      <c r="L22" s="232">
        <f>VLOOKUP(L$2,Tab_Rio!$1:$1048576,HLOOKUP($C22&amp;"_"&amp;4,Tab_Rio!$1:$1048576,2,0),0)</f>
        <v>0.11915326863527299</v>
      </c>
      <c r="M22" s="232">
        <f>VLOOKUP(M$2,Tab_Rio!$1:$1048576,HLOOKUP($C22&amp;"_"&amp;4,Tab_Rio!$1:$1048576,2,0),0)</f>
        <v>9.0942636132240295E-2</v>
      </c>
      <c r="N22" s="232">
        <f>VLOOKUP(N$2,Tab_Rio!$1:$1048576,HLOOKUP($C22&amp;"_"&amp;4,Tab_Rio!$1:$1048576,2,0),0)</f>
        <v>0.119702823460102</v>
      </c>
      <c r="O22" s="232">
        <f>VLOOKUP(O$2,Tab_Rio!$1:$1048576,HLOOKUP($C22&amp;"_"&amp;4,Tab_Rio!$1:$1048576,2,0),0)</f>
        <v>0.377285927534103</v>
      </c>
      <c r="P22" s="232">
        <f>VLOOKUP(P$2,Tab_Rio!$1:$1048576,HLOOKUP($C22&amp;"_"&amp;4,Tab_Rio!$1:$1048576,2,0),0)</f>
        <v>0.50443148612976096</v>
      </c>
      <c r="Q22" s="232">
        <f>VLOOKUP(Q$2,Tab_Rio!$1:$1048576,HLOOKUP($C22&amp;"_"&amp;4,Tab_Rio!$1:$1048576,2,0),0)</f>
        <v>0.61886709928512595</v>
      </c>
      <c r="R22" s="232">
        <f>VLOOKUP(R$2,Tab_Rio!$1:$1048576,HLOOKUP($C22&amp;"_"&amp;4,Tab_Rio!$1:$1048576,2,0),0)</f>
        <v>0.71413165330886796</v>
      </c>
      <c r="S22" s="232">
        <f>VLOOKUP(S$2,Tab_Rio!$1:$1048576,HLOOKUP($C22&amp;"_"&amp;4,Tab_Rio!$1:$1048576,2,0),0)</f>
        <v>1.3204106092453001</v>
      </c>
      <c r="T22" s="232">
        <f>VLOOKUP(T$2,Tab_Rio!$1:$1048576,HLOOKUP($C22&amp;"_"&amp;4,Tab_Rio!$1:$1048576,2,0),0)</f>
        <v>1.7711499929428101</v>
      </c>
      <c r="U22" s="232">
        <f>VLOOKUP(U$2,Tab_Rio!$1:$1048576,HLOOKUP($C22&amp;"_"&amp;4,Tab_Rio!$1:$1048576,2,0),0)</f>
        <v>1.92731237411499</v>
      </c>
    </row>
    <row r="23" spans="2:21" x14ac:dyDescent="0.25">
      <c r="C23" s="327">
        <v>32015</v>
      </c>
      <c r="D23" s="232">
        <f>VLOOKUP(D$2,Tab_Rio!$1:$1048576,HLOOKUP($C23&amp;"_"&amp;4,Tab_Rio!$1:$1048576,2,0),0)</f>
        <v>-0.19580538570880901</v>
      </c>
      <c r="E23" s="232">
        <f>VLOOKUP(E$2,Tab_Rio!$1:$1048576,HLOOKUP($C23&amp;"_"&amp;4,Tab_Rio!$1:$1048576,2,0),0)</f>
        <v>-3.35081592202187E-2</v>
      </c>
      <c r="F23" s="232">
        <f>VLOOKUP(F$2,Tab_Rio!$1:$1048576,HLOOKUP($C23&amp;"_"&amp;4,Tab_Rio!$1:$1048576,2,0),0)</f>
        <v>-0.190010875463486</v>
      </c>
      <c r="G23" s="232">
        <f>VLOOKUP(G$2,Tab_Rio!$1:$1048576,HLOOKUP($C23&amp;"_"&amp;4,Tab_Rio!$1:$1048576,2,0),0)</f>
        <v>-0.100608706474304</v>
      </c>
      <c r="H23" s="232">
        <f>VLOOKUP(H$2,Tab_Rio!$1:$1048576,HLOOKUP($C23&amp;"_"&amp;4,Tab_Rio!$1:$1048576,2,0),0)</f>
        <v>-4.3041110038757303E-2</v>
      </c>
      <c r="I23" s="232">
        <f>VLOOKUP(I$2,Tab_Rio!$1:$1048576,HLOOKUP($C23&amp;"_"&amp;4,Tab_Rio!$1:$1048576,2,0),0)</f>
        <v>5.52693568170071E-2</v>
      </c>
      <c r="J23" s="232">
        <f>VLOOKUP(J$2,Tab_Rio!$1:$1048576,HLOOKUP($C23&amp;"_"&amp;4,Tab_Rio!$1:$1048576,2,0),0)</f>
        <v>2.45731119066477E-2</v>
      </c>
      <c r="K23" s="232">
        <f>VLOOKUP(K$2,Tab_Rio!$1:$1048576,HLOOKUP($C23&amp;"_"&amp;4,Tab_Rio!$1:$1048576,2,0),0)</f>
        <v>0.131077066063881</v>
      </c>
      <c r="L23" s="232">
        <f>VLOOKUP(L$2,Tab_Rio!$1:$1048576,HLOOKUP($C23&amp;"_"&amp;4,Tab_Rio!$1:$1048576,2,0),0)</f>
        <v>0.113626912236214</v>
      </c>
      <c r="M23" s="232">
        <f>VLOOKUP(M$2,Tab_Rio!$1:$1048576,HLOOKUP($C23&amp;"_"&amp;4,Tab_Rio!$1:$1048576,2,0),0)</f>
        <v>3.5599309951066999E-2</v>
      </c>
      <c r="N23" s="232">
        <f>VLOOKUP(N$2,Tab_Rio!$1:$1048576,HLOOKUP($C23&amp;"_"&amp;4,Tab_Rio!$1:$1048576,2,0),0)</f>
        <v>0.21338407695293399</v>
      </c>
      <c r="O23" s="232">
        <f>VLOOKUP(O$2,Tab_Rio!$1:$1048576,HLOOKUP($C23&amp;"_"&amp;4,Tab_Rio!$1:$1048576,2,0),0)</f>
        <v>0.38012781739234902</v>
      </c>
      <c r="P23" s="232">
        <f>VLOOKUP(P$2,Tab_Rio!$1:$1048576,HLOOKUP($C23&amp;"_"&amp;4,Tab_Rio!$1:$1048576,2,0),0)</f>
        <v>0.49707120656967202</v>
      </c>
      <c r="Q23" s="232">
        <f>VLOOKUP(Q$2,Tab_Rio!$1:$1048576,HLOOKUP($C23&amp;"_"&amp;4,Tab_Rio!$1:$1048576,2,0),0)</f>
        <v>0.66329663991928101</v>
      </c>
      <c r="R23" s="232">
        <f>VLOOKUP(R$2,Tab_Rio!$1:$1048576,HLOOKUP($C23&amp;"_"&amp;4,Tab_Rio!$1:$1048576,2,0),0)</f>
        <v>0.75766849517822299</v>
      </c>
      <c r="S23" s="232">
        <f>VLOOKUP(S$2,Tab_Rio!$1:$1048576,HLOOKUP($C23&amp;"_"&amp;4,Tab_Rio!$1:$1048576,2,0),0)</f>
        <v>1.3795688152313199</v>
      </c>
      <c r="T23" s="232">
        <f>VLOOKUP(T$2,Tab_Rio!$1:$1048576,HLOOKUP($C23&amp;"_"&amp;4,Tab_Rio!$1:$1048576,2,0),0)</f>
        <v>1.6871768236160301</v>
      </c>
      <c r="U23" s="232">
        <f>VLOOKUP(U$2,Tab_Rio!$1:$1048576,HLOOKUP($C23&amp;"_"&amp;4,Tab_Rio!$1:$1048576,2,0),0)</f>
        <v>1.97402024269104</v>
      </c>
    </row>
    <row r="24" spans="2:21" x14ac:dyDescent="0.25">
      <c r="C24" s="327">
        <v>42015</v>
      </c>
      <c r="D24" s="232">
        <f>VLOOKUP(D$2,Tab_Rio!$1:$1048576,HLOOKUP($C24&amp;"_"&amp;4,Tab_Rio!$1:$1048576,2,0),0)</f>
        <v>-0.26241037249565102</v>
      </c>
      <c r="E24" s="232">
        <f>VLOOKUP(E$2,Tab_Rio!$1:$1048576,HLOOKUP($C24&amp;"_"&amp;4,Tab_Rio!$1:$1048576,2,0),0)</f>
        <v>-0.118093580007553</v>
      </c>
      <c r="F24" s="232">
        <f>VLOOKUP(F$2,Tab_Rio!$1:$1048576,HLOOKUP($C24&amp;"_"&amp;4,Tab_Rio!$1:$1048576,2,0),0)</f>
        <v>-0.22274418175220501</v>
      </c>
      <c r="G24" s="232">
        <f>VLOOKUP(G$2,Tab_Rio!$1:$1048576,HLOOKUP($C24&amp;"_"&amp;4,Tab_Rio!$1:$1048576,2,0),0)</f>
        <v>-0.17120620608329801</v>
      </c>
      <c r="H24" s="232">
        <f>VLOOKUP(H$2,Tab_Rio!$1:$1048576,HLOOKUP($C24&amp;"_"&amp;4,Tab_Rio!$1:$1048576,2,0),0)</f>
        <v>-5.9806641191244098E-2</v>
      </c>
      <c r="I24" s="232">
        <f>VLOOKUP(I$2,Tab_Rio!$1:$1048576,HLOOKUP($C24&amp;"_"&amp;4,Tab_Rio!$1:$1048576,2,0),0)</f>
        <v>-1.40966195613146E-3</v>
      </c>
      <c r="J24" s="232">
        <f>VLOOKUP(J$2,Tab_Rio!$1:$1048576,HLOOKUP($C24&amp;"_"&amp;4,Tab_Rio!$1:$1048576,2,0),0)</f>
        <v>-1.5421475283801601E-2</v>
      </c>
      <c r="K24" s="232">
        <f>VLOOKUP(K$2,Tab_Rio!$1:$1048576,HLOOKUP($C24&amp;"_"&amp;4,Tab_Rio!$1:$1048576,2,0),0)</f>
        <v>2.7803240343928299E-2</v>
      </c>
      <c r="L24" s="232">
        <f>VLOOKUP(L$2,Tab_Rio!$1:$1048576,HLOOKUP($C24&amp;"_"&amp;4,Tab_Rio!$1:$1048576,2,0),0)</f>
        <v>8.4575355052947998E-2</v>
      </c>
      <c r="M24" s="232">
        <f>VLOOKUP(M$2,Tab_Rio!$1:$1048576,HLOOKUP($C24&amp;"_"&amp;4,Tab_Rio!$1:$1048576,2,0),0)</f>
        <v>4.7259673476219198E-2</v>
      </c>
      <c r="N24" s="232">
        <f>VLOOKUP(N$2,Tab_Rio!$1:$1048576,HLOOKUP($C24&amp;"_"&amp;4,Tab_Rio!$1:$1048576,2,0),0)</f>
        <v>0.12308806926012</v>
      </c>
      <c r="O24" s="232">
        <f>VLOOKUP(O$2,Tab_Rio!$1:$1048576,HLOOKUP($C24&amp;"_"&amp;4,Tab_Rio!$1:$1048576,2,0),0)</f>
        <v>0.35931739211082497</v>
      </c>
      <c r="P24" s="232">
        <f>VLOOKUP(P$2,Tab_Rio!$1:$1048576,HLOOKUP($C24&amp;"_"&amp;4,Tab_Rio!$1:$1048576,2,0),0)</f>
        <v>0.52847802639007602</v>
      </c>
      <c r="Q24" s="232">
        <f>VLOOKUP(Q$2,Tab_Rio!$1:$1048576,HLOOKUP($C24&amp;"_"&amp;4,Tab_Rio!$1:$1048576,2,0),0)</f>
        <v>0.75436472892761197</v>
      </c>
      <c r="R24" s="232">
        <f>VLOOKUP(R$2,Tab_Rio!$1:$1048576,HLOOKUP($C24&amp;"_"&amp;4,Tab_Rio!$1:$1048576,2,0),0)</f>
        <v>0.967337965965271</v>
      </c>
      <c r="S24" s="232">
        <f>VLOOKUP(S$2,Tab_Rio!$1:$1048576,HLOOKUP($C24&amp;"_"&amp;4,Tab_Rio!$1:$1048576,2,0),0)</f>
        <v>1.3039591312408401</v>
      </c>
      <c r="T24" s="232">
        <f>VLOOKUP(T$2,Tab_Rio!$1:$1048576,HLOOKUP($C24&amp;"_"&amp;4,Tab_Rio!$1:$1048576,2,0),0)</f>
        <v>1.75026595592499</v>
      </c>
      <c r="U24" s="232">
        <f>VLOOKUP(U$2,Tab_Rio!$1:$1048576,HLOOKUP($C24&amp;"_"&amp;4,Tab_Rio!$1:$1048576,2,0),0)</f>
        <v>1.9638557434082</v>
      </c>
    </row>
    <row r="25" spans="2:21" x14ac:dyDescent="0.25">
      <c r="C25" s="327">
        <v>2016</v>
      </c>
      <c r="D25" s="232">
        <f>VLOOKUP(D$2,Tab_Rio!$1:$1048576,HLOOKUP($C25&amp;"_"&amp;4,Tab_Rio!$1:$1048576,2,0),0)</f>
        <v>0.14068362116813701</v>
      </c>
      <c r="E25" s="232">
        <f>VLOOKUP(E$2,Tab_Rio!$1:$1048576,HLOOKUP($C25&amp;"_"&amp;4,Tab_Rio!$1:$1048576,2,0),0)</f>
        <v>5.2593067288398701E-2</v>
      </c>
      <c r="F25" s="232">
        <f>VLOOKUP(F$2,Tab_Rio!$1:$1048576,HLOOKUP($C25&amp;"_"&amp;4,Tab_Rio!$1:$1048576,2,0),0)</f>
        <v>-0.16295517981052399</v>
      </c>
      <c r="G25" s="232">
        <f>VLOOKUP(G$2,Tab_Rio!$1:$1048576,HLOOKUP($C25&amp;"_"&amp;4,Tab_Rio!$1:$1048576,2,0),0)</f>
        <v>-4.7176148742437397E-2</v>
      </c>
      <c r="H25" s="232">
        <f>VLOOKUP(H$2,Tab_Rio!$1:$1048576,HLOOKUP($C25&amp;"_"&amp;4,Tab_Rio!$1:$1048576,2,0),0)</f>
        <v>-2.80867107212543E-2</v>
      </c>
      <c r="I25" s="232">
        <f>VLOOKUP(I$2,Tab_Rio!$1:$1048576,HLOOKUP($C25&amp;"_"&amp;4,Tab_Rio!$1:$1048576,2,0),0)</f>
        <v>7.8764542937278706E-2</v>
      </c>
      <c r="J25" s="232">
        <f>VLOOKUP(J$2,Tab_Rio!$1:$1048576,HLOOKUP($C25&amp;"_"&amp;4,Tab_Rio!$1:$1048576,2,0),0)</f>
        <v>-1.5504509210586499E-2</v>
      </c>
      <c r="K25" s="232">
        <f>VLOOKUP(K$2,Tab_Rio!$1:$1048576,HLOOKUP($C25&amp;"_"&amp;4,Tab_Rio!$1:$1048576,2,0),0)</f>
        <v>6.0662619769573198E-2</v>
      </c>
      <c r="L25" s="232">
        <f>VLOOKUP(L$2,Tab_Rio!$1:$1048576,HLOOKUP($C25&amp;"_"&amp;4,Tab_Rio!$1:$1048576,2,0),0)</f>
        <v>0.100168742239475</v>
      </c>
      <c r="M25" s="232">
        <f>VLOOKUP(M$2,Tab_Rio!$1:$1048576,HLOOKUP($C25&amp;"_"&amp;4,Tab_Rio!$1:$1048576,2,0),0)</f>
        <v>0.10223024338483799</v>
      </c>
      <c r="N25" s="232">
        <f>VLOOKUP(N$2,Tab_Rio!$1:$1048576,HLOOKUP($C25&amp;"_"&amp;4,Tab_Rio!$1:$1048576,2,0),0)</f>
        <v>0.116527579724789</v>
      </c>
      <c r="O25" s="232">
        <f>VLOOKUP(O$2,Tab_Rio!$1:$1048576,HLOOKUP($C25&amp;"_"&amp;4,Tab_Rio!$1:$1048576,2,0),0)</f>
        <v>0.39198654890060403</v>
      </c>
      <c r="P25" s="232">
        <f>VLOOKUP(P$2,Tab_Rio!$1:$1048576,HLOOKUP($C25&amp;"_"&amp;4,Tab_Rio!$1:$1048576,2,0),0)</f>
        <v>0.53823065757751498</v>
      </c>
      <c r="Q25" s="232">
        <f>VLOOKUP(Q$2,Tab_Rio!$1:$1048576,HLOOKUP($C25&amp;"_"&amp;4,Tab_Rio!$1:$1048576,2,0),0)</f>
        <v>0.68756473064422596</v>
      </c>
      <c r="R25" s="232">
        <f>VLOOKUP(R$2,Tab_Rio!$1:$1048576,HLOOKUP($C25&amp;"_"&amp;4,Tab_Rio!$1:$1048576,2,0),0)</f>
        <v>0.83175337314605702</v>
      </c>
      <c r="S25" s="232">
        <f>VLOOKUP(S$2,Tab_Rio!$1:$1048576,HLOOKUP($C25&amp;"_"&amp;4,Tab_Rio!$1:$1048576,2,0),0)</f>
        <v>1.36038506031036</v>
      </c>
      <c r="T25" s="232">
        <f>VLOOKUP(T$2,Tab_Rio!$1:$1048576,HLOOKUP($C25&amp;"_"&amp;4,Tab_Rio!$1:$1048576,2,0),0)</f>
        <v>1.6568570137023899</v>
      </c>
      <c r="U25" s="232">
        <f>VLOOKUP(U$2,Tab_Rio!$1:$1048576,HLOOKUP($C25&amp;"_"&amp;4,Tab_Rio!$1:$1048576,2,0),0)</f>
        <v>2.07157278060913</v>
      </c>
    </row>
    <row r="26" spans="2:21" x14ac:dyDescent="0.25">
      <c r="C26" s="327">
        <v>12016</v>
      </c>
      <c r="D26" s="232">
        <f>VLOOKUP(D$2,Tab_Rio!$1:$1048576,HLOOKUP($C26&amp;"_"&amp;4,Tab_Rio!$1:$1048576,2,0),0)</f>
        <v>0.20684231817722301</v>
      </c>
      <c r="E26" s="232">
        <f>VLOOKUP(E$2,Tab_Rio!$1:$1048576,HLOOKUP($C26&amp;"_"&amp;4,Tab_Rio!$1:$1048576,2,0),0)</f>
        <v>-0.109495244920254</v>
      </c>
      <c r="F26" s="232">
        <f>VLOOKUP(F$2,Tab_Rio!$1:$1048576,HLOOKUP($C26&amp;"_"&amp;4,Tab_Rio!$1:$1048576,2,0),0)</f>
        <v>-0.18841437995433799</v>
      </c>
      <c r="G26" s="232">
        <f>VLOOKUP(G$2,Tab_Rio!$1:$1048576,HLOOKUP($C26&amp;"_"&amp;4,Tab_Rio!$1:$1048576,2,0),0)</f>
        <v>-2.6052307803183798E-3</v>
      </c>
      <c r="H26" s="232">
        <f>VLOOKUP(H$2,Tab_Rio!$1:$1048576,HLOOKUP($C26&amp;"_"&amp;4,Tab_Rio!$1:$1048576,2,0),0)</f>
        <v>-4.7151792794465998E-2</v>
      </c>
      <c r="I26" s="232">
        <f>VLOOKUP(I$2,Tab_Rio!$1:$1048576,HLOOKUP($C26&amp;"_"&amp;4,Tab_Rio!$1:$1048576,2,0),0)</f>
        <v>5.2647907286882401E-2</v>
      </c>
      <c r="J26" s="232">
        <f>VLOOKUP(J$2,Tab_Rio!$1:$1048576,HLOOKUP($C26&amp;"_"&amp;4,Tab_Rio!$1:$1048576,2,0),0)</f>
        <v>-9.6304424107074696E-2</v>
      </c>
      <c r="K26" s="232">
        <f>VLOOKUP(K$2,Tab_Rio!$1:$1048576,HLOOKUP($C26&amp;"_"&amp;4,Tab_Rio!$1:$1048576,2,0),0)</f>
        <v>7.4768282473087297E-2</v>
      </c>
      <c r="L26" s="232">
        <f>VLOOKUP(L$2,Tab_Rio!$1:$1048576,HLOOKUP($C26&amp;"_"&amp;4,Tab_Rio!$1:$1048576,2,0),0)</f>
        <v>6.3811488449573503E-2</v>
      </c>
      <c r="M26" s="232">
        <f>VLOOKUP(M$2,Tab_Rio!$1:$1048576,HLOOKUP($C26&amp;"_"&amp;4,Tab_Rio!$1:$1048576,2,0),0)</f>
        <v>6.8370461463928195E-2</v>
      </c>
      <c r="N26" s="232">
        <f>VLOOKUP(N$2,Tab_Rio!$1:$1048576,HLOOKUP($C26&amp;"_"&amp;4,Tab_Rio!$1:$1048576,2,0),0)</f>
        <v>9.4868890941142994E-2</v>
      </c>
      <c r="O26" s="232">
        <f>VLOOKUP(O$2,Tab_Rio!$1:$1048576,HLOOKUP($C26&amp;"_"&amp;4,Tab_Rio!$1:$1048576,2,0),0)</f>
        <v>0.36117634177207902</v>
      </c>
      <c r="P26" s="232">
        <f>VLOOKUP(P$2,Tab_Rio!$1:$1048576,HLOOKUP($C26&amp;"_"&amp;4,Tab_Rio!$1:$1048576,2,0),0)</f>
        <v>0.53636074066162098</v>
      </c>
      <c r="Q26" s="232">
        <f>VLOOKUP(Q$2,Tab_Rio!$1:$1048576,HLOOKUP($C26&amp;"_"&amp;4,Tab_Rio!$1:$1048576,2,0),0)</f>
        <v>0.70663839578628496</v>
      </c>
      <c r="R26" s="232">
        <f>VLOOKUP(R$2,Tab_Rio!$1:$1048576,HLOOKUP($C26&amp;"_"&amp;4,Tab_Rio!$1:$1048576,2,0),0)</f>
        <v>0.82208389043807995</v>
      </c>
      <c r="S26" s="232">
        <f>VLOOKUP(S$2,Tab_Rio!$1:$1048576,HLOOKUP($C26&amp;"_"&amp;4,Tab_Rio!$1:$1048576,2,0),0)</f>
        <v>1.3189766407012899</v>
      </c>
      <c r="T26" s="232">
        <f>VLOOKUP(T$2,Tab_Rio!$1:$1048576,HLOOKUP($C26&amp;"_"&amp;4,Tab_Rio!$1:$1048576,2,0),0)</f>
        <v>1.5984960794448899</v>
      </c>
      <c r="U26" s="232">
        <f>VLOOKUP(U$2,Tab_Rio!$1:$1048576,HLOOKUP($C26&amp;"_"&amp;4,Tab_Rio!$1:$1048576,2,0),0)</f>
        <v>2.1116840839386</v>
      </c>
    </row>
    <row r="27" spans="2:21" x14ac:dyDescent="0.25">
      <c r="C27" s="327">
        <v>22016</v>
      </c>
      <c r="D27" s="232">
        <f>VLOOKUP(D$2,Tab_Rio!$1:$1048576,HLOOKUP($C27&amp;"_"&amp;4,Tab_Rio!$1:$1048576,2,0),0)</f>
        <v>1.37426685541868E-2</v>
      </c>
      <c r="E27" s="232">
        <f>VLOOKUP(E$2,Tab_Rio!$1:$1048576,HLOOKUP($C27&amp;"_"&amp;4,Tab_Rio!$1:$1048576,2,0),0)</f>
        <v>0.23457370698451999</v>
      </c>
      <c r="F27" s="232">
        <f>VLOOKUP(F$2,Tab_Rio!$1:$1048576,HLOOKUP($C27&amp;"_"&amp;4,Tab_Rio!$1:$1048576,2,0),0)</f>
        <v>-0.13754534721374501</v>
      </c>
      <c r="G27" s="232">
        <f>VLOOKUP(G$2,Tab_Rio!$1:$1048576,HLOOKUP($C27&amp;"_"&amp;4,Tab_Rio!$1:$1048576,2,0),0)</f>
        <v>-8.5505768656730693E-2</v>
      </c>
      <c r="H27" s="232">
        <f>VLOOKUP(H$2,Tab_Rio!$1:$1048576,HLOOKUP($C27&amp;"_"&amp;4,Tab_Rio!$1:$1048576,2,0),0)</f>
        <v>-9.5251388847827894E-3</v>
      </c>
      <c r="I27" s="232">
        <f>VLOOKUP(I$2,Tab_Rio!$1:$1048576,HLOOKUP($C27&amp;"_"&amp;4,Tab_Rio!$1:$1048576,2,0),0)</f>
        <v>0.105369113385677</v>
      </c>
      <c r="J27" s="232">
        <f>VLOOKUP(J$2,Tab_Rio!$1:$1048576,HLOOKUP($C27&amp;"_"&amp;4,Tab_Rio!$1:$1048576,2,0),0)</f>
        <v>6.3228867948055295E-2</v>
      </c>
      <c r="K27" s="232">
        <f>VLOOKUP(K$2,Tab_Rio!$1:$1048576,HLOOKUP($C27&amp;"_"&amp;4,Tab_Rio!$1:$1048576,2,0),0)</f>
        <v>5.0550416111946099E-2</v>
      </c>
      <c r="L27" s="232">
        <f>VLOOKUP(L$2,Tab_Rio!$1:$1048576,HLOOKUP($C27&amp;"_"&amp;4,Tab_Rio!$1:$1048576,2,0),0)</f>
        <v>0.13639046251773801</v>
      </c>
      <c r="M27" s="232">
        <f>VLOOKUP(M$2,Tab_Rio!$1:$1048576,HLOOKUP($C27&amp;"_"&amp;4,Tab_Rio!$1:$1048576,2,0),0)</f>
        <v>0.136848479509354</v>
      </c>
      <c r="N27" s="232">
        <f>VLOOKUP(N$2,Tab_Rio!$1:$1048576,HLOOKUP($C27&amp;"_"&amp;4,Tab_Rio!$1:$1048576,2,0),0)</f>
        <v>0.13826574385166199</v>
      </c>
      <c r="O27" s="232">
        <f>VLOOKUP(O$2,Tab_Rio!$1:$1048576,HLOOKUP($C27&amp;"_"&amp;4,Tab_Rio!$1:$1048576,2,0),0)</f>
        <v>0.42337679862976102</v>
      </c>
      <c r="P27" s="232">
        <f>VLOOKUP(P$2,Tab_Rio!$1:$1048576,HLOOKUP($C27&amp;"_"&amp;4,Tab_Rio!$1:$1048576,2,0),0)</f>
        <v>0.53808897733688399</v>
      </c>
      <c r="Q27" s="232">
        <f>VLOOKUP(Q$2,Tab_Rio!$1:$1048576,HLOOKUP($C27&amp;"_"&amp;4,Tab_Rio!$1:$1048576,2,0),0)</f>
        <v>0.64328706264495905</v>
      </c>
      <c r="R27" s="232">
        <f>VLOOKUP(R$2,Tab_Rio!$1:$1048576,HLOOKUP($C27&amp;"_"&amp;4,Tab_Rio!$1:$1048576,2,0),0)</f>
        <v>0.839727103710175</v>
      </c>
      <c r="S27" s="232">
        <f>VLOOKUP(S$2,Tab_Rio!$1:$1048576,HLOOKUP($C27&amp;"_"&amp;4,Tab_Rio!$1:$1048576,2,0),0)</f>
        <v>1.40163433551788</v>
      </c>
      <c r="T27" s="232">
        <f>VLOOKUP(T$2,Tab_Rio!$1:$1048576,HLOOKUP($C27&amp;"_"&amp;4,Tab_Rio!$1:$1048576,2,0),0)</f>
        <v>1.71696925163269</v>
      </c>
      <c r="U27" s="232">
        <f>VLOOKUP(U$2,Tab_Rio!$1:$1048576,HLOOKUP($C27&amp;"_"&amp;4,Tab_Rio!$1:$1048576,2,0),0)</f>
        <v>2.02702116966248</v>
      </c>
    </row>
    <row r="28" spans="2:21" x14ac:dyDescent="0.25">
      <c r="B28" s="326" t="s">
        <v>770</v>
      </c>
      <c r="C28" s="327"/>
    </row>
    <row r="29" spans="2:21" ht="15" customHeight="1" x14ac:dyDescent="0.25">
      <c r="C29" s="327">
        <v>2012</v>
      </c>
      <c r="D29" s="232">
        <f>VLOOKUP(D$2,Tab_Rio!$1:$1048576,HLOOKUP($C29&amp;"_"&amp;10,Tab_Rio!$1:$1048576,2,0),0)</f>
        <v>9.8816424724645899E-5</v>
      </c>
      <c r="E29" s="232">
        <f>VLOOKUP(E$2,Tab_Rio!$1:$1048576,HLOOKUP($C29&amp;"_"&amp;10,Tab_Rio!$1:$1048576,2,0),0)</f>
        <v>5.2848155610263304E-3</v>
      </c>
      <c r="F29" s="232">
        <f>VLOOKUP(F$2,Tab_Rio!$1:$1048576,HLOOKUP($C29&amp;"_"&amp;10,Tab_Rio!$1:$1048576,2,0),0)</f>
        <v>7.77780823409557E-3</v>
      </c>
      <c r="G29" s="232">
        <f>VLOOKUP(G$2,Tab_Rio!$1:$1048576,HLOOKUP($C29&amp;"_"&amp;10,Tab_Rio!$1:$1048576,2,0),0)</f>
        <v>1.62877384573221E-2</v>
      </c>
      <c r="H29" s="232">
        <f>VLOOKUP(H$2,Tab_Rio!$1:$1048576,HLOOKUP($C29&amp;"_"&amp;10,Tab_Rio!$1:$1048576,2,0),0)</f>
        <v>5.5095389485359199E-2</v>
      </c>
      <c r="I29" s="232">
        <f>VLOOKUP(I$2,Tab_Rio!$1:$1048576,HLOOKUP($C29&amp;"_"&amp;10,Tab_Rio!$1:$1048576,2,0),0)</f>
        <v>3.1627822667360299E-2</v>
      </c>
      <c r="J29" s="232">
        <f>VLOOKUP(J$2,Tab_Rio!$1:$1048576,HLOOKUP($C29&amp;"_"&amp;10,Tab_Rio!$1:$1048576,2,0),0)</f>
        <v>2.31353491544724E-2</v>
      </c>
      <c r="K29" s="232">
        <f>VLOOKUP(K$2,Tab_Rio!$1:$1048576,HLOOKUP($C29&amp;"_"&amp;10,Tab_Rio!$1:$1048576,2,0),0)</f>
        <v>2.7012359350919699E-2</v>
      </c>
      <c r="L29" s="232">
        <f>VLOOKUP(L$2,Tab_Rio!$1:$1048576,HLOOKUP($C29&amp;"_"&amp;10,Tab_Rio!$1:$1048576,2,0),0)</f>
        <v>0.114684112370014</v>
      </c>
      <c r="M29" s="232">
        <f>VLOOKUP(M$2,Tab_Rio!$1:$1048576,HLOOKUP($C29&amp;"_"&amp;10,Tab_Rio!$1:$1048576,2,0),0)</f>
        <v>2.41431165486574E-2</v>
      </c>
      <c r="N29" s="232">
        <f>VLOOKUP(N$2,Tab_Rio!$1:$1048576,HLOOKUP($C29&amp;"_"&amp;10,Tab_Rio!$1:$1048576,2,0),0)</f>
        <v>2.8930008411407498E-2</v>
      </c>
      <c r="O29" s="232">
        <f>VLOOKUP(O$2,Tab_Rio!$1:$1048576,HLOOKUP($C29&amp;"_"&amp;10,Tab_Rio!$1:$1048576,2,0),0)</f>
        <v>0.33048531413078303</v>
      </c>
      <c r="P29" s="232">
        <f>VLOOKUP(P$2,Tab_Rio!$1:$1048576,HLOOKUP($C29&amp;"_"&amp;10,Tab_Rio!$1:$1048576,2,0),0)</f>
        <v>2.08702720701694E-2</v>
      </c>
      <c r="Q29" s="232">
        <f>VLOOKUP(Q$2,Tab_Rio!$1:$1048576,HLOOKUP($C29&amp;"_"&amp;10,Tab_Rio!$1:$1048576,2,0),0)</f>
        <v>2.9829356819391299E-2</v>
      </c>
      <c r="R29" s="232">
        <f>VLOOKUP(R$2,Tab_Rio!$1:$1048576,HLOOKUP($C29&amp;"_"&amp;10,Tab_Rio!$1:$1048576,2,0),0)</f>
        <v>3.3757820725441E-2</v>
      </c>
      <c r="S29" s="232">
        <f>VLOOKUP(S$2,Tab_Rio!$1:$1048576,HLOOKUP($C29&amp;"_"&amp;10,Tab_Rio!$1:$1048576,2,0),0)</f>
        <v>0.21014139056205799</v>
      </c>
      <c r="T29" s="232">
        <f>VLOOKUP(T$2,Tab_Rio!$1:$1048576,HLOOKUP($C29&amp;"_"&amp;10,Tab_Rio!$1:$1048576,2,0),0)</f>
        <v>1.4369362033903601E-2</v>
      </c>
      <c r="U29" s="232">
        <f>VLOOKUP(U$2,Tab_Rio!$1:$1048576,HLOOKUP($C29&amp;"_"&amp;10,Tab_Rio!$1:$1048576,2,0),0)</f>
        <v>4.4197831302881197E-3</v>
      </c>
    </row>
    <row r="30" spans="2:21" ht="15" customHeight="1" x14ac:dyDescent="0.25">
      <c r="C30" s="327">
        <v>12012</v>
      </c>
      <c r="D30" s="232">
        <f>VLOOKUP(D$2,Tab_Rio!$1:$1048576,HLOOKUP($C30&amp;"_"&amp;10,Tab_Rio!$1:$1048576,2,0),0)</f>
        <v>2.7820243849419101E-4</v>
      </c>
      <c r="E30" s="232">
        <f>VLOOKUP(E$2,Tab_Rio!$1:$1048576,HLOOKUP($C30&amp;"_"&amp;10,Tab_Rio!$1:$1048576,2,0),0)</f>
        <v>4.6675358898937702E-3</v>
      </c>
      <c r="F30" s="232">
        <f>VLOOKUP(F$2,Tab_Rio!$1:$1048576,HLOOKUP($C30&amp;"_"&amp;10,Tab_Rio!$1:$1048576,2,0),0)</f>
        <v>8.0078272148966807E-3</v>
      </c>
      <c r="G30" s="232">
        <f>VLOOKUP(G$2,Tab_Rio!$1:$1048576,HLOOKUP($C30&amp;"_"&amp;10,Tab_Rio!$1:$1048576,2,0),0)</f>
        <v>1.6033872961998E-2</v>
      </c>
      <c r="H30" s="232">
        <f>VLOOKUP(H$2,Tab_Rio!$1:$1048576,HLOOKUP($C30&amp;"_"&amp;10,Tab_Rio!$1:$1048576,2,0),0)</f>
        <v>5.6307908147573499E-2</v>
      </c>
      <c r="I30" s="232">
        <f>VLOOKUP(I$2,Tab_Rio!$1:$1048576,HLOOKUP($C30&amp;"_"&amp;10,Tab_Rio!$1:$1048576,2,0),0)</f>
        <v>3.1624037772417103E-2</v>
      </c>
      <c r="J30" s="232">
        <f>VLOOKUP(J$2,Tab_Rio!$1:$1048576,HLOOKUP($C30&amp;"_"&amp;10,Tab_Rio!$1:$1048576,2,0),0)</f>
        <v>2.1935962140560199E-2</v>
      </c>
      <c r="K30" s="232">
        <f>VLOOKUP(K$2,Tab_Rio!$1:$1048576,HLOOKUP($C30&amp;"_"&amp;10,Tab_Rio!$1:$1048576,2,0),0)</f>
        <v>2.9084686189889901E-2</v>
      </c>
      <c r="L30" s="232">
        <f>VLOOKUP(L$2,Tab_Rio!$1:$1048576,HLOOKUP($C30&amp;"_"&amp;10,Tab_Rio!$1:$1048576,2,0),0)</f>
        <v>0.10521195828914599</v>
      </c>
      <c r="M30" s="232">
        <f>VLOOKUP(M$2,Tab_Rio!$1:$1048576,HLOOKUP($C30&amp;"_"&amp;10,Tab_Rio!$1:$1048576,2,0),0)</f>
        <v>2.7490943670272799E-2</v>
      </c>
      <c r="N30" s="232">
        <f>VLOOKUP(N$2,Tab_Rio!$1:$1048576,HLOOKUP($C30&amp;"_"&amp;10,Tab_Rio!$1:$1048576,2,0),0)</f>
        <v>3.2175067812204403E-2</v>
      </c>
      <c r="O30" s="232">
        <f>VLOOKUP(O$2,Tab_Rio!$1:$1048576,HLOOKUP($C30&amp;"_"&amp;10,Tab_Rio!$1:$1048576,2,0),0)</f>
        <v>0.32880541682243303</v>
      </c>
      <c r="P30" s="232">
        <f>VLOOKUP(P$2,Tab_Rio!$1:$1048576,HLOOKUP($C30&amp;"_"&amp;10,Tab_Rio!$1:$1048576,2,0),0)</f>
        <v>2.00571566820145E-2</v>
      </c>
      <c r="Q30" s="232">
        <f>VLOOKUP(Q$2,Tab_Rio!$1:$1048576,HLOOKUP($C30&amp;"_"&amp;10,Tab_Rio!$1:$1048576,2,0),0)</f>
        <v>2.9225589707493799E-2</v>
      </c>
      <c r="R30" s="232">
        <f>VLOOKUP(R$2,Tab_Rio!$1:$1048576,HLOOKUP($C30&amp;"_"&amp;10,Tab_Rio!$1:$1048576,2,0),0)</f>
        <v>3.7281010299921001E-2</v>
      </c>
      <c r="S30" s="232">
        <f>VLOOKUP(S$2,Tab_Rio!$1:$1048576,HLOOKUP($C30&amp;"_"&amp;10,Tab_Rio!$1:$1048576,2,0),0)</f>
        <v>0.21338620781898501</v>
      </c>
      <c r="T30" s="232">
        <f>VLOOKUP(T$2,Tab_Rio!$1:$1048576,HLOOKUP($C30&amp;"_"&amp;10,Tab_Rio!$1:$1048576,2,0),0)</f>
        <v>1.26696582883596E-2</v>
      </c>
      <c r="U30" s="232">
        <f>VLOOKUP(U$2,Tab_Rio!$1:$1048576,HLOOKUP($C30&amp;"_"&amp;10,Tab_Rio!$1:$1048576,2,0),0)</f>
        <v>3.48236178979278E-3</v>
      </c>
    </row>
    <row r="31" spans="2:21" x14ac:dyDescent="0.25">
      <c r="C31" s="327">
        <v>22012</v>
      </c>
      <c r="D31" s="232">
        <f>VLOOKUP(D$2,Tab_Rio!$1:$1048576,HLOOKUP($C31&amp;"_"&amp;10,Tab_Rio!$1:$1048576,2,0),0)</f>
        <v>1.17634212074336E-4</v>
      </c>
      <c r="E31" s="232">
        <f>VLOOKUP(E$2,Tab_Rio!$1:$1048576,HLOOKUP($C31&amp;"_"&amp;10,Tab_Rio!$1:$1048576,2,0),0)</f>
        <v>5.5529256351292099E-3</v>
      </c>
      <c r="F31" s="232">
        <f>VLOOKUP(F$2,Tab_Rio!$1:$1048576,HLOOKUP($C31&amp;"_"&amp;10,Tab_Rio!$1:$1048576,2,0),0)</f>
        <v>7.8619476407766307E-3</v>
      </c>
      <c r="G31" s="232">
        <f>VLOOKUP(G$2,Tab_Rio!$1:$1048576,HLOOKUP($C31&amp;"_"&amp;10,Tab_Rio!$1:$1048576,2,0),0)</f>
        <v>1.5050617977976801E-2</v>
      </c>
      <c r="H31" s="232">
        <f>VLOOKUP(H$2,Tab_Rio!$1:$1048576,HLOOKUP($C31&amp;"_"&amp;10,Tab_Rio!$1:$1048576,2,0),0)</f>
        <v>5.4476249963045099E-2</v>
      </c>
      <c r="I31" s="232">
        <f>VLOOKUP(I$2,Tab_Rio!$1:$1048576,HLOOKUP($C31&amp;"_"&amp;10,Tab_Rio!$1:$1048576,2,0),0)</f>
        <v>2.9119845479726798E-2</v>
      </c>
      <c r="J31" s="232">
        <f>VLOOKUP(J$2,Tab_Rio!$1:$1048576,HLOOKUP($C31&amp;"_"&amp;10,Tab_Rio!$1:$1048576,2,0),0)</f>
        <v>2.32638511806726E-2</v>
      </c>
      <c r="K31" s="232">
        <f>VLOOKUP(K$2,Tab_Rio!$1:$1048576,HLOOKUP($C31&amp;"_"&amp;10,Tab_Rio!$1:$1048576,2,0),0)</f>
        <v>2.86479163914919E-2</v>
      </c>
      <c r="L31" s="232">
        <f>VLOOKUP(L$2,Tab_Rio!$1:$1048576,HLOOKUP($C31&amp;"_"&amp;10,Tab_Rio!$1:$1048576,2,0),0)</f>
        <v>0.113540768623352</v>
      </c>
      <c r="M31" s="232">
        <f>VLOOKUP(M$2,Tab_Rio!$1:$1048576,HLOOKUP($C31&amp;"_"&amp;10,Tab_Rio!$1:$1048576,2,0),0)</f>
        <v>2.4902503937482799E-2</v>
      </c>
      <c r="N31" s="232">
        <f>VLOOKUP(N$2,Tab_Rio!$1:$1048576,HLOOKUP($C31&amp;"_"&amp;10,Tab_Rio!$1:$1048576,2,0),0)</f>
        <v>2.9576735571026799E-2</v>
      </c>
      <c r="O31" s="232">
        <f>VLOOKUP(O$2,Tab_Rio!$1:$1048576,HLOOKUP($C31&amp;"_"&amp;10,Tab_Rio!$1:$1048576,2,0),0)</f>
        <v>0.32657951116561901</v>
      </c>
      <c r="P31" s="232">
        <f>VLOOKUP(P$2,Tab_Rio!$1:$1048576,HLOOKUP($C31&amp;"_"&amp;10,Tab_Rio!$1:$1048576,2,0),0)</f>
        <v>1.98164526373148E-2</v>
      </c>
      <c r="Q31" s="232">
        <f>VLOOKUP(Q$2,Tab_Rio!$1:$1048576,HLOOKUP($C31&amp;"_"&amp;10,Tab_Rio!$1:$1048576,2,0),0)</f>
        <v>3.1637717038393E-2</v>
      </c>
      <c r="R31" s="232">
        <f>VLOOKUP(R$2,Tab_Rio!$1:$1048576,HLOOKUP($C31&amp;"_"&amp;10,Tab_Rio!$1:$1048576,2,0),0)</f>
        <v>3.3781707286834703E-2</v>
      </c>
      <c r="S31" s="232">
        <f>VLOOKUP(S$2,Tab_Rio!$1:$1048576,HLOOKUP($C31&amp;"_"&amp;10,Tab_Rio!$1:$1048576,2,0),0)</f>
        <v>0.21039316058158899</v>
      </c>
      <c r="T31" s="232">
        <f>VLOOKUP(T$2,Tab_Rio!$1:$1048576,HLOOKUP($C31&amp;"_"&amp;10,Tab_Rio!$1:$1048576,2,0),0)</f>
        <v>1.6193453222513199E-2</v>
      </c>
      <c r="U31" s="232">
        <f>VLOOKUP(U$2,Tab_Rio!$1:$1048576,HLOOKUP($C31&amp;"_"&amp;10,Tab_Rio!$1:$1048576,2,0),0)</f>
        <v>6.5301116555929201E-3</v>
      </c>
    </row>
    <row r="32" spans="2:21" x14ac:dyDescent="0.25">
      <c r="C32" s="327">
        <v>32012</v>
      </c>
      <c r="D32" s="232">
        <f>VLOOKUP(D$2,Tab_Rio!$1:$1048576,HLOOKUP($C32&amp;"_"&amp;10,Tab_Rio!$1:$1048576,2,0),0)</f>
        <v>0</v>
      </c>
      <c r="E32" s="232">
        <f>VLOOKUP(E$2,Tab_Rio!$1:$1048576,HLOOKUP($C32&amp;"_"&amp;10,Tab_Rio!$1:$1048576,2,0),0)</f>
        <v>4.8567461781203703E-3</v>
      </c>
      <c r="F32" s="232">
        <f>VLOOKUP(F$2,Tab_Rio!$1:$1048576,HLOOKUP($C32&amp;"_"&amp;10,Tab_Rio!$1:$1048576,2,0),0)</f>
        <v>8.3715217188000696E-3</v>
      </c>
      <c r="G32" s="232">
        <f>VLOOKUP(G$2,Tab_Rio!$1:$1048576,HLOOKUP($C32&amp;"_"&amp;10,Tab_Rio!$1:$1048576,2,0),0)</f>
        <v>1.6300242394208901E-2</v>
      </c>
      <c r="H32" s="232">
        <f>VLOOKUP(H$2,Tab_Rio!$1:$1048576,HLOOKUP($C32&amp;"_"&amp;10,Tab_Rio!$1:$1048576,2,0),0)</f>
        <v>5.4622333496808999E-2</v>
      </c>
      <c r="I32" s="232">
        <f>VLOOKUP(I$2,Tab_Rio!$1:$1048576,HLOOKUP($C32&amp;"_"&amp;10,Tab_Rio!$1:$1048576,2,0),0)</f>
        <v>3.4284487366676303E-2</v>
      </c>
      <c r="J32" s="232">
        <f>VLOOKUP(J$2,Tab_Rio!$1:$1048576,HLOOKUP($C32&amp;"_"&amp;10,Tab_Rio!$1:$1048576,2,0),0)</f>
        <v>2.26783938705921E-2</v>
      </c>
      <c r="K32" s="232">
        <f>VLOOKUP(K$2,Tab_Rio!$1:$1048576,HLOOKUP($C32&amp;"_"&amp;10,Tab_Rio!$1:$1048576,2,0),0)</f>
        <v>2.5063995271921199E-2</v>
      </c>
      <c r="L32" s="232">
        <f>VLOOKUP(L$2,Tab_Rio!$1:$1048576,HLOOKUP($C32&amp;"_"&amp;10,Tab_Rio!$1:$1048576,2,0),0)</f>
        <v>0.11959784477949099</v>
      </c>
      <c r="M32" s="232">
        <f>VLOOKUP(M$2,Tab_Rio!$1:$1048576,HLOOKUP($C32&amp;"_"&amp;10,Tab_Rio!$1:$1048576,2,0),0)</f>
        <v>2.19882167875767E-2</v>
      </c>
      <c r="N32" s="232">
        <f>VLOOKUP(N$2,Tab_Rio!$1:$1048576,HLOOKUP($C32&amp;"_"&amp;10,Tab_Rio!$1:$1048576,2,0),0)</f>
        <v>2.58723627775908E-2</v>
      </c>
      <c r="O32" s="232">
        <f>VLOOKUP(O$2,Tab_Rio!$1:$1048576,HLOOKUP($C32&amp;"_"&amp;10,Tab_Rio!$1:$1048576,2,0),0)</f>
        <v>0.33316007256507901</v>
      </c>
      <c r="P32" s="232">
        <f>VLOOKUP(P$2,Tab_Rio!$1:$1048576,HLOOKUP($C32&amp;"_"&amp;10,Tab_Rio!$1:$1048576,2,0),0)</f>
        <v>2.2964393720030798E-2</v>
      </c>
      <c r="Q32" s="232">
        <f>VLOOKUP(Q$2,Tab_Rio!$1:$1048576,HLOOKUP($C32&amp;"_"&amp;10,Tab_Rio!$1:$1048576,2,0),0)</f>
        <v>2.8479041531682001E-2</v>
      </c>
      <c r="R32" s="232">
        <f>VLOOKUP(R$2,Tab_Rio!$1:$1048576,HLOOKUP($C32&amp;"_"&amp;10,Tab_Rio!$1:$1048576,2,0),0)</f>
        <v>3.3503100275993299E-2</v>
      </c>
      <c r="S32" s="232">
        <f>VLOOKUP(S$2,Tab_Rio!$1:$1048576,HLOOKUP($C32&amp;"_"&amp;10,Tab_Rio!$1:$1048576,2,0),0)</f>
        <v>0.20941458642482799</v>
      </c>
      <c r="T32" s="232">
        <f>VLOOKUP(T$2,Tab_Rio!$1:$1048576,HLOOKUP($C32&amp;"_"&amp;10,Tab_Rio!$1:$1048576,2,0),0)</f>
        <v>1.36271677911282E-2</v>
      </c>
      <c r="U32" s="232">
        <f>VLOOKUP(U$2,Tab_Rio!$1:$1048576,HLOOKUP($C32&amp;"_"&amp;10,Tab_Rio!$1:$1048576,2,0),0)</f>
        <v>4.3686637654900603E-3</v>
      </c>
    </row>
    <row r="33" spans="3:21" x14ac:dyDescent="0.25">
      <c r="C33" s="327">
        <v>42012</v>
      </c>
      <c r="D33" s="232">
        <f>VLOOKUP(D$2,Tab_Rio!$1:$1048576,HLOOKUP($C33&amp;"_"&amp;10,Tab_Rio!$1:$1048576,2,0),0)</f>
        <v>0</v>
      </c>
      <c r="E33" s="232">
        <f>VLOOKUP(E$2,Tab_Rio!$1:$1048576,HLOOKUP($C33&amp;"_"&amp;10,Tab_Rio!$1:$1048576,2,0),0)</f>
        <v>6.0564572922885401E-3</v>
      </c>
      <c r="F33" s="232">
        <f>VLOOKUP(F$2,Tab_Rio!$1:$1048576,HLOOKUP($C33&amp;"_"&amp;10,Tab_Rio!$1:$1048576,2,0),0)</f>
        <v>6.8689868785440896E-3</v>
      </c>
      <c r="G33" s="232">
        <f>VLOOKUP(G$2,Tab_Rio!$1:$1048576,HLOOKUP($C33&amp;"_"&amp;10,Tab_Rio!$1:$1048576,2,0),0)</f>
        <v>1.7782121896743799E-2</v>
      </c>
      <c r="H33" s="232">
        <f>VLOOKUP(H$2,Tab_Rio!$1:$1048576,HLOOKUP($C33&amp;"_"&amp;10,Tab_Rio!$1:$1048576,2,0),0)</f>
        <v>5.4988905787467998E-2</v>
      </c>
      <c r="I33" s="232">
        <f>VLOOKUP(I$2,Tab_Rio!$1:$1048576,HLOOKUP($C33&amp;"_"&amp;10,Tab_Rio!$1:$1048576,2,0),0)</f>
        <v>3.1514022499322898E-2</v>
      </c>
      <c r="J33" s="232">
        <f>VLOOKUP(J$2,Tab_Rio!$1:$1048576,HLOOKUP($C33&amp;"_"&amp;10,Tab_Rio!$1:$1048576,2,0),0)</f>
        <v>2.46572345495224E-2</v>
      </c>
      <c r="K33" s="232">
        <f>VLOOKUP(K$2,Tab_Rio!$1:$1048576,HLOOKUP($C33&amp;"_"&amp;10,Tab_Rio!$1:$1048576,2,0),0)</f>
        <v>2.5241006165742898E-2</v>
      </c>
      <c r="L33" s="232">
        <f>VLOOKUP(L$2,Tab_Rio!$1:$1048576,HLOOKUP($C33&amp;"_"&amp;10,Tab_Rio!$1:$1048576,2,0),0)</f>
        <v>0.120358154177666</v>
      </c>
      <c r="M33" s="232">
        <f>VLOOKUP(M$2,Tab_Rio!$1:$1048576,HLOOKUP($C33&amp;"_"&amp;10,Tab_Rio!$1:$1048576,2,0),0)</f>
        <v>2.2196251899004E-2</v>
      </c>
      <c r="N33" s="232">
        <f>VLOOKUP(N$2,Tab_Rio!$1:$1048576,HLOOKUP($C33&amp;"_"&amp;10,Tab_Rio!$1:$1048576,2,0),0)</f>
        <v>2.8103532269597099E-2</v>
      </c>
      <c r="O33" s="232">
        <f>VLOOKUP(O$2,Tab_Rio!$1:$1048576,HLOOKUP($C33&amp;"_"&amp;10,Tab_Rio!$1:$1048576,2,0),0)</f>
        <v>0.33343979716300998</v>
      </c>
      <c r="P33" s="232">
        <f>VLOOKUP(P$2,Tab_Rio!$1:$1048576,HLOOKUP($C33&amp;"_"&amp;10,Tab_Rio!$1:$1048576,2,0),0)</f>
        <v>2.06517726182938E-2</v>
      </c>
      <c r="Q33" s="232">
        <f>VLOOKUP(Q$2,Tab_Rio!$1:$1048576,HLOOKUP($C33&amp;"_"&amp;10,Tab_Rio!$1:$1048576,2,0),0)</f>
        <v>2.9949575662612901E-2</v>
      </c>
      <c r="R33" s="232">
        <f>VLOOKUP(R$2,Tab_Rio!$1:$1048576,HLOOKUP($C33&amp;"_"&amp;10,Tab_Rio!$1:$1048576,2,0),0)</f>
        <v>3.04793808609247E-2</v>
      </c>
      <c r="S33" s="232">
        <f>VLOOKUP(S$2,Tab_Rio!$1:$1048576,HLOOKUP($C33&amp;"_"&amp;10,Tab_Rio!$1:$1048576,2,0),0)</f>
        <v>0.20738185942173001</v>
      </c>
      <c r="T33" s="232">
        <f>VLOOKUP(T$2,Tab_Rio!$1:$1048576,HLOOKUP($C33&amp;"_"&amp;10,Tab_Rio!$1:$1048576,2,0),0)</f>
        <v>1.4956384897232101E-2</v>
      </c>
      <c r="U33" s="232">
        <f>VLOOKUP(U$2,Tab_Rio!$1:$1048576,HLOOKUP($C33&amp;"_"&amp;10,Tab_Rio!$1:$1048576,2,0),0)</f>
        <v>3.2654865644872202E-3</v>
      </c>
    </row>
    <row r="34" spans="3:21" x14ac:dyDescent="0.25">
      <c r="C34" s="327">
        <v>2013</v>
      </c>
      <c r="D34" s="232">
        <f>VLOOKUP(D$2,Tab_Rio!$1:$1048576,HLOOKUP($C34&amp;"_"&amp;10,Tab_Rio!$1:$1048576,2,0),0)</f>
        <v>2.5496989837847699E-4</v>
      </c>
      <c r="E34" s="232">
        <f>VLOOKUP(E$2,Tab_Rio!$1:$1048576,HLOOKUP($C34&amp;"_"&amp;10,Tab_Rio!$1:$1048576,2,0),0)</f>
        <v>5.1598236896097703E-3</v>
      </c>
      <c r="F34" s="232">
        <f>VLOOKUP(F$2,Tab_Rio!$1:$1048576,HLOOKUP($C34&amp;"_"&amp;10,Tab_Rio!$1:$1048576,2,0),0)</f>
        <v>8.0348895862698607E-3</v>
      </c>
      <c r="G34" s="232">
        <f>VLOOKUP(G$2,Tab_Rio!$1:$1048576,HLOOKUP($C34&amp;"_"&amp;10,Tab_Rio!$1:$1048576,2,0),0)</f>
        <v>1.5382793731987501E-2</v>
      </c>
      <c r="H34" s="232">
        <f>VLOOKUP(H$2,Tab_Rio!$1:$1048576,HLOOKUP($C34&amp;"_"&amp;10,Tab_Rio!$1:$1048576,2,0),0)</f>
        <v>5.4757978767156601E-2</v>
      </c>
      <c r="I34" s="232">
        <f>VLOOKUP(I$2,Tab_Rio!$1:$1048576,HLOOKUP($C34&amp;"_"&amp;10,Tab_Rio!$1:$1048576,2,0),0)</f>
        <v>3.0206674709916101E-2</v>
      </c>
      <c r="J34" s="232">
        <f>VLOOKUP(J$2,Tab_Rio!$1:$1048576,HLOOKUP($C34&amp;"_"&amp;10,Tab_Rio!$1:$1048576,2,0),0)</f>
        <v>1.92398522049189E-2</v>
      </c>
      <c r="K34" s="232">
        <f>VLOOKUP(K$2,Tab_Rio!$1:$1048576,HLOOKUP($C34&amp;"_"&amp;10,Tab_Rio!$1:$1048576,2,0),0)</f>
        <v>2.6148222386836999E-2</v>
      </c>
      <c r="L34" s="232">
        <f>VLOOKUP(L$2,Tab_Rio!$1:$1048576,HLOOKUP($C34&amp;"_"&amp;10,Tab_Rio!$1:$1048576,2,0),0)</f>
        <v>0.11186165362596499</v>
      </c>
      <c r="M34" s="232">
        <f>VLOOKUP(M$2,Tab_Rio!$1:$1048576,HLOOKUP($C34&amp;"_"&amp;10,Tab_Rio!$1:$1048576,2,0),0)</f>
        <v>2.3149475455284101E-2</v>
      </c>
      <c r="N34" s="232">
        <f>VLOOKUP(N$2,Tab_Rio!$1:$1048576,HLOOKUP($C34&amp;"_"&amp;10,Tab_Rio!$1:$1048576,2,0),0)</f>
        <v>2.7429820969700799E-2</v>
      </c>
      <c r="O34" s="232">
        <f>VLOOKUP(O$2,Tab_Rio!$1:$1048576,HLOOKUP($C34&amp;"_"&amp;10,Tab_Rio!$1:$1048576,2,0),0)</f>
        <v>0.346013844013214</v>
      </c>
      <c r="P34" s="232">
        <f>VLOOKUP(P$2,Tab_Rio!$1:$1048576,HLOOKUP($C34&amp;"_"&amp;10,Tab_Rio!$1:$1048576,2,0),0)</f>
        <v>1.8222576007246999E-2</v>
      </c>
      <c r="Q34" s="232">
        <f>VLOOKUP(Q$2,Tab_Rio!$1:$1048576,HLOOKUP($C34&amp;"_"&amp;10,Tab_Rio!$1:$1048576,2,0),0)</f>
        <v>2.5269662961363799E-2</v>
      </c>
      <c r="R34" s="232">
        <f>VLOOKUP(R$2,Tab_Rio!$1:$1048576,HLOOKUP($C34&amp;"_"&amp;10,Tab_Rio!$1:$1048576,2,0),0)</f>
        <v>2.91491821408272E-2</v>
      </c>
      <c r="S34" s="232">
        <f>VLOOKUP(S$2,Tab_Rio!$1:$1048576,HLOOKUP($C34&amp;"_"&amp;10,Tab_Rio!$1:$1048576,2,0),0)</f>
        <v>0.22131809592247001</v>
      </c>
      <c r="T34" s="232">
        <f>VLOOKUP(T$2,Tab_Rio!$1:$1048576,HLOOKUP($C34&amp;"_"&amp;10,Tab_Rio!$1:$1048576,2,0),0)</f>
        <v>1.2756699696183199E-2</v>
      </c>
      <c r="U34" s="232">
        <f>VLOOKUP(U$2,Tab_Rio!$1:$1048576,HLOOKUP($C34&amp;"_"&amp;10,Tab_Rio!$1:$1048576,2,0),0)</f>
        <v>3.81266814656556E-3</v>
      </c>
    </row>
    <row r="35" spans="3:21" x14ac:dyDescent="0.25">
      <c r="C35" s="327">
        <v>12013</v>
      </c>
      <c r="D35" s="232">
        <f>VLOOKUP(D$2,Tab_Rio!$1:$1048576,HLOOKUP($C35&amp;"_"&amp;10,Tab_Rio!$1:$1048576,2,0),0)</f>
        <v>1.94727908819914E-4</v>
      </c>
      <c r="E35" s="232">
        <f>VLOOKUP(E$2,Tab_Rio!$1:$1048576,HLOOKUP($C35&amp;"_"&amp;10,Tab_Rio!$1:$1048576,2,0),0)</f>
        <v>5.0722393207252E-3</v>
      </c>
      <c r="F35" s="232">
        <f>VLOOKUP(F$2,Tab_Rio!$1:$1048576,HLOOKUP($C35&amp;"_"&amp;10,Tab_Rio!$1:$1048576,2,0),0)</f>
        <v>7.7564287930726996E-3</v>
      </c>
      <c r="G35" s="232">
        <f>VLOOKUP(G$2,Tab_Rio!$1:$1048576,HLOOKUP($C35&amp;"_"&amp;10,Tab_Rio!$1:$1048576,2,0),0)</f>
        <v>1.8309054896235501E-2</v>
      </c>
      <c r="H35" s="232">
        <f>VLOOKUP(H$2,Tab_Rio!$1:$1048576,HLOOKUP($C35&amp;"_"&amp;10,Tab_Rio!$1:$1048576,2,0),0)</f>
        <v>5.5466476827859899E-2</v>
      </c>
      <c r="I35" s="232">
        <f>VLOOKUP(I$2,Tab_Rio!$1:$1048576,HLOOKUP($C35&amp;"_"&amp;10,Tab_Rio!$1:$1048576,2,0),0)</f>
        <v>2.9730761423707001E-2</v>
      </c>
      <c r="J35" s="232">
        <f>VLOOKUP(J$2,Tab_Rio!$1:$1048576,HLOOKUP($C35&amp;"_"&amp;10,Tab_Rio!$1:$1048576,2,0),0)</f>
        <v>1.6604993492364901E-2</v>
      </c>
      <c r="K35" s="232">
        <f>VLOOKUP(K$2,Tab_Rio!$1:$1048576,HLOOKUP($C35&amp;"_"&amp;10,Tab_Rio!$1:$1048576,2,0),0)</f>
        <v>2.6056613773107501E-2</v>
      </c>
      <c r="L35" s="232">
        <f>VLOOKUP(L$2,Tab_Rio!$1:$1048576,HLOOKUP($C35&amp;"_"&amp;10,Tab_Rio!$1:$1048576,2,0),0)</f>
        <v>0.11369024962186799</v>
      </c>
      <c r="M35" s="232">
        <f>VLOOKUP(M$2,Tab_Rio!$1:$1048576,HLOOKUP($C35&amp;"_"&amp;10,Tab_Rio!$1:$1048576,2,0),0)</f>
        <v>2.2609855979681001E-2</v>
      </c>
      <c r="N35" s="232">
        <f>VLOOKUP(N$2,Tab_Rio!$1:$1048576,HLOOKUP($C35&amp;"_"&amp;10,Tab_Rio!$1:$1048576,2,0),0)</f>
        <v>2.6533516123890901E-2</v>
      </c>
      <c r="O35" s="232">
        <f>VLOOKUP(O$2,Tab_Rio!$1:$1048576,HLOOKUP($C35&amp;"_"&amp;10,Tab_Rio!$1:$1048576,2,0),0)</f>
        <v>0.34035253524780301</v>
      </c>
      <c r="P35" s="232">
        <f>VLOOKUP(P$2,Tab_Rio!$1:$1048576,HLOOKUP($C35&amp;"_"&amp;10,Tab_Rio!$1:$1048576,2,0),0)</f>
        <v>1.75111051648855E-2</v>
      </c>
      <c r="Q35" s="232">
        <f>VLOOKUP(Q$2,Tab_Rio!$1:$1048576,HLOOKUP($C35&amp;"_"&amp;10,Tab_Rio!$1:$1048576,2,0),0)</f>
        <v>2.8125138953328101E-2</v>
      </c>
      <c r="R35" s="232">
        <f>VLOOKUP(R$2,Tab_Rio!$1:$1048576,HLOOKUP($C35&amp;"_"&amp;10,Tab_Rio!$1:$1048576,2,0),0)</f>
        <v>2.9286805540323299E-2</v>
      </c>
      <c r="S35" s="232">
        <f>VLOOKUP(S$2,Tab_Rio!$1:$1048576,HLOOKUP($C35&amp;"_"&amp;10,Tab_Rio!$1:$1048576,2,0),0)</f>
        <v>0.22175556421279899</v>
      </c>
      <c r="T35" s="232">
        <f>VLOOKUP(T$2,Tab_Rio!$1:$1048576,HLOOKUP($C35&amp;"_"&amp;10,Tab_Rio!$1:$1048576,2,0),0)</f>
        <v>1.32827255874872E-2</v>
      </c>
      <c r="U35" s="232">
        <f>VLOOKUP(U$2,Tab_Rio!$1:$1048576,HLOOKUP($C35&amp;"_"&amp;10,Tab_Rio!$1:$1048576,2,0),0)</f>
        <v>3.41417849995196E-3</v>
      </c>
    </row>
    <row r="36" spans="3:21" x14ac:dyDescent="0.25">
      <c r="C36" s="327">
        <v>22013</v>
      </c>
      <c r="D36" s="232">
        <f>VLOOKUP(D$2,Tab_Rio!$1:$1048576,HLOOKUP($C36&amp;"_"&amp;10,Tab_Rio!$1:$1048576,2,0),0)</f>
        <v>0</v>
      </c>
      <c r="E36" s="232">
        <f>VLOOKUP(E$2,Tab_Rio!$1:$1048576,HLOOKUP($C36&amp;"_"&amp;10,Tab_Rio!$1:$1048576,2,0),0)</f>
        <v>5.6113130412995798E-3</v>
      </c>
      <c r="F36" s="232">
        <f>VLOOKUP(F$2,Tab_Rio!$1:$1048576,HLOOKUP($C36&amp;"_"&amp;10,Tab_Rio!$1:$1048576,2,0),0)</f>
        <v>8.9342156425118394E-3</v>
      </c>
      <c r="G36" s="232">
        <f>VLOOKUP(G$2,Tab_Rio!$1:$1048576,HLOOKUP($C36&amp;"_"&amp;10,Tab_Rio!$1:$1048576,2,0),0)</f>
        <v>1.69101264327765E-2</v>
      </c>
      <c r="H36" s="232">
        <f>VLOOKUP(H$2,Tab_Rio!$1:$1048576,HLOOKUP($C36&amp;"_"&amp;10,Tab_Rio!$1:$1048576,2,0),0)</f>
        <v>5.4546806961298003E-2</v>
      </c>
      <c r="I36" s="232">
        <f>VLOOKUP(I$2,Tab_Rio!$1:$1048576,HLOOKUP($C36&amp;"_"&amp;10,Tab_Rio!$1:$1048576,2,0),0)</f>
        <v>3.1661134213209201E-2</v>
      </c>
      <c r="J36" s="232">
        <f>VLOOKUP(J$2,Tab_Rio!$1:$1048576,HLOOKUP($C36&amp;"_"&amp;10,Tab_Rio!$1:$1048576,2,0),0)</f>
        <v>2.02991254627705E-2</v>
      </c>
      <c r="K36" s="232">
        <f>VLOOKUP(K$2,Tab_Rio!$1:$1048576,HLOOKUP($C36&amp;"_"&amp;10,Tab_Rio!$1:$1048576,2,0),0)</f>
        <v>2.7721202000975598E-2</v>
      </c>
      <c r="L36" s="232">
        <f>VLOOKUP(L$2,Tab_Rio!$1:$1048576,HLOOKUP($C36&amp;"_"&amp;10,Tab_Rio!$1:$1048576,2,0),0)</f>
        <v>0.110463969409466</v>
      </c>
      <c r="M36" s="232">
        <f>VLOOKUP(M$2,Tab_Rio!$1:$1048576,HLOOKUP($C36&amp;"_"&amp;10,Tab_Rio!$1:$1048576,2,0),0)</f>
        <v>2.34215147793293E-2</v>
      </c>
      <c r="N36" s="232">
        <f>VLOOKUP(N$2,Tab_Rio!$1:$1048576,HLOOKUP($C36&amp;"_"&amp;10,Tab_Rio!$1:$1048576,2,0),0)</f>
        <v>2.92516704648733E-2</v>
      </c>
      <c r="O36" s="232">
        <f>VLOOKUP(O$2,Tab_Rio!$1:$1048576,HLOOKUP($C36&amp;"_"&amp;10,Tab_Rio!$1:$1048576,2,0),0)</f>
        <v>0.34841984510421797</v>
      </c>
      <c r="P36" s="232">
        <f>VLOOKUP(P$2,Tab_Rio!$1:$1048576,HLOOKUP($C36&amp;"_"&amp;10,Tab_Rio!$1:$1048576,2,0),0)</f>
        <v>1.97447594255209E-2</v>
      </c>
      <c r="Q36" s="232">
        <f>VLOOKUP(Q$2,Tab_Rio!$1:$1048576,HLOOKUP($C36&amp;"_"&amp;10,Tab_Rio!$1:$1048576,2,0),0)</f>
        <v>2.62056291103363E-2</v>
      </c>
      <c r="R36" s="232">
        <f>VLOOKUP(R$2,Tab_Rio!$1:$1048576,HLOOKUP($C36&amp;"_"&amp;10,Tab_Rio!$1:$1048576,2,0),0)</f>
        <v>2.79984921216965E-2</v>
      </c>
      <c r="S36" s="232">
        <f>VLOOKUP(S$2,Tab_Rio!$1:$1048576,HLOOKUP($C36&amp;"_"&amp;10,Tab_Rio!$1:$1048576,2,0),0)</f>
        <v>0.21105521917343101</v>
      </c>
      <c r="T36" s="232">
        <f>VLOOKUP(T$2,Tab_Rio!$1:$1048576,HLOOKUP($C36&amp;"_"&amp;10,Tab_Rio!$1:$1048576,2,0),0)</f>
        <v>1.12401926890016E-2</v>
      </c>
      <c r="U36" s="232">
        <f>VLOOKUP(U$2,Tab_Rio!$1:$1048576,HLOOKUP($C36&amp;"_"&amp;10,Tab_Rio!$1:$1048576,2,0),0)</f>
        <v>3.0616603326052401E-3</v>
      </c>
    </row>
    <row r="37" spans="3:21" x14ac:dyDescent="0.25">
      <c r="C37" s="327">
        <v>32013</v>
      </c>
      <c r="D37" s="232">
        <f>VLOOKUP(D$2,Tab_Rio!$1:$1048576,HLOOKUP($C37&amp;"_"&amp;10,Tab_Rio!$1:$1048576,2,0),0)</f>
        <v>6.0751690762117505E-4</v>
      </c>
      <c r="E37" s="232">
        <f>VLOOKUP(E$2,Tab_Rio!$1:$1048576,HLOOKUP($C37&amp;"_"&amp;10,Tab_Rio!$1:$1048576,2,0),0)</f>
        <v>4.7915549948811496E-3</v>
      </c>
      <c r="F37" s="232">
        <f>VLOOKUP(F$2,Tab_Rio!$1:$1048576,HLOOKUP($C37&amp;"_"&amp;10,Tab_Rio!$1:$1048576,2,0),0)</f>
        <v>7.6892441138625102E-3</v>
      </c>
      <c r="G37" s="232">
        <f>VLOOKUP(G$2,Tab_Rio!$1:$1048576,HLOOKUP($C37&amp;"_"&amp;10,Tab_Rio!$1:$1048576,2,0),0)</f>
        <v>1.3556087389588399E-2</v>
      </c>
      <c r="H37" s="232">
        <f>VLOOKUP(H$2,Tab_Rio!$1:$1048576,HLOOKUP($C37&amp;"_"&amp;10,Tab_Rio!$1:$1048576,2,0),0)</f>
        <v>5.5963318794965702E-2</v>
      </c>
      <c r="I37" s="232">
        <f>VLOOKUP(I$2,Tab_Rio!$1:$1048576,HLOOKUP($C37&amp;"_"&amp;10,Tab_Rio!$1:$1048576,2,0),0)</f>
        <v>2.9669899493455901E-2</v>
      </c>
      <c r="J37" s="232">
        <f>VLOOKUP(J$2,Tab_Rio!$1:$1048576,HLOOKUP($C37&amp;"_"&amp;10,Tab_Rio!$1:$1048576,2,0),0)</f>
        <v>2.08722688257694E-2</v>
      </c>
      <c r="K37" s="232">
        <f>VLOOKUP(K$2,Tab_Rio!$1:$1048576,HLOOKUP($C37&amp;"_"&amp;10,Tab_Rio!$1:$1048576,2,0),0)</f>
        <v>2.5198187679052401E-2</v>
      </c>
      <c r="L37" s="232">
        <f>VLOOKUP(L$2,Tab_Rio!$1:$1048576,HLOOKUP($C37&amp;"_"&amp;10,Tab_Rio!$1:$1048576,2,0),0)</f>
        <v>0.111663118004799</v>
      </c>
      <c r="M37" s="232">
        <f>VLOOKUP(M$2,Tab_Rio!$1:$1048576,HLOOKUP($C37&amp;"_"&amp;10,Tab_Rio!$1:$1048576,2,0),0)</f>
        <v>2.3581344634294499E-2</v>
      </c>
      <c r="N37" s="232">
        <f>VLOOKUP(N$2,Tab_Rio!$1:$1048576,HLOOKUP($C37&amp;"_"&amp;10,Tab_Rio!$1:$1048576,2,0),0)</f>
        <v>2.89528705179691E-2</v>
      </c>
      <c r="O37" s="232">
        <f>VLOOKUP(O$2,Tab_Rio!$1:$1048576,HLOOKUP($C37&amp;"_"&amp;10,Tab_Rio!$1:$1048576,2,0),0)</f>
        <v>0.344694674015045</v>
      </c>
      <c r="P37" s="232">
        <f>VLOOKUP(P$2,Tab_Rio!$1:$1048576,HLOOKUP($C37&amp;"_"&amp;10,Tab_Rio!$1:$1048576,2,0),0)</f>
        <v>1.7873685806989701E-2</v>
      </c>
      <c r="Q37" s="232">
        <f>VLOOKUP(Q$2,Tab_Rio!$1:$1048576,HLOOKUP($C37&amp;"_"&amp;10,Tab_Rio!$1:$1048576,2,0),0)</f>
        <v>2.3351060226559601E-2</v>
      </c>
      <c r="R37" s="232">
        <f>VLOOKUP(R$2,Tab_Rio!$1:$1048576,HLOOKUP($C37&amp;"_"&amp;10,Tab_Rio!$1:$1048576,2,0),0)</f>
        <v>3.2801013439893702E-2</v>
      </c>
      <c r="S37" s="232">
        <f>VLOOKUP(S$2,Tab_Rio!$1:$1048576,HLOOKUP($C37&amp;"_"&amp;10,Tab_Rio!$1:$1048576,2,0),0)</f>
        <v>0.221034541726112</v>
      </c>
      <c r="T37" s="232">
        <f>VLOOKUP(T$2,Tab_Rio!$1:$1048576,HLOOKUP($C37&amp;"_"&amp;10,Tab_Rio!$1:$1048576,2,0),0)</f>
        <v>1.33948503062129E-2</v>
      </c>
      <c r="U37" s="232">
        <f>VLOOKUP(U$2,Tab_Rio!$1:$1048576,HLOOKUP($C37&amp;"_"&amp;10,Tab_Rio!$1:$1048576,2,0),0)</f>
        <v>2.69782938994467E-3</v>
      </c>
    </row>
    <row r="38" spans="3:21" x14ac:dyDescent="0.25">
      <c r="C38" s="327">
        <v>42013</v>
      </c>
      <c r="D38" s="232">
        <f>VLOOKUP(D$2,Tab_Rio!$1:$1048576,HLOOKUP($C38&amp;"_"&amp;10,Tab_Rio!$1:$1048576,2,0),0)</f>
        <v>2.1218326583038999E-4</v>
      </c>
      <c r="E38" s="232">
        <f>VLOOKUP(E$2,Tab_Rio!$1:$1048576,HLOOKUP($C38&amp;"_"&amp;10,Tab_Rio!$1:$1048576,2,0),0)</f>
        <v>5.1690349355340004E-3</v>
      </c>
      <c r="F38" s="232">
        <f>VLOOKUP(F$2,Tab_Rio!$1:$1048576,HLOOKUP($C38&amp;"_"&amp;10,Tab_Rio!$1:$1048576,2,0),0)</f>
        <v>7.7639734372496596E-3</v>
      </c>
      <c r="G38" s="232">
        <f>VLOOKUP(G$2,Tab_Rio!$1:$1048576,HLOOKUP($C38&amp;"_"&amp;10,Tab_Rio!$1:$1048576,2,0),0)</f>
        <v>1.2811429798603099E-2</v>
      </c>
      <c r="H38" s="232">
        <f>VLOOKUP(H$2,Tab_Rio!$1:$1048576,HLOOKUP($C38&amp;"_"&amp;10,Tab_Rio!$1:$1048576,2,0),0)</f>
        <v>5.3048372268676799E-2</v>
      </c>
      <c r="I38" s="232">
        <f>VLOOKUP(I$2,Tab_Rio!$1:$1048576,HLOOKUP($C38&amp;"_"&amp;10,Tab_Rio!$1:$1048576,2,0),0)</f>
        <v>2.9771355912089299E-2</v>
      </c>
      <c r="J38" s="232">
        <f>VLOOKUP(J$2,Tab_Rio!$1:$1048576,HLOOKUP($C38&amp;"_"&amp;10,Tab_Rio!$1:$1048576,2,0),0)</f>
        <v>1.9142094999551801E-2</v>
      </c>
      <c r="K38" s="232">
        <f>VLOOKUP(K$2,Tab_Rio!$1:$1048576,HLOOKUP($C38&amp;"_"&amp;10,Tab_Rio!$1:$1048576,2,0),0)</f>
        <v>2.56322510540485E-2</v>
      </c>
      <c r="L38" s="232">
        <f>VLOOKUP(L$2,Tab_Rio!$1:$1048576,HLOOKUP($C38&amp;"_"&amp;10,Tab_Rio!$1:$1048576,2,0),0)</f>
        <v>0.11164488643407799</v>
      </c>
      <c r="M38" s="232">
        <f>VLOOKUP(M$2,Tab_Rio!$1:$1048576,HLOOKUP($C38&amp;"_"&amp;10,Tab_Rio!$1:$1048576,2,0),0)</f>
        <v>2.29759234935045E-2</v>
      </c>
      <c r="N38" s="232">
        <f>VLOOKUP(N$2,Tab_Rio!$1:$1048576,HLOOKUP($C38&amp;"_"&amp;10,Tab_Rio!$1:$1048576,2,0),0)</f>
        <v>2.4961948394775401E-2</v>
      </c>
      <c r="O38" s="232">
        <f>VLOOKUP(O$2,Tab_Rio!$1:$1048576,HLOOKUP($C38&amp;"_"&amp;10,Tab_Rio!$1:$1048576,2,0),0)</f>
        <v>0.35055428743362399</v>
      </c>
      <c r="P38" s="232">
        <f>VLOOKUP(P$2,Tab_Rio!$1:$1048576,HLOOKUP($C38&amp;"_"&amp;10,Tab_Rio!$1:$1048576,2,0),0)</f>
        <v>1.7762988805770898E-2</v>
      </c>
      <c r="Q38" s="232">
        <f>VLOOKUP(Q$2,Tab_Rio!$1:$1048576,HLOOKUP($C38&amp;"_"&amp;10,Tab_Rio!$1:$1048576,2,0),0)</f>
        <v>2.34504789113998E-2</v>
      </c>
      <c r="R38" s="232">
        <f>VLOOKUP(R$2,Tab_Rio!$1:$1048576,HLOOKUP($C38&amp;"_"&amp;10,Tab_Rio!$1:$1048576,2,0),0)</f>
        <v>2.6467142626643202E-2</v>
      </c>
      <c r="S38" s="232">
        <f>VLOOKUP(S$2,Tab_Rio!$1:$1048576,HLOOKUP($C38&amp;"_"&amp;10,Tab_Rio!$1:$1048576,2,0),0)</f>
        <v>0.23139697313308699</v>
      </c>
      <c r="T38" s="232">
        <f>VLOOKUP(T$2,Tab_Rio!$1:$1048576,HLOOKUP($C38&amp;"_"&amp;10,Tab_Rio!$1:$1048576,2,0),0)</f>
        <v>1.31017342209816E-2</v>
      </c>
      <c r="U38" s="232">
        <f>VLOOKUP(U$2,Tab_Rio!$1:$1048576,HLOOKUP($C38&amp;"_"&amp;10,Tab_Rio!$1:$1048576,2,0),0)</f>
        <v>6.08255108818412E-3</v>
      </c>
    </row>
    <row r="39" spans="3:21" x14ac:dyDescent="0.25">
      <c r="C39" s="327">
        <v>2014</v>
      </c>
      <c r="D39" s="232">
        <f>VLOOKUP(D$2,Tab_Rio!$1:$1048576,HLOOKUP($C39&amp;"_"&amp;10,Tab_Rio!$1:$1048576,2,0),0)</f>
        <v>3.0666362727060898E-4</v>
      </c>
      <c r="E39" s="232">
        <f>VLOOKUP(E$2,Tab_Rio!$1:$1048576,HLOOKUP($C39&amp;"_"&amp;10,Tab_Rio!$1:$1048576,2,0),0)</f>
        <v>5.0713107921183101E-3</v>
      </c>
      <c r="F39" s="232">
        <f>VLOOKUP(F$2,Tab_Rio!$1:$1048576,HLOOKUP($C39&amp;"_"&amp;10,Tab_Rio!$1:$1048576,2,0),0)</f>
        <v>6.8639735691249397E-3</v>
      </c>
      <c r="G39" s="232">
        <f>VLOOKUP(G$2,Tab_Rio!$1:$1048576,HLOOKUP($C39&amp;"_"&amp;10,Tab_Rio!$1:$1048576,2,0),0)</f>
        <v>1.0067210532724901E-2</v>
      </c>
      <c r="H39" s="232">
        <f>VLOOKUP(H$2,Tab_Rio!$1:$1048576,HLOOKUP($C39&amp;"_"&amp;10,Tab_Rio!$1:$1048576,2,0),0)</f>
        <v>4.7601047903299297E-2</v>
      </c>
      <c r="I39" s="232">
        <f>VLOOKUP(I$2,Tab_Rio!$1:$1048576,HLOOKUP($C39&amp;"_"&amp;10,Tab_Rio!$1:$1048576,2,0),0)</f>
        <v>2.5688394904136699E-2</v>
      </c>
      <c r="J39" s="232">
        <f>VLOOKUP(J$2,Tab_Rio!$1:$1048576,HLOOKUP($C39&amp;"_"&amp;10,Tab_Rio!$1:$1048576,2,0),0)</f>
        <v>1.8700413405895198E-2</v>
      </c>
      <c r="K39" s="232">
        <f>VLOOKUP(K$2,Tab_Rio!$1:$1048576,HLOOKUP($C39&amp;"_"&amp;10,Tab_Rio!$1:$1048576,2,0),0)</f>
        <v>2.3434242233633999E-2</v>
      </c>
      <c r="L39" s="232">
        <f>VLOOKUP(L$2,Tab_Rio!$1:$1048576,HLOOKUP($C39&amp;"_"&amp;10,Tab_Rio!$1:$1048576,2,0),0)</f>
        <v>0.110949113965034</v>
      </c>
      <c r="M39" s="232">
        <f>VLOOKUP(M$2,Tab_Rio!$1:$1048576,HLOOKUP($C39&amp;"_"&amp;10,Tab_Rio!$1:$1048576,2,0),0)</f>
        <v>1.9908452406525601E-2</v>
      </c>
      <c r="N39" s="232">
        <f>VLOOKUP(N$2,Tab_Rio!$1:$1048576,HLOOKUP($C39&amp;"_"&amp;10,Tab_Rio!$1:$1048576,2,0),0)</f>
        <v>2.7277525514364201E-2</v>
      </c>
      <c r="O39" s="232">
        <f>VLOOKUP(O$2,Tab_Rio!$1:$1048576,HLOOKUP($C39&amp;"_"&amp;10,Tab_Rio!$1:$1048576,2,0),0)</f>
        <v>0.36010837554931602</v>
      </c>
      <c r="P39" s="232">
        <f>VLOOKUP(P$2,Tab_Rio!$1:$1048576,HLOOKUP($C39&amp;"_"&amp;10,Tab_Rio!$1:$1048576,2,0),0)</f>
        <v>1.7097815871238702E-2</v>
      </c>
      <c r="Q39" s="232">
        <f>VLOOKUP(Q$2,Tab_Rio!$1:$1048576,HLOOKUP($C39&amp;"_"&amp;10,Tab_Rio!$1:$1048576,2,0),0)</f>
        <v>2.4554541334509902E-2</v>
      </c>
      <c r="R39" s="232">
        <f>VLOOKUP(R$2,Tab_Rio!$1:$1048576,HLOOKUP($C39&amp;"_"&amp;10,Tab_Rio!$1:$1048576,2,0),0)</f>
        <v>2.8114810585975598E-2</v>
      </c>
      <c r="S39" s="232">
        <f>VLOOKUP(S$2,Tab_Rio!$1:$1048576,HLOOKUP($C39&amp;"_"&amp;10,Tab_Rio!$1:$1048576,2,0),0)</f>
        <v>0.24170576035976399</v>
      </c>
      <c r="T39" s="232">
        <f>VLOOKUP(T$2,Tab_Rio!$1:$1048576,HLOOKUP($C39&amp;"_"&amp;10,Tab_Rio!$1:$1048576,2,0),0)</f>
        <v>1.1738907545805E-2</v>
      </c>
      <c r="U39" s="232">
        <f>VLOOKUP(U$2,Tab_Rio!$1:$1048576,HLOOKUP($C39&amp;"_"&amp;10,Tab_Rio!$1:$1048576,2,0),0)</f>
        <v>6.5116467885673003E-3</v>
      </c>
    </row>
    <row r="40" spans="3:21" x14ac:dyDescent="0.25">
      <c r="C40" s="327">
        <v>12014</v>
      </c>
      <c r="D40" s="232">
        <f>VLOOKUP(D$2,Tab_Rio!$1:$1048576,HLOOKUP($C40&amp;"_"&amp;10,Tab_Rio!$1:$1048576,2,0),0)</f>
        <v>1.93740124814212E-4</v>
      </c>
      <c r="E40" s="232">
        <f>VLOOKUP(E$2,Tab_Rio!$1:$1048576,HLOOKUP($C40&amp;"_"&amp;10,Tab_Rio!$1:$1048576,2,0),0)</f>
        <v>7.0007550530135597E-3</v>
      </c>
      <c r="F40" s="232">
        <f>VLOOKUP(F$2,Tab_Rio!$1:$1048576,HLOOKUP($C40&amp;"_"&amp;10,Tab_Rio!$1:$1048576,2,0),0)</f>
        <v>7.0059895515441903E-3</v>
      </c>
      <c r="G40" s="232">
        <f>VLOOKUP(G$2,Tab_Rio!$1:$1048576,HLOOKUP($C40&amp;"_"&amp;10,Tab_Rio!$1:$1048576,2,0),0)</f>
        <v>1.1632827110588599E-2</v>
      </c>
      <c r="H40" s="232">
        <f>VLOOKUP(H$2,Tab_Rio!$1:$1048576,HLOOKUP($C40&amp;"_"&amp;10,Tab_Rio!$1:$1048576,2,0),0)</f>
        <v>4.6417113393545199E-2</v>
      </c>
      <c r="I40" s="232">
        <f>VLOOKUP(I$2,Tab_Rio!$1:$1048576,HLOOKUP($C40&amp;"_"&amp;10,Tab_Rio!$1:$1048576,2,0),0)</f>
        <v>2.59685553610325E-2</v>
      </c>
      <c r="J40" s="232">
        <f>VLOOKUP(J$2,Tab_Rio!$1:$1048576,HLOOKUP($C40&amp;"_"&amp;10,Tab_Rio!$1:$1048576,2,0),0)</f>
        <v>1.9798159599304199E-2</v>
      </c>
      <c r="K40" s="232">
        <f>VLOOKUP(K$2,Tab_Rio!$1:$1048576,HLOOKUP($C40&amp;"_"&amp;10,Tab_Rio!$1:$1048576,2,0),0)</f>
        <v>2.3674823343753801E-2</v>
      </c>
      <c r="L40" s="232">
        <f>VLOOKUP(L$2,Tab_Rio!$1:$1048576,HLOOKUP($C40&amp;"_"&amp;10,Tab_Rio!$1:$1048576,2,0),0)</f>
        <v>0.11053695529699301</v>
      </c>
      <c r="M40" s="232">
        <f>VLOOKUP(M$2,Tab_Rio!$1:$1048576,HLOOKUP($C40&amp;"_"&amp;10,Tab_Rio!$1:$1048576,2,0),0)</f>
        <v>2.19926293939352E-2</v>
      </c>
      <c r="N40" s="232">
        <f>VLOOKUP(N$2,Tab_Rio!$1:$1048576,HLOOKUP($C40&amp;"_"&amp;10,Tab_Rio!$1:$1048576,2,0),0)</f>
        <v>2.9840413480997099E-2</v>
      </c>
      <c r="O40" s="232">
        <f>VLOOKUP(O$2,Tab_Rio!$1:$1048576,HLOOKUP($C40&amp;"_"&amp;10,Tab_Rio!$1:$1048576,2,0),0)</f>
        <v>0.35484269261360202</v>
      </c>
      <c r="P40" s="232">
        <f>VLOOKUP(P$2,Tab_Rio!$1:$1048576,HLOOKUP($C40&amp;"_"&amp;10,Tab_Rio!$1:$1048576,2,0),0)</f>
        <v>1.67022682726383E-2</v>
      </c>
      <c r="Q40" s="232">
        <f>VLOOKUP(Q$2,Tab_Rio!$1:$1048576,HLOOKUP($C40&amp;"_"&amp;10,Tab_Rio!$1:$1048576,2,0),0)</f>
        <v>2.3424504324793798E-2</v>
      </c>
      <c r="R40" s="232">
        <f>VLOOKUP(R$2,Tab_Rio!$1:$1048576,HLOOKUP($C40&amp;"_"&amp;10,Tab_Rio!$1:$1048576,2,0),0)</f>
        <v>3.0375916510820399E-2</v>
      </c>
      <c r="S40" s="232">
        <f>VLOOKUP(S$2,Tab_Rio!$1:$1048576,HLOOKUP($C40&amp;"_"&amp;10,Tab_Rio!$1:$1048576,2,0),0)</f>
        <v>0.23755972087383301</v>
      </c>
      <c r="T40" s="232">
        <f>VLOOKUP(T$2,Tab_Rio!$1:$1048576,HLOOKUP($C40&amp;"_"&amp;10,Tab_Rio!$1:$1048576,2,0),0)</f>
        <v>1.2154871597886099E-2</v>
      </c>
      <c r="U40" s="232">
        <f>VLOOKUP(U$2,Tab_Rio!$1:$1048576,HLOOKUP($C40&amp;"_"&amp;10,Tab_Rio!$1:$1048576,2,0),0)</f>
        <v>4.7304867766797499E-3</v>
      </c>
    </row>
    <row r="41" spans="3:21" x14ac:dyDescent="0.25">
      <c r="C41" s="327">
        <v>22014</v>
      </c>
      <c r="D41" s="232">
        <f>VLOOKUP(D$2,Tab_Rio!$1:$1048576,HLOOKUP($C41&amp;"_"&amp;10,Tab_Rio!$1:$1048576,2,0),0)</f>
        <v>1.61179588758387E-4</v>
      </c>
      <c r="E41" s="232">
        <f>VLOOKUP(E$2,Tab_Rio!$1:$1048576,HLOOKUP($C41&amp;"_"&amp;10,Tab_Rio!$1:$1048576,2,0),0)</f>
        <v>5.3338035941123997E-3</v>
      </c>
      <c r="F41" s="232">
        <f>VLOOKUP(F$2,Tab_Rio!$1:$1048576,HLOOKUP($C41&amp;"_"&amp;10,Tab_Rio!$1:$1048576,2,0),0)</f>
        <v>7.4299229308962796E-3</v>
      </c>
      <c r="G41" s="232">
        <f>VLOOKUP(G$2,Tab_Rio!$1:$1048576,HLOOKUP($C41&amp;"_"&amp;10,Tab_Rio!$1:$1048576,2,0),0)</f>
        <v>9.1773532330989803E-3</v>
      </c>
      <c r="H41" s="232">
        <f>VLOOKUP(H$2,Tab_Rio!$1:$1048576,HLOOKUP($C41&amp;"_"&amp;10,Tab_Rio!$1:$1048576,2,0),0)</f>
        <v>4.9270395189523697E-2</v>
      </c>
      <c r="I41" s="232">
        <f>VLOOKUP(I$2,Tab_Rio!$1:$1048576,HLOOKUP($C41&amp;"_"&amp;10,Tab_Rio!$1:$1048576,2,0),0)</f>
        <v>2.7702633291482901E-2</v>
      </c>
      <c r="J41" s="232">
        <f>VLOOKUP(J$2,Tab_Rio!$1:$1048576,HLOOKUP($C41&amp;"_"&amp;10,Tab_Rio!$1:$1048576,2,0),0)</f>
        <v>1.7806379124522199E-2</v>
      </c>
      <c r="K41" s="232">
        <f>VLOOKUP(K$2,Tab_Rio!$1:$1048576,HLOOKUP($C41&amp;"_"&amp;10,Tab_Rio!$1:$1048576,2,0),0)</f>
        <v>2.5577368214726399E-2</v>
      </c>
      <c r="L41" s="232">
        <f>VLOOKUP(L$2,Tab_Rio!$1:$1048576,HLOOKUP($C41&amp;"_"&amp;10,Tab_Rio!$1:$1048576,2,0),0)</f>
        <v>0.11295928806066501</v>
      </c>
      <c r="M41" s="232">
        <f>VLOOKUP(M$2,Tab_Rio!$1:$1048576,HLOOKUP($C41&amp;"_"&amp;10,Tab_Rio!$1:$1048576,2,0),0)</f>
        <v>1.8057180568575901E-2</v>
      </c>
      <c r="N41" s="232">
        <f>VLOOKUP(N$2,Tab_Rio!$1:$1048576,HLOOKUP($C41&amp;"_"&amp;10,Tab_Rio!$1:$1048576,2,0),0)</f>
        <v>2.84750442951918E-2</v>
      </c>
      <c r="O41" s="232">
        <f>VLOOKUP(O$2,Tab_Rio!$1:$1048576,HLOOKUP($C41&amp;"_"&amp;10,Tab_Rio!$1:$1048576,2,0),0)</f>
        <v>0.36164703965187101</v>
      </c>
      <c r="P41" s="232">
        <f>VLOOKUP(P$2,Tab_Rio!$1:$1048576,HLOOKUP($C41&amp;"_"&amp;10,Tab_Rio!$1:$1048576,2,0),0)</f>
        <v>1.74328610301018E-2</v>
      </c>
      <c r="Q41" s="232">
        <f>VLOOKUP(Q$2,Tab_Rio!$1:$1048576,HLOOKUP($C41&amp;"_"&amp;10,Tab_Rio!$1:$1048576,2,0),0)</f>
        <v>2.3225763812661199E-2</v>
      </c>
      <c r="R41" s="232">
        <f>VLOOKUP(R$2,Tab_Rio!$1:$1048576,HLOOKUP($C41&amp;"_"&amp;10,Tab_Rio!$1:$1048576,2,0),0)</f>
        <v>2.53168046474457E-2</v>
      </c>
      <c r="S41" s="232">
        <f>VLOOKUP(S$2,Tab_Rio!$1:$1048576,HLOOKUP($C41&amp;"_"&amp;10,Tab_Rio!$1:$1048576,2,0),0)</f>
        <v>0.23803138732910201</v>
      </c>
      <c r="T41" s="232">
        <f>VLOOKUP(T$2,Tab_Rio!$1:$1048576,HLOOKUP($C41&amp;"_"&amp;10,Tab_Rio!$1:$1048576,2,0),0)</f>
        <v>1.18357231840491E-2</v>
      </c>
      <c r="U41" s="232">
        <f>VLOOKUP(U$2,Tab_Rio!$1:$1048576,HLOOKUP($C41&amp;"_"&amp;10,Tab_Rio!$1:$1048576,2,0),0)</f>
        <v>6.0564656741917099E-3</v>
      </c>
    </row>
    <row r="42" spans="3:21" x14ac:dyDescent="0.25">
      <c r="C42" s="327">
        <v>32014</v>
      </c>
      <c r="D42" s="232">
        <f>VLOOKUP(D$2,Tab_Rio!$1:$1048576,HLOOKUP($C42&amp;"_"&amp;10,Tab_Rio!$1:$1048576,2,0),0)</f>
        <v>3.9015384390950198E-4</v>
      </c>
      <c r="E42" s="232">
        <f>VLOOKUP(E$2,Tab_Rio!$1:$1048576,HLOOKUP($C42&amp;"_"&amp;10,Tab_Rio!$1:$1048576,2,0),0)</f>
        <v>3.8661377038806699E-3</v>
      </c>
      <c r="F42" s="232">
        <f>VLOOKUP(F$2,Tab_Rio!$1:$1048576,HLOOKUP($C42&amp;"_"&amp;10,Tab_Rio!$1:$1048576,2,0),0)</f>
        <v>6.63065863773227E-3</v>
      </c>
      <c r="G42" s="232">
        <f>VLOOKUP(G$2,Tab_Rio!$1:$1048576,HLOOKUP($C42&amp;"_"&amp;10,Tab_Rio!$1:$1048576,2,0),0)</f>
        <v>1.0320847854018199E-2</v>
      </c>
      <c r="H42" s="232">
        <f>VLOOKUP(H$2,Tab_Rio!$1:$1048576,HLOOKUP($C42&amp;"_"&amp;10,Tab_Rio!$1:$1048576,2,0),0)</f>
        <v>4.8301644623279599E-2</v>
      </c>
      <c r="I42" s="232">
        <f>VLOOKUP(I$2,Tab_Rio!$1:$1048576,HLOOKUP($C42&amp;"_"&amp;10,Tab_Rio!$1:$1048576,2,0),0)</f>
        <v>2.54818424582481E-2</v>
      </c>
      <c r="J42" s="232">
        <f>VLOOKUP(J$2,Tab_Rio!$1:$1048576,HLOOKUP($C42&amp;"_"&amp;10,Tab_Rio!$1:$1048576,2,0),0)</f>
        <v>1.98008846491575E-2</v>
      </c>
      <c r="K42" s="232">
        <f>VLOOKUP(K$2,Tab_Rio!$1:$1048576,HLOOKUP($C42&amp;"_"&amp;10,Tab_Rio!$1:$1048576,2,0),0)</f>
        <v>2.3086318746209099E-2</v>
      </c>
      <c r="L42" s="232">
        <f>VLOOKUP(L$2,Tab_Rio!$1:$1048576,HLOOKUP($C42&amp;"_"&amp;10,Tab_Rio!$1:$1048576,2,0),0)</f>
        <v>0.112469330430031</v>
      </c>
      <c r="M42" s="232">
        <f>VLOOKUP(M$2,Tab_Rio!$1:$1048576,HLOOKUP($C42&amp;"_"&amp;10,Tab_Rio!$1:$1048576,2,0),0)</f>
        <v>1.9108925014734299E-2</v>
      </c>
      <c r="N42" s="232">
        <f>VLOOKUP(N$2,Tab_Rio!$1:$1048576,HLOOKUP($C42&amp;"_"&amp;10,Tab_Rio!$1:$1048576,2,0),0)</f>
        <v>2.5984240695834201E-2</v>
      </c>
      <c r="O42" s="232">
        <f>VLOOKUP(O$2,Tab_Rio!$1:$1048576,HLOOKUP($C42&amp;"_"&amp;10,Tab_Rio!$1:$1048576,2,0),0)</f>
        <v>0.35911071300506597</v>
      </c>
      <c r="P42" s="232">
        <f>VLOOKUP(P$2,Tab_Rio!$1:$1048576,HLOOKUP($C42&amp;"_"&amp;10,Tab_Rio!$1:$1048576,2,0),0)</f>
        <v>1.68883465230465E-2</v>
      </c>
      <c r="Q42" s="232">
        <f>VLOOKUP(Q$2,Tab_Rio!$1:$1048576,HLOOKUP($C42&amp;"_"&amp;10,Tab_Rio!$1:$1048576,2,0),0)</f>
        <v>2.2720146924257299E-2</v>
      </c>
      <c r="R42" s="232">
        <f>VLOOKUP(R$2,Tab_Rio!$1:$1048576,HLOOKUP($C42&amp;"_"&amp;10,Tab_Rio!$1:$1048576,2,0),0)</f>
        <v>2.9175503179431E-2</v>
      </c>
      <c r="S42" s="232">
        <f>VLOOKUP(S$2,Tab_Rio!$1:$1048576,HLOOKUP($C42&amp;"_"&amp;10,Tab_Rio!$1:$1048576,2,0),0)</f>
        <v>0.243290916085243</v>
      </c>
      <c r="T42" s="232">
        <f>VLOOKUP(T$2,Tab_Rio!$1:$1048576,HLOOKUP($C42&amp;"_"&amp;10,Tab_Rio!$1:$1048576,2,0),0)</f>
        <v>1.3086493127048E-2</v>
      </c>
      <c r="U42" s="232">
        <f>VLOOKUP(U$2,Tab_Rio!$1:$1048576,HLOOKUP($C42&amp;"_"&amp;10,Tab_Rio!$1:$1048576,2,0),0)</f>
        <v>8.2165412604808807E-3</v>
      </c>
    </row>
    <row r="43" spans="3:21" x14ac:dyDescent="0.25">
      <c r="C43" s="327">
        <v>42014</v>
      </c>
      <c r="D43" s="232">
        <f>VLOOKUP(D$2,Tab_Rio!$1:$1048576,HLOOKUP($C43&amp;"_"&amp;10,Tab_Rio!$1:$1048576,2,0),0)</f>
        <v>4.8002772382460502E-4</v>
      </c>
      <c r="E43" s="232">
        <f>VLOOKUP(E$2,Tab_Rio!$1:$1048576,HLOOKUP($C43&amp;"_"&amp;10,Tab_Rio!$1:$1048576,2,0),0)</f>
        <v>4.0964493528008496E-3</v>
      </c>
      <c r="F43" s="232">
        <f>VLOOKUP(F$2,Tab_Rio!$1:$1048576,HLOOKUP($C43&amp;"_"&amp;10,Tab_Rio!$1:$1048576,2,0),0)</f>
        <v>6.3936202786862902E-3</v>
      </c>
      <c r="G43" s="232">
        <f>VLOOKUP(G$2,Tab_Rio!$1:$1048576,HLOOKUP($C43&amp;"_"&amp;10,Tab_Rio!$1:$1048576,2,0),0)</f>
        <v>9.1424174606800097E-3</v>
      </c>
      <c r="H43" s="232">
        <f>VLOOKUP(H$2,Tab_Rio!$1:$1048576,HLOOKUP($C43&amp;"_"&amp;10,Tab_Rio!$1:$1048576,2,0),0)</f>
        <v>4.6420067548751803E-2</v>
      </c>
      <c r="I43" s="232">
        <f>VLOOKUP(I$2,Tab_Rio!$1:$1048576,HLOOKUP($C43&amp;"_"&amp;10,Tab_Rio!$1:$1048576,2,0),0)</f>
        <v>2.3615611717104901E-2</v>
      </c>
      <c r="J43" s="232">
        <f>VLOOKUP(J$2,Tab_Rio!$1:$1048576,HLOOKUP($C43&amp;"_"&amp;10,Tab_Rio!$1:$1048576,2,0),0)</f>
        <v>1.7399441450834299E-2</v>
      </c>
      <c r="K43" s="232">
        <f>VLOOKUP(K$2,Tab_Rio!$1:$1048576,HLOOKUP($C43&amp;"_"&amp;10,Tab_Rio!$1:$1048576,2,0),0)</f>
        <v>2.1413862705230699E-2</v>
      </c>
      <c r="L43" s="232">
        <f>VLOOKUP(L$2,Tab_Rio!$1:$1048576,HLOOKUP($C43&amp;"_"&amp;10,Tab_Rio!$1:$1048576,2,0),0)</f>
        <v>0.10784482955932601</v>
      </c>
      <c r="M43" s="232">
        <f>VLOOKUP(M$2,Tab_Rio!$1:$1048576,HLOOKUP($C43&amp;"_"&amp;10,Tab_Rio!$1:$1048576,2,0),0)</f>
        <v>2.0474445074796701E-2</v>
      </c>
      <c r="N43" s="232">
        <f>VLOOKUP(N$2,Tab_Rio!$1:$1048576,HLOOKUP($C43&amp;"_"&amp;10,Tab_Rio!$1:$1048576,2,0),0)</f>
        <v>2.4832570925354999E-2</v>
      </c>
      <c r="O43" s="232">
        <f>VLOOKUP(O$2,Tab_Rio!$1:$1048576,HLOOKUP($C43&amp;"_"&amp;10,Tab_Rio!$1:$1048576,2,0),0)</f>
        <v>0.36480739712715099</v>
      </c>
      <c r="P43" s="232">
        <f>VLOOKUP(P$2,Tab_Rio!$1:$1048576,HLOOKUP($C43&amp;"_"&amp;10,Tab_Rio!$1:$1048576,2,0),0)</f>
        <v>1.7367085441947001E-2</v>
      </c>
      <c r="Q43" s="232">
        <f>VLOOKUP(Q$2,Tab_Rio!$1:$1048576,HLOOKUP($C43&amp;"_"&amp;10,Tab_Rio!$1:$1048576,2,0),0)</f>
        <v>2.8827821835875501E-2</v>
      </c>
      <c r="R43" s="232">
        <f>VLOOKUP(R$2,Tab_Rio!$1:$1048576,HLOOKUP($C43&amp;"_"&amp;10,Tab_Rio!$1:$1048576,2,0),0)</f>
        <v>2.7588773518800701E-2</v>
      </c>
      <c r="S43" s="232">
        <f>VLOOKUP(S$2,Tab_Rio!$1:$1048576,HLOOKUP($C43&amp;"_"&amp;10,Tab_Rio!$1:$1048576,2,0),0)</f>
        <v>0.24789234995841999</v>
      </c>
      <c r="T43" s="232">
        <f>VLOOKUP(T$2,Tab_Rio!$1:$1048576,HLOOKUP($C43&amp;"_"&amp;10,Tab_Rio!$1:$1048576,2,0),0)</f>
        <v>9.8845409229397808E-3</v>
      </c>
      <c r="U43" s="232">
        <f>VLOOKUP(U$2,Tab_Rio!$1:$1048576,HLOOKUP($C43&amp;"_"&amp;10,Tab_Rio!$1:$1048576,2,0),0)</f>
        <v>7.0318253710866E-3</v>
      </c>
    </row>
    <row r="44" spans="3:21" x14ac:dyDescent="0.25">
      <c r="C44" s="327">
        <v>2015</v>
      </c>
      <c r="D44" s="232">
        <f>VLOOKUP(D$2,Tab_Rio!$1:$1048576,HLOOKUP($C44&amp;"_"&amp;10,Tab_Rio!$1:$1048576,2,0),0)</f>
        <v>2.01382019440643E-4</v>
      </c>
      <c r="E44" s="232">
        <f>VLOOKUP(E$2,Tab_Rio!$1:$1048576,HLOOKUP($C44&amp;"_"&amp;10,Tab_Rio!$1:$1048576,2,0),0)</f>
        <v>4.4031054712832E-3</v>
      </c>
      <c r="F44" s="232">
        <f>VLOOKUP(F$2,Tab_Rio!$1:$1048576,HLOOKUP($C44&amp;"_"&amp;10,Tab_Rio!$1:$1048576,2,0),0)</f>
        <v>5.26277022436261E-3</v>
      </c>
      <c r="G44" s="232">
        <f>VLOOKUP(G$2,Tab_Rio!$1:$1048576,HLOOKUP($C44&amp;"_"&amp;10,Tab_Rio!$1:$1048576,2,0),0)</f>
        <v>8.2775373011827504E-3</v>
      </c>
      <c r="H44" s="232">
        <f>VLOOKUP(H$2,Tab_Rio!$1:$1048576,HLOOKUP($C44&amp;"_"&amp;10,Tab_Rio!$1:$1048576,2,0),0)</f>
        <v>4.2683031409978901E-2</v>
      </c>
      <c r="I44" s="232">
        <f>VLOOKUP(I$2,Tab_Rio!$1:$1048576,HLOOKUP($C44&amp;"_"&amp;10,Tab_Rio!$1:$1048576,2,0),0)</f>
        <v>1.9338438287377399E-2</v>
      </c>
      <c r="J44" s="232">
        <f>VLOOKUP(J$2,Tab_Rio!$1:$1048576,HLOOKUP($C44&amp;"_"&amp;10,Tab_Rio!$1:$1048576,2,0),0)</f>
        <v>1.40743143856525E-2</v>
      </c>
      <c r="K44" s="232">
        <f>VLOOKUP(K$2,Tab_Rio!$1:$1048576,HLOOKUP($C44&amp;"_"&amp;10,Tab_Rio!$1:$1048576,2,0),0)</f>
        <v>1.7396120354533199E-2</v>
      </c>
      <c r="L44" s="232">
        <f>VLOOKUP(L$2,Tab_Rio!$1:$1048576,HLOOKUP($C44&amp;"_"&amp;10,Tab_Rio!$1:$1048576,2,0),0)</f>
        <v>0.112112857401371</v>
      </c>
      <c r="M44" s="232">
        <f>VLOOKUP(M$2,Tab_Rio!$1:$1048576,HLOOKUP($C44&amp;"_"&amp;10,Tab_Rio!$1:$1048576,2,0),0)</f>
        <v>1.6155831515789001E-2</v>
      </c>
      <c r="N44" s="232">
        <f>VLOOKUP(N$2,Tab_Rio!$1:$1048576,HLOOKUP($C44&amp;"_"&amp;10,Tab_Rio!$1:$1048576,2,0),0)</f>
        <v>2.43256576359272E-2</v>
      </c>
      <c r="O44" s="232">
        <f>VLOOKUP(O$2,Tab_Rio!$1:$1048576,HLOOKUP($C44&amp;"_"&amp;10,Tab_Rio!$1:$1048576,2,0),0)</f>
        <v>0.37115418910980202</v>
      </c>
      <c r="P44" s="232">
        <f>VLOOKUP(P$2,Tab_Rio!$1:$1048576,HLOOKUP($C44&amp;"_"&amp;10,Tab_Rio!$1:$1048576,2,0),0)</f>
        <v>1.7370834946632399E-2</v>
      </c>
      <c r="Q44" s="232">
        <f>VLOOKUP(Q$2,Tab_Rio!$1:$1048576,HLOOKUP($C44&amp;"_"&amp;10,Tab_Rio!$1:$1048576,2,0),0)</f>
        <v>2.82883141189814E-2</v>
      </c>
      <c r="R44" s="232">
        <f>VLOOKUP(R$2,Tab_Rio!$1:$1048576,HLOOKUP($C44&amp;"_"&amp;10,Tab_Rio!$1:$1048576,2,0),0)</f>
        <v>3.0500343069434201E-2</v>
      </c>
      <c r="S44" s="232">
        <f>VLOOKUP(S$2,Tab_Rio!$1:$1048576,HLOOKUP($C44&amp;"_"&amp;10,Tab_Rio!$1:$1048576,2,0),0)</f>
        <v>0.24680934846401201</v>
      </c>
      <c r="T44" s="232">
        <f>VLOOKUP(T$2,Tab_Rio!$1:$1048576,HLOOKUP($C44&amp;"_"&amp;10,Tab_Rio!$1:$1048576,2,0),0)</f>
        <v>9.8721347749233194E-3</v>
      </c>
      <c r="U44" s="232">
        <f>VLOOKUP(U$2,Tab_Rio!$1:$1048576,HLOOKUP($C44&amp;"_"&amp;10,Tab_Rio!$1:$1048576,2,0),0)</f>
        <v>7.2515932843089104E-3</v>
      </c>
    </row>
    <row r="45" spans="3:21" x14ac:dyDescent="0.25">
      <c r="C45" s="327">
        <v>12015</v>
      </c>
      <c r="D45" s="232">
        <f>VLOOKUP(D$2,Tab_Rio!$1:$1048576,HLOOKUP($C45&amp;"_"&amp;10,Tab_Rio!$1:$1048576,2,0),0)</f>
        <v>9.0827932581305504E-5</v>
      </c>
      <c r="E45" s="232">
        <f>VLOOKUP(E$2,Tab_Rio!$1:$1048576,HLOOKUP($C45&amp;"_"&amp;10,Tab_Rio!$1:$1048576,2,0),0)</f>
        <v>4.5531168580055202E-3</v>
      </c>
      <c r="F45" s="232">
        <f>VLOOKUP(F$2,Tab_Rio!$1:$1048576,HLOOKUP($C45&amp;"_"&amp;10,Tab_Rio!$1:$1048576,2,0),0)</f>
        <v>4.6520913019776301E-3</v>
      </c>
      <c r="G45" s="232">
        <f>VLOOKUP(G$2,Tab_Rio!$1:$1048576,HLOOKUP($C45&amp;"_"&amp;10,Tab_Rio!$1:$1048576,2,0),0)</f>
        <v>7.5627914629876596E-3</v>
      </c>
      <c r="H45" s="232">
        <f>VLOOKUP(H$2,Tab_Rio!$1:$1048576,HLOOKUP($C45&amp;"_"&amp;10,Tab_Rio!$1:$1048576,2,0),0)</f>
        <v>4.5956436544656802E-2</v>
      </c>
      <c r="I45" s="232">
        <f>VLOOKUP(I$2,Tab_Rio!$1:$1048576,HLOOKUP($C45&amp;"_"&amp;10,Tab_Rio!$1:$1048576,2,0),0)</f>
        <v>2.1495781838893901E-2</v>
      </c>
      <c r="J45" s="232">
        <f>VLOOKUP(J$2,Tab_Rio!$1:$1048576,HLOOKUP($C45&amp;"_"&amp;10,Tab_Rio!$1:$1048576,2,0),0)</f>
        <v>1.47786419838667E-2</v>
      </c>
      <c r="K45" s="232">
        <f>VLOOKUP(K$2,Tab_Rio!$1:$1048576,HLOOKUP($C45&amp;"_"&amp;10,Tab_Rio!$1:$1048576,2,0),0)</f>
        <v>1.9460903480649001E-2</v>
      </c>
      <c r="L45" s="232">
        <f>VLOOKUP(L$2,Tab_Rio!$1:$1048576,HLOOKUP($C45&amp;"_"&amp;10,Tab_Rio!$1:$1048576,2,0),0)</f>
        <v>0.119649104773998</v>
      </c>
      <c r="M45" s="232">
        <f>VLOOKUP(M$2,Tab_Rio!$1:$1048576,HLOOKUP($C45&amp;"_"&amp;10,Tab_Rio!$1:$1048576,2,0),0)</f>
        <v>1.7195541411638302E-2</v>
      </c>
      <c r="N45" s="232">
        <f>VLOOKUP(N$2,Tab_Rio!$1:$1048576,HLOOKUP($C45&amp;"_"&amp;10,Tab_Rio!$1:$1048576,2,0),0)</f>
        <v>2.6809500530362101E-2</v>
      </c>
      <c r="O45" s="232">
        <f>VLOOKUP(O$2,Tab_Rio!$1:$1048576,HLOOKUP($C45&amp;"_"&amp;10,Tab_Rio!$1:$1048576,2,0),0)</f>
        <v>0.36248263716697698</v>
      </c>
      <c r="P45" s="232">
        <f>VLOOKUP(P$2,Tab_Rio!$1:$1048576,HLOOKUP($C45&amp;"_"&amp;10,Tab_Rio!$1:$1048576,2,0),0)</f>
        <v>1.6604773700237298E-2</v>
      </c>
      <c r="Q45" s="232">
        <f>VLOOKUP(Q$2,Tab_Rio!$1:$1048576,HLOOKUP($C45&amp;"_"&amp;10,Tab_Rio!$1:$1048576,2,0),0)</f>
        <v>2.6881219819188101E-2</v>
      </c>
      <c r="R45" s="232">
        <f>VLOOKUP(R$2,Tab_Rio!$1:$1048576,HLOOKUP($C45&amp;"_"&amp;10,Tab_Rio!$1:$1048576,2,0),0)</f>
        <v>2.97860987484455E-2</v>
      </c>
      <c r="S45" s="232">
        <f>VLOOKUP(S$2,Tab_Rio!$1:$1048576,HLOOKUP($C45&amp;"_"&amp;10,Tab_Rio!$1:$1048576,2,0),0)</f>
        <v>0.24604432284832001</v>
      </c>
      <c r="T45" s="232">
        <f>VLOOKUP(T$2,Tab_Rio!$1:$1048576,HLOOKUP($C45&amp;"_"&amp;10,Tab_Rio!$1:$1048576,2,0),0)</f>
        <v>1.17108374834061E-2</v>
      </c>
      <c r="U45" s="232">
        <f>VLOOKUP(U$2,Tab_Rio!$1:$1048576,HLOOKUP($C45&amp;"_"&amp;10,Tab_Rio!$1:$1048576,2,0),0)</f>
        <v>7.8321518376469595E-3</v>
      </c>
    </row>
    <row r="46" spans="3:21" x14ac:dyDescent="0.25">
      <c r="C46" s="327">
        <v>22015</v>
      </c>
      <c r="D46" s="232">
        <f>VLOOKUP(D$2,Tab_Rio!$1:$1048576,HLOOKUP($C46&amp;"_"&amp;10,Tab_Rio!$1:$1048576,2,0),0)</f>
        <v>4.67922218376771E-4</v>
      </c>
      <c r="E46" s="232">
        <f>VLOOKUP(E$2,Tab_Rio!$1:$1048576,HLOOKUP($C46&amp;"_"&amp;10,Tab_Rio!$1:$1048576,2,0),0)</f>
        <v>4.4082305394113099E-3</v>
      </c>
      <c r="F46" s="232">
        <f>VLOOKUP(F$2,Tab_Rio!$1:$1048576,HLOOKUP($C46&amp;"_"&amp;10,Tab_Rio!$1:$1048576,2,0),0)</f>
        <v>6.4900573343038602E-3</v>
      </c>
      <c r="G46" s="232">
        <f>VLOOKUP(G$2,Tab_Rio!$1:$1048576,HLOOKUP($C46&amp;"_"&amp;10,Tab_Rio!$1:$1048576,2,0),0)</f>
        <v>8.4359012544155104E-3</v>
      </c>
      <c r="H46" s="232">
        <f>VLOOKUP(H$2,Tab_Rio!$1:$1048576,HLOOKUP($C46&amp;"_"&amp;10,Tab_Rio!$1:$1048576,2,0),0)</f>
        <v>4.25763130187988E-2</v>
      </c>
      <c r="I46" s="232">
        <f>VLOOKUP(I$2,Tab_Rio!$1:$1048576,HLOOKUP($C46&amp;"_"&amp;10,Tab_Rio!$1:$1048576,2,0),0)</f>
        <v>2.0695775747299201E-2</v>
      </c>
      <c r="J46" s="232">
        <f>VLOOKUP(J$2,Tab_Rio!$1:$1048576,HLOOKUP($C46&amp;"_"&amp;10,Tab_Rio!$1:$1048576,2,0),0)</f>
        <v>1.35058918967843E-2</v>
      </c>
      <c r="K46" s="232">
        <f>VLOOKUP(K$2,Tab_Rio!$1:$1048576,HLOOKUP($C46&amp;"_"&amp;10,Tab_Rio!$1:$1048576,2,0),0)</f>
        <v>1.9966905936598799E-2</v>
      </c>
      <c r="L46" s="232">
        <f>VLOOKUP(L$2,Tab_Rio!$1:$1048576,HLOOKUP($C46&amp;"_"&amp;10,Tab_Rio!$1:$1048576,2,0),0)</f>
        <v>0.116705104708672</v>
      </c>
      <c r="M46" s="232">
        <f>VLOOKUP(M$2,Tab_Rio!$1:$1048576,HLOOKUP($C46&amp;"_"&amp;10,Tab_Rio!$1:$1048576,2,0),0)</f>
        <v>1.7138117924332601E-2</v>
      </c>
      <c r="N46" s="232">
        <f>VLOOKUP(N$2,Tab_Rio!$1:$1048576,HLOOKUP($C46&amp;"_"&amp;10,Tab_Rio!$1:$1048576,2,0),0)</f>
        <v>2.4101814255118401E-2</v>
      </c>
      <c r="O46" s="232">
        <f>VLOOKUP(O$2,Tab_Rio!$1:$1048576,HLOOKUP($C46&amp;"_"&amp;10,Tab_Rio!$1:$1048576,2,0),0)</f>
        <v>0.36507827043533297</v>
      </c>
      <c r="P46" s="232">
        <f>VLOOKUP(P$2,Tab_Rio!$1:$1048576,HLOOKUP($C46&amp;"_"&amp;10,Tab_Rio!$1:$1048576,2,0),0)</f>
        <v>1.6097953543066999E-2</v>
      </c>
      <c r="Q46" s="232">
        <f>VLOOKUP(Q$2,Tab_Rio!$1:$1048576,HLOOKUP($C46&amp;"_"&amp;10,Tab_Rio!$1:$1048576,2,0),0)</f>
        <v>2.8933046385645901E-2</v>
      </c>
      <c r="R46" s="232">
        <f>VLOOKUP(R$2,Tab_Rio!$1:$1048576,HLOOKUP($C46&amp;"_"&amp;10,Tab_Rio!$1:$1048576,2,0),0)</f>
        <v>2.92612127959728E-2</v>
      </c>
      <c r="S46" s="232">
        <f>VLOOKUP(S$2,Tab_Rio!$1:$1048576,HLOOKUP($C46&amp;"_"&amp;10,Tab_Rio!$1:$1048576,2,0),0)</f>
        <v>0.25319018959999101</v>
      </c>
      <c r="T46" s="232">
        <f>VLOOKUP(T$2,Tab_Rio!$1:$1048576,HLOOKUP($C46&amp;"_"&amp;10,Tab_Rio!$1:$1048576,2,0),0)</f>
        <v>1.01955328136683E-2</v>
      </c>
      <c r="U46" s="232">
        <f>VLOOKUP(U$2,Tab_Rio!$1:$1048576,HLOOKUP($C46&amp;"_"&amp;10,Tab_Rio!$1:$1048576,2,0),0)</f>
        <v>8.3026727661490406E-3</v>
      </c>
    </row>
    <row r="47" spans="3:21" x14ac:dyDescent="0.25">
      <c r="C47" s="327">
        <v>32015</v>
      </c>
      <c r="D47" s="232">
        <f>VLOOKUP(D$2,Tab_Rio!$1:$1048576,HLOOKUP($C47&amp;"_"&amp;10,Tab_Rio!$1:$1048576,2,0),0)</f>
        <v>1.2454226089175799E-4</v>
      </c>
      <c r="E47" s="232">
        <f>VLOOKUP(E$2,Tab_Rio!$1:$1048576,HLOOKUP($C47&amp;"_"&amp;10,Tab_Rio!$1:$1048576,2,0),0)</f>
        <v>4.9018054269254199E-3</v>
      </c>
      <c r="F47" s="232">
        <f>VLOOKUP(F$2,Tab_Rio!$1:$1048576,HLOOKUP($C47&amp;"_"&amp;10,Tab_Rio!$1:$1048576,2,0),0)</f>
        <v>5.0807599909603596E-3</v>
      </c>
      <c r="G47" s="232">
        <f>VLOOKUP(G$2,Tab_Rio!$1:$1048576,HLOOKUP($C47&amp;"_"&amp;10,Tab_Rio!$1:$1048576,2,0),0)</f>
        <v>8.7848659604787792E-3</v>
      </c>
      <c r="H47" s="232">
        <f>VLOOKUP(H$2,Tab_Rio!$1:$1048576,HLOOKUP($C47&amp;"_"&amp;10,Tab_Rio!$1:$1048576,2,0),0)</f>
        <v>4.4215898960828802E-2</v>
      </c>
      <c r="I47" s="232">
        <f>VLOOKUP(I$2,Tab_Rio!$1:$1048576,HLOOKUP($C47&amp;"_"&amp;10,Tab_Rio!$1:$1048576,2,0),0)</f>
        <v>2.0692912861704799E-2</v>
      </c>
      <c r="J47" s="232">
        <f>VLOOKUP(J$2,Tab_Rio!$1:$1048576,HLOOKUP($C47&amp;"_"&amp;10,Tab_Rio!$1:$1048576,2,0),0)</f>
        <v>1.3704684562981099E-2</v>
      </c>
      <c r="K47" s="232">
        <f>VLOOKUP(K$2,Tab_Rio!$1:$1048576,HLOOKUP($C47&amp;"_"&amp;10,Tab_Rio!$1:$1048576,2,0),0)</f>
        <v>1.5406681224703799E-2</v>
      </c>
      <c r="L47" s="232">
        <f>VLOOKUP(L$2,Tab_Rio!$1:$1048576,HLOOKUP($C47&amp;"_"&amp;10,Tab_Rio!$1:$1048576,2,0),0)</f>
        <v>0.10937619209289599</v>
      </c>
      <c r="M47" s="232">
        <f>VLOOKUP(M$2,Tab_Rio!$1:$1048576,HLOOKUP($C47&amp;"_"&amp;10,Tab_Rio!$1:$1048576,2,0),0)</f>
        <v>1.7144734039902701E-2</v>
      </c>
      <c r="N47" s="232">
        <f>VLOOKUP(N$2,Tab_Rio!$1:$1048576,HLOOKUP($C47&amp;"_"&amp;10,Tab_Rio!$1:$1048576,2,0),0)</f>
        <v>2.4655269458889999E-2</v>
      </c>
      <c r="O47" s="232">
        <f>VLOOKUP(O$2,Tab_Rio!$1:$1048576,HLOOKUP($C47&amp;"_"&amp;10,Tab_Rio!$1:$1048576,2,0),0)</f>
        <v>0.37137934565544101</v>
      </c>
      <c r="P47" s="232">
        <f>VLOOKUP(P$2,Tab_Rio!$1:$1048576,HLOOKUP($C47&amp;"_"&amp;10,Tab_Rio!$1:$1048576,2,0),0)</f>
        <v>1.84006132185459E-2</v>
      </c>
      <c r="Q47" s="232">
        <f>VLOOKUP(Q$2,Tab_Rio!$1:$1048576,HLOOKUP($C47&amp;"_"&amp;10,Tab_Rio!$1:$1048576,2,0),0)</f>
        <v>2.5349056348204599E-2</v>
      </c>
      <c r="R47" s="232">
        <f>VLOOKUP(R$2,Tab_Rio!$1:$1048576,HLOOKUP($C47&amp;"_"&amp;10,Tab_Rio!$1:$1048576,2,0),0)</f>
        <v>3.0722396448254599E-2</v>
      </c>
      <c r="S47" s="232">
        <f>VLOOKUP(S$2,Tab_Rio!$1:$1048576,HLOOKUP($C47&amp;"_"&amp;10,Tab_Rio!$1:$1048576,2,0),0)</f>
        <v>0.25785234570503202</v>
      </c>
      <c r="T47" s="232">
        <f>VLOOKUP(T$2,Tab_Rio!$1:$1048576,HLOOKUP($C47&amp;"_"&amp;10,Tab_Rio!$1:$1048576,2,0),0)</f>
        <v>1.0245522484183299E-2</v>
      </c>
      <c r="U47" s="232">
        <f>VLOOKUP(U$2,Tab_Rio!$1:$1048576,HLOOKUP($C47&amp;"_"&amp;10,Tab_Rio!$1:$1048576,2,0),0)</f>
        <v>5.9688212350010898E-3</v>
      </c>
    </row>
    <row r="48" spans="3:21" x14ac:dyDescent="0.25">
      <c r="C48" s="327">
        <v>42015</v>
      </c>
      <c r="D48" s="232">
        <f>VLOOKUP(D$2,Tab_Rio!$1:$1048576,HLOOKUP($C48&amp;"_"&amp;10,Tab_Rio!$1:$1048576,2,0),0)</f>
        <v>1.2172213610028801E-4</v>
      </c>
      <c r="E48" s="232">
        <f>VLOOKUP(E$2,Tab_Rio!$1:$1048576,HLOOKUP($C48&amp;"_"&amp;10,Tab_Rio!$1:$1048576,2,0),0)</f>
        <v>3.7552211433649102E-3</v>
      </c>
      <c r="F48" s="232">
        <f>VLOOKUP(F$2,Tab_Rio!$1:$1048576,HLOOKUP($C48&amp;"_"&amp;10,Tab_Rio!$1:$1048576,2,0),0)</f>
        <v>4.8259389586746701E-3</v>
      </c>
      <c r="G48" s="232">
        <f>VLOOKUP(G$2,Tab_Rio!$1:$1048576,HLOOKUP($C48&amp;"_"&amp;10,Tab_Rio!$1:$1048576,2,0),0)</f>
        <v>8.3226924762129801E-3</v>
      </c>
      <c r="H48" s="232">
        <f>VLOOKUP(H$2,Tab_Rio!$1:$1048576,HLOOKUP($C48&amp;"_"&amp;10,Tab_Rio!$1:$1048576,2,0),0)</f>
        <v>3.8036130368709599E-2</v>
      </c>
      <c r="I48" s="232">
        <f>VLOOKUP(I$2,Tab_Rio!$1:$1048576,HLOOKUP($C48&amp;"_"&amp;10,Tab_Rio!$1:$1048576,2,0),0)</f>
        <v>1.4514754526317101E-2</v>
      </c>
      <c r="J48" s="232">
        <f>VLOOKUP(J$2,Tab_Rio!$1:$1048576,HLOOKUP($C48&amp;"_"&amp;10,Tab_Rio!$1:$1048576,2,0),0)</f>
        <v>1.4310633763670901E-2</v>
      </c>
      <c r="K48" s="232">
        <f>VLOOKUP(K$2,Tab_Rio!$1:$1048576,HLOOKUP($C48&amp;"_"&amp;10,Tab_Rio!$1:$1048576,2,0),0)</f>
        <v>1.4773898757994199E-2</v>
      </c>
      <c r="L48" s="232">
        <f>VLOOKUP(L$2,Tab_Rio!$1:$1048576,HLOOKUP($C48&amp;"_"&amp;10,Tab_Rio!$1:$1048576,2,0),0)</f>
        <v>0.102818325161934</v>
      </c>
      <c r="M48" s="232">
        <f>VLOOKUP(M$2,Tab_Rio!$1:$1048576,HLOOKUP($C48&amp;"_"&amp;10,Tab_Rio!$1:$1048576,2,0),0)</f>
        <v>1.3171412982046601E-2</v>
      </c>
      <c r="N48" s="232">
        <f>VLOOKUP(N$2,Tab_Rio!$1:$1048576,HLOOKUP($C48&amp;"_"&amp;10,Tab_Rio!$1:$1048576,2,0),0)</f>
        <v>2.1768422797322301E-2</v>
      </c>
      <c r="O48" s="232">
        <f>VLOOKUP(O$2,Tab_Rio!$1:$1048576,HLOOKUP($C48&amp;"_"&amp;10,Tab_Rio!$1:$1048576,2,0),0)</f>
        <v>0.38553631305694602</v>
      </c>
      <c r="P48" s="232">
        <f>VLOOKUP(P$2,Tab_Rio!$1:$1048576,HLOOKUP($C48&amp;"_"&amp;10,Tab_Rio!$1:$1048576,2,0),0)</f>
        <v>1.8371714279055599E-2</v>
      </c>
      <c r="Q48" s="232">
        <f>VLOOKUP(Q$2,Tab_Rio!$1:$1048576,HLOOKUP($C48&amp;"_"&amp;10,Tab_Rio!$1:$1048576,2,0),0)</f>
        <v>3.1952109187841402E-2</v>
      </c>
      <c r="R48" s="232">
        <f>VLOOKUP(R$2,Tab_Rio!$1:$1048576,HLOOKUP($C48&amp;"_"&amp;10,Tab_Rio!$1:$1048576,2,0),0)</f>
        <v>3.2217647880315801E-2</v>
      </c>
      <c r="S48" s="232">
        <f>VLOOKUP(S$2,Tab_Rio!$1:$1048576,HLOOKUP($C48&amp;"_"&amp;10,Tab_Rio!$1:$1048576,2,0),0)</f>
        <v>0.23026645183563199</v>
      </c>
      <c r="T48" s="232">
        <f>VLOOKUP(T$2,Tab_Rio!$1:$1048576,HLOOKUP($C48&amp;"_"&amp;10,Tab_Rio!$1:$1048576,2,0),0)</f>
        <v>7.3643964715301999E-3</v>
      </c>
      <c r="U48" s="232">
        <f>VLOOKUP(U$2,Tab_Rio!$1:$1048576,HLOOKUP($C48&amp;"_"&amp;10,Tab_Rio!$1:$1048576,2,0),0)</f>
        <v>6.9054011255502701E-3</v>
      </c>
    </row>
    <row r="49" spans="1:21" x14ac:dyDescent="0.25">
      <c r="C49" s="327">
        <v>2016</v>
      </c>
      <c r="D49" s="232">
        <f>VLOOKUP(D$2,Tab_Rio!$1:$1048576,HLOOKUP($C49&amp;"_"&amp;10,Tab_Rio!$1:$1048576,2,0),0)</f>
        <v>3.0469105695374299E-4</v>
      </c>
      <c r="E49" s="232">
        <f>VLOOKUP(E$2,Tab_Rio!$1:$1048576,HLOOKUP($C49&amp;"_"&amp;10,Tab_Rio!$1:$1048576,2,0),0)</f>
        <v>3.6343347746878901E-3</v>
      </c>
      <c r="F49" s="232">
        <f>VLOOKUP(F$2,Tab_Rio!$1:$1048576,HLOOKUP($C49&amp;"_"&amp;10,Tab_Rio!$1:$1048576,2,0),0)</f>
        <v>4.43600211292505E-3</v>
      </c>
      <c r="G49" s="232">
        <f>VLOOKUP(G$2,Tab_Rio!$1:$1048576,HLOOKUP($C49&amp;"_"&amp;10,Tab_Rio!$1:$1048576,2,0),0)</f>
        <v>8.66867136210203E-3</v>
      </c>
      <c r="H49" s="232">
        <f>VLOOKUP(H$2,Tab_Rio!$1:$1048576,HLOOKUP($C49&amp;"_"&amp;10,Tab_Rio!$1:$1048576,2,0),0)</f>
        <v>3.7109520286321598E-2</v>
      </c>
      <c r="I49" s="232">
        <f>VLOOKUP(I$2,Tab_Rio!$1:$1048576,HLOOKUP($C49&amp;"_"&amp;10,Tab_Rio!$1:$1048576,2,0),0)</f>
        <v>1.70321315526962E-2</v>
      </c>
      <c r="J49" s="232">
        <f>VLOOKUP(J$2,Tab_Rio!$1:$1048576,HLOOKUP($C49&amp;"_"&amp;10,Tab_Rio!$1:$1048576,2,0),0)</f>
        <v>1.5087867155671101E-2</v>
      </c>
      <c r="K49" s="232">
        <f>VLOOKUP(K$2,Tab_Rio!$1:$1048576,HLOOKUP($C49&amp;"_"&amp;10,Tab_Rio!$1:$1048576,2,0),0)</f>
        <v>1.6496693715453099E-2</v>
      </c>
      <c r="L49" s="232">
        <f>VLOOKUP(L$2,Tab_Rio!$1:$1048576,HLOOKUP($C49&amp;"_"&amp;10,Tab_Rio!$1:$1048576,2,0),0)</f>
        <v>0.102757208049297</v>
      </c>
      <c r="M49" s="232">
        <f>VLOOKUP(M$2,Tab_Rio!$1:$1048576,HLOOKUP($C49&amp;"_"&amp;10,Tab_Rio!$1:$1048576,2,0),0)</f>
        <v>1.36578436940908E-2</v>
      </c>
      <c r="N49" s="232">
        <f>VLOOKUP(N$2,Tab_Rio!$1:$1048576,HLOOKUP($C49&amp;"_"&amp;10,Tab_Rio!$1:$1048576,2,0),0)</f>
        <v>1.7567720264196399E-2</v>
      </c>
      <c r="O49" s="232">
        <f>VLOOKUP(O$2,Tab_Rio!$1:$1048576,HLOOKUP($C49&amp;"_"&amp;10,Tab_Rio!$1:$1048576,2,0),0)</f>
        <v>0.36968088150024397</v>
      </c>
      <c r="P49" s="232">
        <f>VLOOKUP(P$2,Tab_Rio!$1:$1048576,HLOOKUP($C49&amp;"_"&amp;10,Tab_Rio!$1:$1048576,2,0),0)</f>
        <v>1.81578788906336E-2</v>
      </c>
      <c r="Q49" s="232">
        <f>VLOOKUP(Q$2,Tab_Rio!$1:$1048576,HLOOKUP($C49&amp;"_"&amp;10,Tab_Rio!$1:$1048576,2,0),0)</f>
        <v>2.38212030380964E-2</v>
      </c>
      <c r="R49" s="232">
        <f>VLOOKUP(R$2,Tab_Rio!$1:$1048576,HLOOKUP($C49&amp;"_"&amp;10,Tab_Rio!$1:$1048576,2,0),0)</f>
        <v>2.4822911247611001E-2</v>
      </c>
      <c r="S49" s="232">
        <f>VLOOKUP(S$2,Tab_Rio!$1:$1048576,HLOOKUP($C49&amp;"_"&amp;10,Tab_Rio!$1:$1048576,2,0),0)</f>
        <v>0.26778182387352001</v>
      </c>
      <c r="T49" s="232">
        <f>VLOOKUP(T$2,Tab_Rio!$1:$1048576,HLOOKUP($C49&amp;"_"&amp;10,Tab_Rio!$1:$1048576,2,0),0)</f>
        <v>1.1758095584809799E-2</v>
      </c>
      <c r="U49" s="232">
        <f>VLOOKUP(U$2,Tab_Rio!$1:$1048576,HLOOKUP($C49&amp;"_"&amp;10,Tab_Rio!$1:$1048576,2,0),0)</f>
        <v>7.1632177568972102E-3</v>
      </c>
    </row>
    <row r="50" spans="1:21" x14ac:dyDescent="0.25">
      <c r="C50" s="327">
        <v>12016</v>
      </c>
      <c r="D50" s="232">
        <f>VLOOKUP(D$2,Tab_Rio!$1:$1048576,HLOOKUP($C50&amp;"_"&amp;10,Tab_Rio!$1:$1048576,2,0),0)</f>
        <v>3.8200552808120798E-4</v>
      </c>
      <c r="E50" s="232">
        <f>VLOOKUP(E$2,Tab_Rio!$1:$1048576,HLOOKUP($C50&amp;"_"&amp;10,Tab_Rio!$1:$1048576,2,0),0)</f>
        <v>3.8769769016653299E-3</v>
      </c>
      <c r="F50" s="232">
        <f>VLOOKUP(F$2,Tab_Rio!$1:$1048576,HLOOKUP($C50&amp;"_"&amp;10,Tab_Rio!$1:$1048576,2,0),0)</f>
        <v>4.9199708737433E-3</v>
      </c>
      <c r="G50" s="232">
        <f>VLOOKUP(G$2,Tab_Rio!$1:$1048576,HLOOKUP($C50&amp;"_"&amp;10,Tab_Rio!$1:$1048576,2,0),0)</f>
        <v>8.3300545811653103E-3</v>
      </c>
      <c r="H50" s="232">
        <f>VLOOKUP(H$2,Tab_Rio!$1:$1048576,HLOOKUP($C50&amp;"_"&amp;10,Tab_Rio!$1:$1048576,2,0),0)</f>
        <v>3.6734294146299397E-2</v>
      </c>
      <c r="I50" s="232">
        <f>VLOOKUP(I$2,Tab_Rio!$1:$1048576,HLOOKUP($C50&amp;"_"&amp;10,Tab_Rio!$1:$1048576,2,0),0)</f>
        <v>1.6425983980298001E-2</v>
      </c>
      <c r="J50" s="232">
        <f>VLOOKUP(J$2,Tab_Rio!$1:$1048576,HLOOKUP($C50&amp;"_"&amp;10,Tab_Rio!$1:$1048576,2,0),0)</f>
        <v>1.4823743142187601E-2</v>
      </c>
      <c r="K50" s="232">
        <f>VLOOKUP(K$2,Tab_Rio!$1:$1048576,HLOOKUP($C50&amp;"_"&amp;10,Tab_Rio!$1:$1048576,2,0),0)</f>
        <v>1.5723440796136901E-2</v>
      </c>
      <c r="L50" s="232">
        <f>VLOOKUP(L$2,Tab_Rio!$1:$1048576,HLOOKUP($C50&amp;"_"&amp;10,Tab_Rio!$1:$1048576,2,0),0)</f>
        <v>0.101451814174652</v>
      </c>
      <c r="M50" s="232">
        <f>VLOOKUP(M$2,Tab_Rio!$1:$1048576,HLOOKUP($C50&amp;"_"&amp;10,Tab_Rio!$1:$1048576,2,0),0)</f>
        <v>1.3570942915976001E-2</v>
      </c>
      <c r="N50" s="232">
        <f>VLOOKUP(N$2,Tab_Rio!$1:$1048576,HLOOKUP($C50&amp;"_"&amp;10,Tab_Rio!$1:$1048576,2,0),0)</f>
        <v>1.81036815047264E-2</v>
      </c>
      <c r="O50" s="232">
        <f>VLOOKUP(O$2,Tab_Rio!$1:$1048576,HLOOKUP($C50&amp;"_"&amp;10,Tab_Rio!$1:$1048576,2,0),0)</f>
        <v>0.36821654438972501</v>
      </c>
      <c r="P50" s="232">
        <f>VLOOKUP(P$2,Tab_Rio!$1:$1048576,HLOOKUP($C50&amp;"_"&amp;10,Tab_Rio!$1:$1048576,2,0),0)</f>
        <v>1.9002750515937802E-2</v>
      </c>
      <c r="Q50" s="232">
        <f>VLOOKUP(Q$2,Tab_Rio!$1:$1048576,HLOOKUP($C50&amp;"_"&amp;10,Tab_Rio!$1:$1048576,2,0),0)</f>
        <v>2.8739359229803099E-2</v>
      </c>
      <c r="R50" s="232">
        <f>VLOOKUP(R$2,Tab_Rio!$1:$1048576,HLOOKUP($C50&amp;"_"&amp;10,Tab_Rio!$1:$1048576,2,0),0)</f>
        <v>2.5965332984924299E-2</v>
      </c>
      <c r="S50" s="232">
        <f>VLOOKUP(S$2,Tab_Rio!$1:$1048576,HLOOKUP($C50&amp;"_"&amp;10,Tab_Rio!$1:$1048576,2,0),0)</f>
        <v>0.26419526338577298</v>
      </c>
      <c r="T50" s="232">
        <f>VLOOKUP(T$2,Tab_Rio!$1:$1048576,HLOOKUP($C50&amp;"_"&amp;10,Tab_Rio!$1:$1048576,2,0),0)</f>
        <v>1.2048369273543399E-2</v>
      </c>
      <c r="U50" s="232">
        <f>VLOOKUP(U$2,Tab_Rio!$1:$1048576,HLOOKUP($C50&amp;"_"&amp;10,Tab_Rio!$1:$1048576,2,0),0)</f>
        <v>7.3596225120127201E-3</v>
      </c>
    </row>
    <row r="51" spans="1:21" x14ac:dyDescent="0.25">
      <c r="C51" s="327">
        <v>22016</v>
      </c>
      <c r="D51" s="232">
        <f>VLOOKUP(D$2,Tab_Rio!$1:$1048576,HLOOKUP($C51&amp;"_"&amp;10,Tab_Rio!$1:$1048576,2,0),0)</f>
        <v>2.27007709327154E-4</v>
      </c>
      <c r="E51" s="232">
        <f>VLOOKUP(E$2,Tab_Rio!$1:$1048576,HLOOKUP($C51&amp;"_"&amp;10,Tab_Rio!$1:$1048576,2,0),0)</f>
        <v>3.3905347809195501E-3</v>
      </c>
      <c r="F51" s="232">
        <f>VLOOKUP(F$2,Tab_Rio!$1:$1048576,HLOOKUP($C51&amp;"_"&amp;10,Tab_Rio!$1:$1048576,2,0),0)</f>
        <v>3.9497246034443396E-3</v>
      </c>
      <c r="G51" s="232">
        <f>VLOOKUP(G$2,Tab_Rio!$1:$1048576,HLOOKUP($C51&amp;"_"&amp;10,Tab_Rio!$1:$1048576,2,0),0)</f>
        <v>9.0089039877057093E-3</v>
      </c>
      <c r="H51" s="232">
        <f>VLOOKUP(H$2,Tab_Rio!$1:$1048576,HLOOKUP($C51&amp;"_"&amp;10,Tab_Rio!$1:$1048576,2,0),0)</f>
        <v>3.74865345656872E-2</v>
      </c>
      <c r="I51" s="232">
        <f>VLOOKUP(I$2,Tab_Rio!$1:$1048576,HLOOKUP($C51&amp;"_"&amp;10,Tab_Rio!$1:$1048576,2,0),0)</f>
        <v>1.7641171813011201E-2</v>
      </c>
      <c r="J51" s="232">
        <f>VLOOKUP(J$2,Tab_Rio!$1:$1048576,HLOOKUP($C51&amp;"_"&amp;10,Tab_Rio!$1:$1048576,2,0),0)</f>
        <v>1.53532512485981E-2</v>
      </c>
      <c r="K51" s="232">
        <f>VLOOKUP(K$2,Tab_Rio!$1:$1048576,HLOOKUP($C51&amp;"_"&amp;10,Tab_Rio!$1:$1048576,2,0),0)</f>
        <v>1.72736346721649E-2</v>
      </c>
      <c r="L51" s="232">
        <f>VLOOKUP(L$2,Tab_Rio!$1:$1048576,HLOOKUP($C51&amp;"_"&amp;10,Tab_Rio!$1:$1048576,2,0),0)</f>
        <v>0.104068823158741</v>
      </c>
      <c r="M51" s="232">
        <f>VLOOKUP(M$2,Tab_Rio!$1:$1048576,HLOOKUP($C51&amp;"_"&amp;10,Tab_Rio!$1:$1048576,2,0),0)</f>
        <v>1.3745158910751299E-2</v>
      </c>
      <c r="N51" s="232">
        <f>VLOOKUP(N$2,Tab_Rio!$1:$1048576,HLOOKUP($C51&amp;"_"&amp;10,Tab_Rio!$1:$1048576,2,0),0)</f>
        <v>1.7029203474521599E-2</v>
      </c>
      <c r="O51" s="232">
        <f>VLOOKUP(O$2,Tab_Rio!$1:$1048576,HLOOKUP($C51&amp;"_"&amp;10,Tab_Rio!$1:$1048576,2,0),0)</f>
        <v>0.37115219235420199</v>
      </c>
      <c r="P51" s="232">
        <f>VLOOKUP(P$2,Tab_Rio!$1:$1048576,HLOOKUP($C51&amp;"_"&amp;10,Tab_Rio!$1:$1048576,2,0),0)</f>
        <v>1.73089746385813E-2</v>
      </c>
      <c r="Q51" s="232">
        <f>VLOOKUP(Q$2,Tab_Rio!$1:$1048576,HLOOKUP($C51&amp;"_"&amp;10,Tab_Rio!$1:$1048576,2,0),0)</f>
        <v>1.8879584968090099E-2</v>
      </c>
      <c r="R51" s="232">
        <f>VLOOKUP(R$2,Tab_Rio!$1:$1048576,HLOOKUP($C51&amp;"_"&amp;10,Tab_Rio!$1:$1048576,2,0),0)</f>
        <v>2.3675039410591101E-2</v>
      </c>
      <c r="S51" s="232">
        <f>VLOOKUP(S$2,Tab_Rio!$1:$1048576,HLOOKUP($C51&amp;"_"&amp;10,Tab_Rio!$1:$1048576,2,0),0)</f>
        <v>0.27138552069664001</v>
      </c>
      <c r="T51" s="232">
        <f>VLOOKUP(T$2,Tab_Rio!$1:$1048576,HLOOKUP($C51&amp;"_"&amp;10,Tab_Rio!$1:$1048576,2,0),0)</f>
        <v>1.1466436088085201E-2</v>
      </c>
      <c r="U51" s="232">
        <f>VLOOKUP(U$2,Tab_Rio!$1:$1048576,HLOOKUP($C51&amp;"_"&amp;10,Tab_Rio!$1:$1048576,2,0),0)</f>
        <v>6.9658760912716397E-3</v>
      </c>
    </row>
    <row r="52" spans="1:21" x14ac:dyDescent="0.25">
      <c r="B52" s="326" t="s">
        <v>771</v>
      </c>
      <c r="C52" s="327"/>
    </row>
    <row r="53" spans="1:21" ht="15" customHeight="1" x14ac:dyDescent="0.25">
      <c r="A53" s="335"/>
      <c r="B53" s="335"/>
      <c r="C53" s="336">
        <v>2012</v>
      </c>
      <c r="D53" s="335">
        <f t="shared" ref="D53:D72" si="0">D5</f>
        <v>-0.220146164298058</v>
      </c>
      <c r="E53" s="335">
        <f t="shared" ref="E53:U53" si="1">E5-D5</f>
        <v>0.1588835753500466</v>
      </c>
      <c r="F53" s="335">
        <f t="shared" si="1"/>
        <v>-3.9273668080568605E-2</v>
      </c>
      <c r="G53" s="335">
        <f t="shared" si="1"/>
        <v>-1.9295610487460993E-2</v>
      </c>
      <c r="H53" s="335">
        <f t="shared" si="1"/>
        <v>9.7251443192362994E-2</v>
      </c>
      <c r="I53" s="335">
        <f t="shared" si="1"/>
        <v>3.4425376914441599E-2</v>
      </c>
      <c r="J53" s="335">
        <f t="shared" si="1"/>
        <v>5.9972415678203106E-2</v>
      </c>
      <c r="K53" s="335">
        <f t="shared" si="1"/>
        <v>4.930749535560594E-3</v>
      </c>
      <c r="L53" s="335">
        <f t="shared" si="1"/>
        <v>5.3569093346595695E-2</v>
      </c>
      <c r="M53" s="335">
        <f t="shared" si="1"/>
        <v>5.4548591375351008E-2</v>
      </c>
      <c r="N53" s="335">
        <f t="shared" si="1"/>
        <v>6.4501136541366993E-2</v>
      </c>
      <c r="O53" s="335">
        <f t="shared" si="1"/>
        <v>0.19543489813804601</v>
      </c>
      <c r="P53" s="335">
        <f t="shared" si="1"/>
        <v>0.24573788046836803</v>
      </c>
      <c r="Q53" s="335">
        <f t="shared" si="1"/>
        <v>5.4668009281159002E-2</v>
      </c>
      <c r="R53" s="335">
        <f t="shared" si="1"/>
        <v>8.9028477668759987E-3</v>
      </c>
      <c r="S53" s="335">
        <f t="shared" si="1"/>
        <v>0.56645369529723988</v>
      </c>
      <c r="T53" s="335">
        <f t="shared" si="1"/>
        <v>0.44578850269318004</v>
      </c>
      <c r="U53" s="335">
        <f t="shared" si="1"/>
        <v>0.35467326641083008</v>
      </c>
    </row>
    <row r="54" spans="1:21" ht="15" customHeight="1" x14ac:dyDescent="0.25">
      <c r="A54" s="335"/>
      <c r="B54" s="335"/>
      <c r="C54" s="336">
        <v>12012</v>
      </c>
      <c r="D54" s="335">
        <f t="shared" si="0"/>
        <v>8.8539663702249492E-3</v>
      </c>
      <c r="E54" s="335">
        <f t="shared" ref="E54:U54" si="2">E6-D6</f>
        <v>-0.10976023413240896</v>
      </c>
      <c r="F54" s="335">
        <f t="shared" si="2"/>
        <v>1.0965332388877702E-2</v>
      </c>
      <c r="G54" s="335">
        <f t="shared" si="2"/>
        <v>8.0179025419056443E-2</v>
      </c>
      <c r="H54" s="335">
        <f t="shared" si="2"/>
        <v>4.042416904121636E-2</v>
      </c>
      <c r="I54" s="335">
        <f t="shared" si="2"/>
        <v>0.12410397268831751</v>
      </c>
      <c r="J54" s="335">
        <f t="shared" si="2"/>
        <v>8.4831565618514987E-2</v>
      </c>
      <c r="K54" s="335">
        <f t="shared" si="2"/>
        <v>-0.136675074696541</v>
      </c>
      <c r="L54" s="335">
        <f t="shared" si="2"/>
        <v>0.145876914262772</v>
      </c>
      <c r="M54" s="335">
        <f t="shared" si="2"/>
        <v>3.5278216004371032E-2</v>
      </c>
      <c r="N54" s="335">
        <f t="shared" si="2"/>
        <v>5.7776123285293968E-2</v>
      </c>
      <c r="O54" s="335">
        <f t="shared" si="2"/>
        <v>0.18723601102828996</v>
      </c>
      <c r="P54" s="335">
        <f t="shared" si="2"/>
        <v>0.24827861785888605</v>
      </c>
      <c r="Q54" s="335">
        <f t="shared" si="2"/>
        <v>0.17371642589569103</v>
      </c>
      <c r="R54" s="335">
        <f t="shared" si="2"/>
        <v>-5.8678925037384033E-2</v>
      </c>
      <c r="S54" s="335">
        <f t="shared" si="2"/>
        <v>0.57207643985748202</v>
      </c>
      <c r="T54" s="335">
        <f t="shared" si="2"/>
        <v>0.59398698806762984</v>
      </c>
      <c r="U54" s="335">
        <f t="shared" si="2"/>
        <v>-0.1635568141937298</v>
      </c>
    </row>
    <row r="55" spans="1:21" x14ac:dyDescent="0.25">
      <c r="A55" s="335"/>
      <c r="B55" s="335"/>
      <c r="C55" s="336">
        <v>22012</v>
      </c>
      <c r="D55" s="335">
        <f t="shared" si="0"/>
        <v>-0.62201792001724199</v>
      </c>
      <c r="E55" s="335">
        <f t="shared" ref="E55:U55" si="3">E7-D7</f>
        <v>0.39673450589179898</v>
      </c>
      <c r="F55" s="335">
        <f t="shared" si="3"/>
        <v>5.776777863503002E-3</v>
      </c>
      <c r="G55" s="335">
        <f t="shared" si="3"/>
        <v>-3.0202910304069991E-2</v>
      </c>
      <c r="H55" s="335">
        <f t="shared" si="3"/>
        <v>0.14147503674030398</v>
      </c>
      <c r="I55" s="335">
        <f t="shared" si="3"/>
        <v>-1.0080501437188E-2</v>
      </c>
      <c r="J55" s="335">
        <f t="shared" si="3"/>
        <v>4.8066630959511095E-2</v>
      </c>
      <c r="K55" s="335">
        <f t="shared" si="3"/>
        <v>2.5590769946575199E-2</v>
      </c>
      <c r="L55" s="335">
        <f t="shared" si="3"/>
        <v>4.2541440110653632E-2</v>
      </c>
      <c r="M55" s="335">
        <f t="shared" si="3"/>
        <v>5.8978397864848368E-2</v>
      </c>
      <c r="N55" s="335">
        <f t="shared" si="3"/>
        <v>0.10135615617036869</v>
      </c>
      <c r="O55" s="335">
        <f t="shared" si="3"/>
        <v>0.17877283692359902</v>
      </c>
      <c r="P55" s="335">
        <f t="shared" si="3"/>
        <v>0.28087463974952703</v>
      </c>
      <c r="Q55" s="335">
        <f t="shared" si="3"/>
        <v>7.6690196990966908E-2</v>
      </c>
      <c r="R55" s="335">
        <f t="shared" si="3"/>
        <v>-0.11783754825592097</v>
      </c>
      <c r="S55" s="335">
        <f t="shared" si="3"/>
        <v>0.64403539896011497</v>
      </c>
      <c r="T55" s="335">
        <f t="shared" si="3"/>
        <v>0.32997858524321999</v>
      </c>
      <c r="U55" s="335">
        <f t="shared" si="3"/>
        <v>0.41806697845459007</v>
      </c>
    </row>
    <row r="56" spans="1:21" x14ac:dyDescent="0.25">
      <c r="A56" s="335"/>
      <c r="B56" s="335"/>
      <c r="C56" s="336">
        <v>32012</v>
      </c>
      <c r="D56" s="335">
        <f t="shared" si="0"/>
        <v>0</v>
      </c>
      <c r="E56" s="335">
        <f t="shared" ref="E56:U56" si="4">E8-D8</f>
        <v>8.1582300364971203E-2</v>
      </c>
      <c r="F56" s="335">
        <f t="shared" si="4"/>
        <v>-6.0623493045568501E-2</v>
      </c>
      <c r="G56" s="335">
        <f t="shared" si="4"/>
        <v>-0.13320542499423071</v>
      </c>
      <c r="H56" s="335">
        <f t="shared" si="4"/>
        <v>0.1258278917521243</v>
      </c>
      <c r="I56" s="335">
        <f t="shared" si="4"/>
        <v>5.0700986757874406E-2</v>
      </c>
      <c r="J56" s="335">
        <f t="shared" si="4"/>
        <v>4.6516835689544289E-2</v>
      </c>
      <c r="K56" s="335">
        <f t="shared" si="4"/>
        <v>7.5181372463704002E-2</v>
      </c>
      <c r="L56" s="335">
        <f t="shared" si="4"/>
        <v>-2.1968275308609009E-2</v>
      </c>
      <c r="M56" s="335">
        <f t="shared" si="4"/>
        <v>6.6568344831466009E-2</v>
      </c>
      <c r="N56" s="335">
        <f t="shared" si="4"/>
        <v>6.7611306905746987E-2</v>
      </c>
      <c r="O56" s="335">
        <f t="shared" si="4"/>
        <v>0.20449399948120101</v>
      </c>
      <c r="P56" s="335">
        <f t="shared" si="4"/>
        <v>0.28700238466262806</v>
      </c>
      <c r="Q56" s="335">
        <f t="shared" si="4"/>
        <v>-0.10477632284164407</v>
      </c>
      <c r="R56" s="335">
        <f t="shared" si="4"/>
        <v>0.11512374877929699</v>
      </c>
      <c r="S56" s="335">
        <f t="shared" si="4"/>
        <v>0.54792028665542503</v>
      </c>
      <c r="T56" s="335">
        <f t="shared" si="4"/>
        <v>0.46820425987244008</v>
      </c>
      <c r="U56" s="335">
        <f t="shared" si="4"/>
        <v>0.49552059173584007</v>
      </c>
    </row>
    <row r="57" spans="1:21" x14ac:dyDescent="0.25">
      <c r="A57" s="335"/>
      <c r="B57" s="335"/>
      <c r="C57" s="336">
        <v>42012</v>
      </c>
      <c r="D57" s="335">
        <f t="shared" si="0"/>
        <v>0</v>
      </c>
      <c r="E57" s="335">
        <f t="shared" ref="E57:U57" si="5">E9-D9</f>
        <v>-6.0709840618073897E-3</v>
      </c>
      <c r="F57" s="335">
        <f t="shared" si="5"/>
        <v>-0.10283294552937161</v>
      </c>
      <c r="G57" s="335">
        <f t="shared" si="5"/>
        <v>8.2159340381620094E-3</v>
      </c>
      <c r="H57" s="335">
        <f t="shared" si="5"/>
        <v>8.3684934303164787E-2</v>
      </c>
      <c r="I57" s="335">
        <f t="shared" si="5"/>
        <v>-2.7784628793597201E-2</v>
      </c>
      <c r="J57" s="335">
        <f t="shared" si="5"/>
        <v>6.7586230114102405E-2</v>
      </c>
      <c r="K57" s="335">
        <f t="shared" si="5"/>
        <v>6.1874208971857997E-2</v>
      </c>
      <c r="L57" s="335">
        <f t="shared" si="5"/>
        <v>3.7681564688683E-2</v>
      </c>
      <c r="M57" s="335">
        <f t="shared" si="5"/>
        <v>5.9031188488005995E-2</v>
      </c>
      <c r="N57" s="335">
        <f t="shared" si="5"/>
        <v>2.8394252061844011E-2</v>
      </c>
      <c r="O57" s="335">
        <f t="shared" si="5"/>
        <v>0.21086715161800401</v>
      </c>
      <c r="P57" s="335">
        <f t="shared" si="5"/>
        <v>0.163722693920135</v>
      </c>
      <c r="Q57" s="335">
        <f t="shared" si="5"/>
        <v>6.8491697311402033E-2</v>
      </c>
      <c r="R57" s="335">
        <f t="shared" si="5"/>
        <v>0.10599625110626198</v>
      </c>
      <c r="S57" s="335">
        <f t="shared" si="5"/>
        <v>0.49839860200882302</v>
      </c>
      <c r="T57" s="335">
        <f t="shared" si="5"/>
        <v>0.43078517913818004</v>
      </c>
      <c r="U57" s="335">
        <f t="shared" si="5"/>
        <v>0.63106834888457985</v>
      </c>
    </row>
    <row r="58" spans="1:21" x14ac:dyDescent="0.25">
      <c r="A58" s="335"/>
      <c r="B58" s="335"/>
      <c r="C58" s="336">
        <v>2013</v>
      </c>
      <c r="D58" s="335">
        <f t="shared" si="0"/>
        <v>2.6615386828780199E-2</v>
      </c>
      <c r="E58" s="335">
        <f t="shared" ref="E58:U59" si="6">E10-D10</f>
        <v>-2.3061354178935317E-2</v>
      </c>
      <c r="F58" s="335">
        <f t="shared" si="6"/>
        <v>-7.1289697196334587E-2</v>
      </c>
      <c r="G58" s="335">
        <f t="shared" si="6"/>
        <v>4.7864878550171797E-2</v>
      </c>
      <c r="H58" s="335">
        <f t="shared" si="6"/>
        <v>6.6515719518065508E-2</v>
      </c>
      <c r="I58" s="335">
        <f t="shared" si="6"/>
        <v>2.9311388731002794E-2</v>
      </c>
      <c r="J58" s="335">
        <f t="shared" si="6"/>
        <v>1.7469190061092404E-2</v>
      </c>
      <c r="K58" s="335">
        <f t="shared" si="6"/>
        <v>7.4726536870003191E-2</v>
      </c>
      <c r="L58" s="335">
        <f t="shared" si="6"/>
        <v>1.1611968278884E-2</v>
      </c>
      <c r="M58" s="335">
        <f t="shared" si="6"/>
        <v>1.1117756366801901E-4</v>
      </c>
      <c r="N58" s="335">
        <f t="shared" si="6"/>
        <v>7.3063820600509005E-2</v>
      </c>
      <c r="O58" s="335">
        <f t="shared" si="6"/>
        <v>0.213424563407898</v>
      </c>
      <c r="P58" s="335">
        <f t="shared" si="6"/>
        <v>0.13691714406013494</v>
      </c>
      <c r="Q58" s="335">
        <f t="shared" si="6"/>
        <v>0.14292806386947698</v>
      </c>
      <c r="R58" s="335">
        <f t="shared" si="6"/>
        <v>0.10925114154815607</v>
      </c>
      <c r="S58" s="335">
        <f t="shared" si="6"/>
        <v>0.53396189212798695</v>
      </c>
      <c r="T58" s="335">
        <f t="shared" si="6"/>
        <v>0.49445271492004994</v>
      </c>
      <c r="U58" s="335">
        <f t="shared" si="6"/>
        <v>0.34007894992827992</v>
      </c>
    </row>
    <row r="59" spans="1:21" x14ac:dyDescent="0.25">
      <c r="A59" s="335"/>
      <c r="B59" s="335"/>
      <c r="C59" s="336">
        <v>12013</v>
      </c>
      <c r="D59" s="335">
        <f t="shared" si="0"/>
        <v>0.42220944166183499</v>
      </c>
      <c r="E59" s="335">
        <f t="shared" si="6"/>
        <v>-0.43187498115003137</v>
      </c>
      <c r="F59" s="335">
        <f t="shared" si="6"/>
        <v>-0.15569537319242963</v>
      </c>
      <c r="G59" s="335">
        <f t="shared" si="6"/>
        <v>0.13345161825418481</v>
      </c>
      <c r="H59" s="335">
        <f t="shared" si="6"/>
        <v>0.1274336501955986</v>
      </c>
      <c r="I59" s="335">
        <f t="shared" si="6"/>
        <v>-5.8711241930723197E-2</v>
      </c>
      <c r="J59" s="335">
        <f t="shared" si="6"/>
        <v>3.7019405514001895E-2</v>
      </c>
      <c r="K59" s="335">
        <f t="shared" si="6"/>
        <v>9.4726897776126917E-2</v>
      </c>
      <c r="L59" s="335">
        <f t="shared" si="6"/>
        <v>3.3539950847625982E-2</v>
      </c>
      <c r="M59" s="335">
        <f t="shared" si="6"/>
        <v>3.7368923425673994E-2</v>
      </c>
      <c r="N59" s="335">
        <f t="shared" si="6"/>
        <v>1.3426527380943021E-2</v>
      </c>
      <c r="O59" s="335">
        <f t="shared" si="6"/>
        <v>0.23795759677887002</v>
      </c>
      <c r="P59" s="335">
        <f t="shared" si="6"/>
        <v>0.13463568687438998</v>
      </c>
      <c r="Q59" s="335">
        <f t="shared" si="6"/>
        <v>0.13312995433807295</v>
      </c>
      <c r="R59" s="335">
        <f t="shared" si="6"/>
        <v>8.8834524154663086E-2</v>
      </c>
      <c r="S59" s="335">
        <f t="shared" si="6"/>
        <v>0.54288548231124789</v>
      </c>
      <c r="T59" s="335">
        <f t="shared" si="6"/>
        <v>0.61167371273040994</v>
      </c>
      <c r="U59" s="335">
        <f t="shared" si="6"/>
        <v>0.3637614250183101</v>
      </c>
    </row>
    <row r="60" spans="1:21" x14ac:dyDescent="0.25">
      <c r="A60" s="335"/>
      <c r="B60" s="335"/>
      <c r="C60" s="336">
        <v>22013</v>
      </c>
      <c r="D60" s="335">
        <f t="shared" si="0"/>
        <v>0</v>
      </c>
      <c r="E60" s="335">
        <f t="shared" ref="E60:U60" si="7">E12-D12</f>
        <v>-6.3498817384242998E-2</v>
      </c>
      <c r="F60" s="335">
        <f t="shared" si="7"/>
        <v>3.1341180205345098E-2</v>
      </c>
      <c r="G60" s="335">
        <f t="shared" si="7"/>
        <v>8.0320209264755305E-2</v>
      </c>
      <c r="H60" s="335">
        <f t="shared" si="7"/>
        <v>-6.1269317753612995E-2</v>
      </c>
      <c r="I60" s="335">
        <f t="shared" si="7"/>
        <v>0.1046916740015149</v>
      </c>
      <c r="J60" s="335">
        <f t="shared" si="7"/>
        <v>-2.8873406350612599E-2</v>
      </c>
      <c r="K60" s="335">
        <f t="shared" si="7"/>
        <v>7.5629606842994301E-2</v>
      </c>
      <c r="L60" s="335">
        <f t="shared" si="7"/>
        <v>3.5894185304642001E-2</v>
      </c>
      <c r="M60" s="335">
        <f t="shared" si="7"/>
        <v>-1.8810898065566989E-2</v>
      </c>
      <c r="N60" s="335">
        <f t="shared" si="7"/>
        <v>0.14397567510604897</v>
      </c>
      <c r="O60" s="335">
        <f t="shared" si="7"/>
        <v>0.18453225493431102</v>
      </c>
      <c r="P60" s="335">
        <f t="shared" si="7"/>
        <v>7.9327732324599998E-2</v>
      </c>
      <c r="Q60" s="335">
        <f t="shared" si="7"/>
        <v>0.22385513782501198</v>
      </c>
      <c r="R60" s="335">
        <f t="shared" si="7"/>
        <v>2.4565696716309038E-2</v>
      </c>
      <c r="S60" s="335">
        <f t="shared" si="7"/>
        <v>0.56746089458465288</v>
      </c>
      <c r="T60" s="335">
        <f t="shared" si="7"/>
        <v>0.48883569240570002</v>
      </c>
      <c r="U60" s="335">
        <f t="shared" si="7"/>
        <v>0.50591862201691029</v>
      </c>
    </row>
    <row r="61" spans="1:21" x14ac:dyDescent="0.25">
      <c r="A61" s="335"/>
      <c r="B61" s="335"/>
      <c r="C61" s="336">
        <v>32013</v>
      </c>
      <c r="D61" s="335">
        <f t="shared" si="0"/>
        <v>-0.102711729705334</v>
      </c>
      <c r="E61" s="335">
        <f t="shared" ref="E61:U61" si="8">E13-D13</f>
        <v>0.21001060307025898</v>
      </c>
      <c r="F61" s="335">
        <f t="shared" si="8"/>
        <v>-8.6512902751564591E-2</v>
      </c>
      <c r="G61" s="335">
        <f t="shared" si="8"/>
        <v>-0.1098563726991415</v>
      </c>
      <c r="H61" s="335">
        <f t="shared" si="8"/>
        <v>0.1068569365888834</v>
      </c>
      <c r="I61" s="335">
        <f t="shared" si="8"/>
        <v>5.84434624761343E-2</v>
      </c>
      <c r="J61" s="335">
        <f t="shared" si="8"/>
        <v>1.2578099966049194E-2</v>
      </c>
      <c r="K61" s="335">
        <f t="shared" si="8"/>
        <v>2.4447724223137207E-2</v>
      </c>
      <c r="L61" s="335">
        <f t="shared" si="8"/>
        <v>3.4908033907412983E-2</v>
      </c>
      <c r="M61" s="335">
        <f t="shared" si="8"/>
        <v>-4.6751953661441983E-2</v>
      </c>
      <c r="N61" s="335">
        <f t="shared" si="8"/>
        <v>0.11665230244398199</v>
      </c>
      <c r="O61" s="335">
        <f t="shared" si="8"/>
        <v>0.21684871613979301</v>
      </c>
      <c r="P61" s="335">
        <f t="shared" si="8"/>
        <v>0.16643828153610202</v>
      </c>
      <c r="Q61" s="335">
        <f t="shared" si="8"/>
        <v>0.12815779447555598</v>
      </c>
      <c r="R61" s="335">
        <f t="shared" si="8"/>
        <v>0.14349758625030495</v>
      </c>
      <c r="S61" s="335">
        <f t="shared" si="8"/>
        <v>0.5047886371612581</v>
      </c>
      <c r="T61" s="335">
        <f t="shared" si="8"/>
        <v>0.49652075767517001</v>
      </c>
      <c r="U61" s="335">
        <f t="shared" si="8"/>
        <v>0.17012357711792014</v>
      </c>
    </row>
    <row r="62" spans="1:21" x14ac:dyDescent="0.25">
      <c r="A62" s="335"/>
      <c r="B62" s="335"/>
      <c r="C62" s="336">
        <v>42013</v>
      </c>
      <c r="D62" s="335">
        <f t="shared" si="0"/>
        <v>-8.2318142056465093E-2</v>
      </c>
      <c r="E62" s="335">
        <f t="shared" ref="E62:U62" si="9">E14-D14</f>
        <v>6.0487311333417795E-2</v>
      </c>
      <c r="F62" s="335">
        <f t="shared" si="9"/>
        <v>-9.5791701227426695E-2</v>
      </c>
      <c r="G62" s="335">
        <f t="shared" si="9"/>
        <v>0.11106104496866485</v>
      </c>
      <c r="H62" s="335">
        <f t="shared" si="9"/>
        <v>8.125679101794954E-2</v>
      </c>
      <c r="I62" s="335">
        <f t="shared" si="9"/>
        <v>1.1208146810531699E-2</v>
      </c>
      <c r="J62" s="335">
        <f t="shared" si="9"/>
        <v>4.4382452964782895E-2</v>
      </c>
      <c r="K62" s="335">
        <f t="shared" si="9"/>
        <v>0.11179934442043302</v>
      </c>
      <c r="L62" s="335">
        <f t="shared" si="9"/>
        <v>-5.9575423598290017E-2</v>
      </c>
      <c r="M62" s="335">
        <f t="shared" si="9"/>
        <v>3.3606484532357012E-2</v>
      </c>
      <c r="N62" s="335">
        <f t="shared" si="9"/>
        <v>1.230576634406999E-2</v>
      </c>
      <c r="O62" s="335">
        <f t="shared" si="9"/>
        <v>0.212420970201492</v>
      </c>
      <c r="P62" s="335">
        <f t="shared" si="9"/>
        <v>0.17786812782287598</v>
      </c>
      <c r="Q62" s="335">
        <f t="shared" si="9"/>
        <v>7.8606784343720038E-2</v>
      </c>
      <c r="R62" s="335">
        <f t="shared" si="9"/>
        <v>0.17285501956939697</v>
      </c>
      <c r="S62" s="335">
        <f t="shared" si="9"/>
        <v>0.52359962463378995</v>
      </c>
      <c r="T62" s="335">
        <f t="shared" si="9"/>
        <v>0.37897253036499001</v>
      </c>
      <c r="U62" s="335">
        <f t="shared" si="9"/>
        <v>0.35196995735168013</v>
      </c>
    </row>
    <row r="63" spans="1:21" x14ac:dyDescent="0.25">
      <c r="A63" s="335"/>
      <c r="B63" s="335"/>
      <c r="C63" s="336">
        <v>2014</v>
      </c>
      <c r="D63" s="335">
        <f t="shared" si="0"/>
        <v>-0.45458787679672202</v>
      </c>
      <c r="E63" s="335">
        <f t="shared" ref="E63:U64" si="10">E15-D15</f>
        <v>0.27977849543094602</v>
      </c>
      <c r="F63" s="335">
        <f t="shared" si="10"/>
        <v>3.0918508768081998E-2</v>
      </c>
      <c r="G63" s="335">
        <f t="shared" si="10"/>
        <v>5.9809245169162403E-2</v>
      </c>
      <c r="H63" s="335">
        <f t="shared" si="10"/>
        <v>3.9011865854263306E-2</v>
      </c>
      <c r="I63" s="335">
        <f t="shared" si="10"/>
        <v>6.1018329113721799E-2</v>
      </c>
      <c r="J63" s="335">
        <f t="shared" si="10"/>
        <v>3.2877605408429995E-3</v>
      </c>
      <c r="K63" s="335">
        <f t="shared" si="10"/>
        <v>3.4424489364028005E-2</v>
      </c>
      <c r="L63" s="335">
        <f t="shared" si="10"/>
        <v>6.4547061920166487E-2</v>
      </c>
      <c r="M63" s="335">
        <f t="shared" si="10"/>
        <v>-1.4653623104096E-2</v>
      </c>
      <c r="N63" s="335">
        <f t="shared" si="10"/>
        <v>6.3162915408610992E-2</v>
      </c>
      <c r="O63" s="335">
        <f t="shared" si="10"/>
        <v>0.15688657760620203</v>
      </c>
      <c r="P63" s="335">
        <f t="shared" si="10"/>
        <v>0.10947319865226696</v>
      </c>
      <c r="Q63" s="335">
        <f t="shared" si="10"/>
        <v>0.11332038044929504</v>
      </c>
      <c r="R63" s="335">
        <f t="shared" si="10"/>
        <v>0.11418461799621593</v>
      </c>
      <c r="S63" s="335">
        <f t="shared" si="10"/>
        <v>0.458587646484374</v>
      </c>
      <c r="T63" s="335">
        <f t="shared" si="10"/>
        <v>0.43518149852752996</v>
      </c>
      <c r="U63" s="335">
        <f t="shared" si="10"/>
        <v>0.17256855964660001</v>
      </c>
    </row>
    <row r="64" spans="1:21" x14ac:dyDescent="0.25">
      <c r="A64" s="335"/>
      <c r="B64" s="335"/>
      <c r="C64" s="336">
        <v>12014</v>
      </c>
      <c r="D64" s="335">
        <f t="shared" si="0"/>
        <v>-0.61197566986083995</v>
      </c>
      <c r="E64" s="335">
        <f t="shared" si="10"/>
        <v>0.60227716714143764</v>
      </c>
      <c r="F64" s="335">
        <f t="shared" si="10"/>
        <v>-0.1436623856425287</v>
      </c>
      <c r="G64" s="335">
        <f t="shared" si="10"/>
        <v>-4.3005794286727989E-2</v>
      </c>
      <c r="H64" s="335">
        <f t="shared" si="10"/>
        <v>0.15234858542680771</v>
      </c>
      <c r="I64" s="335">
        <f t="shared" si="10"/>
        <v>5.2481496706604909E-2</v>
      </c>
      <c r="J64" s="335">
        <f t="shared" si="10"/>
        <v>4.0773237124085895E-3</v>
      </c>
      <c r="K64" s="335">
        <f t="shared" si="10"/>
        <v>2.1834708750247001E-3</v>
      </c>
      <c r="L64" s="335">
        <f t="shared" si="10"/>
        <v>5.5202149786055095E-2</v>
      </c>
      <c r="M64" s="335">
        <f t="shared" si="10"/>
        <v>2.7550555765628912E-2</v>
      </c>
      <c r="N64" s="335">
        <f t="shared" si="10"/>
        <v>8.5310801863670099E-2</v>
      </c>
      <c r="O64" s="335">
        <f t="shared" si="10"/>
        <v>0.17683182656764998</v>
      </c>
      <c r="P64" s="335">
        <f t="shared" si="10"/>
        <v>0.19661119580268899</v>
      </c>
      <c r="Q64" s="335">
        <f t="shared" si="10"/>
        <v>9.2309355735778031E-2</v>
      </c>
      <c r="R64" s="335">
        <f t="shared" si="10"/>
        <v>0.14709359407425004</v>
      </c>
      <c r="S64" s="335">
        <f t="shared" si="10"/>
        <v>0.52068245410919201</v>
      </c>
      <c r="T64" s="335">
        <f t="shared" si="10"/>
        <v>0.41022205352783003</v>
      </c>
      <c r="U64" s="335">
        <f t="shared" si="10"/>
        <v>0.2108124494552599</v>
      </c>
    </row>
    <row r="65" spans="1:21" x14ac:dyDescent="0.25">
      <c r="A65" s="335"/>
      <c r="B65" s="335"/>
      <c r="C65" s="336">
        <v>22014</v>
      </c>
      <c r="D65" s="335">
        <f t="shared" si="0"/>
        <v>1.9824145361781099E-2</v>
      </c>
      <c r="E65" s="335">
        <f t="shared" ref="E65:U65" si="11">E17-D17</f>
        <v>-0.28403425030410312</v>
      </c>
      <c r="F65" s="335">
        <f t="shared" si="11"/>
        <v>0.26809860812500141</v>
      </c>
      <c r="G65" s="335">
        <f t="shared" si="11"/>
        <v>5.1332208793610293E-2</v>
      </c>
      <c r="H65" s="335">
        <f t="shared" si="11"/>
        <v>-2.4593943729996601E-2</v>
      </c>
      <c r="I65" s="335">
        <f t="shared" si="11"/>
        <v>9.8424231633543913E-2</v>
      </c>
      <c r="J65" s="335">
        <f t="shared" si="11"/>
        <v>7.5528681278228982E-2</v>
      </c>
      <c r="K65" s="335">
        <f t="shared" si="11"/>
        <v>1.206572353839902E-2</v>
      </c>
      <c r="L65" s="335">
        <f t="shared" si="11"/>
        <v>3.5091981291769964E-2</v>
      </c>
      <c r="M65" s="335">
        <f t="shared" si="11"/>
        <v>-4.6598613262169852E-3</v>
      </c>
      <c r="N65" s="335">
        <f t="shared" si="11"/>
        <v>5.0200730562210027E-2</v>
      </c>
      <c r="O65" s="335">
        <f t="shared" si="11"/>
        <v>0.159620702266693</v>
      </c>
      <c r="P65" s="335">
        <f t="shared" si="11"/>
        <v>0.149063140153885</v>
      </c>
      <c r="Q65" s="335">
        <f t="shared" si="11"/>
        <v>6.5889358520508035E-2</v>
      </c>
      <c r="R65" s="335">
        <f t="shared" si="11"/>
        <v>0.20089876651763894</v>
      </c>
      <c r="S65" s="335">
        <f t="shared" si="11"/>
        <v>0.43770223855972701</v>
      </c>
      <c r="T65" s="335">
        <f t="shared" si="11"/>
        <v>0.31613171100616011</v>
      </c>
      <c r="U65" s="335">
        <f t="shared" si="11"/>
        <v>1.7007350921629971E-2</v>
      </c>
    </row>
    <row r="66" spans="1:21" x14ac:dyDescent="0.25">
      <c r="A66" s="335"/>
      <c r="B66" s="335"/>
      <c r="C66" s="336">
        <v>32014</v>
      </c>
      <c r="D66" s="335">
        <f t="shared" si="0"/>
        <v>-0.77290290594100997</v>
      </c>
      <c r="E66" s="335">
        <f t="shared" ref="E66:U66" si="12">E18-D18</f>
        <v>0.48813080787658697</v>
      </c>
      <c r="F66" s="335">
        <f t="shared" si="12"/>
        <v>-3.1560808420180997E-2</v>
      </c>
      <c r="G66" s="335">
        <f t="shared" si="12"/>
        <v>0.188497945666313</v>
      </c>
      <c r="H66" s="335">
        <f t="shared" si="12"/>
        <v>5.1155708730221086E-2</v>
      </c>
      <c r="I66" s="335">
        <f t="shared" si="12"/>
        <v>8.8713099248707294E-2</v>
      </c>
      <c r="J66" s="335">
        <f t="shared" si="12"/>
        <v>-6.1726980842649999E-2</v>
      </c>
      <c r="K66" s="335">
        <f t="shared" si="12"/>
        <v>-1.5853527933359104E-2</v>
      </c>
      <c r="L66" s="335">
        <f t="shared" si="12"/>
        <v>0.12587626650929451</v>
      </c>
      <c r="M66" s="335">
        <f t="shared" si="12"/>
        <v>-1.1752679944038398E-2</v>
      </c>
      <c r="N66" s="335">
        <f t="shared" si="12"/>
        <v>2.5978874415159198E-2</v>
      </c>
      <c r="O66" s="335">
        <f t="shared" si="12"/>
        <v>0.1538353115320204</v>
      </c>
      <c r="P66" s="335">
        <f t="shared" si="12"/>
        <v>-1.109710335731498E-2</v>
      </c>
      <c r="Q66" s="335">
        <f t="shared" si="12"/>
        <v>0.11626002192497301</v>
      </c>
      <c r="R66" s="335">
        <f t="shared" si="12"/>
        <v>0.159310132265091</v>
      </c>
      <c r="S66" s="335">
        <f t="shared" si="12"/>
        <v>0.39178648591041504</v>
      </c>
      <c r="T66" s="335">
        <f t="shared" si="12"/>
        <v>0.36757594347000189</v>
      </c>
      <c r="U66" s="335">
        <f t="shared" si="12"/>
        <v>0.51367866992949995</v>
      </c>
    </row>
    <row r="67" spans="1:21" x14ac:dyDescent="0.25">
      <c r="A67" s="335"/>
      <c r="B67" s="335"/>
      <c r="C67" s="336">
        <v>42014</v>
      </c>
      <c r="D67" s="335">
        <f t="shared" si="0"/>
        <v>-0.30910247564315801</v>
      </c>
      <c r="E67" s="335">
        <f t="shared" ref="E67:U67" si="13">E19-D19</f>
        <v>6.6728591918950309E-3</v>
      </c>
      <c r="F67" s="335">
        <f t="shared" si="13"/>
        <v>0.2093292996287342</v>
      </c>
      <c r="G67" s="335">
        <f t="shared" si="13"/>
        <v>5.7784363627433701E-2</v>
      </c>
      <c r="H67" s="335">
        <f t="shared" si="13"/>
        <v>-3.07390093803405E-2</v>
      </c>
      <c r="I67" s="335">
        <f t="shared" si="13"/>
        <v>1.13848596811289E-3</v>
      </c>
      <c r="J67" s="335">
        <f t="shared" si="13"/>
        <v>8.6983218789101063E-3</v>
      </c>
      <c r="K67" s="335">
        <f t="shared" si="13"/>
        <v>0.1382486000657081</v>
      </c>
      <c r="L67" s="335">
        <f t="shared" si="13"/>
        <v>3.4146413207054499E-2</v>
      </c>
      <c r="M67" s="335">
        <f t="shared" si="13"/>
        <v>-8.7979352101683908E-2</v>
      </c>
      <c r="N67" s="335">
        <f t="shared" si="13"/>
        <v>0.10053143464028789</v>
      </c>
      <c r="O67" s="335">
        <f t="shared" si="13"/>
        <v>0.14944429695606301</v>
      </c>
      <c r="P67" s="335">
        <f t="shared" si="13"/>
        <v>9.7150325775145985E-2</v>
      </c>
      <c r="Q67" s="335">
        <f t="shared" si="13"/>
        <v>0.17786994576454196</v>
      </c>
      <c r="R67" s="335">
        <f t="shared" si="13"/>
        <v>-4.1783034801482932E-2</v>
      </c>
      <c r="S67" s="335">
        <f t="shared" si="13"/>
        <v>0.49200952053069791</v>
      </c>
      <c r="T67" s="335">
        <f t="shared" si="13"/>
        <v>0.68087339401245006</v>
      </c>
      <c r="U67" s="335">
        <f t="shared" si="13"/>
        <v>-1.5228152275079898E-2</v>
      </c>
    </row>
    <row r="68" spans="1:21" x14ac:dyDescent="0.25">
      <c r="A68" s="335"/>
      <c r="B68" s="335"/>
      <c r="C68" s="336">
        <v>2015</v>
      </c>
      <c r="D68" s="335">
        <f t="shared" si="0"/>
        <v>-0.11012939363718</v>
      </c>
      <c r="E68" s="335">
        <f t="shared" ref="E68:U69" si="14">E20-D20</f>
        <v>3.3389315009116793E-2</v>
      </c>
      <c r="F68" s="335">
        <f t="shared" si="14"/>
        <v>-9.17543545365338E-2</v>
      </c>
      <c r="G68" s="335">
        <f t="shared" si="14"/>
        <v>7.1560561656952307E-2</v>
      </c>
      <c r="H68" s="335">
        <f t="shared" si="14"/>
        <v>4.7390047460794497E-2</v>
      </c>
      <c r="I68" s="335">
        <f t="shared" si="14"/>
        <v>5.5214640684425831E-2</v>
      </c>
      <c r="J68" s="335">
        <f t="shared" si="14"/>
        <v>-2.1897667087614529E-2</v>
      </c>
      <c r="K68" s="335">
        <f t="shared" si="14"/>
        <v>0.1051615700125694</v>
      </c>
      <c r="L68" s="335">
        <f t="shared" si="14"/>
        <v>1.4767572283744951E-3</v>
      </c>
      <c r="M68" s="335">
        <f t="shared" si="14"/>
        <v>-3.8657769560813897E-2</v>
      </c>
      <c r="N68" s="335">
        <f t="shared" si="14"/>
        <v>7.3672734200954909E-2</v>
      </c>
      <c r="O68" s="335">
        <f t="shared" si="14"/>
        <v>0.22344568371772702</v>
      </c>
      <c r="P68" s="335">
        <f t="shared" si="14"/>
        <v>0.14443856477737399</v>
      </c>
      <c r="Q68" s="335">
        <f t="shared" si="14"/>
        <v>0.15968871116638195</v>
      </c>
      <c r="R68" s="335">
        <f t="shared" si="14"/>
        <v>0.11142116785049505</v>
      </c>
      <c r="S68" s="335">
        <f t="shared" si="14"/>
        <v>0.53943377733230602</v>
      </c>
      <c r="T68" s="335">
        <f t="shared" si="14"/>
        <v>0.35957431793213002</v>
      </c>
      <c r="U68" s="335">
        <f t="shared" si="14"/>
        <v>0.19732058048248002</v>
      </c>
    </row>
    <row r="69" spans="1:21" x14ac:dyDescent="0.25">
      <c r="A69" s="335"/>
      <c r="B69" s="335"/>
      <c r="C69" s="336">
        <v>12015</v>
      </c>
      <c r="D69" s="335">
        <f t="shared" si="0"/>
        <v>4.5023038983344997E-2</v>
      </c>
      <c r="E69" s="335">
        <f t="shared" si="14"/>
        <v>-0.1176758334040641</v>
      </c>
      <c r="F69" s="335">
        <f t="shared" si="14"/>
        <v>4.08182293176651E-3</v>
      </c>
      <c r="G69" s="335">
        <f t="shared" si="14"/>
        <v>2.9889427125453893E-2</v>
      </c>
      <c r="H69" s="335">
        <f t="shared" si="14"/>
        <v>-1.6885150223970399E-2</v>
      </c>
      <c r="I69" s="335">
        <f t="shared" si="14"/>
        <v>1.3200927525758702E-2</v>
      </c>
      <c r="J69" s="335">
        <f t="shared" si="14"/>
        <v>-8.0271176993846602E-2</v>
      </c>
      <c r="K69" s="335">
        <f t="shared" si="14"/>
        <v>0.20499660819768881</v>
      </c>
      <c r="L69" s="335">
        <f t="shared" si="14"/>
        <v>-3.5585984587669095E-3</v>
      </c>
      <c r="M69" s="335">
        <f t="shared" si="14"/>
        <v>-1.3328142464161002E-2</v>
      </c>
      <c r="N69" s="335">
        <f t="shared" si="14"/>
        <v>1.3764038681984003E-2</v>
      </c>
      <c r="O69" s="335">
        <f t="shared" si="14"/>
        <v>0.22942992299795112</v>
      </c>
      <c r="P69" s="335">
        <f t="shared" si="14"/>
        <v>0.15790519118309099</v>
      </c>
      <c r="Q69" s="335">
        <f t="shared" si="14"/>
        <v>0.11913266777992199</v>
      </c>
      <c r="R69" s="335">
        <f t="shared" si="14"/>
        <v>3.9272546768189032E-2</v>
      </c>
      <c r="S69" s="335">
        <f t="shared" si="14"/>
        <v>0.61765199899673906</v>
      </c>
      <c r="T69" s="335">
        <f t="shared" si="14"/>
        <v>0.28074872493742986</v>
      </c>
      <c r="U69" s="335">
        <f t="shared" si="14"/>
        <v>0.12034916877747004</v>
      </c>
    </row>
    <row r="70" spans="1:21" x14ac:dyDescent="0.25">
      <c r="A70" s="335"/>
      <c r="B70" s="335"/>
      <c r="C70" s="336">
        <v>22015</v>
      </c>
      <c r="D70" s="335">
        <f t="shared" si="0"/>
        <v>-3.6234494298696497E-2</v>
      </c>
      <c r="E70" s="335">
        <f t="shared" ref="E70:U70" si="15">E22-D22</f>
        <v>-1.3431426137685804E-2</v>
      </c>
      <c r="F70" s="335">
        <f t="shared" si="15"/>
        <v>-9.7336776554584697E-2</v>
      </c>
      <c r="G70" s="335">
        <f t="shared" si="15"/>
        <v>0.11212183907628079</v>
      </c>
      <c r="H70" s="335">
        <f t="shared" si="15"/>
        <v>2.8943934477865692E-2</v>
      </c>
      <c r="I70" s="335">
        <f t="shared" si="15"/>
        <v>5.9127478860318709E-2</v>
      </c>
      <c r="J70" s="335">
        <f t="shared" si="15"/>
        <v>3.4682188183069194E-2</v>
      </c>
      <c r="K70" s="335">
        <f t="shared" si="15"/>
        <v>5.0311461091041607E-2</v>
      </c>
      <c r="L70" s="335">
        <f t="shared" si="15"/>
        <v>-1.903093606233601E-2</v>
      </c>
      <c r="M70" s="335">
        <f t="shared" si="15"/>
        <v>-2.8210632503032698E-2</v>
      </c>
      <c r="N70" s="335">
        <f t="shared" si="15"/>
        <v>2.8760187327861703E-2</v>
      </c>
      <c r="O70" s="335">
        <f t="shared" si="15"/>
        <v>0.25758310407400098</v>
      </c>
      <c r="P70" s="335">
        <f t="shared" si="15"/>
        <v>0.12714555859565796</v>
      </c>
      <c r="Q70" s="335">
        <f t="shared" si="15"/>
        <v>0.11443561315536499</v>
      </c>
      <c r="R70" s="335">
        <f t="shared" si="15"/>
        <v>9.526455402374201E-2</v>
      </c>
      <c r="S70" s="335">
        <f t="shared" si="15"/>
        <v>0.60627895593643211</v>
      </c>
      <c r="T70" s="335">
        <f t="shared" si="15"/>
        <v>0.45073938369750999</v>
      </c>
      <c r="U70" s="335">
        <f t="shared" si="15"/>
        <v>0.15616238117217995</v>
      </c>
    </row>
    <row r="71" spans="1:21" x14ac:dyDescent="0.25">
      <c r="A71" s="335"/>
      <c r="B71" s="335"/>
      <c r="C71" s="336">
        <v>32015</v>
      </c>
      <c r="D71" s="335">
        <f t="shared" si="0"/>
        <v>-0.19580538570880901</v>
      </c>
      <c r="E71" s="335">
        <f t="shared" ref="E71:U71" si="16">E23-D23</f>
        <v>0.1622972264885903</v>
      </c>
      <c r="F71" s="335">
        <f t="shared" si="16"/>
        <v>-0.15650271624326728</v>
      </c>
      <c r="G71" s="335">
        <f t="shared" si="16"/>
        <v>8.940216898918199E-2</v>
      </c>
      <c r="H71" s="335">
        <f t="shared" si="16"/>
        <v>5.7567596435546702E-2</v>
      </c>
      <c r="I71" s="335">
        <f t="shared" si="16"/>
        <v>9.8310466855764403E-2</v>
      </c>
      <c r="J71" s="335">
        <f t="shared" si="16"/>
        <v>-3.06962449103594E-2</v>
      </c>
      <c r="K71" s="335">
        <f t="shared" si="16"/>
        <v>0.10650395415723331</v>
      </c>
      <c r="L71" s="335">
        <f t="shared" si="16"/>
        <v>-1.7450153827667E-2</v>
      </c>
      <c r="M71" s="335">
        <f t="shared" si="16"/>
        <v>-7.8027602285147005E-2</v>
      </c>
      <c r="N71" s="335">
        <f t="shared" si="16"/>
        <v>0.17778476700186699</v>
      </c>
      <c r="O71" s="335">
        <f t="shared" si="16"/>
        <v>0.16674374043941503</v>
      </c>
      <c r="P71" s="335">
        <f t="shared" si="16"/>
        <v>0.116943389177323</v>
      </c>
      <c r="Q71" s="335">
        <f t="shared" si="16"/>
        <v>0.16622543334960899</v>
      </c>
      <c r="R71" s="335">
        <f t="shared" si="16"/>
        <v>9.4371855258941983E-2</v>
      </c>
      <c r="S71" s="335">
        <f t="shared" si="16"/>
        <v>0.62190032005309692</v>
      </c>
      <c r="T71" s="335">
        <f t="shared" si="16"/>
        <v>0.30760800838471014</v>
      </c>
      <c r="U71" s="335">
        <f t="shared" si="16"/>
        <v>0.28684341907500999</v>
      </c>
    </row>
    <row r="72" spans="1:21" x14ac:dyDescent="0.25">
      <c r="A72" s="335"/>
      <c r="B72" s="335"/>
      <c r="C72" s="336">
        <v>42015</v>
      </c>
      <c r="D72" s="335">
        <f t="shared" si="0"/>
        <v>-0.26241037249565102</v>
      </c>
      <c r="E72" s="335">
        <f t="shared" ref="E72:U72" si="17">E24-D24</f>
        <v>0.14431679248809803</v>
      </c>
      <c r="F72" s="335">
        <f t="shared" si="17"/>
        <v>-0.104650601744652</v>
      </c>
      <c r="G72" s="335">
        <f t="shared" si="17"/>
        <v>5.1537975668906999E-2</v>
      </c>
      <c r="H72" s="335">
        <f t="shared" si="17"/>
        <v>0.11139956489205391</v>
      </c>
      <c r="I72" s="335">
        <f t="shared" si="17"/>
        <v>5.8396979235112639E-2</v>
      </c>
      <c r="J72" s="335">
        <f t="shared" si="17"/>
        <v>-1.4011813327670141E-2</v>
      </c>
      <c r="K72" s="335">
        <f t="shared" si="17"/>
        <v>4.32247156277299E-2</v>
      </c>
      <c r="L72" s="335">
        <f t="shared" si="17"/>
        <v>5.6772114709019703E-2</v>
      </c>
      <c r="M72" s="335">
        <f t="shared" si="17"/>
        <v>-3.73156815767288E-2</v>
      </c>
      <c r="N72" s="335">
        <f t="shared" si="17"/>
        <v>7.5828395783900798E-2</v>
      </c>
      <c r="O72" s="335">
        <f t="shared" si="17"/>
        <v>0.23622932285070497</v>
      </c>
      <c r="P72" s="335">
        <f t="shared" si="17"/>
        <v>0.16916063427925104</v>
      </c>
      <c r="Q72" s="335">
        <f t="shared" si="17"/>
        <v>0.22588670253753595</v>
      </c>
      <c r="R72" s="335">
        <f t="shared" si="17"/>
        <v>0.21297323703765902</v>
      </c>
      <c r="S72" s="335">
        <f t="shared" si="17"/>
        <v>0.33662116527556907</v>
      </c>
      <c r="T72" s="335">
        <f t="shared" si="17"/>
        <v>0.44630682468414995</v>
      </c>
      <c r="U72" s="335">
        <f t="shared" si="17"/>
        <v>0.21358978748321</v>
      </c>
    </row>
    <row r="73" spans="1:21" x14ac:dyDescent="0.25">
      <c r="A73" s="335"/>
      <c r="B73" s="335"/>
      <c r="C73" s="336">
        <v>2016</v>
      </c>
      <c r="D73" s="335">
        <f t="shared" ref="D73:D75" si="18">D25</f>
        <v>0.14068362116813701</v>
      </c>
      <c r="E73" s="335">
        <f t="shared" ref="E73:U74" si="19">E25-D25</f>
        <v>-8.8090553879738312E-2</v>
      </c>
      <c r="F73" s="335">
        <f t="shared" si="19"/>
        <v>-0.21554824709892267</v>
      </c>
      <c r="G73" s="335">
        <f t="shared" si="19"/>
        <v>0.1157790310680866</v>
      </c>
      <c r="H73" s="335">
        <f t="shared" si="19"/>
        <v>1.9089438021183097E-2</v>
      </c>
      <c r="I73" s="335">
        <f t="shared" si="19"/>
        <v>0.10685125365853301</v>
      </c>
      <c r="J73" s="335">
        <f t="shared" si="19"/>
        <v>-9.4269052147865212E-2</v>
      </c>
      <c r="K73" s="335">
        <f t="shared" si="19"/>
        <v>7.6167128980159704E-2</v>
      </c>
      <c r="L73" s="335">
        <f t="shared" si="19"/>
        <v>3.9506122469901803E-2</v>
      </c>
      <c r="M73" s="335">
        <f t="shared" si="19"/>
        <v>2.0615011453629928E-3</v>
      </c>
      <c r="N73" s="335">
        <f t="shared" si="19"/>
        <v>1.4297336339951006E-2</v>
      </c>
      <c r="O73" s="335">
        <f t="shared" si="19"/>
        <v>0.27545896917581503</v>
      </c>
      <c r="P73" s="335">
        <f t="shared" si="19"/>
        <v>0.14624410867691096</v>
      </c>
      <c r="Q73" s="335">
        <f t="shared" si="19"/>
        <v>0.14933407306671098</v>
      </c>
      <c r="R73" s="335">
        <f t="shared" si="19"/>
        <v>0.14418864250183105</v>
      </c>
      <c r="S73" s="335">
        <f t="shared" si="19"/>
        <v>0.52863168716430298</v>
      </c>
      <c r="T73" s="335">
        <f t="shared" si="19"/>
        <v>0.29647195339202992</v>
      </c>
      <c r="U73" s="335">
        <f t="shared" si="19"/>
        <v>0.41471576690674006</v>
      </c>
    </row>
    <row r="74" spans="1:21" x14ac:dyDescent="0.25">
      <c r="A74" s="335"/>
      <c r="B74" s="335"/>
      <c r="C74" s="336">
        <v>12016</v>
      </c>
      <c r="D74" s="335">
        <f t="shared" si="18"/>
        <v>0.20684231817722301</v>
      </c>
      <c r="E74" s="335">
        <f t="shared" si="19"/>
        <v>-0.31633756309747701</v>
      </c>
      <c r="F74" s="335">
        <f t="shared" si="19"/>
        <v>-7.8919135034083987E-2</v>
      </c>
      <c r="G74" s="335">
        <f t="shared" si="19"/>
        <v>0.18580914917401961</v>
      </c>
      <c r="H74" s="335">
        <f t="shared" si="19"/>
        <v>-4.4546562014147618E-2</v>
      </c>
      <c r="I74" s="335">
        <f t="shared" si="19"/>
        <v>9.9799700081348391E-2</v>
      </c>
      <c r="J74" s="335">
        <f t="shared" si="19"/>
        <v>-0.14895233139395708</v>
      </c>
      <c r="K74" s="335">
        <f t="shared" si="19"/>
        <v>0.17107270658016199</v>
      </c>
      <c r="L74" s="335">
        <f t="shared" si="19"/>
        <v>-1.0956794023513794E-2</v>
      </c>
      <c r="M74" s="335">
        <f t="shared" si="19"/>
        <v>4.5589730143546919E-3</v>
      </c>
      <c r="N74" s="335">
        <f t="shared" si="19"/>
        <v>2.6498429477214799E-2</v>
      </c>
      <c r="O74" s="335">
        <f t="shared" si="19"/>
        <v>0.26630745083093604</v>
      </c>
      <c r="P74" s="335">
        <f t="shared" si="19"/>
        <v>0.17518439888954196</v>
      </c>
      <c r="Q74" s="335">
        <f t="shared" si="19"/>
        <v>0.17027765512466397</v>
      </c>
      <c r="R74" s="335">
        <f t="shared" si="19"/>
        <v>0.11544549465179499</v>
      </c>
      <c r="S74" s="335">
        <f t="shared" si="19"/>
        <v>0.49689275026321</v>
      </c>
      <c r="T74" s="335">
        <f t="shared" si="19"/>
        <v>0.27951943874359997</v>
      </c>
      <c r="U74" s="335">
        <f t="shared" si="19"/>
        <v>0.51318800449371005</v>
      </c>
    </row>
    <row r="75" spans="1:21" x14ac:dyDescent="0.25">
      <c r="A75" s="335"/>
      <c r="B75" s="335"/>
      <c r="C75" s="336">
        <v>22016</v>
      </c>
      <c r="D75" s="335">
        <f t="shared" si="18"/>
        <v>1.37426685541868E-2</v>
      </c>
      <c r="E75" s="335">
        <f t="shared" ref="E75" si="20">E27-D27</f>
        <v>0.22083103843033319</v>
      </c>
      <c r="F75" s="335">
        <f t="shared" ref="F75" si="21">F27-E27</f>
        <v>-0.37211905419826496</v>
      </c>
      <c r="G75" s="335">
        <f t="shared" ref="G75" si="22">G27-F27</f>
        <v>5.2039578557014313E-2</v>
      </c>
      <c r="H75" s="335">
        <f t="shared" ref="H75" si="23">H27-G27</f>
        <v>7.5980629771947902E-2</v>
      </c>
      <c r="I75" s="335">
        <f t="shared" ref="I75" si="24">I27-H27</f>
        <v>0.1148942522704598</v>
      </c>
      <c r="J75" s="335">
        <f t="shared" ref="J75" si="25">J27-I27</f>
        <v>-4.2140245437621709E-2</v>
      </c>
      <c r="K75" s="335">
        <f t="shared" ref="K75" si="26">K27-J27</f>
        <v>-1.2678451836109196E-2</v>
      </c>
      <c r="L75" s="335">
        <f t="shared" ref="L75" si="27">L27-K27</f>
        <v>8.5840046405791903E-2</v>
      </c>
      <c r="M75" s="335">
        <f t="shared" ref="M75" si="28">M27-L27</f>
        <v>4.580169916159893E-4</v>
      </c>
      <c r="N75" s="335">
        <f t="shared" ref="N75" si="29">N27-M27</f>
        <v>1.4172643423079889E-3</v>
      </c>
      <c r="O75" s="335">
        <f t="shared" ref="O75" si="30">O27-N27</f>
        <v>0.28511105477809906</v>
      </c>
      <c r="P75" s="335">
        <f t="shared" ref="P75" si="31">P27-O27</f>
        <v>0.11471217870712297</v>
      </c>
      <c r="Q75" s="335">
        <f t="shared" ref="Q75" si="32">Q27-P27</f>
        <v>0.10519808530807506</v>
      </c>
      <c r="R75" s="335">
        <f t="shared" ref="R75" si="33">R27-Q27</f>
        <v>0.19644004106521595</v>
      </c>
      <c r="S75" s="335">
        <f t="shared" ref="S75" si="34">S27-R27</f>
        <v>0.56190723180770497</v>
      </c>
      <c r="T75" s="335">
        <f t="shared" ref="T75" si="35">T27-S27</f>
        <v>0.31533491611481002</v>
      </c>
      <c r="U75" s="335">
        <f t="shared" ref="U75" si="36">U27-T27</f>
        <v>0.31005191802979004</v>
      </c>
    </row>
    <row r="76" spans="1:21" x14ac:dyDescent="0.25">
      <c r="A76" s="335"/>
      <c r="B76" s="337" t="s">
        <v>772</v>
      </c>
      <c r="C76" s="336"/>
      <c r="D76" s="335"/>
      <c r="E76" s="335"/>
      <c r="F76" s="335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</row>
    <row r="77" spans="1:21" ht="15" customHeight="1" x14ac:dyDescent="0.25">
      <c r="A77" s="335"/>
      <c r="B77" s="335"/>
      <c r="C77" s="336">
        <v>2012</v>
      </c>
      <c r="D77" s="335">
        <f>SUM(D29:$U29)</f>
        <v>0.97795063613739353</v>
      </c>
      <c r="E77" s="335">
        <f>SUM(E29:$U29)</f>
        <v>0.97785181971266888</v>
      </c>
      <c r="F77" s="335">
        <f>SUM(F29:$U29)</f>
        <v>0.97256700415164254</v>
      </c>
      <c r="G77" s="335">
        <f>SUM(G29:$U29)</f>
        <v>0.96478919591754697</v>
      </c>
      <c r="H77" s="335">
        <f>SUM(H29:$U29)</f>
        <v>0.94850145746022485</v>
      </c>
      <c r="I77" s="335">
        <f>SUM(I29:$U29)</f>
        <v>0.89340606797486566</v>
      </c>
      <c r="J77" s="335">
        <f>SUM(J29:$U29)</f>
        <v>0.86177824530750535</v>
      </c>
      <c r="K77" s="335">
        <f>SUM(K29:$U29)</f>
        <v>0.838642896153033</v>
      </c>
      <c r="L77" s="335">
        <f>SUM(L29:$U29)</f>
        <v>0.81163053680211328</v>
      </c>
      <c r="M77" s="335">
        <f>SUM(M29:$U29)</f>
        <v>0.69694642443209931</v>
      </c>
      <c r="N77" s="335">
        <f>SUM(N29:$U29)</f>
        <v>0.67280330788344189</v>
      </c>
      <c r="O77" s="335">
        <f>SUM(O29:$U29)</f>
        <v>0.64387329947203442</v>
      </c>
      <c r="P77" s="335">
        <f>SUM(P29:$U29)</f>
        <v>0.31338798534125145</v>
      </c>
      <c r="Q77" s="335">
        <f>SUM(Q29:$U29)</f>
        <v>0.292517713271082</v>
      </c>
      <c r="R77" s="335">
        <f>SUM(R29:$U29)</f>
        <v>0.26268835645169075</v>
      </c>
      <c r="S77" s="335">
        <f>SUM(S29:$U29)</f>
        <v>0.22893053572624972</v>
      </c>
      <c r="T77" s="335">
        <f>SUM(T29:$U29)</f>
        <v>1.8789145164191719E-2</v>
      </c>
      <c r="U77" s="335">
        <f>SUM(U29:$U29)</f>
        <v>4.4197831302881197E-3</v>
      </c>
    </row>
    <row r="78" spans="1:21" ht="15" customHeight="1" x14ac:dyDescent="0.25">
      <c r="A78" s="335"/>
      <c r="B78" s="335"/>
      <c r="C78" s="336">
        <v>12012</v>
      </c>
      <c r="D78" s="335">
        <f>SUM(D30:$U30)</f>
        <v>0.97772540393634633</v>
      </c>
      <c r="E78" s="335">
        <f>SUM(E30:$U30)</f>
        <v>0.97744720149785214</v>
      </c>
      <c r="F78" s="335">
        <f>SUM(F30:$U30)</f>
        <v>0.97277966560795837</v>
      </c>
      <c r="G78" s="335">
        <f>SUM(G30:$U30)</f>
        <v>0.96477183839306169</v>
      </c>
      <c r="H78" s="335">
        <f>SUM(H30:$U30)</f>
        <v>0.9487379654310637</v>
      </c>
      <c r="I78" s="335">
        <f>SUM(I30:$U30)</f>
        <v>0.89243005728349012</v>
      </c>
      <c r="J78" s="335">
        <f>SUM(J30:$U30)</f>
        <v>0.86080601951107294</v>
      </c>
      <c r="K78" s="335">
        <f>SUM(K30:$U30)</f>
        <v>0.83887005737051279</v>
      </c>
      <c r="L78" s="335">
        <f>SUM(L30:$U30)</f>
        <v>0.80978537118062299</v>
      </c>
      <c r="M78" s="335">
        <f>SUM(M30:$U30)</f>
        <v>0.7045734128914769</v>
      </c>
      <c r="N78" s="335">
        <f>SUM(N30:$U30)</f>
        <v>0.67708246922120419</v>
      </c>
      <c r="O78" s="335">
        <f>SUM(O30:$U30)</f>
        <v>0.64490740140899971</v>
      </c>
      <c r="P78" s="335">
        <f>SUM(P30:$U30)</f>
        <v>0.31610198458656669</v>
      </c>
      <c r="Q78" s="335">
        <f>SUM(Q30:$U30)</f>
        <v>0.29604482790455217</v>
      </c>
      <c r="R78" s="335">
        <f>SUM(R30:$U30)</f>
        <v>0.26681923819705838</v>
      </c>
      <c r="S78" s="335">
        <f>SUM(S30:$U30)</f>
        <v>0.2295382278971374</v>
      </c>
      <c r="T78" s="335">
        <f>SUM(T30:$U30)</f>
        <v>1.615202007815238E-2</v>
      </c>
      <c r="U78" s="335">
        <f>SUM(U30:$U30)</f>
        <v>3.48236178979278E-3</v>
      </c>
    </row>
    <row r="79" spans="1:21" x14ac:dyDescent="0.25">
      <c r="A79" s="335"/>
      <c r="B79" s="335"/>
      <c r="C79" s="336">
        <v>22012</v>
      </c>
      <c r="D79" s="335">
        <f>SUM(D31:$U31)</f>
        <v>0.97704311020061163</v>
      </c>
      <c r="E79" s="335">
        <f>SUM(E31:$U31)</f>
        <v>0.9769254759885373</v>
      </c>
      <c r="F79" s="335">
        <f>SUM(F31:$U31)</f>
        <v>0.97137255035340808</v>
      </c>
      <c r="G79" s="335">
        <f>SUM(G31:$U31)</f>
        <v>0.96351060271263145</v>
      </c>
      <c r="H79" s="335">
        <f>SUM(H31:$U31)</f>
        <v>0.94845998473465465</v>
      </c>
      <c r="I79" s="335">
        <f>SUM(I31:$U31)</f>
        <v>0.89398373477160953</v>
      </c>
      <c r="J79" s="335">
        <f>SUM(J31:$U31)</f>
        <v>0.86486388929188274</v>
      </c>
      <c r="K79" s="335">
        <f>SUM(K31:$U31)</f>
        <v>0.84160003811121009</v>
      </c>
      <c r="L79" s="335">
        <f>SUM(L31:$U31)</f>
        <v>0.8129521217197182</v>
      </c>
      <c r="M79" s="335">
        <f>SUM(M31:$U31)</f>
        <v>0.69941135309636626</v>
      </c>
      <c r="N79" s="335">
        <f>SUM(N31:$U31)</f>
        <v>0.67450884915888343</v>
      </c>
      <c r="O79" s="335">
        <f>SUM(O31:$U31)</f>
        <v>0.64493211358785663</v>
      </c>
      <c r="P79" s="335">
        <f>SUM(P31:$U31)</f>
        <v>0.31835260242223762</v>
      </c>
      <c r="Q79" s="335">
        <f>SUM(Q31:$U31)</f>
        <v>0.29853614978492282</v>
      </c>
      <c r="R79" s="335">
        <f>SUM(R31:$U31)</f>
        <v>0.2668984327465298</v>
      </c>
      <c r="S79" s="335">
        <f>SUM(S31:$U31)</f>
        <v>0.23311672545969511</v>
      </c>
      <c r="T79" s="335">
        <f>SUM(T31:$U31)</f>
        <v>2.2723564878106117E-2</v>
      </c>
      <c r="U79" s="335">
        <f>SUM(U31:$U31)</f>
        <v>6.5301116555929201E-3</v>
      </c>
    </row>
    <row r="80" spans="1:21" x14ac:dyDescent="0.25">
      <c r="A80" s="335"/>
      <c r="B80" s="335"/>
      <c r="C80" s="336">
        <v>32012</v>
      </c>
      <c r="D80" s="335">
        <f>SUM(D32:$U32)</f>
        <v>0.97915317071601782</v>
      </c>
      <c r="E80" s="335">
        <f>SUM(E32:$U32)</f>
        <v>0.97915317071601782</v>
      </c>
      <c r="F80" s="335">
        <f>SUM(F32:$U32)</f>
        <v>0.97429642453789744</v>
      </c>
      <c r="G80" s="335">
        <f>SUM(G32:$U32)</f>
        <v>0.96592490281909738</v>
      </c>
      <c r="H80" s="335">
        <f>SUM(H32:$U32)</f>
        <v>0.94962466042488847</v>
      </c>
      <c r="I80" s="335">
        <f>SUM(I32:$U32)</f>
        <v>0.89500232692807946</v>
      </c>
      <c r="J80" s="335">
        <f>SUM(J32:$U32)</f>
        <v>0.86071783956140324</v>
      </c>
      <c r="K80" s="335">
        <f>SUM(K32:$U32)</f>
        <v>0.83803944569081112</v>
      </c>
      <c r="L80" s="335">
        <f>SUM(L32:$U32)</f>
        <v>0.81297545041888986</v>
      </c>
      <c r="M80" s="335">
        <f>SUM(M32:$U32)</f>
        <v>0.69337760563939876</v>
      </c>
      <c r="N80" s="335">
        <f>SUM(N32:$U32)</f>
        <v>0.67138938885182209</v>
      </c>
      <c r="O80" s="335">
        <f>SUM(O32:$U32)</f>
        <v>0.64551702607423134</v>
      </c>
      <c r="P80" s="335">
        <f>SUM(P32:$U32)</f>
        <v>0.31235695350915232</v>
      </c>
      <c r="Q80" s="335">
        <f>SUM(Q32:$U32)</f>
        <v>0.28939255978912154</v>
      </c>
      <c r="R80" s="335">
        <f>SUM(R32:$U32)</f>
        <v>0.26091351825743953</v>
      </c>
      <c r="S80" s="335">
        <f>SUM(S32:$U32)</f>
        <v>0.22741041798144623</v>
      </c>
      <c r="T80" s="335">
        <f>SUM(T32:$U32)</f>
        <v>1.7995831556618262E-2</v>
      </c>
      <c r="U80" s="335">
        <f>SUM(U32:$U32)</f>
        <v>4.3686637654900603E-3</v>
      </c>
    </row>
    <row r="81" spans="1:21" x14ac:dyDescent="0.25">
      <c r="A81" s="335"/>
      <c r="B81" s="335"/>
      <c r="C81" s="336">
        <v>42012</v>
      </c>
      <c r="D81" s="335">
        <f>SUM(D33:$U33)</f>
        <v>0.97789093060419041</v>
      </c>
      <c r="E81" s="335">
        <f>SUM(E33:$U33)</f>
        <v>0.97789093060419041</v>
      </c>
      <c r="F81" s="335">
        <f>SUM(F33:$U33)</f>
        <v>0.97183447331190187</v>
      </c>
      <c r="G81" s="335">
        <f>SUM(G33:$U33)</f>
        <v>0.96496548643335778</v>
      </c>
      <c r="H81" s="335">
        <f>SUM(H33:$U33)</f>
        <v>0.947183364536614</v>
      </c>
      <c r="I81" s="335">
        <f>SUM(I33:$U33)</f>
        <v>0.89219445874914594</v>
      </c>
      <c r="J81" s="335">
        <f>SUM(J33:$U33)</f>
        <v>0.86068043624982316</v>
      </c>
      <c r="K81" s="335">
        <f>SUM(K33:$U33)</f>
        <v>0.83602320170030064</v>
      </c>
      <c r="L81" s="335">
        <f>SUM(L33:$U33)</f>
        <v>0.81078219553455777</v>
      </c>
      <c r="M81" s="335">
        <f>SUM(M33:$U33)</f>
        <v>0.69042404135689184</v>
      </c>
      <c r="N81" s="335">
        <f>SUM(N33:$U33)</f>
        <v>0.66822778945788786</v>
      </c>
      <c r="O81" s="335">
        <f>SUM(O33:$U33)</f>
        <v>0.64012425718829069</v>
      </c>
      <c r="P81" s="335">
        <f>SUM(P33:$U33)</f>
        <v>0.30668446002528077</v>
      </c>
      <c r="Q81" s="335">
        <f>SUM(Q33:$U33)</f>
        <v>0.28603268740698695</v>
      </c>
      <c r="R81" s="335">
        <f>SUM(R33:$U33)</f>
        <v>0.25608311174437404</v>
      </c>
      <c r="S81" s="335">
        <f>SUM(S33:$U33)</f>
        <v>0.22560373088344934</v>
      </c>
      <c r="T81" s="335">
        <f>SUM(T33:$U33)</f>
        <v>1.822187146171932E-2</v>
      </c>
      <c r="U81" s="335">
        <f>SUM(U33:$U33)</f>
        <v>3.2654865644872202E-3</v>
      </c>
    </row>
    <row r="82" spans="1:21" x14ac:dyDescent="0.25">
      <c r="A82" s="335"/>
      <c r="B82" s="335"/>
      <c r="C82" s="336">
        <v>2013</v>
      </c>
      <c r="D82" s="335">
        <f>SUM(D34:$U34)</f>
        <v>0.97816888391389478</v>
      </c>
      <c r="E82" s="335">
        <f>SUM(E34:$U34)</f>
        <v>0.97791391401551631</v>
      </c>
      <c r="F82" s="335">
        <f>SUM(F34:$U34)</f>
        <v>0.97275409032590654</v>
      </c>
      <c r="G82" s="335">
        <f>SUM(G34:$U34)</f>
        <v>0.96471920073963668</v>
      </c>
      <c r="H82" s="335">
        <f>SUM(H34:$U34)</f>
        <v>0.94933640700764921</v>
      </c>
      <c r="I82" s="335">
        <f>SUM(I34:$U34)</f>
        <v>0.89457842824049261</v>
      </c>
      <c r="J82" s="335">
        <f>SUM(J34:$U34)</f>
        <v>0.86437175353057649</v>
      </c>
      <c r="K82" s="335">
        <f>SUM(K34:$U34)</f>
        <v>0.84513190132565763</v>
      </c>
      <c r="L82" s="335">
        <f>SUM(L34:$U34)</f>
        <v>0.81898367893882063</v>
      </c>
      <c r="M82" s="335">
        <f>SUM(M34:$U34)</f>
        <v>0.70712202531285562</v>
      </c>
      <c r="N82" s="335">
        <f>SUM(N34:$U34)</f>
        <v>0.6839725498575715</v>
      </c>
      <c r="O82" s="335">
        <f>SUM(O34:$U34)</f>
        <v>0.65654272888787069</v>
      </c>
      <c r="P82" s="335">
        <f>SUM(P34:$U34)</f>
        <v>0.3105288848746568</v>
      </c>
      <c r="Q82" s="335">
        <f>SUM(Q34:$U34)</f>
        <v>0.29230630886740977</v>
      </c>
      <c r="R82" s="335">
        <f>SUM(R34:$U34)</f>
        <v>0.26703664590604598</v>
      </c>
      <c r="S82" s="335">
        <f>SUM(S34:$U34)</f>
        <v>0.23788746376521877</v>
      </c>
      <c r="T82" s="335">
        <f>SUM(T34:$U34)</f>
        <v>1.6569367842748761E-2</v>
      </c>
      <c r="U82" s="335">
        <f>SUM(U34:$U34)</f>
        <v>3.81266814656556E-3</v>
      </c>
    </row>
    <row r="83" spans="1:21" x14ac:dyDescent="0.25">
      <c r="A83" s="335"/>
      <c r="B83" s="335"/>
      <c r="C83" s="336">
        <v>12013</v>
      </c>
      <c r="D83" s="335">
        <f>SUM(D35:$U35)</f>
        <v>0.97575297136791062</v>
      </c>
      <c r="E83" s="335">
        <f>SUM(E35:$U35)</f>
        <v>0.9755582434590907</v>
      </c>
      <c r="F83" s="335">
        <f>SUM(F35:$U35)</f>
        <v>0.9704860041383655</v>
      </c>
      <c r="G83" s="335">
        <f>SUM(G35:$U35)</f>
        <v>0.9627295753452928</v>
      </c>
      <c r="H83" s="335">
        <f>SUM(H35:$U35)</f>
        <v>0.94442052044905722</v>
      </c>
      <c r="I83" s="335">
        <f>SUM(I35:$U35)</f>
        <v>0.88895404362119734</v>
      </c>
      <c r="J83" s="335">
        <f>SUM(J35:$U35)</f>
        <v>0.85922328219749033</v>
      </c>
      <c r="K83" s="335">
        <f>SUM(K35:$U35)</f>
        <v>0.84261828870512545</v>
      </c>
      <c r="L83" s="335">
        <f>SUM(L35:$U35)</f>
        <v>0.81656167493201792</v>
      </c>
      <c r="M83" s="335">
        <f>SUM(M35:$U35)</f>
        <v>0.70287142531015001</v>
      </c>
      <c r="N83" s="335">
        <f>SUM(N35:$U35)</f>
        <v>0.680261569330469</v>
      </c>
      <c r="O83" s="335">
        <f>SUM(O35:$U35)</f>
        <v>0.65372805320657812</v>
      </c>
      <c r="P83" s="335">
        <f>SUM(P35:$U35)</f>
        <v>0.31337551795877505</v>
      </c>
      <c r="Q83" s="335">
        <f>SUM(Q35:$U35)</f>
        <v>0.29586441279388959</v>
      </c>
      <c r="R83" s="335">
        <f>SUM(R35:$U35)</f>
        <v>0.26773927384056145</v>
      </c>
      <c r="S83" s="335">
        <f>SUM(S35:$U35)</f>
        <v>0.23845246830023814</v>
      </c>
      <c r="T83" s="335">
        <f>SUM(T35:$U35)</f>
        <v>1.6696904087439159E-2</v>
      </c>
      <c r="U83" s="335">
        <f>SUM(U35:$U35)</f>
        <v>3.41417849995196E-3</v>
      </c>
    </row>
    <row r="84" spans="1:21" x14ac:dyDescent="0.25">
      <c r="A84" s="335"/>
      <c r="B84" s="335"/>
      <c r="C84" s="336">
        <v>22013</v>
      </c>
      <c r="D84" s="335">
        <f>SUM(D32:$U32)</f>
        <v>0.97915317071601782</v>
      </c>
      <c r="E84" s="335">
        <f>SUM(E32:$U32)</f>
        <v>0.97915317071601782</v>
      </c>
      <c r="F84" s="335">
        <f>SUM(F32:$U32)</f>
        <v>0.97429642453789744</v>
      </c>
      <c r="G84" s="335">
        <f>SUM(G32:$U32)</f>
        <v>0.96592490281909738</v>
      </c>
      <c r="H84" s="335">
        <f>SUM(H32:$U32)</f>
        <v>0.94962466042488847</v>
      </c>
      <c r="I84" s="335">
        <f>SUM(I32:$U32)</f>
        <v>0.89500232692807946</v>
      </c>
      <c r="J84" s="335">
        <f>SUM(J32:$U32)</f>
        <v>0.86071783956140324</v>
      </c>
      <c r="K84" s="335">
        <f>SUM(K32:$U32)</f>
        <v>0.83803944569081112</v>
      </c>
      <c r="L84" s="335">
        <f>SUM(L32:$U32)</f>
        <v>0.81297545041888986</v>
      </c>
      <c r="M84" s="335">
        <f>SUM(M32:$U32)</f>
        <v>0.69337760563939876</v>
      </c>
      <c r="N84" s="335">
        <f>SUM(N32:$U32)</f>
        <v>0.67138938885182209</v>
      </c>
      <c r="O84" s="335">
        <f>SUM(O32:$U32)</f>
        <v>0.64551702607423134</v>
      </c>
      <c r="P84" s="335">
        <f>SUM(P32:$U32)</f>
        <v>0.31235695350915232</v>
      </c>
      <c r="Q84" s="335">
        <f>SUM(Q32:$U32)</f>
        <v>0.28939255978912154</v>
      </c>
      <c r="R84" s="335">
        <f>SUM(R32:$U32)</f>
        <v>0.26091351825743953</v>
      </c>
      <c r="S84" s="335">
        <f>SUM(S32:$U32)</f>
        <v>0.22741041798144623</v>
      </c>
      <c r="T84" s="335">
        <f>SUM(T32:$U32)</f>
        <v>1.7995831556618262E-2</v>
      </c>
      <c r="U84" s="335">
        <f>SUM(U32:$U32)</f>
        <v>4.3686637654900603E-3</v>
      </c>
    </row>
    <row r="85" spans="1:21" x14ac:dyDescent="0.25">
      <c r="A85" s="335"/>
      <c r="B85" s="335"/>
      <c r="C85" s="336">
        <v>32013</v>
      </c>
      <c r="D85" s="335">
        <f>SUM(D33:$U33)</f>
        <v>0.97789093060419041</v>
      </c>
      <c r="E85" s="335">
        <f>SUM(E33:$U33)</f>
        <v>0.97789093060419041</v>
      </c>
      <c r="F85" s="335">
        <f>SUM(F33:$U33)</f>
        <v>0.97183447331190187</v>
      </c>
      <c r="G85" s="335">
        <f>SUM(G33:$U33)</f>
        <v>0.96496548643335778</v>
      </c>
      <c r="H85" s="335">
        <f>SUM(H33:$U33)</f>
        <v>0.947183364536614</v>
      </c>
      <c r="I85" s="335">
        <f>SUM(I33:$U33)</f>
        <v>0.89219445874914594</v>
      </c>
      <c r="J85" s="335">
        <f>SUM(J33:$U33)</f>
        <v>0.86068043624982316</v>
      </c>
      <c r="K85" s="335">
        <f>SUM(K33:$U33)</f>
        <v>0.83602320170030064</v>
      </c>
      <c r="L85" s="335">
        <f>SUM(L33:$U33)</f>
        <v>0.81078219553455777</v>
      </c>
      <c r="M85" s="335">
        <f>SUM(M33:$U33)</f>
        <v>0.69042404135689184</v>
      </c>
      <c r="N85" s="335">
        <f>SUM(N33:$U33)</f>
        <v>0.66822778945788786</v>
      </c>
      <c r="O85" s="335">
        <f>SUM(O33:$U33)</f>
        <v>0.64012425718829069</v>
      </c>
      <c r="P85" s="335">
        <f>SUM(P33:$U33)</f>
        <v>0.30668446002528077</v>
      </c>
      <c r="Q85" s="335">
        <f>SUM(Q33:$U33)</f>
        <v>0.28603268740698695</v>
      </c>
      <c r="R85" s="335">
        <f>SUM(R33:$U33)</f>
        <v>0.25608311174437404</v>
      </c>
      <c r="S85" s="335">
        <f>SUM(S33:$U33)</f>
        <v>0.22560373088344934</v>
      </c>
      <c r="T85" s="335">
        <f>SUM(T33:$U33)</f>
        <v>1.822187146171932E-2</v>
      </c>
      <c r="U85" s="335">
        <f>SUM(U33:$U33)</f>
        <v>3.2654865644872202E-3</v>
      </c>
    </row>
    <row r="86" spans="1:21" x14ac:dyDescent="0.25">
      <c r="A86" s="335"/>
      <c r="B86" s="335"/>
      <c r="C86" s="336">
        <v>42013</v>
      </c>
      <c r="D86" s="335">
        <f>SUM(D38:$U38)</f>
        <v>0.98194961021363203</v>
      </c>
      <c r="E86" s="335">
        <f>SUM(E38:$U38)</f>
        <v>0.98173742694780164</v>
      </c>
      <c r="F86" s="335">
        <f>SUM(F38:$U38)</f>
        <v>0.97656839201226764</v>
      </c>
      <c r="G86" s="335">
        <f>SUM(G38:$U38)</f>
        <v>0.96880441857501798</v>
      </c>
      <c r="H86" s="335">
        <f>SUM(H38:$U38)</f>
        <v>0.95599298877641492</v>
      </c>
      <c r="I86" s="335">
        <f>SUM(I38:$U38)</f>
        <v>0.90294461650773816</v>
      </c>
      <c r="J86" s="335">
        <f>SUM(J38:$U38)</f>
        <v>0.87317326059564881</v>
      </c>
      <c r="K86" s="335">
        <f>SUM(K38:$U38)</f>
        <v>0.85403116559609704</v>
      </c>
      <c r="L86" s="335">
        <f>SUM(L38:$U38)</f>
        <v>0.8283989145420485</v>
      </c>
      <c r="M86" s="335">
        <f>SUM(M38:$U38)</f>
        <v>0.71675402810797051</v>
      </c>
      <c r="N86" s="335">
        <f>SUM(N38:$U38)</f>
        <v>0.69377810461446598</v>
      </c>
      <c r="O86" s="335">
        <f>SUM(O38:$U38)</f>
        <v>0.66881615621969059</v>
      </c>
      <c r="P86" s="335">
        <f>SUM(P38:$U38)</f>
        <v>0.3182618687860666</v>
      </c>
      <c r="Q86" s="335">
        <f>SUM(Q38:$U38)</f>
        <v>0.30049887998029573</v>
      </c>
      <c r="R86" s="335">
        <f>SUM(R38:$U38)</f>
        <v>0.27704840106889589</v>
      </c>
      <c r="S86" s="335">
        <f>SUM(S38:$U38)</f>
        <v>0.25058125844225271</v>
      </c>
      <c r="T86" s="335">
        <f>SUM(T38:$U38)</f>
        <v>1.918428530916572E-2</v>
      </c>
      <c r="U86" s="335">
        <f>SUM(U38:$U38)</f>
        <v>6.08255108818412E-3</v>
      </c>
    </row>
    <row r="87" spans="1:21" x14ac:dyDescent="0.25">
      <c r="A87" s="335"/>
      <c r="B87" s="335"/>
      <c r="C87" s="336">
        <v>2014</v>
      </c>
      <c r="D87" s="335">
        <f>SUM(D35:$U35)</f>
        <v>0.97575297136791062</v>
      </c>
      <c r="E87" s="335">
        <f>SUM(E35:$U35)</f>
        <v>0.9755582434590907</v>
      </c>
      <c r="F87" s="335">
        <f>SUM(F35:$U35)</f>
        <v>0.9704860041383655</v>
      </c>
      <c r="G87" s="335">
        <f>SUM(G35:$U35)</f>
        <v>0.9627295753452928</v>
      </c>
      <c r="H87" s="335">
        <f>SUM(H35:$U35)</f>
        <v>0.94442052044905722</v>
      </c>
      <c r="I87" s="335">
        <f>SUM(I35:$U35)</f>
        <v>0.88895404362119734</v>
      </c>
      <c r="J87" s="335">
        <f>SUM(J35:$U35)</f>
        <v>0.85922328219749033</v>
      </c>
      <c r="K87" s="335">
        <f>SUM(K35:$U35)</f>
        <v>0.84261828870512545</v>
      </c>
      <c r="L87" s="335">
        <f>SUM(L35:$U35)</f>
        <v>0.81656167493201792</v>
      </c>
      <c r="M87" s="335">
        <f>SUM(M35:$U35)</f>
        <v>0.70287142531015001</v>
      </c>
      <c r="N87" s="335">
        <f>SUM(N35:$U35)</f>
        <v>0.680261569330469</v>
      </c>
      <c r="O87" s="335">
        <f>SUM(O35:$U35)</f>
        <v>0.65372805320657812</v>
      </c>
      <c r="P87" s="335">
        <f>SUM(P35:$U35)</f>
        <v>0.31337551795877505</v>
      </c>
      <c r="Q87" s="335">
        <f>SUM(Q35:$U35)</f>
        <v>0.29586441279388959</v>
      </c>
      <c r="R87" s="335">
        <f>SUM(R35:$U35)</f>
        <v>0.26773927384056145</v>
      </c>
      <c r="S87" s="335">
        <f>SUM(S35:$U35)</f>
        <v>0.23845246830023814</v>
      </c>
      <c r="T87" s="335">
        <f>SUM(T35:$U35)</f>
        <v>1.6696904087439159E-2</v>
      </c>
      <c r="U87" s="335">
        <f>SUM(U35:$U35)</f>
        <v>3.41417849995196E-3</v>
      </c>
    </row>
    <row r="88" spans="1:21" x14ac:dyDescent="0.25">
      <c r="A88" s="335"/>
      <c r="B88" s="335"/>
      <c r="C88" s="336">
        <v>12014</v>
      </c>
      <c r="D88" s="335">
        <f>SUM(D36:$U36)</f>
        <v>0.97654687636531934</v>
      </c>
      <c r="E88" s="335">
        <f>SUM(E36:$U36)</f>
        <v>0.97654687636531934</v>
      </c>
      <c r="F88" s="335">
        <f>SUM(F36:$U36)</f>
        <v>0.97093556332401976</v>
      </c>
      <c r="G88" s="335">
        <f>SUM(G36:$U36)</f>
        <v>0.96200134768150791</v>
      </c>
      <c r="H88" s="335">
        <f>SUM(H36:$U36)</f>
        <v>0.94509122124873124</v>
      </c>
      <c r="I88" s="335">
        <f>SUM(I36:$U36)</f>
        <v>0.89054441428743325</v>
      </c>
      <c r="J88" s="335">
        <f>SUM(J36:$U36)</f>
        <v>0.8588832800742241</v>
      </c>
      <c r="K88" s="335">
        <f>SUM(K36:$U36)</f>
        <v>0.83858415461145364</v>
      </c>
      <c r="L88" s="335">
        <f>SUM(L36:$U36)</f>
        <v>0.81086295261047803</v>
      </c>
      <c r="M88" s="335">
        <f>SUM(M36:$U36)</f>
        <v>0.70039898320101202</v>
      </c>
      <c r="N88" s="335">
        <f>SUM(N36:$U36)</f>
        <v>0.67697746842168272</v>
      </c>
      <c r="O88" s="335">
        <f>SUM(O36:$U36)</f>
        <v>0.6477257979568094</v>
      </c>
      <c r="P88" s="335">
        <f>SUM(P36:$U36)</f>
        <v>0.29930595285259159</v>
      </c>
      <c r="Q88" s="335">
        <f>SUM(Q36:$U36)</f>
        <v>0.2795611934270707</v>
      </c>
      <c r="R88" s="335">
        <f>SUM(R36:$U36)</f>
        <v>0.25335556431673434</v>
      </c>
      <c r="S88" s="335">
        <f>SUM(S36:$U36)</f>
        <v>0.22535707219503784</v>
      </c>
      <c r="T88" s="335">
        <f>SUM(T36:$U36)</f>
        <v>1.4301853021606841E-2</v>
      </c>
      <c r="U88" s="335">
        <f>SUM(U36:$U36)</f>
        <v>3.0616603326052401E-3</v>
      </c>
    </row>
    <row r="89" spans="1:21" x14ac:dyDescent="0.25">
      <c r="A89" s="335"/>
      <c r="B89" s="335"/>
      <c r="C89" s="336">
        <v>22014</v>
      </c>
      <c r="D89" s="335">
        <f>SUM(D37:$U37)</f>
        <v>0.97839306626701694</v>
      </c>
      <c r="E89" s="335">
        <f>SUM(E37:$U37)</f>
        <v>0.97778554935939577</v>
      </c>
      <c r="F89" s="335">
        <f>SUM(F37:$U37)</f>
        <v>0.97299399436451461</v>
      </c>
      <c r="G89" s="335">
        <f>SUM(G37:$U37)</f>
        <v>0.96530475025065199</v>
      </c>
      <c r="H89" s="335">
        <f>SUM(H37:$U37)</f>
        <v>0.95174866286106363</v>
      </c>
      <c r="I89" s="335">
        <f>SUM(I37:$U37)</f>
        <v>0.895785344066098</v>
      </c>
      <c r="J89" s="335">
        <f>SUM(J37:$U37)</f>
        <v>0.86611544457264211</v>
      </c>
      <c r="K89" s="335">
        <f>SUM(K37:$U37)</f>
        <v>0.84524317574687269</v>
      </c>
      <c r="L89" s="335">
        <f>SUM(L37:$U37)</f>
        <v>0.82004498806782022</v>
      </c>
      <c r="M89" s="335">
        <f>SUM(M37:$U37)</f>
        <v>0.70838187006302122</v>
      </c>
      <c r="N89" s="335">
        <f>SUM(N37:$U37)</f>
        <v>0.68480052542872671</v>
      </c>
      <c r="O89" s="335">
        <f>SUM(O37:$U37)</f>
        <v>0.65584765491075758</v>
      </c>
      <c r="P89" s="335">
        <f>SUM(P37:$U37)</f>
        <v>0.31115298089571258</v>
      </c>
      <c r="Q89" s="335">
        <f>SUM(Q37:$U37)</f>
        <v>0.29327929508872286</v>
      </c>
      <c r="R89" s="335">
        <f>SUM(R37:$U37)</f>
        <v>0.26992823486216327</v>
      </c>
      <c r="S89" s="335">
        <f>SUM(S37:$U37)</f>
        <v>0.23712722142226958</v>
      </c>
      <c r="T89" s="335">
        <f>SUM(T37:$U37)</f>
        <v>1.6092679696157571E-2</v>
      </c>
      <c r="U89" s="335">
        <f>SUM(U37:$U37)</f>
        <v>2.69782938994467E-3</v>
      </c>
    </row>
    <row r="90" spans="1:21" x14ac:dyDescent="0.25">
      <c r="A90" s="335"/>
      <c r="B90" s="335"/>
      <c r="C90" s="336">
        <v>32014</v>
      </c>
      <c r="D90" s="335">
        <f>SUM(D42:$U42)</f>
        <v>0.98792964476160705</v>
      </c>
      <c r="E90" s="335">
        <f>SUM(E42:$U42)</f>
        <v>0.98753949091769755</v>
      </c>
      <c r="F90" s="335">
        <f>SUM(F42:$U42)</f>
        <v>0.98367335321381688</v>
      </c>
      <c r="G90" s="335">
        <f>SUM(G42:$U42)</f>
        <v>0.97704269457608461</v>
      </c>
      <c r="H90" s="335">
        <f>SUM(H42:$U42)</f>
        <v>0.9667218467220664</v>
      </c>
      <c r="I90" s="335">
        <f>SUM(I42:$U42)</f>
        <v>0.91842020209878683</v>
      </c>
      <c r="J90" s="335">
        <f>SUM(J42:$U42)</f>
        <v>0.89293835964053869</v>
      </c>
      <c r="K90" s="335">
        <f>SUM(K42:$U42)</f>
        <v>0.87313747499138117</v>
      </c>
      <c r="L90" s="335">
        <f>SUM(L42:$U42)</f>
        <v>0.85005115624517213</v>
      </c>
      <c r="M90" s="335">
        <f>SUM(M42:$U42)</f>
        <v>0.7375818258151412</v>
      </c>
      <c r="N90" s="335">
        <f>SUM(N42:$U42)</f>
        <v>0.71847290080040693</v>
      </c>
      <c r="O90" s="335">
        <f>SUM(O42:$U42)</f>
        <v>0.69248866010457266</v>
      </c>
      <c r="P90" s="335">
        <f>SUM(P42:$U42)</f>
        <v>0.33337794709950669</v>
      </c>
      <c r="Q90" s="335">
        <f>SUM(Q42:$U42)</f>
        <v>0.31648960057646019</v>
      </c>
      <c r="R90" s="335">
        <f>SUM(R42:$U42)</f>
        <v>0.29376945365220292</v>
      </c>
      <c r="S90" s="335">
        <f>SUM(S42:$U42)</f>
        <v>0.2645939504727719</v>
      </c>
      <c r="T90" s="335">
        <f>SUM(T42:$U42)</f>
        <v>2.1303034387528882E-2</v>
      </c>
      <c r="U90" s="335">
        <f>SUM(U42:$U42)</f>
        <v>8.2165412604808807E-3</v>
      </c>
    </row>
    <row r="91" spans="1:21" x14ac:dyDescent="0.25">
      <c r="A91" s="335"/>
      <c r="B91" s="335"/>
      <c r="C91" s="336">
        <v>42014</v>
      </c>
      <c r="D91" s="335">
        <f>SUM(D43:$U43)</f>
        <v>0.98551313797361173</v>
      </c>
      <c r="E91" s="335">
        <f>SUM(E43:$U43)</f>
        <v>0.98503311024978712</v>
      </c>
      <c r="F91" s="335">
        <f>SUM(F43:$U43)</f>
        <v>0.98093666089698628</v>
      </c>
      <c r="G91" s="335">
        <f>SUM(G43:$U43)</f>
        <v>0.97454304061829999</v>
      </c>
      <c r="H91" s="335">
        <f>SUM(H43:$U43)</f>
        <v>0.96540062315761999</v>
      </c>
      <c r="I91" s="335">
        <f>SUM(I43:$U43)</f>
        <v>0.91898055560886815</v>
      </c>
      <c r="J91" s="335">
        <f>SUM(J43:$U43)</f>
        <v>0.89536494389176324</v>
      </c>
      <c r="K91" s="335">
        <f>SUM(K43:$U43)</f>
        <v>0.87796550244092897</v>
      </c>
      <c r="L91" s="335">
        <f>SUM(L43:$U43)</f>
        <v>0.85655163973569826</v>
      </c>
      <c r="M91" s="335">
        <f>SUM(M43:$U43)</f>
        <v>0.7487068101763722</v>
      </c>
      <c r="N91" s="335">
        <f>SUM(N43:$U43)</f>
        <v>0.72823236510157552</v>
      </c>
      <c r="O91" s="335">
        <f>SUM(O43:$U43)</f>
        <v>0.70339979417622056</v>
      </c>
      <c r="P91" s="335">
        <f>SUM(P43:$U43)</f>
        <v>0.33859239704906957</v>
      </c>
      <c r="Q91" s="335">
        <f>SUM(Q43:$U43)</f>
        <v>0.32122531160712259</v>
      </c>
      <c r="R91" s="335">
        <f>SUM(R43:$U43)</f>
        <v>0.29239748977124708</v>
      </c>
      <c r="S91" s="335">
        <f>SUM(S43:$U43)</f>
        <v>0.2648087162524464</v>
      </c>
      <c r="T91" s="335">
        <f>SUM(T43:$U43)</f>
        <v>1.6916366294026382E-2</v>
      </c>
      <c r="U91" s="335">
        <f>SUM(U43:$U43)</f>
        <v>7.0318253710866E-3</v>
      </c>
    </row>
    <row r="92" spans="1:21" x14ac:dyDescent="0.25">
      <c r="A92" s="335"/>
      <c r="B92" s="335"/>
      <c r="C92" s="336">
        <v>2015</v>
      </c>
      <c r="D92" s="335">
        <f>SUM(D44:$U44)</f>
        <v>0.9754778037749926</v>
      </c>
      <c r="E92" s="335">
        <f>SUM(E44:$U44)</f>
        <v>0.97527642175555196</v>
      </c>
      <c r="F92" s="335">
        <f>SUM(F44:$U44)</f>
        <v>0.97087331628426876</v>
      </c>
      <c r="G92" s="335">
        <f>SUM(G44:$U44)</f>
        <v>0.96561054605990615</v>
      </c>
      <c r="H92" s="335">
        <f>SUM(H44:$U44)</f>
        <v>0.9573330087587234</v>
      </c>
      <c r="I92" s="335">
        <f>SUM(I44:$U44)</f>
        <v>0.91464997734874454</v>
      </c>
      <c r="J92" s="335">
        <f>SUM(J44:$U44)</f>
        <v>0.89531153906136707</v>
      </c>
      <c r="K92" s="335">
        <f>SUM(K44:$U44)</f>
        <v>0.88123722467571464</v>
      </c>
      <c r="L92" s="335">
        <f>SUM(L44:$U44)</f>
        <v>0.86384110432118144</v>
      </c>
      <c r="M92" s="335">
        <f>SUM(M44:$U44)</f>
        <v>0.75172824691981055</v>
      </c>
      <c r="N92" s="335">
        <f>SUM(N44:$U44)</f>
        <v>0.73557241540402152</v>
      </c>
      <c r="O92" s="335">
        <f>SUM(O44:$U44)</f>
        <v>0.71124675776809432</v>
      </c>
      <c r="P92" s="335">
        <f>SUM(P44:$U44)</f>
        <v>0.34009256865829224</v>
      </c>
      <c r="Q92" s="335">
        <f>SUM(Q44:$U44)</f>
        <v>0.32272173371165985</v>
      </c>
      <c r="R92" s="335">
        <f>SUM(R44:$U44)</f>
        <v>0.29443341959267844</v>
      </c>
      <c r="S92" s="335">
        <f>SUM(S44:$U44)</f>
        <v>0.26393307652324421</v>
      </c>
      <c r="T92" s="335">
        <f>SUM(T44:$U44)</f>
        <v>1.7123728059232228E-2</v>
      </c>
      <c r="U92" s="335">
        <f>SUM(U44:$U44)</f>
        <v>7.2515932843089104E-3</v>
      </c>
    </row>
    <row r="93" spans="1:21" x14ac:dyDescent="0.25">
      <c r="A93" s="335"/>
      <c r="B93" s="335"/>
      <c r="C93" s="336">
        <v>12015</v>
      </c>
      <c r="D93" s="335">
        <f>SUM(D45:$U45)</f>
        <v>0.98354677972383797</v>
      </c>
      <c r="E93" s="335">
        <f>SUM(E45:$U45)</f>
        <v>0.98345595179125667</v>
      </c>
      <c r="F93" s="335">
        <f>SUM(F45:$U45)</f>
        <v>0.97890283493325114</v>
      </c>
      <c r="G93" s="335">
        <f>SUM(G45:$U45)</f>
        <v>0.97425074363127351</v>
      </c>
      <c r="H93" s="335">
        <f>SUM(H45:$U45)</f>
        <v>0.96668795216828585</v>
      </c>
      <c r="I93" s="335">
        <f>SUM(I45:$U45)</f>
        <v>0.92073151562362898</v>
      </c>
      <c r="J93" s="335">
        <f>SUM(J45:$U45)</f>
        <v>0.89923573378473498</v>
      </c>
      <c r="K93" s="335">
        <f>SUM(K45:$U45)</f>
        <v>0.88445709180086829</v>
      </c>
      <c r="L93" s="335">
        <f>SUM(L45:$U45)</f>
        <v>0.86499618832021929</v>
      </c>
      <c r="M93" s="335">
        <f>SUM(M45:$U45)</f>
        <v>0.74534708354622126</v>
      </c>
      <c r="N93" s="335">
        <f>SUM(N45:$U45)</f>
        <v>0.728151542134583</v>
      </c>
      <c r="O93" s="335">
        <f>SUM(O45:$U45)</f>
        <v>0.70134204160422087</v>
      </c>
      <c r="P93" s="335">
        <f>SUM(P45:$U45)</f>
        <v>0.33885940443724399</v>
      </c>
      <c r="Q93" s="335">
        <f>SUM(Q45:$U45)</f>
        <v>0.32225463073700672</v>
      </c>
      <c r="R93" s="335">
        <f>SUM(R45:$U45)</f>
        <v>0.2953734109178186</v>
      </c>
      <c r="S93" s="335">
        <f>SUM(S45:$U45)</f>
        <v>0.26558731216937309</v>
      </c>
      <c r="T93" s="335">
        <f>SUM(T45:$U45)</f>
        <v>1.9542989321053059E-2</v>
      </c>
      <c r="U93" s="335">
        <f>SUM(U45:$U45)</f>
        <v>7.8321518376469595E-3</v>
      </c>
    </row>
    <row r="94" spans="1:21" x14ac:dyDescent="0.25">
      <c r="A94" s="335"/>
      <c r="B94" s="335"/>
      <c r="C94" s="336">
        <v>22015</v>
      </c>
      <c r="D94" s="335">
        <f>SUM(D46:$U46)</f>
        <v>0.98555091317393861</v>
      </c>
      <c r="E94" s="335">
        <f>SUM(E46:$U46)</f>
        <v>0.98508299095556184</v>
      </c>
      <c r="F94" s="335">
        <f>SUM(F46:$U46)</f>
        <v>0.98067476041615054</v>
      </c>
      <c r="G94" s="335">
        <f>SUM(G46:$U46)</f>
        <v>0.97418470308184668</v>
      </c>
      <c r="H94" s="335">
        <f>SUM(H46:$U46)</f>
        <v>0.96574880182743117</v>
      </c>
      <c r="I94" s="335">
        <f>SUM(I46:$U46)</f>
        <v>0.92317248880863234</v>
      </c>
      <c r="J94" s="335">
        <f>SUM(J46:$U46)</f>
        <v>0.90247671306133315</v>
      </c>
      <c r="K94" s="335">
        <f>SUM(K46:$U46)</f>
        <v>0.88897082116454884</v>
      </c>
      <c r="L94" s="335">
        <f>SUM(L46:$U46)</f>
        <v>0.86900391522795006</v>
      </c>
      <c r="M94" s="335">
        <f>SUM(M46:$U46)</f>
        <v>0.75229881051927805</v>
      </c>
      <c r="N94" s="335">
        <f>SUM(N46:$U46)</f>
        <v>0.73516069259494543</v>
      </c>
      <c r="O94" s="335">
        <f>SUM(O46:$U46)</f>
        <v>0.71105887833982706</v>
      </c>
      <c r="P94" s="335">
        <f>SUM(P46:$U46)</f>
        <v>0.34598060790449409</v>
      </c>
      <c r="Q94" s="335">
        <f>SUM(Q46:$U46)</f>
        <v>0.32988265436142705</v>
      </c>
      <c r="R94" s="335">
        <f>SUM(R46:$U46)</f>
        <v>0.30094960797578119</v>
      </c>
      <c r="S94" s="335">
        <f>SUM(S46:$U46)</f>
        <v>0.27168839517980836</v>
      </c>
      <c r="T94" s="335">
        <f>SUM(T46:$U46)</f>
        <v>1.849820557981734E-2</v>
      </c>
      <c r="U94" s="335">
        <f>SUM(U46:$U46)</f>
        <v>8.3026727661490406E-3</v>
      </c>
    </row>
    <row r="95" spans="1:21" x14ac:dyDescent="0.25">
      <c r="A95" s="335"/>
      <c r="B95" s="335"/>
      <c r="C95" s="336">
        <v>32015</v>
      </c>
      <c r="D95" s="335">
        <f>SUM(D47:$U47)</f>
        <v>0.98400644793582603</v>
      </c>
      <c r="E95" s="335">
        <f>SUM(E47:$U47)</f>
        <v>0.98388190567493428</v>
      </c>
      <c r="F95" s="335">
        <f>SUM(F47:$U47)</f>
        <v>0.97898010024800886</v>
      </c>
      <c r="G95" s="335">
        <f>SUM(G47:$U47)</f>
        <v>0.9738993402570485</v>
      </c>
      <c r="H95" s="335">
        <f>SUM(H47:$U47)</f>
        <v>0.96511447429656971</v>
      </c>
      <c r="I95" s="335">
        <f>SUM(I47:$U47)</f>
        <v>0.92089857533574093</v>
      </c>
      <c r="J95" s="335">
        <f>SUM(J47:$U47)</f>
        <v>0.90020566247403611</v>
      </c>
      <c r="K95" s="335">
        <f>SUM(K47:$U47)</f>
        <v>0.88650097791105498</v>
      </c>
      <c r="L95" s="335">
        <f>SUM(L47:$U47)</f>
        <v>0.87109429668635119</v>
      </c>
      <c r="M95" s="335">
        <f>SUM(M47:$U47)</f>
        <v>0.76171810459345524</v>
      </c>
      <c r="N95" s="335">
        <f>SUM(N47:$U47)</f>
        <v>0.74457337055355255</v>
      </c>
      <c r="O95" s="335">
        <f>SUM(O47:$U47)</f>
        <v>0.71991810109466248</v>
      </c>
      <c r="P95" s="335">
        <f>SUM(P47:$U47)</f>
        <v>0.34853875543922153</v>
      </c>
      <c r="Q95" s="335">
        <f>SUM(Q47:$U47)</f>
        <v>0.33013814222067561</v>
      </c>
      <c r="R95" s="335">
        <f>SUM(R47:$U47)</f>
        <v>0.304789085872471</v>
      </c>
      <c r="S95" s="335">
        <f>SUM(S47:$U47)</f>
        <v>0.27406668942421641</v>
      </c>
      <c r="T95" s="335">
        <f>SUM(T47:$U47)</f>
        <v>1.6214343719184388E-2</v>
      </c>
      <c r="U95" s="335">
        <f>SUM(U47:$U47)</f>
        <v>5.9688212350010898E-3</v>
      </c>
    </row>
    <row r="96" spans="1:21" x14ac:dyDescent="0.25">
      <c r="A96" s="335"/>
      <c r="B96" s="335"/>
      <c r="C96" s="336">
        <v>42015</v>
      </c>
      <c r="D96" s="335">
        <f>SUM(D48:$U48)</f>
        <v>0.94903318690921878</v>
      </c>
      <c r="E96" s="335">
        <f>SUM(E48:$U48)</f>
        <v>0.9489114647731185</v>
      </c>
      <c r="F96" s="335">
        <f>SUM(F48:$U48)</f>
        <v>0.94515624362975359</v>
      </c>
      <c r="G96" s="335">
        <f>SUM(G48:$U48)</f>
        <v>0.94033030467107892</v>
      </c>
      <c r="H96" s="335">
        <f>SUM(H48:$U48)</f>
        <v>0.93200761219486594</v>
      </c>
      <c r="I96" s="335">
        <f>SUM(I48:$U48)</f>
        <v>0.89397148182615638</v>
      </c>
      <c r="J96" s="335">
        <f>SUM(J48:$U48)</f>
        <v>0.87945672729983926</v>
      </c>
      <c r="K96" s="335">
        <f>SUM(K48:$U48)</f>
        <v>0.86514609353616834</v>
      </c>
      <c r="L96" s="335">
        <f>SUM(L48:$U48)</f>
        <v>0.85037219477817416</v>
      </c>
      <c r="M96" s="335">
        <f>SUM(M48:$U48)</f>
        <v>0.74755386961624015</v>
      </c>
      <c r="N96" s="335">
        <f>SUM(N48:$U48)</f>
        <v>0.73438245663419355</v>
      </c>
      <c r="O96" s="335">
        <f>SUM(O48:$U48)</f>
        <v>0.71261403383687127</v>
      </c>
      <c r="P96" s="335">
        <f>SUM(P48:$U48)</f>
        <v>0.32707772077992525</v>
      </c>
      <c r="Q96" s="335">
        <f>SUM(Q48:$U48)</f>
        <v>0.30870600650086966</v>
      </c>
      <c r="R96" s="335">
        <f>SUM(R48:$U48)</f>
        <v>0.27675389731302824</v>
      </c>
      <c r="S96" s="335">
        <f>SUM(S48:$U48)</f>
        <v>0.24453624943271246</v>
      </c>
      <c r="T96" s="335">
        <f>SUM(T48:$U48)</f>
        <v>1.4269797597080469E-2</v>
      </c>
      <c r="U96" s="335">
        <f>SUM(U48:$U48)</f>
        <v>6.9054011255502701E-3</v>
      </c>
    </row>
    <row r="97" spans="1:21" x14ac:dyDescent="0.25">
      <c r="A97" s="335"/>
      <c r="B97" s="335"/>
      <c r="C97" s="336">
        <v>2016</v>
      </c>
      <c r="D97" s="335">
        <f>SUM(D49:$U49)</f>
        <v>0.95993869591620695</v>
      </c>
      <c r="E97" s="335">
        <f>SUM(E49:$U49)</f>
        <v>0.95963400485925321</v>
      </c>
      <c r="F97" s="335">
        <f>SUM(F49:$U49)</f>
        <v>0.95599967008456532</v>
      </c>
      <c r="G97" s="335">
        <f>SUM(G49:$U49)</f>
        <v>0.95156366797164027</v>
      </c>
      <c r="H97" s="335">
        <f>SUM(H49:$U49)</f>
        <v>0.94289499660953824</v>
      </c>
      <c r="I97" s="335">
        <f>SUM(I49:$U49)</f>
        <v>0.9057854763232166</v>
      </c>
      <c r="J97" s="335">
        <f>SUM(J49:$U49)</f>
        <v>0.88875334477052037</v>
      </c>
      <c r="K97" s="335">
        <f>SUM(K49:$U49)</f>
        <v>0.87366547761484925</v>
      </c>
      <c r="L97" s="335">
        <f>SUM(L49:$U49)</f>
        <v>0.85716878389939621</v>
      </c>
      <c r="M97" s="335">
        <f>SUM(M49:$U49)</f>
        <v>0.7544115758500991</v>
      </c>
      <c r="N97" s="335">
        <f>SUM(N49:$U49)</f>
        <v>0.74075373215600826</v>
      </c>
      <c r="O97" s="335">
        <f>SUM(O49:$U49)</f>
        <v>0.72318601189181186</v>
      </c>
      <c r="P97" s="335">
        <f>SUM(P49:$U49)</f>
        <v>0.353505130391568</v>
      </c>
      <c r="Q97" s="335">
        <f>SUM(Q49:$U49)</f>
        <v>0.33534725150093442</v>
      </c>
      <c r="R97" s="335">
        <f>SUM(R49:$U49)</f>
        <v>0.31152604846283799</v>
      </c>
      <c r="S97" s="335">
        <f>SUM(S49:$U49)</f>
        <v>0.286703137215227</v>
      </c>
      <c r="T97" s="335">
        <f>SUM(T49:$U49)</f>
        <v>1.8921313341707009E-2</v>
      </c>
      <c r="U97" s="335">
        <f>SUM(U49:$U49)</f>
        <v>7.1632177568972102E-3</v>
      </c>
    </row>
    <row r="98" spans="1:21" x14ac:dyDescent="0.25">
      <c r="A98" s="335"/>
      <c r="B98" s="335"/>
      <c r="C98" s="336">
        <v>12016</v>
      </c>
      <c r="D98" s="335">
        <f>SUM(D50:$U50)</f>
        <v>0.95987015083665073</v>
      </c>
      <c r="E98" s="335">
        <f>SUM(E50:$U50)</f>
        <v>0.95948814530856952</v>
      </c>
      <c r="F98" s="335">
        <f>SUM(F50:$U50)</f>
        <v>0.95561116840690419</v>
      </c>
      <c r="G98" s="335">
        <f>SUM(G50:$U50)</f>
        <v>0.95069119753316089</v>
      </c>
      <c r="H98" s="335">
        <f>SUM(H50:$U50)</f>
        <v>0.94236114295199558</v>
      </c>
      <c r="I98" s="335">
        <f>SUM(I50:$U50)</f>
        <v>0.90562684880569622</v>
      </c>
      <c r="J98" s="335">
        <f>SUM(J50:$U50)</f>
        <v>0.88920086482539817</v>
      </c>
      <c r="K98" s="335">
        <f>SUM(K50:$U50)</f>
        <v>0.87437712168321058</v>
      </c>
      <c r="L98" s="335">
        <f>SUM(L50:$U50)</f>
        <v>0.85865368088707372</v>
      </c>
      <c r="M98" s="335">
        <f>SUM(M50:$U50)</f>
        <v>0.75720186671242162</v>
      </c>
      <c r="N98" s="335">
        <f>SUM(N50:$U50)</f>
        <v>0.74363092379644569</v>
      </c>
      <c r="O98" s="335">
        <f>SUM(O50:$U50)</f>
        <v>0.72552724229171928</v>
      </c>
      <c r="P98" s="335">
        <f>SUM(P50:$U50)</f>
        <v>0.35731069790199432</v>
      </c>
      <c r="Q98" s="335">
        <f>SUM(Q50:$U50)</f>
        <v>0.33830794738605652</v>
      </c>
      <c r="R98" s="335">
        <f>SUM(R50:$U50)</f>
        <v>0.30956858815625343</v>
      </c>
      <c r="S98" s="335">
        <f>SUM(S50:$U50)</f>
        <v>0.28360325517132912</v>
      </c>
      <c r="T98" s="335">
        <f>SUM(T50:$U50)</f>
        <v>1.940799178555612E-2</v>
      </c>
      <c r="U98" s="335">
        <f>SUM(U50:$U50)</f>
        <v>7.3596225120127201E-3</v>
      </c>
    </row>
    <row r="99" spans="1:21" s="329" customFormat="1" x14ac:dyDescent="0.25">
      <c r="B99" s="335"/>
      <c r="C99" s="336">
        <v>22016</v>
      </c>
      <c r="D99" s="335">
        <f>SUM(D51:$U51)</f>
        <v>0.96000757317233332</v>
      </c>
      <c r="E99" s="335">
        <f>SUM(E51:$U51)</f>
        <v>0.95978056546300616</v>
      </c>
      <c r="F99" s="335">
        <f>SUM(F51:$U51)</f>
        <v>0.95639003068208661</v>
      </c>
      <c r="G99" s="335">
        <f>SUM(G51:$U51)</f>
        <v>0.95244030607864227</v>
      </c>
      <c r="H99" s="335">
        <f>SUM(H51:$U51)</f>
        <v>0.94343140209093657</v>
      </c>
      <c r="I99" s="335">
        <f>SUM(I51:$U51)</f>
        <v>0.90594486752524939</v>
      </c>
      <c r="J99" s="335">
        <f>SUM(J51:$U51)</f>
        <v>0.88830369571223822</v>
      </c>
      <c r="K99" s="335">
        <f>SUM(K51:$U51)</f>
        <v>0.87295044446364012</v>
      </c>
      <c r="L99" s="335">
        <f>SUM(L51:$U51)</f>
        <v>0.8556768097914752</v>
      </c>
      <c r="M99" s="335">
        <f>SUM(M51:$U51)</f>
        <v>0.75160798663273432</v>
      </c>
      <c r="N99" s="335">
        <f>SUM(N51:$U51)</f>
        <v>0.73786282772198297</v>
      </c>
      <c r="O99" s="335">
        <f>SUM(O51:$U51)</f>
        <v>0.72083362424746134</v>
      </c>
      <c r="P99" s="335">
        <f>SUM(P51:$U51)</f>
        <v>0.34968143189325934</v>
      </c>
      <c r="Q99" s="335">
        <f>SUM(Q51:$U51)</f>
        <v>0.33237245725467801</v>
      </c>
      <c r="R99" s="335">
        <f>SUM(R51:$U51)</f>
        <v>0.31349287228658795</v>
      </c>
      <c r="S99" s="335">
        <f>SUM(S51:$U51)</f>
        <v>0.28981783287599683</v>
      </c>
      <c r="T99" s="335">
        <f>SUM(T51:$U51)</f>
        <v>1.8432312179356841E-2</v>
      </c>
      <c r="U99" s="335">
        <f>SUM(U51:$U51)</f>
        <v>6.9658760912716397E-3</v>
      </c>
    </row>
    <row r="100" spans="1:21" s="329" customFormat="1" x14ac:dyDescent="0.25">
      <c r="C100" s="331"/>
    </row>
    <row r="101" spans="1:21" s="329" customFormat="1" x14ac:dyDescent="0.25">
      <c r="C101" s="331"/>
    </row>
    <row r="102" spans="1:21" s="329" customFormat="1" x14ac:dyDescent="0.25">
      <c r="C102" s="331"/>
    </row>
    <row r="103" spans="1:21" s="329" customFormat="1" x14ac:dyDescent="0.25">
      <c r="C103" s="331"/>
    </row>
    <row r="104" spans="1:21" s="329" customFormat="1" x14ac:dyDescent="0.25">
      <c r="C104" s="331"/>
    </row>
    <row r="105" spans="1:21" s="329" customFormat="1" x14ac:dyDescent="0.25">
      <c r="C105" s="331"/>
    </row>
    <row r="106" spans="1:21" s="329" customFormat="1" x14ac:dyDescent="0.25">
      <c r="C106" s="331"/>
    </row>
    <row r="107" spans="1:21" s="329" customFormat="1" x14ac:dyDescent="0.25">
      <c r="C107" s="331"/>
    </row>
    <row r="108" spans="1:21" s="329" customFormat="1" x14ac:dyDescent="0.25">
      <c r="C108" s="331"/>
    </row>
    <row r="109" spans="1:21" s="329" customFormat="1" x14ac:dyDescent="0.25">
      <c r="C109" s="331"/>
    </row>
    <row r="110" spans="1:21" s="329" customFormat="1" x14ac:dyDescent="0.25">
      <c r="C110" s="331"/>
    </row>
    <row r="111" spans="1:21" s="329" customFormat="1" x14ac:dyDescent="0.25">
      <c r="C111" s="331"/>
    </row>
    <row r="112" spans="1:21" s="329" customFormat="1" x14ac:dyDescent="0.25">
      <c r="C112" s="331"/>
    </row>
    <row r="113" spans="3:3" s="329" customFormat="1" x14ac:dyDescent="0.25">
      <c r="C113" s="331"/>
    </row>
  </sheetData>
  <pageMargins left="0.511811024" right="0.511811024" top="0.78740157499999996" bottom="0.78740157499999996" header="0.31496062000000002" footer="0.3149606200000000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2"/>
  <sheetViews>
    <sheetView showGridLines="0" workbookViewId="0">
      <pane ySplit="3" topLeftCell="A4" activePane="bottomLeft" state="frozen"/>
      <selection activeCell="B84" sqref="B84"/>
      <selection pane="bottomLeft" activeCell="B99" sqref="B99"/>
    </sheetView>
  </sheetViews>
  <sheetFormatPr defaultRowHeight="15" x14ac:dyDescent="0.25"/>
  <cols>
    <col min="1" max="1" width="1.7109375" style="232" customWidth="1"/>
    <col min="2" max="2" width="6.85546875" style="232" customWidth="1"/>
    <col min="3" max="3" width="16.140625" style="339" customWidth="1"/>
    <col min="4" max="16384" width="9.140625" style="232"/>
  </cols>
  <sheetData>
    <row r="1" spans="1:21" x14ac:dyDescent="0.25">
      <c r="A1" s="326" t="s">
        <v>773</v>
      </c>
      <c r="C1" s="327"/>
    </row>
    <row r="2" spans="1:21" x14ac:dyDescent="0.25">
      <c r="C2" s="327"/>
      <c r="D2" s="328" t="s">
        <v>697</v>
      </c>
      <c r="E2" s="328" t="s">
        <v>706</v>
      </c>
      <c r="F2" s="328" t="s">
        <v>708</v>
      </c>
      <c r="G2" s="328" t="s">
        <v>709</v>
      </c>
      <c r="H2" s="328" t="s">
        <v>710</v>
      </c>
      <c r="I2" s="328" t="s">
        <v>711</v>
      </c>
      <c r="J2" s="328" t="s">
        <v>712</v>
      </c>
      <c r="K2" s="328" t="s">
        <v>713</v>
      </c>
      <c r="L2" s="328" t="s">
        <v>714</v>
      </c>
      <c r="M2" s="328" t="s">
        <v>698</v>
      </c>
      <c r="N2" s="328" t="s">
        <v>699</v>
      </c>
      <c r="O2" s="328" t="s">
        <v>700</v>
      </c>
      <c r="P2" s="328" t="s">
        <v>701</v>
      </c>
      <c r="Q2" s="328" t="s">
        <v>702</v>
      </c>
      <c r="R2" s="328" t="s">
        <v>703</v>
      </c>
      <c r="S2" s="328" t="s">
        <v>704</v>
      </c>
      <c r="T2" s="328" t="s">
        <v>705</v>
      </c>
      <c r="U2" s="328" t="s">
        <v>707</v>
      </c>
    </row>
    <row r="3" spans="1:21" x14ac:dyDescent="0.25">
      <c r="A3" s="326"/>
      <c r="B3" s="326" t="s">
        <v>769</v>
      </c>
      <c r="C3" s="327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</row>
    <row r="4" spans="1:21" ht="30" x14ac:dyDescent="0.25">
      <c r="A4" s="329"/>
      <c r="B4" s="330"/>
      <c r="C4" s="331"/>
      <c r="D4" s="332" t="s">
        <v>732</v>
      </c>
      <c r="E4" s="333" t="s">
        <v>733</v>
      </c>
      <c r="F4" s="333" t="s">
        <v>734</v>
      </c>
      <c r="G4" s="333" t="s">
        <v>735</v>
      </c>
      <c r="H4" s="333" t="s">
        <v>736</v>
      </c>
      <c r="I4" s="333" t="s">
        <v>737</v>
      </c>
      <c r="J4" s="333" t="s">
        <v>738</v>
      </c>
      <c r="K4" s="333" t="s">
        <v>197</v>
      </c>
      <c r="L4" s="333" t="s">
        <v>739</v>
      </c>
      <c r="M4" s="333" t="s">
        <v>740</v>
      </c>
      <c r="N4" s="333" t="s">
        <v>199</v>
      </c>
      <c r="O4" s="333" t="s">
        <v>741</v>
      </c>
      <c r="P4" s="333" t="s">
        <v>742</v>
      </c>
      <c r="Q4" s="333" t="s">
        <v>743</v>
      </c>
      <c r="R4" s="333" t="s">
        <v>744</v>
      </c>
      <c r="S4" s="333" t="s">
        <v>745</v>
      </c>
      <c r="T4" s="345" t="s">
        <v>765</v>
      </c>
      <c r="U4" s="345" t="s">
        <v>766</v>
      </c>
    </row>
    <row r="5" spans="1:21" x14ac:dyDescent="0.25">
      <c r="C5" s="327">
        <v>2012</v>
      </c>
      <c r="D5" s="232">
        <f>VLOOKUP(D$2,Tab_SEMT!$1:$1048576,HLOOKUP($C5&amp;"_"&amp;4,Tab_SEMT!$1:$1048576,2,0),0)</f>
        <v>8.3835162222385406E-2</v>
      </c>
      <c r="E5" s="232">
        <f>VLOOKUP(E$2,Tab_SEMT!$1:$1048576,HLOOKUP($C5&amp;"_"&amp;4,Tab_SEMT!$1:$1048576,2,0),0)</f>
        <v>-5.0580475479364402E-2</v>
      </c>
      <c r="F5" s="232">
        <f>VLOOKUP(F$2,Tab_SEMT!$1:$1048576,HLOOKUP($C5&amp;"_"&amp;4,Tab_SEMT!$1:$1048576,2,0),0)</f>
        <v>-1.58118177205324E-2</v>
      </c>
      <c r="G5" s="232">
        <f>VLOOKUP(G$2,Tab_SEMT!$1:$1048576,HLOOKUP($C5&amp;"_"&amp;4,Tab_SEMT!$1:$1048576,2,0),0)</f>
        <v>2.1583434194326401E-2</v>
      </c>
      <c r="H5" s="232">
        <f>VLOOKUP(H$2,Tab_SEMT!$1:$1048576,HLOOKUP($C5&amp;"_"&amp;4,Tab_SEMT!$1:$1048576,2,0),0)</f>
        <v>9.1718390583992004E-2</v>
      </c>
      <c r="I5" s="232">
        <f>VLOOKUP(I$2,Tab_SEMT!$1:$1048576,HLOOKUP($C5&amp;"_"&amp;4,Tab_SEMT!$1:$1048576,2,0),0)</f>
        <v>0.157988846302032</v>
      </c>
      <c r="J5" s="232">
        <f>VLOOKUP(J$2,Tab_SEMT!$1:$1048576,HLOOKUP($C5&amp;"_"&amp;4,Tab_SEMT!$1:$1048576,2,0),0)</f>
        <v>0.19759002327919001</v>
      </c>
      <c r="K5" s="232">
        <f>VLOOKUP(K$2,Tab_SEMT!$1:$1048576,HLOOKUP($C5&amp;"_"&amp;4,Tab_SEMT!$1:$1048576,2,0),0)</f>
        <v>0.21112239360809301</v>
      </c>
      <c r="L5" s="232">
        <f>VLOOKUP(L$2,Tab_SEMT!$1:$1048576,HLOOKUP($C5&amp;"_"&amp;4,Tab_SEMT!$1:$1048576,2,0),0)</f>
        <v>0.277769535779953</v>
      </c>
      <c r="M5" s="232">
        <f>VLOOKUP(M$2,Tab_SEMT!$1:$1048576,HLOOKUP($C5&amp;"_"&amp;4,Tab_SEMT!$1:$1048576,2,0),0)</f>
        <v>0.32542759180068997</v>
      </c>
      <c r="N5" s="232">
        <f>VLOOKUP(N$2,Tab_SEMT!$1:$1048576,HLOOKUP($C5&amp;"_"&amp;4,Tab_SEMT!$1:$1048576,2,0),0)</f>
        <v>0.37306177616119401</v>
      </c>
      <c r="O5" s="232">
        <f>VLOOKUP(O$2,Tab_SEMT!$1:$1048576,HLOOKUP($C5&amp;"_"&amp;4,Tab_SEMT!$1:$1048576,2,0),0)</f>
        <v>0.55038881301879905</v>
      </c>
      <c r="P5" s="232">
        <f>VLOOKUP(P$2,Tab_SEMT!$1:$1048576,HLOOKUP($C5&amp;"_"&amp;4,Tab_SEMT!$1:$1048576,2,0),0)</f>
        <v>0.80034106969833396</v>
      </c>
      <c r="Q5" s="232">
        <f>VLOOKUP(Q$2,Tab_SEMT!$1:$1048576,HLOOKUP($C5&amp;"_"&amp;4,Tab_SEMT!$1:$1048576,2,0),0)</f>
        <v>0.91886228322982799</v>
      </c>
      <c r="R5" s="232">
        <f>VLOOKUP(R$2,Tab_SEMT!$1:$1048576,HLOOKUP($C5&amp;"_"&amp;4,Tab_SEMT!$1:$1048576,2,0),0)</f>
        <v>0.98632198572158802</v>
      </c>
      <c r="S5" s="232">
        <f>VLOOKUP(S$2,Tab_SEMT!$1:$1048576,HLOOKUP($C5&amp;"_"&amp;4,Tab_SEMT!$1:$1048576,2,0),0)</f>
        <v>1.4862266778945901</v>
      </c>
      <c r="T5" s="232">
        <f>VLOOKUP(T$2,Tab_SEMT!$1:$1048576,HLOOKUP($C5&amp;"_"&amp;4,Tab_SEMT!$1:$1048576,2,0),0)</f>
        <v>1.85879147052765</v>
      </c>
      <c r="U5" s="232">
        <f>VLOOKUP(U$2,Tab_SEMT!$1:$1048576,HLOOKUP($C5&amp;"_"&amp;4,Tab_SEMT!$1:$1048576,2,0),0)</f>
        <v>2.0730614662170401</v>
      </c>
    </row>
    <row r="6" spans="1:21" x14ac:dyDescent="0.25">
      <c r="C6" s="327">
        <v>12012</v>
      </c>
      <c r="D6" s="232">
        <f>VLOOKUP(D$2,Tab_SEMT!$1:$1048576,HLOOKUP($C6&amp;"_"&amp;4,Tab_SEMT!$1:$1048576,2,0),0)</f>
        <v>0.28533217310905501</v>
      </c>
      <c r="E6" s="232">
        <f>VLOOKUP(E$2,Tab_SEMT!$1:$1048576,HLOOKUP($C6&amp;"_"&amp;4,Tab_SEMT!$1:$1048576,2,0),0)</f>
        <v>-7.8205347061157199E-2</v>
      </c>
      <c r="F6" s="232">
        <f>VLOOKUP(F$2,Tab_SEMT!$1:$1048576,HLOOKUP($C6&amp;"_"&amp;4,Tab_SEMT!$1:$1048576,2,0),0)</f>
        <v>-8.01052525639534E-2</v>
      </c>
      <c r="G6" s="232">
        <f>VLOOKUP(G$2,Tab_SEMT!$1:$1048576,HLOOKUP($C6&amp;"_"&amp;4,Tab_SEMT!$1:$1048576,2,0),0)</f>
        <v>-4.0981385856866802E-2</v>
      </c>
      <c r="H6" s="232">
        <f>VLOOKUP(H$2,Tab_SEMT!$1:$1048576,HLOOKUP($C6&amp;"_"&amp;4,Tab_SEMT!$1:$1048576,2,0),0)</f>
        <v>7.5090892612934099E-2</v>
      </c>
      <c r="I6" s="232">
        <f>VLOOKUP(I$2,Tab_SEMT!$1:$1048576,HLOOKUP($C6&amp;"_"&amp;4,Tab_SEMT!$1:$1048576,2,0),0)</f>
        <v>0.16357187926769301</v>
      </c>
      <c r="J6" s="232">
        <f>VLOOKUP(J$2,Tab_SEMT!$1:$1048576,HLOOKUP($C6&amp;"_"&amp;4,Tab_SEMT!$1:$1048576,2,0),0)</f>
        <v>0.21802298724651301</v>
      </c>
      <c r="K6" s="232">
        <f>VLOOKUP(K$2,Tab_SEMT!$1:$1048576,HLOOKUP($C6&amp;"_"&amp;4,Tab_SEMT!$1:$1048576,2,0),0)</f>
        <v>0.22055630385875699</v>
      </c>
      <c r="L6" s="232">
        <f>VLOOKUP(L$2,Tab_SEMT!$1:$1048576,HLOOKUP($C6&amp;"_"&amp;4,Tab_SEMT!$1:$1048576,2,0),0)</f>
        <v>0.26273870468139598</v>
      </c>
      <c r="M6" s="232">
        <f>VLOOKUP(M$2,Tab_SEMT!$1:$1048576,HLOOKUP($C6&amp;"_"&amp;4,Tab_SEMT!$1:$1048576,2,0),0)</f>
        <v>0.29735690355300898</v>
      </c>
      <c r="N6" s="232">
        <f>VLOOKUP(N$2,Tab_SEMT!$1:$1048576,HLOOKUP($C6&amp;"_"&amp;4,Tab_SEMT!$1:$1048576,2,0),0)</f>
        <v>0.36828038096427901</v>
      </c>
      <c r="O6" s="232">
        <f>VLOOKUP(O$2,Tab_SEMT!$1:$1048576,HLOOKUP($C6&amp;"_"&amp;4,Tab_SEMT!$1:$1048576,2,0),0)</f>
        <v>0.54389178752899203</v>
      </c>
      <c r="P6" s="232">
        <f>VLOOKUP(P$2,Tab_SEMT!$1:$1048576,HLOOKUP($C6&amp;"_"&amp;4,Tab_SEMT!$1:$1048576,2,0),0)</f>
        <v>0.80511331558227495</v>
      </c>
      <c r="Q6" s="232">
        <f>VLOOKUP(Q$2,Tab_SEMT!$1:$1048576,HLOOKUP($C6&amp;"_"&amp;4,Tab_SEMT!$1:$1048576,2,0),0)</f>
        <v>0.93677687644958496</v>
      </c>
      <c r="R6" s="232">
        <f>VLOOKUP(R$2,Tab_SEMT!$1:$1048576,HLOOKUP($C6&amp;"_"&amp;4,Tab_SEMT!$1:$1048576,2,0),0)</f>
        <v>0.95865720510482799</v>
      </c>
      <c r="S6" s="232">
        <f>VLOOKUP(S$2,Tab_SEMT!$1:$1048576,HLOOKUP($C6&amp;"_"&amp;4,Tab_SEMT!$1:$1048576,2,0),0)</f>
        <v>1.50295174121857</v>
      </c>
      <c r="T6" s="232">
        <f>VLOOKUP(T$2,Tab_SEMT!$1:$1048576,HLOOKUP($C6&amp;"_"&amp;4,Tab_SEMT!$1:$1048576,2,0),0)</f>
        <v>1.9046325683593801</v>
      </c>
      <c r="U6" s="232">
        <f>VLOOKUP(U$2,Tab_SEMT!$1:$1048576,HLOOKUP($C6&amp;"_"&amp;4,Tab_SEMT!$1:$1048576,2,0),0)</f>
        <v>1.7919185161590601</v>
      </c>
    </row>
    <row r="7" spans="1:21" x14ac:dyDescent="0.25">
      <c r="C7" s="327">
        <v>22012</v>
      </c>
      <c r="D7" s="232">
        <f>VLOOKUP(D$2,Tab_SEMT!$1:$1048576,HLOOKUP($C7&amp;"_"&amp;4,Tab_SEMT!$1:$1048576,2,0),0)</f>
        <v>-1.51724675670266E-2</v>
      </c>
      <c r="E7" s="232">
        <f>VLOOKUP(E$2,Tab_SEMT!$1:$1048576,HLOOKUP($C7&amp;"_"&amp;4,Tab_SEMT!$1:$1048576,2,0),0)</f>
        <v>-4.3204165995121002E-2</v>
      </c>
      <c r="F7" s="232">
        <f>VLOOKUP(F$2,Tab_SEMT!$1:$1048576,HLOOKUP($C7&amp;"_"&amp;4,Tab_SEMT!$1:$1048576,2,0),0)</f>
        <v>-2.0379286725074101E-3</v>
      </c>
      <c r="G7" s="232">
        <f>VLOOKUP(G$2,Tab_SEMT!$1:$1048576,HLOOKUP($C7&amp;"_"&amp;4,Tab_SEMT!$1:$1048576,2,0),0)</f>
        <v>1.40478610992432E-2</v>
      </c>
      <c r="H7" s="232">
        <f>VLOOKUP(H$2,Tab_SEMT!$1:$1048576,HLOOKUP($C7&amp;"_"&amp;4,Tab_SEMT!$1:$1048576,2,0),0)</f>
        <v>0.110519371926785</v>
      </c>
      <c r="I7" s="232">
        <f>VLOOKUP(I$2,Tab_SEMT!$1:$1048576,HLOOKUP($C7&amp;"_"&amp;4,Tab_SEMT!$1:$1048576,2,0),0)</f>
        <v>0.13686957955360399</v>
      </c>
      <c r="J7" s="232">
        <f>VLOOKUP(J$2,Tab_SEMT!$1:$1048576,HLOOKUP($C7&amp;"_"&amp;4,Tab_SEMT!$1:$1048576,2,0),0)</f>
        <v>0.21303045749664301</v>
      </c>
      <c r="K7" s="232">
        <f>VLOOKUP(K$2,Tab_SEMT!$1:$1048576,HLOOKUP($C7&amp;"_"&amp;4,Tab_SEMT!$1:$1048576,2,0),0)</f>
        <v>0.207259386777878</v>
      </c>
      <c r="L7" s="232">
        <f>VLOOKUP(L$2,Tab_SEMT!$1:$1048576,HLOOKUP($C7&amp;"_"&amp;4,Tab_SEMT!$1:$1048576,2,0),0)</f>
        <v>0.26026543974876398</v>
      </c>
      <c r="M7" s="232">
        <f>VLOOKUP(M$2,Tab_SEMT!$1:$1048576,HLOOKUP($C7&amp;"_"&amp;4,Tab_SEMT!$1:$1048576,2,0),0)</f>
        <v>0.32952675223350503</v>
      </c>
      <c r="N7" s="232">
        <f>VLOOKUP(N$2,Tab_SEMT!$1:$1048576,HLOOKUP($C7&amp;"_"&amp;4,Tab_SEMT!$1:$1048576,2,0),0)</f>
        <v>0.37335440516471902</v>
      </c>
      <c r="O7" s="232">
        <f>VLOOKUP(O$2,Tab_SEMT!$1:$1048576,HLOOKUP($C7&amp;"_"&amp;4,Tab_SEMT!$1:$1048576,2,0),0)</f>
        <v>0.54904150962829601</v>
      </c>
      <c r="P7" s="232">
        <f>VLOOKUP(P$2,Tab_SEMT!$1:$1048576,HLOOKUP($C7&amp;"_"&amp;4,Tab_SEMT!$1:$1048576,2,0),0)</f>
        <v>0.815207779407501</v>
      </c>
      <c r="Q7" s="232">
        <f>VLOOKUP(Q$2,Tab_SEMT!$1:$1048576,HLOOKUP($C7&amp;"_"&amp;4,Tab_SEMT!$1:$1048576,2,0),0)</f>
        <v>0.865223407745361</v>
      </c>
      <c r="R7" s="232">
        <f>VLOOKUP(R$2,Tab_SEMT!$1:$1048576,HLOOKUP($C7&amp;"_"&amp;4,Tab_SEMT!$1:$1048576,2,0),0)</f>
        <v>0.96609902381896995</v>
      </c>
      <c r="S7" s="232">
        <f>VLOOKUP(S$2,Tab_SEMT!$1:$1048576,HLOOKUP($C7&amp;"_"&amp;4,Tab_SEMT!$1:$1048576,2,0),0)</f>
        <v>1.47566866874695</v>
      </c>
      <c r="T7" s="232">
        <f>VLOOKUP(T$2,Tab_SEMT!$1:$1048576,HLOOKUP($C7&amp;"_"&amp;4,Tab_SEMT!$1:$1048576,2,0),0)</f>
        <v>1.7363464832305899</v>
      </c>
      <c r="U7" s="232">
        <f>VLOOKUP(U$2,Tab_SEMT!$1:$1048576,HLOOKUP($C7&amp;"_"&amp;4,Tab_SEMT!$1:$1048576,2,0),0)</f>
        <v>1.9480909109115601</v>
      </c>
    </row>
    <row r="8" spans="1:21" x14ac:dyDescent="0.25">
      <c r="C8" s="327">
        <v>32012</v>
      </c>
      <c r="D8" s="232">
        <f>VLOOKUP(D$2,Tab_SEMT!$1:$1048576,HLOOKUP($C8&amp;"_"&amp;4,Tab_SEMT!$1:$1048576,2,0),0)</f>
        <v>-0.25527024269103998</v>
      </c>
      <c r="E8" s="232">
        <f>VLOOKUP(E$2,Tab_SEMT!$1:$1048576,HLOOKUP($C8&amp;"_"&amp;4,Tab_SEMT!$1:$1048576,2,0),0)</f>
        <v>-0.112117193639278</v>
      </c>
      <c r="F8" s="232">
        <f>VLOOKUP(F$2,Tab_SEMT!$1:$1048576,HLOOKUP($C8&amp;"_"&amp;4,Tab_SEMT!$1:$1048576,2,0),0)</f>
        <v>-2.55290837958455E-3</v>
      </c>
      <c r="G8" s="232">
        <f>VLOOKUP(G$2,Tab_SEMT!$1:$1048576,HLOOKUP($C8&amp;"_"&amp;4,Tab_SEMT!$1:$1048576,2,0),0)</f>
        <v>4.0984023362398099E-2</v>
      </c>
      <c r="H8" s="232">
        <f>VLOOKUP(H$2,Tab_SEMT!$1:$1048576,HLOOKUP($C8&amp;"_"&amp;4,Tab_SEMT!$1:$1048576,2,0),0)</f>
        <v>9.3526832759380299E-2</v>
      </c>
      <c r="I8" s="232">
        <f>VLOOKUP(I$2,Tab_SEMT!$1:$1048576,HLOOKUP($C8&amp;"_"&amp;4,Tab_SEMT!$1:$1048576,2,0),0)</f>
        <v>0.15880328416824299</v>
      </c>
      <c r="J8" s="232">
        <f>VLOOKUP(J$2,Tab_SEMT!$1:$1048576,HLOOKUP($C8&amp;"_"&amp;4,Tab_SEMT!$1:$1048576,2,0),0)</f>
        <v>0.158601149916649</v>
      </c>
      <c r="K8" s="232">
        <f>VLOOKUP(K$2,Tab_SEMT!$1:$1048576,HLOOKUP($C8&amp;"_"&amp;4,Tab_SEMT!$1:$1048576,2,0),0)</f>
        <v>0.215623363852501</v>
      </c>
      <c r="L8" s="232">
        <f>VLOOKUP(L$2,Tab_SEMT!$1:$1048576,HLOOKUP($C8&amp;"_"&amp;4,Tab_SEMT!$1:$1048576,2,0),0)</f>
        <v>0.28911885619163502</v>
      </c>
      <c r="M8" s="232">
        <f>VLOOKUP(M$2,Tab_SEMT!$1:$1048576,HLOOKUP($C8&amp;"_"&amp;4,Tab_SEMT!$1:$1048576,2,0),0)</f>
        <v>0.340312719345093</v>
      </c>
      <c r="N8" s="232">
        <f>VLOOKUP(N$2,Tab_SEMT!$1:$1048576,HLOOKUP($C8&amp;"_"&amp;4,Tab_SEMT!$1:$1048576,2,0),0)</f>
        <v>0.39333570003509499</v>
      </c>
      <c r="O8" s="232">
        <f>VLOOKUP(O$2,Tab_SEMT!$1:$1048576,HLOOKUP($C8&amp;"_"&amp;4,Tab_SEMT!$1:$1048576,2,0),0)</f>
        <v>0.55360472202301003</v>
      </c>
      <c r="P8" s="232">
        <f>VLOOKUP(P$2,Tab_SEMT!$1:$1048576,HLOOKUP($C8&amp;"_"&amp;4,Tab_SEMT!$1:$1048576,2,0),0)</f>
        <v>0.79171401262283303</v>
      </c>
      <c r="Q8" s="232">
        <f>VLOOKUP(Q$2,Tab_SEMT!$1:$1048576,HLOOKUP($C8&amp;"_"&amp;4,Tab_SEMT!$1:$1048576,2,0),0)</f>
        <v>0.91506749391555797</v>
      </c>
      <c r="R8" s="232">
        <f>VLOOKUP(R$2,Tab_SEMT!$1:$1048576,HLOOKUP($C8&amp;"_"&amp;4,Tab_SEMT!$1:$1048576,2,0),0)</f>
        <v>0.98585951328277599</v>
      </c>
      <c r="S8" s="232">
        <f>VLOOKUP(S$2,Tab_SEMT!$1:$1048576,HLOOKUP($C8&amp;"_"&amp;4,Tab_SEMT!$1:$1048576,2,0),0)</f>
        <v>1.48978972434998</v>
      </c>
      <c r="T8" s="232">
        <f>VLOOKUP(T$2,Tab_SEMT!$1:$1048576,HLOOKUP($C8&amp;"_"&amp;4,Tab_SEMT!$1:$1048576,2,0),0)</f>
        <v>1.8915762901306199</v>
      </c>
      <c r="U8" s="232">
        <f>VLOOKUP(U$2,Tab_SEMT!$1:$1048576,HLOOKUP($C8&amp;"_"&amp;4,Tab_SEMT!$1:$1048576,2,0),0)</f>
        <v>2.2759931087493901</v>
      </c>
    </row>
    <row r="9" spans="1:21" x14ac:dyDescent="0.25">
      <c r="C9" s="327">
        <v>42012</v>
      </c>
      <c r="D9" s="232">
        <f>VLOOKUP(D$2,Tab_SEMT!$1:$1048576,HLOOKUP($C9&amp;"_"&amp;4,Tab_SEMT!$1:$1048576,2,0),0)</f>
        <v>0.182501420378685</v>
      </c>
      <c r="E9" s="232">
        <f>VLOOKUP(E$2,Tab_SEMT!$1:$1048576,HLOOKUP($C9&amp;"_"&amp;4,Tab_SEMT!$1:$1048576,2,0),0)</f>
        <v>1.9079914316535E-2</v>
      </c>
      <c r="F9" s="232">
        <f>VLOOKUP(F$2,Tab_SEMT!$1:$1048576,HLOOKUP($C9&amp;"_"&amp;4,Tab_SEMT!$1:$1048576,2,0),0)</f>
        <v>9.3965781852602993E-3</v>
      </c>
      <c r="G9" s="232">
        <f>VLOOKUP(G$2,Tab_SEMT!$1:$1048576,HLOOKUP($C9&amp;"_"&amp;4,Tab_SEMT!$1:$1048576,2,0),0)</f>
        <v>7.1994669735431699E-2</v>
      </c>
      <c r="H9" s="232">
        <f>VLOOKUP(H$2,Tab_SEMT!$1:$1048576,HLOOKUP($C9&amp;"_"&amp;4,Tab_SEMT!$1:$1048576,2,0),0)</f>
        <v>8.8082842528819996E-2</v>
      </c>
      <c r="I9" s="232">
        <f>VLOOKUP(I$2,Tab_SEMT!$1:$1048576,HLOOKUP($C9&amp;"_"&amp;4,Tab_SEMT!$1:$1048576,2,0),0)</f>
        <v>0.17285485565662401</v>
      </c>
      <c r="J9" s="232">
        <f>VLOOKUP(J$2,Tab_SEMT!$1:$1048576,HLOOKUP($C9&amp;"_"&amp;4,Tab_SEMT!$1:$1048576,2,0),0)</f>
        <v>0.2055644094944</v>
      </c>
      <c r="K9" s="232">
        <f>VLOOKUP(K$2,Tab_SEMT!$1:$1048576,HLOOKUP($C9&amp;"_"&amp;4,Tab_SEMT!$1:$1048576,2,0),0)</f>
        <v>0.20080451667308799</v>
      </c>
      <c r="L9" s="232">
        <f>VLOOKUP(L$2,Tab_SEMT!$1:$1048576,HLOOKUP($C9&amp;"_"&amp;4,Tab_SEMT!$1:$1048576,2,0),0)</f>
        <v>0.29922839999198902</v>
      </c>
      <c r="M9" s="232">
        <f>VLOOKUP(M$2,Tab_SEMT!$1:$1048576,HLOOKUP($C9&amp;"_"&amp;4,Tab_SEMT!$1:$1048576,2,0),0)</f>
        <v>0.341422259807587</v>
      </c>
      <c r="N9" s="232">
        <f>VLOOKUP(N$2,Tab_SEMT!$1:$1048576,HLOOKUP($C9&amp;"_"&amp;4,Tab_SEMT!$1:$1048576,2,0),0)</f>
        <v>0.35721182823181202</v>
      </c>
      <c r="O9" s="232">
        <f>VLOOKUP(O$2,Tab_SEMT!$1:$1048576,HLOOKUP($C9&amp;"_"&amp;4,Tab_SEMT!$1:$1048576,2,0),0)</f>
        <v>0.55523931980133101</v>
      </c>
      <c r="P9" s="232">
        <f>VLOOKUP(P$2,Tab_SEMT!$1:$1048576,HLOOKUP($C9&amp;"_"&amp;4,Tab_SEMT!$1:$1048576,2,0),0)</f>
        <v>0.789825439453125</v>
      </c>
      <c r="Q9" s="232">
        <f>VLOOKUP(Q$2,Tab_SEMT!$1:$1048576,HLOOKUP($C9&amp;"_"&amp;4,Tab_SEMT!$1:$1048576,2,0),0)</f>
        <v>0.95691776275634799</v>
      </c>
      <c r="R9" s="232">
        <f>VLOOKUP(R$2,Tab_SEMT!$1:$1048576,HLOOKUP($C9&amp;"_"&amp;4,Tab_SEMT!$1:$1048576,2,0),0)</f>
        <v>1.0323514938354501</v>
      </c>
      <c r="S9" s="232">
        <f>VLOOKUP(S$2,Tab_SEMT!$1:$1048576,HLOOKUP($C9&amp;"_"&amp;4,Tab_SEMT!$1:$1048576,2,0),0)</f>
        <v>1.47768378257751</v>
      </c>
      <c r="T9" s="232">
        <f>VLOOKUP(T$2,Tab_SEMT!$1:$1048576,HLOOKUP($C9&amp;"_"&amp;4,Tab_SEMT!$1:$1048576,2,0),0)</f>
        <v>1.9065475463867201</v>
      </c>
      <c r="U9" s="232">
        <f>VLOOKUP(U$2,Tab_SEMT!$1:$1048576,HLOOKUP($C9&amp;"_"&amp;4,Tab_SEMT!$1:$1048576,2,0),0)</f>
        <v>2.19421458244324</v>
      </c>
    </row>
    <row r="10" spans="1:21" x14ac:dyDescent="0.25">
      <c r="C10" s="327">
        <v>2013</v>
      </c>
      <c r="D10" s="232">
        <f>VLOOKUP(D$2,Tab_SEMT!$1:$1048576,HLOOKUP($C10&amp;"_"&amp;4,Tab_SEMT!$1:$1048576,2,0),0)</f>
        <v>-0.15290932357311199</v>
      </c>
      <c r="E10" s="232">
        <f>VLOOKUP(E$2,Tab_SEMT!$1:$1048576,HLOOKUP($C10&amp;"_"&amp;4,Tab_SEMT!$1:$1048576,2,0),0)</f>
        <v>-2.13373694568872E-2</v>
      </c>
      <c r="F10" s="232">
        <f>VLOOKUP(F$2,Tab_SEMT!$1:$1048576,HLOOKUP($C10&amp;"_"&amp;4,Tab_SEMT!$1:$1048576,2,0),0)</f>
        <v>8.6543802171945607E-3</v>
      </c>
      <c r="G10" s="232">
        <f>VLOOKUP(G$2,Tab_SEMT!$1:$1048576,HLOOKUP($C10&amp;"_"&amp;4,Tab_SEMT!$1:$1048576,2,0),0)</f>
        <v>9.9445534870028496E-3</v>
      </c>
      <c r="H10" s="232">
        <f>VLOOKUP(H$2,Tab_SEMT!$1:$1048576,HLOOKUP($C10&amp;"_"&amp;4,Tab_SEMT!$1:$1048576,2,0),0)</f>
        <v>9.1671079397201496E-2</v>
      </c>
      <c r="I10" s="232">
        <f>VLOOKUP(I$2,Tab_SEMT!$1:$1048576,HLOOKUP($C10&amp;"_"&amp;4,Tab_SEMT!$1:$1048576,2,0),0)</f>
        <v>0.13247984647750899</v>
      </c>
      <c r="J10" s="232">
        <f>VLOOKUP(J$2,Tab_SEMT!$1:$1048576,HLOOKUP($C10&amp;"_"&amp;4,Tab_SEMT!$1:$1048576,2,0),0)</f>
        <v>0.174387887120247</v>
      </c>
      <c r="K10" s="232">
        <f>VLOOKUP(K$2,Tab_SEMT!$1:$1048576,HLOOKUP($C10&amp;"_"&amp;4,Tab_SEMT!$1:$1048576,2,0),0)</f>
        <v>0.20483504235744501</v>
      </c>
      <c r="L10" s="232">
        <f>VLOOKUP(L$2,Tab_SEMT!$1:$1048576,HLOOKUP($C10&amp;"_"&amp;4,Tab_SEMT!$1:$1048576,2,0),0)</f>
        <v>0.26582142710685702</v>
      </c>
      <c r="M10" s="232">
        <f>VLOOKUP(M$2,Tab_SEMT!$1:$1048576,HLOOKUP($C10&amp;"_"&amp;4,Tab_SEMT!$1:$1048576,2,0),0)</f>
        <v>0.31868574023246798</v>
      </c>
      <c r="N10" s="232">
        <f>VLOOKUP(N$2,Tab_SEMT!$1:$1048576,HLOOKUP($C10&amp;"_"&amp;4,Tab_SEMT!$1:$1048576,2,0),0)</f>
        <v>0.37119895219802901</v>
      </c>
      <c r="O10" s="232">
        <f>VLOOKUP(O$2,Tab_SEMT!$1:$1048576,HLOOKUP($C10&amp;"_"&amp;4,Tab_SEMT!$1:$1048576,2,0),0)</f>
        <v>0.53794062137603804</v>
      </c>
      <c r="P10" s="232">
        <f>VLOOKUP(P$2,Tab_SEMT!$1:$1048576,HLOOKUP($C10&amp;"_"&amp;4,Tab_SEMT!$1:$1048576,2,0),0)</f>
        <v>0.77069962024688698</v>
      </c>
      <c r="Q10" s="232">
        <f>VLOOKUP(Q$2,Tab_SEMT!$1:$1048576,HLOOKUP($C10&amp;"_"&amp;4,Tab_SEMT!$1:$1048576,2,0),0)</f>
        <v>0.90209788084030196</v>
      </c>
      <c r="R10" s="232">
        <f>VLOOKUP(R$2,Tab_SEMT!$1:$1048576,HLOOKUP($C10&amp;"_"&amp;4,Tab_SEMT!$1:$1048576,2,0),0)</f>
        <v>0.96878236532211304</v>
      </c>
      <c r="S10" s="232">
        <f>VLOOKUP(S$2,Tab_SEMT!$1:$1048576,HLOOKUP($C10&amp;"_"&amp;4,Tab_SEMT!$1:$1048576,2,0),0)</f>
        <v>1.43814885616302</v>
      </c>
      <c r="T10" s="232">
        <f>VLOOKUP(T$2,Tab_SEMT!$1:$1048576,HLOOKUP($C10&amp;"_"&amp;4,Tab_SEMT!$1:$1048576,2,0),0)</f>
        <v>1.98962473869324</v>
      </c>
      <c r="U10" s="232">
        <f>VLOOKUP(U$2,Tab_SEMT!$1:$1048576,HLOOKUP($C10&amp;"_"&amp;4,Tab_SEMT!$1:$1048576,2,0),0)</f>
        <v>2.26454877853394</v>
      </c>
    </row>
    <row r="11" spans="1:21" x14ac:dyDescent="0.25">
      <c r="C11" s="327">
        <v>12013</v>
      </c>
      <c r="D11" s="232">
        <f>VLOOKUP(D$2,Tab_SEMT!$1:$1048576,HLOOKUP($C11&amp;"_"&amp;4,Tab_SEMT!$1:$1048576,2,0),0)</f>
        <v>0.26082769036293002</v>
      </c>
      <c r="E11" s="232">
        <f>VLOOKUP(E$2,Tab_SEMT!$1:$1048576,HLOOKUP($C11&amp;"_"&amp;4,Tab_SEMT!$1:$1048576,2,0),0)</f>
        <v>1.7660275101661699E-2</v>
      </c>
      <c r="F11" s="232">
        <f>VLOOKUP(F$2,Tab_SEMT!$1:$1048576,HLOOKUP($C11&amp;"_"&amp;4,Tab_SEMT!$1:$1048576,2,0),0)</f>
        <v>2.5141255930066098E-2</v>
      </c>
      <c r="G11" s="232">
        <f>VLOOKUP(G$2,Tab_SEMT!$1:$1048576,HLOOKUP($C11&amp;"_"&amp;4,Tab_SEMT!$1:$1048576,2,0),0)</f>
        <v>1.63260977715254E-2</v>
      </c>
      <c r="H11" s="232">
        <f>VLOOKUP(H$2,Tab_SEMT!$1:$1048576,HLOOKUP($C11&amp;"_"&amp;4,Tab_SEMT!$1:$1048576,2,0),0)</f>
        <v>0.123514242470264</v>
      </c>
      <c r="I11" s="232">
        <f>VLOOKUP(I$2,Tab_SEMT!$1:$1048576,HLOOKUP($C11&amp;"_"&amp;4,Tab_SEMT!$1:$1048576,2,0),0)</f>
        <v>0.14113564789295199</v>
      </c>
      <c r="J11" s="232">
        <f>VLOOKUP(J$2,Tab_SEMT!$1:$1048576,HLOOKUP($C11&amp;"_"&amp;4,Tab_SEMT!$1:$1048576,2,0),0)</f>
        <v>0.237616136670113</v>
      </c>
      <c r="K11" s="232">
        <f>VLOOKUP(K$2,Tab_SEMT!$1:$1048576,HLOOKUP($C11&amp;"_"&amp;4,Tab_SEMT!$1:$1048576,2,0),0)</f>
        <v>0.218578115105629</v>
      </c>
      <c r="L11" s="232">
        <f>VLOOKUP(L$2,Tab_SEMT!$1:$1048576,HLOOKUP($C11&amp;"_"&amp;4,Tab_SEMT!$1:$1048576,2,0),0)</f>
        <v>0.29914200305938698</v>
      </c>
      <c r="M11" s="232">
        <f>VLOOKUP(M$2,Tab_SEMT!$1:$1048576,HLOOKUP($C11&amp;"_"&amp;4,Tab_SEMT!$1:$1048576,2,0),0)</f>
        <v>0.36355489492416398</v>
      </c>
      <c r="N11" s="232">
        <f>VLOOKUP(N$2,Tab_SEMT!$1:$1048576,HLOOKUP($C11&amp;"_"&amp;4,Tab_SEMT!$1:$1048576,2,0),0)</f>
        <v>0.39010107517242398</v>
      </c>
      <c r="O11" s="232">
        <f>VLOOKUP(O$2,Tab_SEMT!$1:$1048576,HLOOKUP($C11&amp;"_"&amp;4,Tab_SEMT!$1:$1048576,2,0),0)</f>
        <v>0.55700927972793601</v>
      </c>
      <c r="P11" s="232">
        <f>VLOOKUP(P$2,Tab_SEMT!$1:$1048576,HLOOKUP($C11&amp;"_"&amp;4,Tab_SEMT!$1:$1048576,2,0),0)</f>
        <v>0.78874564170837402</v>
      </c>
      <c r="Q11" s="232">
        <f>VLOOKUP(Q$2,Tab_SEMT!$1:$1048576,HLOOKUP($C11&amp;"_"&amp;4,Tab_SEMT!$1:$1048576,2,0),0)</f>
        <v>0.92203521728515603</v>
      </c>
      <c r="R11" s="232">
        <f>VLOOKUP(R$2,Tab_SEMT!$1:$1048576,HLOOKUP($C11&amp;"_"&amp;4,Tab_SEMT!$1:$1048576,2,0),0)</f>
        <v>0.99473923444747903</v>
      </c>
      <c r="S11" s="232">
        <f>VLOOKUP(S$2,Tab_SEMT!$1:$1048576,HLOOKUP($C11&amp;"_"&amp;4,Tab_SEMT!$1:$1048576,2,0),0)</f>
        <v>1.4525648355484</v>
      </c>
      <c r="T11" s="232">
        <f>VLOOKUP(T$2,Tab_SEMT!$1:$1048576,HLOOKUP($C11&amp;"_"&amp;4,Tab_SEMT!$1:$1048576,2,0),0)</f>
        <v>1.9557627439498899</v>
      </c>
      <c r="U11" s="232">
        <f>VLOOKUP(U$2,Tab_SEMT!$1:$1048576,HLOOKUP($C11&amp;"_"&amp;4,Tab_SEMT!$1:$1048576,2,0),0)</f>
        <v>2.2979459762573202</v>
      </c>
    </row>
    <row r="12" spans="1:21" x14ac:dyDescent="0.25">
      <c r="C12" s="327">
        <v>22013</v>
      </c>
      <c r="D12" s="232">
        <f>VLOOKUP(D$2,Tab_SEMT!$1:$1048576,HLOOKUP($C12&amp;"_"&amp;4,Tab_SEMT!$1:$1048576,2,0),0)</f>
        <v>-0.27932289242744401</v>
      </c>
      <c r="E12" s="232">
        <f>VLOOKUP(E$2,Tab_SEMT!$1:$1048576,HLOOKUP($C12&amp;"_"&amp;4,Tab_SEMT!$1:$1048576,2,0),0)</f>
        <v>-2.0295698195695901E-2</v>
      </c>
      <c r="F12" s="232">
        <f>VLOOKUP(F$2,Tab_SEMT!$1:$1048576,HLOOKUP($C12&amp;"_"&amp;4,Tab_SEMT!$1:$1048576,2,0),0)</f>
        <v>2.0540053024888E-2</v>
      </c>
      <c r="G12" s="232">
        <f>VLOOKUP(G$2,Tab_SEMT!$1:$1048576,HLOOKUP($C12&amp;"_"&amp;4,Tab_SEMT!$1:$1048576,2,0),0)</f>
        <v>2.28504166007042E-2</v>
      </c>
      <c r="H12" s="232">
        <f>VLOOKUP(H$2,Tab_SEMT!$1:$1048576,HLOOKUP($C12&amp;"_"&amp;4,Tab_SEMT!$1:$1048576,2,0),0)</f>
        <v>8.8125370442867307E-2</v>
      </c>
      <c r="I12" s="232">
        <f>VLOOKUP(I$2,Tab_SEMT!$1:$1048576,HLOOKUP($C12&amp;"_"&amp;4,Tab_SEMT!$1:$1048576,2,0),0)</f>
        <v>0.124608151614666</v>
      </c>
      <c r="J12" s="232">
        <f>VLOOKUP(J$2,Tab_SEMT!$1:$1048576,HLOOKUP($C12&amp;"_"&amp;4,Tab_SEMT!$1:$1048576,2,0),0)</f>
        <v>0.123389795422554</v>
      </c>
      <c r="K12" s="232">
        <f>VLOOKUP(K$2,Tab_SEMT!$1:$1048576,HLOOKUP($C12&amp;"_"&amp;4,Tab_SEMT!$1:$1048576,2,0),0)</f>
        <v>0.20151835680007901</v>
      </c>
      <c r="L12" s="232">
        <f>VLOOKUP(L$2,Tab_SEMT!$1:$1048576,HLOOKUP($C12&amp;"_"&amp;4,Tab_SEMT!$1:$1048576,2,0),0)</f>
        <v>0.23978690803051</v>
      </c>
      <c r="M12" s="232">
        <f>VLOOKUP(M$2,Tab_SEMT!$1:$1048576,HLOOKUP($C12&amp;"_"&amp;4,Tab_SEMT!$1:$1048576,2,0),0)</f>
        <v>0.32863441109657299</v>
      </c>
      <c r="N12" s="232">
        <f>VLOOKUP(N$2,Tab_SEMT!$1:$1048576,HLOOKUP($C12&amp;"_"&amp;4,Tab_SEMT!$1:$1048576,2,0),0)</f>
        <v>0.36212119460105902</v>
      </c>
      <c r="O12" s="232">
        <f>VLOOKUP(O$2,Tab_SEMT!$1:$1048576,HLOOKUP($C12&amp;"_"&amp;4,Tab_SEMT!$1:$1048576,2,0),0)</f>
        <v>0.52531999349594105</v>
      </c>
      <c r="P12" s="232">
        <f>VLOOKUP(P$2,Tab_SEMT!$1:$1048576,HLOOKUP($C12&amp;"_"&amp;4,Tab_SEMT!$1:$1048576,2,0),0)</f>
        <v>0.76325356960296598</v>
      </c>
      <c r="Q12" s="232">
        <f>VLOOKUP(Q$2,Tab_SEMT!$1:$1048576,HLOOKUP($C12&amp;"_"&amp;4,Tab_SEMT!$1:$1048576,2,0),0)</f>
        <v>0.91148382425308205</v>
      </c>
      <c r="R12" s="232">
        <f>VLOOKUP(R$2,Tab_SEMT!$1:$1048576,HLOOKUP($C12&amp;"_"&amp;4,Tab_SEMT!$1:$1048576,2,0),0)</f>
        <v>0.94582265615463301</v>
      </c>
      <c r="S12" s="232">
        <f>VLOOKUP(S$2,Tab_SEMT!$1:$1048576,HLOOKUP($C12&amp;"_"&amp;4,Tab_SEMT!$1:$1048576,2,0),0)</f>
        <v>1.4428405761718801</v>
      </c>
      <c r="T12" s="232">
        <f>VLOOKUP(T$2,Tab_SEMT!$1:$1048576,HLOOKUP($C12&amp;"_"&amp;4,Tab_SEMT!$1:$1048576,2,0),0)</f>
        <v>1.9675662517547601</v>
      </c>
      <c r="U12" s="232">
        <f>VLOOKUP(U$2,Tab_SEMT!$1:$1048576,HLOOKUP($C12&amp;"_"&amp;4,Tab_SEMT!$1:$1048576,2,0),0)</f>
        <v>2.2967984676361102</v>
      </c>
    </row>
    <row r="13" spans="1:21" x14ac:dyDescent="0.25">
      <c r="C13" s="327">
        <v>32013</v>
      </c>
      <c r="D13" s="232">
        <f>VLOOKUP(D$2,Tab_SEMT!$1:$1048576,HLOOKUP($C13&amp;"_"&amp;4,Tab_SEMT!$1:$1048576,2,0),0)</f>
        <v>-0.27948483824729897</v>
      </c>
      <c r="E13" s="232">
        <f>VLOOKUP(E$2,Tab_SEMT!$1:$1048576,HLOOKUP($C13&amp;"_"&amp;4,Tab_SEMT!$1:$1048576,2,0),0)</f>
        <v>1.40015231445432E-2</v>
      </c>
      <c r="F13" s="232">
        <f>VLOOKUP(F$2,Tab_SEMT!$1:$1048576,HLOOKUP($C13&amp;"_"&amp;4,Tab_SEMT!$1:$1048576,2,0),0)</f>
        <v>1.8586209043860401E-2</v>
      </c>
      <c r="G13" s="232">
        <f>VLOOKUP(G$2,Tab_SEMT!$1:$1048576,HLOOKUP($C13&amp;"_"&amp;4,Tab_SEMT!$1:$1048576,2,0),0)</f>
        <v>1.38963349163532E-2</v>
      </c>
      <c r="H13" s="232">
        <f>VLOOKUP(H$2,Tab_SEMT!$1:$1048576,HLOOKUP($C13&amp;"_"&amp;4,Tab_SEMT!$1:$1048576,2,0),0)</f>
        <v>9.16000306606293E-2</v>
      </c>
      <c r="I13" s="232">
        <f>VLOOKUP(I$2,Tab_SEMT!$1:$1048576,HLOOKUP($C13&amp;"_"&amp;4,Tab_SEMT!$1:$1048576,2,0),0)</f>
        <v>0.15300662815570801</v>
      </c>
      <c r="J13" s="232">
        <f>VLOOKUP(J$2,Tab_SEMT!$1:$1048576,HLOOKUP($C13&amp;"_"&amp;4,Tab_SEMT!$1:$1048576,2,0),0)</f>
        <v>0.18983784317970301</v>
      </c>
      <c r="K13" s="232">
        <f>VLOOKUP(K$2,Tab_SEMT!$1:$1048576,HLOOKUP($C13&amp;"_"&amp;4,Tab_SEMT!$1:$1048576,2,0),0)</f>
        <v>0.21431773900985701</v>
      </c>
      <c r="L13" s="232">
        <f>VLOOKUP(L$2,Tab_SEMT!$1:$1048576,HLOOKUP($C13&amp;"_"&amp;4,Tab_SEMT!$1:$1048576,2,0),0)</f>
        <v>0.27501639723777799</v>
      </c>
      <c r="M13" s="232">
        <f>VLOOKUP(M$2,Tab_SEMT!$1:$1048576,HLOOKUP($C13&amp;"_"&amp;4,Tab_SEMT!$1:$1048576,2,0),0)</f>
        <v>0.30945712327957198</v>
      </c>
      <c r="N13" s="232">
        <f>VLOOKUP(N$2,Tab_SEMT!$1:$1048576,HLOOKUP($C13&amp;"_"&amp;4,Tab_SEMT!$1:$1048576,2,0),0)</f>
        <v>0.377442717552185</v>
      </c>
      <c r="O13" s="232">
        <f>VLOOKUP(O$2,Tab_SEMT!$1:$1048576,HLOOKUP($C13&amp;"_"&amp;4,Tab_SEMT!$1:$1048576,2,0),0)</f>
        <v>0.55565708875656095</v>
      </c>
      <c r="P13" s="232">
        <f>VLOOKUP(P$2,Tab_SEMT!$1:$1048576,HLOOKUP($C13&amp;"_"&amp;4,Tab_SEMT!$1:$1048576,2,0),0)</f>
        <v>0.83290743827819802</v>
      </c>
      <c r="Q13" s="232">
        <f>VLOOKUP(Q$2,Tab_SEMT!$1:$1048576,HLOOKUP($C13&amp;"_"&amp;4,Tab_SEMT!$1:$1048576,2,0),0)</f>
        <v>0.91148000955581698</v>
      </c>
      <c r="R13" s="232">
        <f>VLOOKUP(R$2,Tab_SEMT!$1:$1048576,HLOOKUP($C13&amp;"_"&amp;4,Tab_SEMT!$1:$1048576,2,0),0)</f>
        <v>0.99515151977539096</v>
      </c>
      <c r="S13" s="232">
        <f>VLOOKUP(S$2,Tab_SEMT!$1:$1048576,HLOOKUP($C13&amp;"_"&amp;4,Tab_SEMT!$1:$1048576,2,0),0)</f>
        <v>1.45542335510254</v>
      </c>
      <c r="T13" s="232">
        <f>VLOOKUP(T$2,Tab_SEMT!$1:$1048576,HLOOKUP($C13&amp;"_"&amp;4,Tab_SEMT!$1:$1048576,2,0),0)</f>
        <v>2.0339660644531299</v>
      </c>
      <c r="U13" s="232">
        <f>VLOOKUP(U$2,Tab_SEMT!$1:$1048576,HLOOKUP($C13&amp;"_"&amp;4,Tab_SEMT!$1:$1048576,2,0),0)</f>
        <v>2.1528282165527299</v>
      </c>
    </row>
    <row r="14" spans="1:21" x14ac:dyDescent="0.25">
      <c r="C14" s="327">
        <v>42013</v>
      </c>
      <c r="D14" s="232">
        <f>VLOOKUP(D$2,Tab_SEMT!$1:$1048576,HLOOKUP($C14&amp;"_"&amp;4,Tab_SEMT!$1:$1048576,2,0),0)</f>
        <v>-0.10183493047952701</v>
      </c>
      <c r="E14" s="232">
        <f>VLOOKUP(E$2,Tab_SEMT!$1:$1048576,HLOOKUP($C14&amp;"_"&amp;4,Tab_SEMT!$1:$1048576,2,0),0)</f>
        <v>-0.10579926520586</v>
      </c>
      <c r="F14" s="232">
        <f>VLOOKUP(F$2,Tab_SEMT!$1:$1048576,HLOOKUP($C14&amp;"_"&amp;4,Tab_SEMT!$1:$1048576,2,0),0)</f>
        <v>-4.0765684098005302E-2</v>
      </c>
      <c r="G14" s="232">
        <f>VLOOKUP(G$2,Tab_SEMT!$1:$1048576,HLOOKUP($C14&amp;"_"&amp;4,Tab_SEMT!$1:$1048576,2,0),0)</f>
        <v>-2.0909171551465999E-2</v>
      </c>
      <c r="H14" s="232">
        <f>VLOOKUP(H$2,Tab_SEMT!$1:$1048576,HLOOKUP($C14&amp;"_"&amp;4,Tab_SEMT!$1:$1048576,2,0),0)</f>
        <v>5.5439431220293003E-2</v>
      </c>
      <c r="I14" s="232">
        <f>VLOOKUP(I$2,Tab_SEMT!$1:$1048576,HLOOKUP($C14&amp;"_"&amp;4,Tab_SEMT!$1:$1048576,2,0),0)</f>
        <v>0.106408968567848</v>
      </c>
      <c r="J14" s="232">
        <f>VLOOKUP(J$2,Tab_SEMT!$1:$1048576,HLOOKUP($C14&amp;"_"&amp;4,Tab_SEMT!$1:$1048576,2,0),0)</f>
        <v>0.14115117490291601</v>
      </c>
      <c r="K14" s="232">
        <f>VLOOKUP(K$2,Tab_SEMT!$1:$1048576,HLOOKUP($C14&amp;"_"&amp;4,Tab_SEMT!$1:$1048576,2,0),0)</f>
        <v>0.174591779708862</v>
      </c>
      <c r="L14" s="232">
        <f>VLOOKUP(L$2,Tab_SEMT!$1:$1048576,HLOOKUP($C14&amp;"_"&amp;4,Tab_SEMT!$1:$1048576,2,0),0)</f>
        <v>0.23987321555614499</v>
      </c>
      <c r="M14" s="232">
        <f>VLOOKUP(M$2,Tab_SEMT!$1:$1048576,HLOOKUP($C14&amp;"_"&amp;4,Tab_SEMT!$1:$1048576,2,0),0)</f>
        <v>0.26573434472084001</v>
      </c>
      <c r="N14" s="232">
        <f>VLOOKUP(N$2,Tab_SEMT!$1:$1048576,HLOOKUP($C14&amp;"_"&amp;4,Tab_SEMT!$1:$1048576,2,0),0)</f>
        <v>0.345810025930405</v>
      </c>
      <c r="O14" s="232">
        <f>VLOOKUP(O$2,Tab_SEMT!$1:$1048576,HLOOKUP($C14&amp;"_"&amp;4,Tab_SEMT!$1:$1048576,2,0),0)</f>
        <v>0.50503188371658303</v>
      </c>
      <c r="P14" s="232">
        <f>VLOOKUP(P$2,Tab_SEMT!$1:$1048576,HLOOKUP($C14&amp;"_"&amp;4,Tab_SEMT!$1:$1048576,2,0),0)</f>
        <v>0.68613165616989102</v>
      </c>
      <c r="Q14" s="232">
        <f>VLOOKUP(Q$2,Tab_SEMT!$1:$1048576,HLOOKUP($C14&amp;"_"&amp;4,Tab_SEMT!$1:$1048576,2,0),0)</f>
        <v>0.85386830568313599</v>
      </c>
      <c r="R14" s="232">
        <f>VLOOKUP(R$2,Tab_SEMT!$1:$1048576,HLOOKUP($C14&amp;"_"&amp;4,Tab_SEMT!$1:$1048576,2,0),0)</f>
        <v>0.93077075481414795</v>
      </c>
      <c r="S14" s="232">
        <f>VLOOKUP(S$2,Tab_SEMT!$1:$1048576,HLOOKUP($C14&amp;"_"&amp;4,Tab_SEMT!$1:$1048576,2,0),0)</f>
        <v>1.3934456110000599</v>
      </c>
      <c r="T14" s="232">
        <f>VLOOKUP(T$2,Tab_SEMT!$1:$1048576,HLOOKUP($C14&amp;"_"&amp;4,Tab_SEMT!$1:$1048576,2,0),0)</f>
        <v>1.9953463077545199</v>
      </c>
      <c r="U14" s="232">
        <f>VLOOKUP(U$2,Tab_SEMT!$1:$1048576,HLOOKUP($C14&amp;"_"&amp;4,Tab_SEMT!$1:$1048576,2,0),0)</f>
        <v>2.2889575958252002</v>
      </c>
    </row>
    <row r="15" spans="1:21" x14ac:dyDescent="0.25">
      <c r="C15" s="327">
        <v>2014</v>
      </c>
      <c r="D15" s="232">
        <f>VLOOKUP(D$2,Tab_SEMT!$1:$1048576,HLOOKUP($C15&amp;"_"&amp;4,Tab_SEMT!$1:$1048576,2,0),0)</f>
        <v>-2.8030687943100902E-2</v>
      </c>
      <c r="E15" s="232">
        <f>VLOOKUP(E$2,Tab_SEMT!$1:$1048576,HLOOKUP($C15&amp;"_"&amp;4,Tab_SEMT!$1:$1048576,2,0),0)</f>
        <v>-8.7181836366653401E-2</v>
      </c>
      <c r="F15" s="232">
        <f>VLOOKUP(F$2,Tab_SEMT!$1:$1048576,HLOOKUP($C15&amp;"_"&amp;4,Tab_SEMT!$1:$1048576,2,0),0)</f>
        <v>4.07219566404819E-2</v>
      </c>
      <c r="G15" s="232">
        <f>VLOOKUP(G$2,Tab_SEMT!$1:$1048576,HLOOKUP($C15&amp;"_"&amp;4,Tab_SEMT!$1:$1048576,2,0),0)</f>
        <v>-8.1580295227468003E-4</v>
      </c>
      <c r="H15" s="232">
        <f>VLOOKUP(H$2,Tab_SEMT!$1:$1048576,HLOOKUP($C15&amp;"_"&amp;4,Tab_SEMT!$1:$1048576,2,0),0)</f>
        <v>9.4253361225128202E-2</v>
      </c>
      <c r="I15" s="232">
        <f>VLOOKUP(I$2,Tab_SEMT!$1:$1048576,HLOOKUP($C15&amp;"_"&amp;4,Tab_SEMT!$1:$1048576,2,0),0)</f>
        <v>0.121919043362141</v>
      </c>
      <c r="J15" s="232">
        <f>VLOOKUP(J$2,Tab_SEMT!$1:$1048576,HLOOKUP($C15&amp;"_"&amp;4,Tab_SEMT!$1:$1048576,2,0),0)</f>
        <v>0.17436221241951</v>
      </c>
      <c r="K15" s="232">
        <f>VLOOKUP(K$2,Tab_SEMT!$1:$1048576,HLOOKUP($C15&amp;"_"&amp;4,Tab_SEMT!$1:$1048576,2,0),0)</f>
        <v>0.22343340516090399</v>
      </c>
      <c r="L15" s="232">
        <f>VLOOKUP(L$2,Tab_SEMT!$1:$1048576,HLOOKUP($C15&amp;"_"&amp;4,Tab_SEMT!$1:$1048576,2,0),0)</f>
        <v>0.26525416970253002</v>
      </c>
      <c r="M15" s="232">
        <f>VLOOKUP(M$2,Tab_SEMT!$1:$1048576,HLOOKUP($C15&amp;"_"&amp;4,Tab_SEMT!$1:$1048576,2,0),0)</f>
        <v>0.29714944958686801</v>
      </c>
      <c r="N15" s="232">
        <f>VLOOKUP(N$2,Tab_SEMT!$1:$1048576,HLOOKUP($C15&amp;"_"&amp;4,Tab_SEMT!$1:$1048576,2,0),0)</f>
        <v>0.36765947937965399</v>
      </c>
      <c r="O15" s="232">
        <f>VLOOKUP(O$2,Tab_SEMT!$1:$1048576,HLOOKUP($C15&amp;"_"&amp;4,Tab_SEMT!$1:$1048576,2,0),0)</f>
        <v>0.510933637619019</v>
      </c>
      <c r="P15" s="232">
        <f>VLOOKUP(P$2,Tab_SEMT!$1:$1048576,HLOOKUP($C15&amp;"_"&amp;4,Tab_SEMT!$1:$1048576,2,0),0)</f>
        <v>0.69602096080779996</v>
      </c>
      <c r="Q15" s="232">
        <f>VLOOKUP(Q$2,Tab_SEMT!$1:$1048576,HLOOKUP($C15&amp;"_"&amp;4,Tab_SEMT!$1:$1048576,2,0),0)</f>
        <v>0.86180585622787498</v>
      </c>
      <c r="R15" s="232">
        <f>VLOOKUP(R$2,Tab_SEMT!$1:$1048576,HLOOKUP($C15&amp;"_"&amp;4,Tab_SEMT!$1:$1048576,2,0),0)</f>
        <v>0.96632701158523604</v>
      </c>
      <c r="S15" s="232">
        <f>VLOOKUP(S$2,Tab_SEMT!$1:$1048576,HLOOKUP($C15&amp;"_"&amp;4,Tab_SEMT!$1:$1048576,2,0),0)</f>
        <v>1.4038428068161</v>
      </c>
      <c r="T15" s="232">
        <f>VLOOKUP(T$2,Tab_SEMT!$1:$1048576,HLOOKUP($C15&amp;"_"&amp;4,Tab_SEMT!$1:$1048576,2,0),0)</f>
        <v>1.92871737480164</v>
      </c>
      <c r="U15" s="232">
        <f>VLOOKUP(U$2,Tab_SEMT!$1:$1048576,HLOOKUP($C15&amp;"_"&amp;4,Tab_SEMT!$1:$1048576,2,0),0)</f>
        <v>2.0398042201995898</v>
      </c>
    </row>
    <row r="16" spans="1:21" x14ac:dyDescent="0.25">
      <c r="C16" s="327">
        <v>12014</v>
      </c>
      <c r="D16" s="232">
        <f>VLOOKUP(D$2,Tab_SEMT!$1:$1048576,HLOOKUP($C16&amp;"_"&amp;4,Tab_SEMT!$1:$1048576,2,0),0)</f>
        <v>-0.28687509894370999</v>
      </c>
      <c r="E16" s="232">
        <f>VLOOKUP(E$2,Tab_SEMT!$1:$1048576,HLOOKUP($C16&amp;"_"&amp;4,Tab_SEMT!$1:$1048576,2,0),0)</f>
        <v>-0.120220445096493</v>
      </c>
      <c r="F16" s="232">
        <f>VLOOKUP(F$2,Tab_SEMT!$1:$1048576,HLOOKUP($C16&amp;"_"&amp;4,Tab_SEMT!$1:$1048576,2,0),0)</f>
        <v>-3.3513717353343998E-2</v>
      </c>
      <c r="G16" s="232">
        <f>VLOOKUP(G$2,Tab_SEMT!$1:$1048576,HLOOKUP($C16&amp;"_"&amp;4,Tab_SEMT!$1:$1048576,2,0),0)</f>
        <v>-9.0507119894027696E-2</v>
      </c>
      <c r="H16" s="232">
        <f>VLOOKUP(H$2,Tab_SEMT!$1:$1048576,HLOOKUP($C16&amp;"_"&amp;4,Tab_SEMT!$1:$1048576,2,0),0)</f>
        <v>3.6528352648019798E-2</v>
      </c>
      <c r="I16" s="232">
        <f>VLOOKUP(I$2,Tab_SEMT!$1:$1048576,HLOOKUP($C16&amp;"_"&amp;4,Tab_SEMT!$1:$1048576,2,0),0)</f>
        <v>6.91102370619774E-2</v>
      </c>
      <c r="J16" s="232">
        <f>VLOOKUP(J$2,Tab_SEMT!$1:$1048576,HLOOKUP($C16&amp;"_"&amp;4,Tab_SEMT!$1:$1048576,2,0),0)</f>
        <v>0.135573774576187</v>
      </c>
      <c r="K16" s="232">
        <f>VLOOKUP(K$2,Tab_SEMT!$1:$1048576,HLOOKUP($C16&amp;"_"&amp;4,Tab_SEMT!$1:$1048576,2,0),0)</f>
        <v>0.14893637597560899</v>
      </c>
      <c r="L16" s="232">
        <f>VLOOKUP(L$2,Tab_SEMT!$1:$1048576,HLOOKUP($C16&amp;"_"&amp;4,Tab_SEMT!$1:$1048576,2,0),0)</f>
        <v>0.19270291924476601</v>
      </c>
      <c r="M16" s="232">
        <f>VLOOKUP(M$2,Tab_SEMT!$1:$1048576,HLOOKUP($C16&amp;"_"&amp;4,Tab_SEMT!$1:$1048576,2,0),0)</f>
        <v>0.237494617700577</v>
      </c>
      <c r="N16" s="232">
        <f>VLOOKUP(N$2,Tab_SEMT!$1:$1048576,HLOOKUP($C16&amp;"_"&amp;4,Tab_SEMT!$1:$1048576,2,0),0)</f>
        <v>0.29119247198104897</v>
      </c>
      <c r="O16" s="232">
        <f>VLOOKUP(O$2,Tab_SEMT!$1:$1048576,HLOOKUP($C16&amp;"_"&amp;4,Tab_SEMT!$1:$1048576,2,0),0)</f>
        <v>0.46108508110046398</v>
      </c>
      <c r="P16" s="232">
        <f>VLOOKUP(P$2,Tab_SEMT!$1:$1048576,HLOOKUP($C16&amp;"_"&amp;4,Tab_SEMT!$1:$1048576,2,0),0)</f>
        <v>0.66803848743438698</v>
      </c>
      <c r="Q16" s="232">
        <f>VLOOKUP(Q$2,Tab_SEMT!$1:$1048576,HLOOKUP($C16&amp;"_"&amp;4,Tab_SEMT!$1:$1048576,2,0),0)</f>
        <v>0.78071713447570801</v>
      </c>
      <c r="R16" s="232">
        <f>VLOOKUP(R$2,Tab_SEMT!$1:$1048576,HLOOKUP($C16&amp;"_"&amp;4,Tab_SEMT!$1:$1048576,2,0),0)</f>
        <v>0.87444609403610196</v>
      </c>
      <c r="S16" s="232">
        <f>VLOOKUP(S$2,Tab_SEMT!$1:$1048576,HLOOKUP($C16&amp;"_"&amp;4,Tab_SEMT!$1:$1048576,2,0),0)</f>
        <v>1.38826763629913</v>
      </c>
      <c r="T16" s="232">
        <f>VLOOKUP(T$2,Tab_SEMT!$1:$1048576,HLOOKUP($C16&amp;"_"&amp;4,Tab_SEMT!$1:$1048576,2,0),0)</f>
        <v>1.90812516212463</v>
      </c>
      <c r="U16" s="232">
        <f>VLOOKUP(U$2,Tab_SEMT!$1:$1048576,HLOOKUP($C16&amp;"_"&amp;4,Tab_SEMT!$1:$1048576,2,0),0)</f>
        <v>2.1781921386718799</v>
      </c>
    </row>
    <row r="17" spans="2:21" x14ac:dyDescent="0.25">
      <c r="C17" s="327">
        <v>22014</v>
      </c>
      <c r="D17" s="232">
        <f>VLOOKUP(D$2,Tab_SEMT!$1:$1048576,HLOOKUP($C17&amp;"_"&amp;4,Tab_SEMT!$1:$1048576,2,0),0)</f>
        <v>4.5968331396579701E-2</v>
      </c>
      <c r="E17" s="232">
        <f>VLOOKUP(E$2,Tab_SEMT!$1:$1048576,HLOOKUP($C17&amp;"_"&amp;4,Tab_SEMT!$1:$1048576,2,0),0)</f>
        <v>-6.6090054810047205E-2</v>
      </c>
      <c r="F17" s="232">
        <f>VLOOKUP(F$2,Tab_SEMT!$1:$1048576,HLOOKUP($C17&amp;"_"&amp;4,Tab_SEMT!$1:$1048576,2,0),0)</f>
        <v>0.17865151166915899</v>
      </c>
      <c r="G17" s="232">
        <f>VLOOKUP(G$2,Tab_SEMT!$1:$1048576,HLOOKUP($C17&amp;"_"&amp;4,Tab_SEMT!$1:$1048576,2,0),0)</f>
        <v>0.12557515501975999</v>
      </c>
      <c r="H17" s="232">
        <f>VLOOKUP(H$2,Tab_SEMT!$1:$1048576,HLOOKUP($C17&amp;"_"&amp;4,Tab_SEMT!$1:$1048576,2,0),0)</f>
        <v>0.179315119981766</v>
      </c>
      <c r="I17" s="232">
        <f>VLOOKUP(I$2,Tab_SEMT!$1:$1048576,HLOOKUP($C17&amp;"_"&amp;4,Tab_SEMT!$1:$1048576,2,0),0)</f>
        <v>0.19492790102958699</v>
      </c>
      <c r="J17" s="232">
        <f>VLOOKUP(J$2,Tab_SEMT!$1:$1048576,HLOOKUP($C17&amp;"_"&amp;4,Tab_SEMT!$1:$1048576,2,0),0)</f>
        <v>0.26979139447212203</v>
      </c>
      <c r="K17" s="232">
        <f>VLOOKUP(K$2,Tab_SEMT!$1:$1048576,HLOOKUP($C17&amp;"_"&amp;4,Tab_SEMT!$1:$1048576,2,0),0)</f>
        <v>0.29869246482849099</v>
      </c>
      <c r="L17" s="232">
        <f>VLOOKUP(L$2,Tab_SEMT!$1:$1048576,HLOOKUP($C17&amp;"_"&amp;4,Tab_SEMT!$1:$1048576,2,0),0)</f>
        <v>0.3427414894104</v>
      </c>
      <c r="M17" s="232">
        <f>VLOOKUP(M$2,Tab_SEMT!$1:$1048576,HLOOKUP($C17&amp;"_"&amp;4,Tab_SEMT!$1:$1048576,2,0),0)</f>
        <v>0.39612445235252403</v>
      </c>
      <c r="N17" s="232">
        <f>VLOOKUP(N$2,Tab_SEMT!$1:$1048576,HLOOKUP($C17&amp;"_"&amp;4,Tab_SEMT!$1:$1048576,2,0),0)</f>
        <v>0.43844524025917098</v>
      </c>
      <c r="O17" s="232">
        <f>VLOOKUP(O$2,Tab_SEMT!$1:$1048576,HLOOKUP($C17&amp;"_"&amp;4,Tab_SEMT!$1:$1048576,2,0),0)</f>
        <v>0.60324013233184803</v>
      </c>
      <c r="P17" s="232">
        <f>VLOOKUP(P$2,Tab_SEMT!$1:$1048576,HLOOKUP($C17&amp;"_"&amp;4,Tab_SEMT!$1:$1048576,2,0),0)</f>
        <v>0.825883448123932</v>
      </c>
      <c r="Q17" s="232">
        <f>VLOOKUP(Q$2,Tab_SEMT!$1:$1048576,HLOOKUP($C17&amp;"_"&amp;4,Tab_SEMT!$1:$1048576,2,0),0)</f>
        <v>0.95412731170654297</v>
      </c>
      <c r="R17" s="232">
        <f>VLOOKUP(R$2,Tab_SEMT!$1:$1048576,HLOOKUP($C17&amp;"_"&amp;4,Tab_SEMT!$1:$1048576,2,0),0)</f>
        <v>1.0833207368850699</v>
      </c>
      <c r="S17" s="232">
        <f>VLOOKUP(S$2,Tab_SEMT!$1:$1048576,HLOOKUP($C17&amp;"_"&amp;4,Tab_SEMT!$1:$1048576,2,0),0)</f>
        <v>1.48641133308411</v>
      </c>
      <c r="T17" s="232">
        <f>VLOOKUP(T$2,Tab_SEMT!$1:$1048576,HLOOKUP($C17&amp;"_"&amp;4,Tab_SEMT!$1:$1048576,2,0),0)</f>
        <v>1.95694160461426</v>
      </c>
      <c r="U17" s="232">
        <f>VLOOKUP(U$2,Tab_SEMT!$1:$1048576,HLOOKUP($C17&amp;"_"&amp;4,Tab_SEMT!$1:$1048576,2,0),0)</f>
        <v>2.0398588180542001</v>
      </c>
    </row>
    <row r="18" spans="2:21" x14ac:dyDescent="0.25">
      <c r="C18" s="327">
        <v>32014</v>
      </c>
      <c r="D18" s="232">
        <f>VLOOKUP(D$2,Tab_SEMT!$1:$1048576,HLOOKUP($C18&amp;"_"&amp;4,Tab_SEMT!$1:$1048576,2,0),0)</f>
        <v>0.14283737540245101</v>
      </c>
      <c r="E18" s="232">
        <f>VLOOKUP(E$2,Tab_SEMT!$1:$1048576,HLOOKUP($C18&amp;"_"&amp;4,Tab_SEMT!$1:$1048576,2,0),0)</f>
        <v>-0.17789025604724901</v>
      </c>
      <c r="F18" s="232">
        <f>VLOOKUP(F$2,Tab_SEMT!$1:$1048576,HLOOKUP($C18&amp;"_"&amp;4,Tab_SEMT!$1:$1048576,2,0),0)</f>
        <v>-2.1738436073064801E-2</v>
      </c>
      <c r="G18" s="232">
        <f>VLOOKUP(G$2,Tab_SEMT!$1:$1048576,HLOOKUP($C18&amp;"_"&amp;4,Tab_SEMT!$1:$1048576,2,0),0)</f>
        <v>-1.8858816474676101E-2</v>
      </c>
      <c r="H18" s="232">
        <f>VLOOKUP(H$2,Tab_SEMT!$1:$1048576,HLOOKUP($C18&amp;"_"&amp;4,Tab_SEMT!$1:$1048576,2,0),0)</f>
        <v>0.111247234046459</v>
      </c>
      <c r="I18" s="232">
        <f>VLOOKUP(I$2,Tab_SEMT!$1:$1048576,HLOOKUP($C18&amp;"_"&amp;4,Tab_SEMT!$1:$1048576,2,0),0)</f>
        <v>0.124247699975967</v>
      </c>
      <c r="J18" s="232">
        <f>VLOOKUP(J$2,Tab_SEMT!$1:$1048576,HLOOKUP($C18&amp;"_"&amp;4,Tab_SEMT!$1:$1048576,2,0),0)</f>
        <v>0.154765158891678</v>
      </c>
      <c r="K18" s="232">
        <f>VLOOKUP(K$2,Tab_SEMT!$1:$1048576,HLOOKUP($C18&amp;"_"&amp;4,Tab_SEMT!$1:$1048576,2,0),0)</f>
        <v>0.248793259263039</v>
      </c>
      <c r="L18" s="232">
        <f>VLOOKUP(L$2,Tab_SEMT!$1:$1048576,HLOOKUP($C18&amp;"_"&amp;4,Tab_SEMT!$1:$1048576,2,0),0)</f>
        <v>0.28324946761131298</v>
      </c>
      <c r="M18" s="232">
        <f>VLOOKUP(M$2,Tab_SEMT!$1:$1048576,HLOOKUP($C18&amp;"_"&amp;4,Tab_SEMT!$1:$1048576,2,0),0)</f>
        <v>0.28818756341934199</v>
      </c>
      <c r="N18" s="232">
        <f>VLOOKUP(N$2,Tab_SEMT!$1:$1048576,HLOOKUP($C18&amp;"_"&amp;4,Tab_SEMT!$1:$1048576,2,0),0)</f>
        <v>0.39439687132835399</v>
      </c>
      <c r="O18" s="232">
        <f>VLOOKUP(O$2,Tab_SEMT!$1:$1048576,HLOOKUP($C18&amp;"_"&amp;4,Tab_SEMT!$1:$1048576,2,0),0)</f>
        <v>0.50094646215438798</v>
      </c>
      <c r="P18" s="232">
        <f>VLOOKUP(P$2,Tab_SEMT!$1:$1048576,HLOOKUP($C18&amp;"_"&amp;4,Tab_SEMT!$1:$1048576,2,0),0)</f>
        <v>0.65978860855102495</v>
      </c>
      <c r="Q18" s="232">
        <f>VLOOKUP(Q$2,Tab_SEMT!$1:$1048576,HLOOKUP($C18&amp;"_"&amp;4,Tab_SEMT!$1:$1048576,2,0),0)</f>
        <v>0.86190372705459595</v>
      </c>
      <c r="R18" s="232">
        <f>VLOOKUP(R$2,Tab_SEMT!$1:$1048576,HLOOKUP($C18&amp;"_"&amp;4,Tab_SEMT!$1:$1048576,2,0),0)</f>
        <v>0.98682814836502097</v>
      </c>
      <c r="S18" s="232">
        <f>VLOOKUP(S$2,Tab_SEMT!$1:$1048576,HLOOKUP($C18&amp;"_"&amp;4,Tab_SEMT!$1:$1048576,2,0),0)</f>
        <v>1.36818027496338</v>
      </c>
      <c r="T18" s="232">
        <f>VLOOKUP(T$2,Tab_SEMT!$1:$1048576,HLOOKUP($C18&amp;"_"&amp;4,Tab_SEMT!$1:$1048576,2,0),0)</f>
        <v>1.85317265987396</v>
      </c>
      <c r="U18" s="232">
        <f>VLOOKUP(U$2,Tab_SEMT!$1:$1048576,HLOOKUP($C18&amp;"_"&amp;4,Tab_SEMT!$1:$1048576,2,0),0)</f>
        <v>1.9145308732986499</v>
      </c>
    </row>
    <row r="19" spans="2:21" x14ac:dyDescent="0.25">
      <c r="C19" s="327">
        <v>42014</v>
      </c>
      <c r="D19" s="232">
        <f>VLOOKUP(D$2,Tab_SEMT!$1:$1048576,HLOOKUP($C19&amp;"_"&amp;4,Tab_SEMT!$1:$1048576,2,0),0)</f>
        <v>-5.0276771187782301E-2</v>
      </c>
      <c r="E19" s="232">
        <f>VLOOKUP(E$2,Tab_SEMT!$1:$1048576,HLOOKUP($C19&amp;"_"&amp;4,Tab_SEMT!$1:$1048576,2,0),0)</f>
        <v>2.6738682761788399E-2</v>
      </c>
      <c r="F19" s="232">
        <f>VLOOKUP(F$2,Tab_SEMT!$1:$1048576,HLOOKUP($C19&amp;"_"&amp;4,Tab_SEMT!$1:$1048576,2,0),0)</f>
        <v>6.9997303187847096E-2</v>
      </c>
      <c r="G19" s="232">
        <f>VLOOKUP(G$2,Tab_SEMT!$1:$1048576,HLOOKUP($C19&amp;"_"&amp;4,Tab_SEMT!$1:$1048576,2,0),0)</f>
        <v>-4.5597206917591398E-4</v>
      </c>
      <c r="H19" s="232">
        <f>VLOOKUP(H$2,Tab_SEMT!$1:$1048576,HLOOKUP($C19&amp;"_"&amp;4,Tab_SEMT!$1:$1048576,2,0),0)</f>
        <v>7.4517033994197804E-2</v>
      </c>
      <c r="I19" s="232">
        <f>VLOOKUP(I$2,Tab_SEMT!$1:$1048576,HLOOKUP($C19&amp;"_"&amp;4,Tab_SEMT!$1:$1048576,2,0),0)</f>
        <v>0.12728369235992401</v>
      </c>
      <c r="J19" s="232">
        <f>VLOOKUP(J$2,Tab_SEMT!$1:$1048576,HLOOKUP($C19&amp;"_"&amp;4,Tab_SEMT!$1:$1048576,2,0),0)</f>
        <v>0.16102914512157401</v>
      </c>
      <c r="K19" s="232">
        <f>VLOOKUP(K$2,Tab_SEMT!$1:$1048576,HLOOKUP($C19&amp;"_"&amp;4,Tab_SEMT!$1:$1048576,2,0),0)</f>
        <v>0.22254139184951799</v>
      </c>
      <c r="L19" s="232">
        <f>VLOOKUP(L$2,Tab_SEMT!$1:$1048576,HLOOKUP($C19&amp;"_"&amp;4,Tab_SEMT!$1:$1048576,2,0),0)</f>
        <v>0.26889950037002602</v>
      </c>
      <c r="M19" s="232">
        <f>VLOOKUP(M$2,Tab_SEMT!$1:$1048576,HLOOKUP($C19&amp;"_"&amp;4,Tab_SEMT!$1:$1048576,2,0),0)</f>
        <v>0.28543701767921398</v>
      </c>
      <c r="N19" s="232">
        <f>VLOOKUP(N$2,Tab_SEMT!$1:$1048576,HLOOKUP($C19&amp;"_"&amp;4,Tab_SEMT!$1:$1048576,2,0),0)</f>
        <v>0.36826145648956299</v>
      </c>
      <c r="O19" s="232">
        <f>VLOOKUP(O$2,Tab_SEMT!$1:$1048576,HLOOKUP($C19&amp;"_"&amp;4,Tab_SEMT!$1:$1048576,2,0),0)</f>
        <v>0.50243932008743297</v>
      </c>
      <c r="P19" s="232">
        <f>VLOOKUP(P$2,Tab_SEMT!$1:$1048576,HLOOKUP($C19&amp;"_"&amp;4,Tab_SEMT!$1:$1048576,2,0),0)</f>
        <v>0.65583842992782604</v>
      </c>
      <c r="Q19" s="232">
        <f>VLOOKUP(Q$2,Tab_SEMT!$1:$1048576,HLOOKUP($C19&amp;"_"&amp;4,Tab_SEMT!$1:$1048576,2,0),0)</f>
        <v>0.87935489416122403</v>
      </c>
      <c r="R19" s="232">
        <f>VLOOKUP(R$2,Tab_SEMT!$1:$1048576,HLOOKUP($C19&amp;"_"&amp;4,Tab_SEMT!$1:$1048576,2,0),0)</f>
        <v>0.94707041978836104</v>
      </c>
      <c r="S19" s="232">
        <f>VLOOKUP(S$2,Tab_SEMT!$1:$1048576,HLOOKUP($C19&amp;"_"&amp;4,Tab_SEMT!$1:$1048576,2,0),0)</f>
        <v>1.39927494525909</v>
      </c>
      <c r="T19" s="232">
        <f>VLOOKUP(T$2,Tab_SEMT!$1:$1048576,HLOOKUP($C19&amp;"_"&amp;4,Tab_SEMT!$1:$1048576,2,0),0)</f>
        <v>2.0247468948364298</v>
      </c>
      <c r="U19" s="232">
        <f>VLOOKUP(U$2,Tab_SEMT!$1:$1048576,HLOOKUP($C19&amp;"_"&amp;4,Tab_SEMT!$1:$1048576,2,0),0)</f>
        <v>2.0232377052307098</v>
      </c>
    </row>
    <row r="20" spans="2:21" x14ac:dyDescent="0.25">
      <c r="C20" s="327">
        <v>2015</v>
      </c>
      <c r="D20" s="232">
        <f>VLOOKUP(D$2,Tab_SEMT!$1:$1048576,HLOOKUP($C20&amp;"_"&amp;4,Tab_SEMT!$1:$1048576,2,0),0)</f>
        <v>-0.11815233528614</v>
      </c>
      <c r="E20" s="232">
        <f>VLOOKUP(E$2,Tab_SEMT!$1:$1048576,HLOOKUP($C20&amp;"_"&amp;4,Tab_SEMT!$1:$1048576,2,0),0)</f>
        <v>-7.2917886078357697E-2</v>
      </c>
      <c r="F20" s="232">
        <f>VLOOKUP(F$2,Tab_SEMT!$1:$1048576,HLOOKUP($C20&amp;"_"&amp;4,Tab_SEMT!$1:$1048576,2,0),0)</f>
        <v>-7.2419978678226499E-2</v>
      </c>
      <c r="G20" s="232">
        <f>VLOOKUP(G$2,Tab_SEMT!$1:$1048576,HLOOKUP($C20&amp;"_"&amp;4,Tab_SEMT!$1:$1048576,2,0),0)</f>
        <v>-4.9876336008310297E-2</v>
      </c>
      <c r="H20" s="232">
        <f>VLOOKUP(H$2,Tab_SEMT!$1:$1048576,HLOOKUP($C20&amp;"_"&amp;4,Tab_SEMT!$1:$1048576,2,0),0)</f>
        <v>5.4278545081615399E-2</v>
      </c>
      <c r="I20" s="232">
        <f>VLOOKUP(I$2,Tab_SEMT!$1:$1048576,HLOOKUP($C20&amp;"_"&amp;4,Tab_SEMT!$1:$1048576,2,0),0)</f>
        <v>8.7755426764488206E-2</v>
      </c>
      <c r="J20" s="232">
        <f>VLOOKUP(J$2,Tab_SEMT!$1:$1048576,HLOOKUP($C20&amp;"_"&amp;4,Tab_SEMT!$1:$1048576,2,0),0)</f>
        <v>0.145353928208351</v>
      </c>
      <c r="K20" s="232">
        <f>VLOOKUP(K$2,Tab_SEMT!$1:$1048576,HLOOKUP($C20&amp;"_"&amp;4,Tab_SEMT!$1:$1048576,2,0),0)</f>
        <v>0.151995599269867</v>
      </c>
      <c r="L20" s="232">
        <f>VLOOKUP(L$2,Tab_SEMT!$1:$1048576,HLOOKUP($C20&amp;"_"&amp;4,Tab_SEMT!$1:$1048576,2,0),0)</f>
        <v>0.217403829097748</v>
      </c>
      <c r="M20" s="232">
        <f>VLOOKUP(M$2,Tab_SEMT!$1:$1048576,HLOOKUP($C20&amp;"_"&amp;4,Tab_SEMT!$1:$1048576,2,0),0)</f>
        <v>0.223738849163055</v>
      </c>
      <c r="N20" s="232">
        <f>VLOOKUP(N$2,Tab_SEMT!$1:$1048576,HLOOKUP($C20&amp;"_"&amp;4,Tab_SEMT!$1:$1048576,2,0),0)</f>
        <v>0.30285990238189697</v>
      </c>
      <c r="O20" s="232">
        <f>VLOOKUP(O$2,Tab_SEMT!$1:$1048576,HLOOKUP($C20&amp;"_"&amp;4,Tab_SEMT!$1:$1048576,2,0),0)</f>
        <v>0.47485658526420599</v>
      </c>
      <c r="P20" s="232">
        <f>VLOOKUP(P$2,Tab_SEMT!$1:$1048576,HLOOKUP($C20&amp;"_"&amp;4,Tab_SEMT!$1:$1048576,2,0),0)</f>
        <v>0.64953279495239302</v>
      </c>
      <c r="Q20" s="232">
        <f>VLOOKUP(Q$2,Tab_SEMT!$1:$1048576,HLOOKUP($C20&amp;"_"&amp;4,Tab_SEMT!$1:$1048576,2,0),0)</f>
        <v>0.83511281013488803</v>
      </c>
      <c r="R20" s="232">
        <f>VLOOKUP(R$2,Tab_SEMT!$1:$1048576,HLOOKUP($C20&amp;"_"&amp;4,Tab_SEMT!$1:$1048576,2,0),0)</f>
        <v>0.94004172086715698</v>
      </c>
      <c r="S20" s="232">
        <f>VLOOKUP(S$2,Tab_SEMT!$1:$1048576,HLOOKUP($C20&amp;"_"&amp;4,Tab_SEMT!$1:$1048576,2,0),0)</f>
        <v>1.45320737361908</v>
      </c>
      <c r="T20" s="232">
        <f>VLOOKUP(T$2,Tab_SEMT!$1:$1048576,HLOOKUP($C20&amp;"_"&amp;4,Tab_SEMT!$1:$1048576,2,0),0)</f>
        <v>1.96423316001892</v>
      </c>
      <c r="U20" s="232">
        <f>VLOOKUP(U$2,Tab_SEMT!$1:$1048576,HLOOKUP($C20&amp;"_"&amp;4,Tab_SEMT!$1:$1048576,2,0),0)</f>
        <v>2.1852574348449698</v>
      </c>
    </row>
    <row r="21" spans="2:21" x14ac:dyDescent="0.25">
      <c r="C21" s="327">
        <v>12015</v>
      </c>
      <c r="D21" s="232">
        <f>VLOOKUP(D$2,Tab_SEMT!$1:$1048576,HLOOKUP($C21&amp;"_"&amp;4,Tab_SEMT!$1:$1048576,2,0),0)</f>
        <v>1.6953546553850202E-2</v>
      </c>
      <c r="E21" s="232">
        <f>VLOOKUP(E$2,Tab_SEMT!$1:$1048576,HLOOKUP($C21&amp;"_"&amp;4,Tab_SEMT!$1:$1048576,2,0),0)</f>
        <v>-8.2754321396350902E-2</v>
      </c>
      <c r="F21" s="232">
        <f>VLOOKUP(F$2,Tab_SEMT!$1:$1048576,HLOOKUP($C21&amp;"_"&amp;4,Tab_SEMT!$1:$1048576,2,0),0)</f>
        <v>-5.4967783391475698E-2</v>
      </c>
      <c r="G21" s="232">
        <f>VLOOKUP(G$2,Tab_SEMT!$1:$1048576,HLOOKUP($C21&amp;"_"&amp;4,Tab_SEMT!$1:$1048576,2,0),0)</f>
        <v>3.7550155073404298E-2</v>
      </c>
      <c r="H21" s="232">
        <f>VLOOKUP(H$2,Tab_SEMT!$1:$1048576,HLOOKUP($C21&amp;"_"&amp;4,Tab_SEMT!$1:$1048576,2,0),0)</f>
        <v>9.7448825836181599E-2</v>
      </c>
      <c r="I21" s="232">
        <f>VLOOKUP(I$2,Tab_SEMT!$1:$1048576,HLOOKUP($C21&amp;"_"&amp;4,Tab_SEMT!$1:$1048576,2,0),0)</f>
        <v>0.108576208353043</v>
      </c>
      <c r="J21" s="232">
        <f>VLOOKUP(J$2,Tab_SEMT!$1:$1048576,HLOOKUP($C21&amp;"_"&amp;4,Tab_SEMT!$1:$1048576,2,0),0)</f>
        <v>0.155476689338684</v>
      </c>
      <c r="K21" s="232">
        <f>VLOOKUP(K$2,Tab_SEMT!$1:$1048576,HLOOKUP($C21&amp;"_"&amp;4,Tab_SEMT!$1:$1048576,2,0),0)</f>
        <v>0.17323693633079501</v>
      </c>
      <c r="L21" s="232">
        <f>VLOOKUP(L$2,Tab_SEMT!$1:$1048576,HLOOKUP($C21&amp;"_"&amp;4,Tab_SEMT!$1:$1048576,2,0),0)</f>
        <v>0.248645380139351</v>
      </c>
      <c r="M21" s="232">
        <f>VLOOKUP(M$2,Tab_SEMT!$1:$1048576,HLOOKUP($C21&amp;"_"&amp;4,Tab_SEMT!$1:$1048576,2,0),0)</f>
        <v>0.24537764489650701</v>
      </c>
      <c r="N21" s="232">
        <f>VLOOKUP(N$2,Tab_SEMT!$1:$1048576,HLOOKUP($C21&amp;"_"&amp;4,Tab_SEMT!$1:$1048576,2,0),0)</f>
        <v>0.33448868989944502</v>
      </c>
      <c r="O21" s="232">
        <f>VLOOKUP(O$2,Tab_SEMT!$1:$1048576,HLOOKUP($C21&amp;"_"&amp;4,Tab_SEMT!$1:$1048576,2,0),0)</f>
        <v>0.48977029323577898</v>
      </c>
      <c r="P21" s="232">
        <f>VLOOKUP(P$2,Tab_SEMT!$1:$1048576,HLOOKUP($C21&amp;"_"&amp;4,Tab_SEMT!$1:$1048576,2,0),0)</f>
        <v>0.66122859716415405</v>
      </c>
      <c r="Q21" s="232">
        <f>VLOOKUP(Q$2,Tab_SEMT!$1:$1048576,HLOOKUP($C21&amp;"_"&amp;4,Tab_SEMT!$1:$1048576,2,0),0)</f>
        <v>0.82813626527786299</v>
      </c>
      <c r="R21" s="232">
        <f>VLOOKUP(R$2,Tab_SEMT!$1:$1048576,HLOOKUP($C21&amp;"_"&amp;4,Tab_SEMT!$1:$1048576,2,0),0)</f>
        <v>0.93364626169204701</v>
      </c>
      <c r="S21" s="232">
        <f>VLOOKUP(S$2,Tab_SEMT!$1:$1048576,HLOOKUP($C21&amp;"_"&amp;4,Tab_SEMT!$1:$1048576,2,0),0)</f>
        <v>1.4453487396240201</v>
      </c>
      <c r="T21" s="232">
        <f>VLOOKUP(T$2,Tab_SEMT!$1:$1048576,HLOOKUP($C21&amp;"_"&amp;4,Tab_SEMT!$1:$1048576,2,0),0)</f>
        <v>1.93557965755463</v>
      </c>
      <c r="U21" s="232">
        <f>VLOOKUP(U$2,Tab_SEMT!$1:$1048576,HLOOKUP($C21&amp;"_"&amp;4,Tab_SEMT!$1:$1048576,2,0),0)</f>
        <v>2.1579642295837398</v>
      </c>
    </row>
    <row r="22" spans="2:21" x14ac:dyDescent="0.25">
      <c r="C22" s="327">
        <v>22015</v>
      </c>
      <c r="D22" s="232">
        <f>VLOOKUP(D$2,Tab_SEMT!$1:$1048576,HLOOKUP($C22&amp;"_"&amp;4,Tab_SEMT!$1:$1048576,2,0),0)</f>
        <v>-6.0091521590948098E-2</v>
      </c>
      <c r="E22" s="232">
        <f>VLOOKUP(E$2,Tab_SEMT!$1:$1048576,HLOOKUP($C22&amp;"_"&amp;4,Tab_SEMT!$1:$1048576,2,0),0)</f>
        <v>-0.16709440946578999</v>
      </c>
      <c r="F22" s="232">
        <f>VLOOKUP(F$2,Tab_SEMT!$1:$1048576,HLOOKUP($C22&amp;"_"&amp;4,Tab_SEMT!$1:$1048576,2,0),0)</f>
        <v>-7.3936909437179593E-2</v>
      </c>
      <c r="G22" s="232">
        <f>VLOOKUP(G$2,Tab_SEMT!$1:$1048576,HLOOKUP($C22&amp;"_"&amp;4,Tab_SEMT!$1:$1048576,2,0),0)</f>
        <v>-6.84192329645157E-2</v>
      </c>
      <c r="H22" s="232">
        <f>VLOOKUP(H$2,Tab_SEMT!$1:$1048576,HLOOKUP($C22&amp;"_"&amp;4,Tab_SEMT!$1:$1048576,2,0),0)</f>
        <v>5.7630468159914003E-2</v>
      </c>
      <c r="I22" s="232">
        <f>VLOOKUP(I$2,Tab_SEMT!$1:$1048576,HLOOKUP($C22&amp;"_"&amp;4,Tab_SEMT!$1:$1048576,2,0),0)</f>
        <v>9.3512490391731304E-2</v>
      </c>
      <c r="J22" s="232">
        <f>VLOOKUP(J$2,Tab_SEMT!$1:$1048576,HLOOKUP($C22&amp;"_"&amp;4,Tab_SEMT!$1:$1048576,2,0),0)</f>
        <v>0.16768343746662101</v>
      </c>
      <c r="K22" s="232">
        <f>VLOOKUP(K$2,Tab_SEMT!$1:$1048576,HLOOKUP($C22&amp;"_"&amp;4,Tab_SEMT!$1:$1048576,2,0),0)</f>
        <v>0.155828893184662</v>
      </c>
      <c r="L22" s="232">
        <f>VLOOKUP(L$2,Tab_SEMT!$1:$1048576,HLOOKUP($C22&amp;"_"&amp;4,Tab_SEMT!$1:$1048576,2,0),0)</f>
        <v>0.228684082627296</v>
      </c>
      <c r="M22" s="232">
        <f>VLOOKUP(M$2,Tab_SEMT!$1:$1048576,HLOOKUP($C22&amp;"_"&amp;4,Tab_SEMT!$1:$1048576,2,0),0)</f>
        <v>0.262201488018036</v>
      </c>
      <c r="N22" s="232">
        <f>VLOOKUP(N$2,Tab_SEMT!$1:$1048576,HLOOKUP($C22&amp;"_"&amp;4,Tab_SEMT!$1:$1048576,2,0),0)</f>
        <v>0.31691703200340299</v>
      </c>
      <c r="O22" s="232">
        <f>VLOOKUP(O$2,Tab_SEMT!$1:$1048576,HLOOKUP($C22&amp;"_"&amp;4,Tab_SEMT!$1:$1048576,2,0),0)</f>
        <v>0.48533555865287797</v>
      </c>
      <c r="P22" s="232">
        <f>VLOOKUP(P$2,Tab_SEMT!$1:$1048576,HLOOKUP($C22&amp;"_"&amp;4,Tab_SEMT!$1:$1048576,2,0),0)</f>
        <v>0.64857596158981301</v>
      </c>
      <c r="Q22" s="232">
        <f>VLOOKUP(Q$2,Tab_SEMT!$1:$1048576,HLOOKUP($C22&amp;"_"&amp;4,Tab_SEMT!$1:$1048576,2,0),0)</f>
        <v>0.81808650493621804</v>
      </c>
      <c r="R22" s="232">
        <f>VLOOKUP(R$2,Tab_SEMT!$1:$1048576,HLOOKUP($C22&amp;"_"&amp;4,Tab_SEMT!$1:$1048576,2,0),0)</f>
        <v>0.95990675687789895</v>
      </c>
      <c r="S22" s="232">
        <f>VLOOKUP(S$2,Tab_SEMT!$1:$1048576,HLOOKUP($C22&amp;"_"&amp;4,Tab_SEMT!$1:$1048576,2,0),0)</f>
        <v>1.4614797830581701</v>
      </c>
      <c r="T22" s="232">
        <f>VLOOKUP(T$2,Tab_SEMT!$1:$1048576,HLOOKUP($C22&amp;"_"&amp;4,Tab_SEMT!$1:$1048576,2,0),0)</f>
        <v>1.9574960470199601</v>
      </c>
      <c r="U22" s="232">
        <f>VLOOKUP(U$2,Tab_SEMT!$1:$1048576,HLOOKUP($C22&amp;"_"&amp;4,Tab_SEMT!$1:$1048576,2,0),0)</f>
        <v>2.2252113819122301</v>
      </c>
    </row>
    <row r="23" spans="2:21" x14ac:dyDescent="0.25">
      <c r="C23" s="327">
        <v>32015</v>
      </c>
      <c r="D23" s="232">
        <f>VLOOKUP(D$2,Tab_SEMT!$1:$1048576,HLOOKUP($C23&amp;"_"&amp;4,Tab_SEMT!$1:$1048576,2,0),0)</f>
        <v>-3.3127907663583797E-2</v>
      </c>
      <c r="E23" s="232">
        <f>VLOOKUP(E$2,Tab_SEMT!$1:$1048576,HLOOKUP($C23&amp;"_"&amp;4,Tab_SEMT!$1:$1048576,2,0),0)</f>
        <v>6.8139553070068401E-2</v>
      </c>
      <c r="F23" s="232">
        <f>VLOOKUP(F$2,Tab_SEMT!$1:$1048576,HLOOKUP($C23&amp;"_"&amp;4,Tab_SEMT!$1:$1048576,2,0),0)</f>
        <v>-3.9722118526697202E-3</v>
      </c>
      <c r="G23" s="232">
        <f>VLOOKUP(G$2,Tab_SEMT!$1:$1048576,HLOOKUP($C23&amp;"_"&amp;4,Tab_SEMT!$1:$1048576,2,0),0)</f>
        <v>-9.4087645411491394E-3</v>
      </c>
      <c r="H23" s="232">
        <f>VLOOKUP(H$2,Tab_SEMT!$1:$1048576,HLOOKUP($C23&amp;"_"&amp;4,Tab_SEMT!$1:$1048576,2,0),0)</f>
        <v>8.0756053328514099E-2</v>
      </c>
      <c r="I23" s="232">
        <f>VLOOKUP(I$2,Tab_SEMT!$1:$1048576,HLOOKUP($C23&amp;"_"&amp;4,Tab_SEMT!$1:$1048576,2,0),0)</f>
        <v>0.14895781874656699</v>
      </c>
      <c r="J23" s="232">
        <f>VLOOKUP(J$2,Tab_SEMT!$1:$1048576,HLOOKUP($C23&amp;"_"&amp;4,Tab_SEMT!$1:$1048576,2,0),0)</f>
        <v>0.210628092288971</v>
      </c>
      <c r="K23" s="232">
        <f>VLOOKUP(K$2,Tab_SEMT!$1:$1048576,HLOOKUP($C23&amp;"_"&amp;4,Tab_SEMT!$1:$1048576,2,0),0)</f>
        <v>0.22307409346103699</v>
      </c>
      <c r="L23" s="232">
        <f>VLOOKUP(L$2,Tab_SEMT!$1:$1048576,HLOOKUP($C23&amp;"_"&amp;4,Tab_SEMT!$1:$1048576,2,0),0)</f>
        <v>0.26551347970962502</v>
      </c>
      <c r="M23" s="232">
        <f>VLOOKUP(M$2,Tab_SEMT!$1:$1048576,HLOOKUP($C23&amp;"_"&amp;4,Tab_SEMT!$1:$1048576,2,0),0)</f>
        <v>0.28236624598503102</v>
      </c>
      <c r="N23" s="232">
        <f>VLOOKUP(N$2,Tab_SEMT!$1:$1048576,HLOOKUP($C23&amp;"_"&amp;4,Tab_SEMT!$1:$1048576,2,0),0)</f>
        <v>0.36771550774574302</v>
      </c>
      <c r="O23" s="232">
        <f>VLOOKUP(O$2,Tab_SEMT!$1:$1048576,HLOOKUP($C23&amp;"_"&amp;4,Tab_SEMT!$1:$1048576,2,0),0)</f>
        <v>0.53510183095931996</v>
      </c>
      <c r="P23" s="232">
        <f>VLOOKUP(P$2,Tab_SEMT!$1:$1048576,HLOOKUP($C23&amp;"_"&amp;4,Tab_SEMT!$1:$1048576,2,0),0)</f>
        <v>0.70249080657958995</v>
      </c>
      <c r="Q23" s="232">
        <f>VLOOKUP(Q$2,Tab_SEMT!$1:$1048576,HLOOKUP($C23&amp;"_"&amp;4,Tab_SEMT!$1:$1048576,2,0),0)</f>
        <v>0.88555741310119596</v>
      </c>
      <c r="R23" s="232">
        <f>VLOOKUP(R$2,Tab_SEMT!$1:$1048576,HLOOKUP($C23&amp;"_"&amp;4,Tab_SEMT!$1:$1048576,2,0),0)</f>
        <v>0.94573348760604903</v>
      </c>
      <c r="S23" s="232">
        <f>VLOOKUP(S$2,Tab_SEMT!$1:$1048576,HLOOKUP($C23&amp;"_"&amp;4,Tab_SEMT!$1:$1048576,2,0),0)</f>
        <v>1.52726173400879</v>
      </c>
      <c r="T23" s="232">
        <f>VLOOKUP(T$2,Tab_SEMT!$1:$1048576,HLOOKUP($C23&amp;"_"&amp;4,Tab_SEMT!$1:$1048576,2,0),0)</f>
        <v>2.0106933116912802</v>
      </c>
      <c r="U23" s="232">
        <f>VLOOKUP(U$2,Tab_SEMT!$1:$1048576,HLOOKUP($C23&amp;"_"&amp;4,Tab_SEMT!$1:$1048576,2,0),0)</f>
        <v>2.2403602600097701</v>
      </c>
    </row>
    <row r="24" spans="2:21" x14ac:dyDescent="0.25">
      <c r="C24" s="327">
        <v>42015</v>
      </c>
      <c r="D24" s="232">
        <f>VLOOKUP(D$2,Tab_SEMT!$1:$1048576,HLOOKUP($C24&amp;"_"&amp;4,Tab_SEMT!$1:$1048576,2,0),0)</f>
        <v>-0.44860237836837802</v>
      </c>
      <c r="E24" s="232">
        <f>VLOOKUP(E$2,Tab_SEMT!$1:$1048576,HLOOKUP($C24&amp;"_"&amp;4,Tab_SEMT!$1:$1048576,2,0),0)</f>
        <v>-6.6757790744304699E-2</v>
      </c>
      <c r="F24" s="232">
        <f>VLOOKUP(F$2,Tab_SEMT!$1:$1048576,HLOOKUP($C24&amp;"_"&amp;4,Tab_SEMT!$1:$1048576,2,0),0)</f>
        <v>-0.114037938416004</v>
      </c>
      <c r="G24" s="232">
        <f>VLOOKUP(G$2,Tab_SEMT!$1:$1048576,HLOOKUP($C24&amp;"_"&amp;4,Tab_SEMT!$1:$1048576,2,0),0)</f>
        <v>-0.13094997406005901</v>
      </c>
      <c r="H24" s="232">
        <f>VLOOKUP(H$2,Tab_SEMT!$1:$1048576,HLOOKUP($C24&amp;"_"&amp;4,Tab_SEMT!$1:$1048576,2,0),0)</f>
        <v>2.7790332213044201E-2</v>
      </c>
      <c r="I24" s="232">
        <f>VLOOKUP(I$2,Tab_SEMT!$1:$1048576,HLOOKUP($C24&amp;"_"&amp;4,Tab_SEMT!$1:$1048576,2,0),0)</f>
        <v>4.4275589287281002E-2</v>
      </c>
      <c r="J24" s="232">
        <f>VLOOKUP(J$2,Tab_SEMT!$1:$1048576,HLOOKUP($C24&amp;"_"&amp;4,Tab_SEMT!$1:$1048576,2,0),0)</f>
        <v>9.3916863203048706E-2</v>
      </c>
      <c r="K24" s="232">
        <f>VLOOKUP(K$2,Tab_SEMT!$1:$1048576,HLOOKUP($C24&amp;"_"&amp;4,Tab_SEMT!$1:$1048576,2,0),0)</f>
        <v>9.5264799892902402E-2</v>
      </c>
      <c r="L24" s="232">
        <f>VLOOKUP(L$2,Tab_SEMT!$1:$1048576,HLOOKUP($C24&amp;"_"&amp;4,Tab_SEMT!$1:$1048576,2,0),0)</f>
        <v>0.174204811453819</v>
      </c>
      <c r="M24" s="232">
        <f>VLOOKUP(M$2,Tab_SEMT!$1:$1048576,HLOOKUP($C24&amp;"_"&amp;4,Tab_SEMT!$1:$1048576,2,0),0)</f>
        <v>0.14576900005340601</v>
      </c>
      <c r="N24" s="232">
        <f>VLOOKUP(N$2,Tab_SEMT!$1:$1048576,HLOOKUP($C24&amp;"_"&amp;4,Tab_SEMT!$1:$1048576,2,0),0)</f>
        <v>0.23331272602081299</v>
      </c>
      <c r="O24" s="232">
        <f>VLOOKUP(O$2,Tab_SEMT!$1:$1048576,HLOOKUP($C24&amp;"_"&amp;4,Tab_SEMT!$1:$1048576,2,0),0)</f>
        <v>0.43902549147605902</v>
      </c>
      <c r="P24" s="232">
        <f>VLOOKUP(P$2,Tab_SEMT!$1:$1048576,HLOOKUP($C24&amp;"_"&amp;4,Tab_SEMT!$1:$1048576,2,0),0)</f>
        <v>0.63526093959808405</v>
      </c>
      <c r="Q24" s="232">
        <f>VLOOKUP(Q$2,Tab_SEMT!$1:$1048576,HLOOKUP($C24&amp;"_"&amp;4,Tab_SEMT!$1:$1048576,2,0),0)</f>
        <v>0.85619419813156095</v>
      </c>
      <c r="R24" s="232">
        <f>VLOOKUP(R$2,Tab_SEMT!$1:$1048576,HLOOKUP($C24&amp;"_"&amp;4,Tab_SEMT!$1:$1048576,2,0),0)</f>
        <v>0.96193873882293701</v>
      </c>
      <c r="S24" s="232">
        <f>VLOOKUP(S$2,Tab_SEMT!$1:$1048576,HLOOKUP($C24&amp;"_"&amp;4,Tab_SEMT!$1:$1048576,2,0),0)</f>
        <v>1.42714595794678</v>
      </c>
      <c r="T24" s="232">
        <f>VLOOKUP(T$2,Tab_SEMT!$1:$1048576,HLOOKUP($C24&amp;"_"&amp;4,Tab_SEMT!$1:$1048576,2,0),0)</f>
        <v>2.0018267631530802</v>
      </c>
      <c r="U24" s="232">
        <f>VLOOKUP(U$2,Tab_SEMT!$1:$1048576,HLOOKUP($C24&amp;"_"&amp;4,Tab_SEMT!$1:$1048576,2,0),0)</f>
        <v>2.16600489616394</v>
      </c>
    </row>
    <row r="25" spans="2:21" x14ac:dyDescent="0.25">
      <c r="C25" s="327">
        <v>2016</v>
      </c>
      <c r="D25" s="232">
        <f>VLOOKUP(D$2,Tab_SEMT!$1:$1048576,HLOOKUP($C25&amp;"_"&amp;4,Tab_SEMT!$1:$1048576,2,0),0)</f>
        <v>4.5223813503980602E-2</v>
      </c>
      <c r="E25" s="232">
        <f>VLOOKUP(E$2,Tab_SEMT!$1:$1048576,HLOOKUP($C25&amp;"_"&amp;4,Tab_SEMT!$1:$1048576,2,0),0)</f>
        <v>-0.137997627258301</v>
      </c>
      <c r="F25" s="232">
        <f>VLOOKUP(F$2,Tab_SEMT!$1:$1048576,HLOOKUP($C25&amp;"_"&amp;4,Tab_SEMT!$1:$1048576,2,0),0)</f>
        <v>-0.17009273171424899</v>
      </c>
      <c r="G25" s="232">
        <f>VLOOKUP(G$2,Tab_SEMT!$1:$1048576,HLOOKUP($C25&amp;"_"&amp;4,Tab_SEMT!$1:$1048576,2,0),0)</f>
        <v>-0.12664768099784901</v>
      </c>
      <c r="H25" s="232">
        <f>VLOOKUP(H$2,Tab_SEMT!$1:$1048576,HLOOKUP($C25&amp;"_"&amp;4,Tab_SEMT!$1:$1048576,2,0),0)</f>
        <v>-2.2133614867925599E-2</v>
      </c>
      <c r="I25" s="232">
        <f>VLOOKUP(I$2,Tab_SEMT!$1:$1048576,HLOOKUP($C25&amp;"_"&amp;4,Tab_SEMT!$1:$1048576,2,0),0)</f>
        <v>4.1431110352277797E-2</v>
      </c>
      <c r="J25" s="232">
        <f>VLOOKUP(J$2,Tab_SEMT!$1:$1048576,HLOOKUP($C25&amp;"_"&amp;4,Tab_SEMT!$1:$1048576,2,0),0)</f>
        <v>7.9103820025920896E-2</v>
      </c>
      <c r="K25" s="232">
        <f>VLOOKUP(K$2,Tab_SEMT!$1:$1048576,HLOOKUP($C25&amp;"_"&amp;4,Tab_SEMT!$1:$1048576,2,0),0)</f>
        <v>8.2116127014160198E-2</v>
      </c>
      <c r="L25" s="232">
        <f>VLOOKUP(L$2,Tab_SEMT!$1:$1048576,HLOOKUP($C25&amp;"_"&amp;4,Tab_SEMT!$1:$1048576,2,0),0)</f>
        <v>0.179127052426338</v>
      </c>
      <c r="M25" s="232">
        <f>VLOOKUP(M$2,Tab_SEMT!$1:$1048576,HLOOKUP($C25&amp;"_"&amp;4,Tab_SEMT!$1:$1048576,2,0),0)</f>
        <v>0.167680159211159</v>
      </c>
      <c r="N25" s="232">
        <f>VLOOKUP(N$2,Tab_SEMT!$1:$1048576,HLOOKUP($C25&amp;"_"&amp;4,Tab_SEMT!$1:$1048576,2,0),0)</f>
        <v>0.21017274260520899</v>
      </c>
      <c r="O25" s="232">
        <f>VLOOKUP(O$2,Tab_SEMT!$1:$1048576,HLOOKUP($C25&amp;"_"&amp;4,Tab_SEMT!$1:$1048576,2,0),0)</f>
        <v>0.41673496365547202</v>
      </c>
      <c r="P25" s="232">
        <f>VLOOKUP(P$2,Tab_SEMT!$1:$1048576,HLOOKUP($C25&amp;"_"&amp;4,Tab_SEMT!$1:$1048576,2,0),0)</f>
        <v>0.561728656291962</v>
      </c>
      <c r="Q25" s="232">
        <f>VLOOKUP(Q$2,Tab_SEMT!$1:$1048576,HLOOKUP($C25&amp;"_"&amp;4,Tab_SEMT!$1:$1048576,2,0),0)</f>
        <v>0.71834355592727706</v>
      </c>
      <c r="R25" s="232">
        <f>VLOOKUP(R$2,Tab_SEMT!$1:$1048576,HLOOKUP($C25&amp;"_"&amp;4,Tab_SEMT!$1:$1048576,2,0),0)</f>
        <v>0.91941213607788097</v>
      </c>
      <c r="S25" s="232">
        <f>VLOOKUP(S$2,Tab_SEMT!$1:$1048576,HLOOKUP($C25&amp;"_"&amp;4,Tab_SEMT!$1:$1048576,2,0),0)</f>
        <v>1.4198310375213601</v>
      </c>
      <c r="T25" s="232">
        <f>VLOOKUP(T$2,Tab_SEMT!$1:$1048576,HLOOKUP($C25&amp;"_"&amp;4,Tab_SEMT!$1:$1048576,2,0),0)</f>
        <v>1.8822166919708301</v>
      </c>
      <c r="U25" s="232">
        <f>VLOOKUP(U$2,Tab_SEMT!$1:$1048576,HLOOKUP($C25&amp;"_"&amp;4,Tab_SEMT!$1:$1048576,2,0),0)</f>
        <v>2.16767358779907</v>
      </c>
    </row>
    <row r="26" spans="2:21" x14ac:dyDescent="0.25">
      <c r="C26" s="327">
        <v>12016</v>
      </c>
      <c r="D26" s="232">
        <f>VLOOKUP(D$2,Tab_SEMT!$1:$1048576,HLOOKUP($C26&amp;"_"&amp;4,Tab_SEMT!$1:$1048576,2,0),0)</f>
        <v>-0.30796656012535101</v>
      </c>
      <c r="E26" s="232">
        <f>VLOOKUP(E$2,Tab_SEMT!$1:$1048576,HLOOKUP($C26&amp;"_"&amp;4,Tab_SEMT!$1:$1048576,2,0),0)</f>
        <v>-0.233394950628281</v>
      </c>
      <c r="F26" s="232">
        <f>VLOOKUP(F$2,Tab_SEMT!$1:$1048576,HLOOKUP($C26&amp;"_"&amp;4,Tab_SEMT!$1:$1048576,2,0),0)</f>
        <v>-0.169773533940315</v>
      </c>
      <c r="G26" s="232">
        <f>VLOOKUP(G$2,Tab_SEMT!$1:$1048576,HLOOKUP($C26&amp;"_"&amp;4,Tab_SEMT!$1:$1048576,2,0),0)</f>
        <v>-0.16401375830173501</v>
      </c>
      <c r="H26" s="232">
        <f>VLOOKUP(H$2,Tab_SEMT!$1:$1048576,HLOOKUP($C26&amp;"_"&amp;4,Tab_SEMT!$1:$1048576,2,0),0)</f>
        <v>7.8719900920987095E-3</v>
      </c>
      <c r="I26" s="232">
        <f>VLOOKUP(I$2,Tab_SEMT!$1:$1048576,HLOOKUP($C26&amp;"_"&amp;4,Tab_SEMT!$1:$1048576,2,0),0)</f>
        <v>6.7223764955997495E-2</v>
      </c>
      <c r="J26" s="232">
        <f>VLOOKUP(J$2,Tab_SEMT!$1:$1048576,HLOOKUP($C26&amp;"_"&amp;4,Tab_SEMT!$1:$1048576,2,0),0)</f>
        <v>0.120012231171131</v>
      </c>
      <c r="K26" s="232">
        <f>VLOOKUP(K$2,Tab_SEMT!$1:$1048576,HLOOKUP($C26&amp;"_"&amp;4,Tab_SEMT!$1:$1048576,2,0),0)</f>
        <v>0.15741007030010201</v>
      </c>
      <c r="L26" s="232">
        <f>VLOOKUP(L$2,Tab_SEMT!$1:$1048576,HLOOKUP($C26&amp;"_"&amp;4,Tab_SEMT!$1:$1048576,2,0),0)</f>
        <v>0.19892629981040999</v>
      </c>
      <c r="M26" s="232">
        <f>VLOOKUP(M$2,Tab_SEMT!$1:$1048576,HLOOKUP($C26&amp;"_"&amp;4,Tab_SEMT!$1:$1048576,2,0),0)</f>
        <v>0.18511421978473699</v>
      </c>
      <c r="N26" s="232">
        <f>VLOOKUP(N$2,Tab_SEMT!$1:$1048576,HLOOKUP($C26&amp;"_"&amp;4,Tab_SEMT!$1:$1048576,2,0),0)</f>
        <v>0.19982092082500499</v>
      </c>
      <c r="O26" s="232">
        <f>VLOOKUP(O$2,Tab_SEMT!$1:$1048576,HLOOKUP($C26&amp;"_"&amp;4,Tab_SEMT!$1:$1048576,2,0),0)</f>
        <v>0.44152483344078097</v>
      </c>
      <c r="P26" s="232">
        <f>VLOOKUP(P$2,Tab_SEMT!$1:$1048576,HLOOKUP($C26&amp;"_"&amp;4,Tab_SEMT!$1:$1048576,2,0),0)</f>
        <v>0.60321366786956798</v>
      </c>
      <c r="Q26" s="232">
        <f>VLOOKUP(Q$2,Tab_SEMT!$1:$1048576,HLOOKUP($C26&amp;"_"&amp;4,Tab_SEMT!$1:$1048576,2,0),0)</f>
        <v>0.75703436136245705</v>
      </c>
      <c r="R26" s="232">
        <f>VLOOKUP(R$2,Tab_SEMT!$1:$1048576,HLOOKUP($C26&amp;"_"&amp;4,Tab_SEMT!$1:$1048576,2,0),0)</f>
        <v>0.94180339574813798</v>
      </c>
      <c r="S26" s="232">
        <f>VLOOKUP(S$2,Tab_SEMT!$1:$1048576,HLOOKUP($C26&amp;"_"&amp;4,Tab_SEMT!$1:$1048576,2,0),0)</f>
        <v>1.4497755765914899</v>
      </c>
      <c r="T26" s="232">
        <f>VLOOKUP(T$2,Tab_SEMT!$1:$1048576,HLOOKUP($C26&amp;"_"&amp;4,Tab_SEMT!$1:$1048576,2,0),0)</f>
        <v>1.90665400028229</v>
      </c>
      <c r="U26" s="232">
        <f>VLOOKUP(U$2,Tab_SEMT!$1:$1048576,HLOOKUP($C26&amp;"_"&amp;4,Tab_SEMT!$1:$1048576,2,0),0)</f>
        <v>2.1972527503967298</v>
      </c>
    </row>
    <row r="27" spans="2:21" x14ac:dyDescent="0.25">
      <c r="C27" s="327">
        <v>22016</v>
      </c>
      <c r="D27" s="232">
        <f>VLOOKUP(D$2,Tab_SEMT!$1:$1048576,HLOOKUP($C27&amp;"_"&amp;4,Tab_SEMT!$1:$1048576,2,0),0)</f>
        <v>0.22050875425338701</v>
      </c>
      <c r="E27" s="232">
        <f>VLOOKUP(E$2,Tab_SEMT!$1:$1048576,HLOOKUP($C27&amp;"_"&amp;4,Tab_SEMT!$1:$1048576,2,0),0)</f>
        <v>-3.2312761992216103E-2</v>
      </c>
      <c r="F27" s="232">
        <f>VLOOKUP(F$2,Tab_SEMT!$1:$1048576,HLOOKUP($C27&amp;"_"&amp;4,Tab_SEMT!$1:$1048576,2,0),0)</f>
        <v>-0.169326737523079</v>
      </c>
      <c r="G27" s="232">
        <f>VLOOKUP(G$2,Tab_SEMT!$1:$1048576,HLOOKUP($C27&amp;"_"&amp;4,Tab_SEMT!$1:$1048576,2,0),0)</f>
        <v>-9.2069357633590698E-2</v>
      </c>
      <c r="H27" s="232">
        <f>VLOOKUP(H$2,Tab_SEMT!$1:$1048576,HLOOKUP($C27&amp;"_"&amp;4,Tab_SEMT!$1:$1048576,2,0),0)</f>
        <v>-5.19835613667965E-2</v>
      </c>
      <c r="I27" s="232">
        <f>VLOOKUP(I$2,Tab_SEMT!$1:$1048576,HLOOKUP($C27&amp;"_"&amp;4,Tab_SEMT!$1:$1048576,2,0),0)</f>
        <v>1.5622058883309401E-2</v>
      </c>
      <c r="J27" s="232">
        <f>VLOOKUP(J$2,Tab_SEMT!$1:$1048576,HLOOKUP($C27&amp;"_"&amp;4,Tab_SEMT!$1:$1048576,2,0),0)</f>
        <v>3.6572746932506603E-2</v>
      </c>
      <c r="K27" s="232">
        <f>VLOOKUP(K$2,Tab_SEMT!$1:$1048576,HLOOKUP($C27&amp;"_"&amp;4,Tab_SEMT!$1:$1048576,2,0),0)</f>
        <v>1.02260168641806E-2</v>
      </c>
      <c r="L27" s="232">
        <f>VLOOKUP(L$2,Tab_SEMT!$1:$1048576,HLOOKUP($C27&amp;"_"&amp;4,Tab_SEMT!$1:$1048576,2,0),0)</f>
        <v>0.159046441316605</v>
      </c>
      <c r="M27" s="232">
        <f>VLOOKUP(M$2,Tab_SEMT!$1:$1048576,HLOOKUP($C27&amp;"_"&amp;4,Tab_SEMT!$1:$1048576,2,0),0)</f>
        <v>0.150284513831139</v>
      </c>
      <c r="N27" s="232">
        <f>VLOOKUP(N$2,Tab_SEMT!$1:$1048576,HLOOKUP($C27&amp;"_"&amp;4,Tab_SEMT!$1:$1048576,2,0),0)</f>
        <v>0.22067975997924799</v>
      </c>
      <c r="O27" s="232">
        <f>VLOOKUP(O$2,Tab_SEMT!$1:$1048576,HLOOKUP($C27&amp;"_"&amp;4,Tab_SEMT!$1:$1048576,2,0),0)</f>
        <v>0.39185288548469499</v>
      </c>
      <c r="P27" s="232">
        <f>VLOOKUP(P$2,Tab_SEMT!$1:$1048576,HLOOKUP($C27&amp;"_"&amp;4,Tab_SEMT!$1:$1048576,2,0),0)</f>
        <v>0.52020448446273804</v>
      </c>
      <c r="Q27" s="232">
        <f>VLOOKUP(Q$2,Tab_SEMT!$1:$1048576,HLOOKUP($C27&amp;"_"&amp;4,Tab_SEMT!$1:$1048576,2,0),0)</f>
        <v>0.67746001482009899</v>
      </c>
      <c r="R27" s="232">
        <f>VLOOKUP(R$2,Tab_SEMT!$1:$1048576,HLOOKUP($C27&amp;"_"&amp;4,Tab_SEMT!$1:$1048576,2,0),0)</f>
        <v>0.89693045616149902</v>
      </c>
      <c r="S27" s="232">
        <f>VLOOKUP(S$2,Tab_SEMT!$1:$1048576,HLOOKUP($C27&amp;"_"&amp;4,Tab_SEMT!$1:$1048576,2,0),0)</f>
        <v>1.3896471261978101</v>
      </c>
      <c r="T27" s="232">
        <f>VLOOKUP(T$2,Tab_SEMT!$1:$1048576,HLOOKUP($C27&amp;"_"&amp;4,Tab_SEMT!$1:$1048576,2,0),0)</f>
        <v>1.85768294334412</v>
      </c>
      <c r="U27" s="232">
        <f>VLOOKUP(U$2,Tab_SEMT!$1:$1048576,HLOOKUP($C27&amp;"_"&amp;4,Tab_SEMT!$1:$1048576,2,0),0)</f>
        <v>2.1397676467895499</v>
      </c>
    </row>
    <row r="28" spans="2:21" x14ac:dyDescent="0.25">
      <c r="B28" s="326" t="s">
        <v>770</v>
      </c>
      <c r="C28" s="327"/>
    </row>
    <row r="29" spans="2:21" ht="15" customHeight="1" x14ac:dyDescent="0.25">
      <c r="C29" s="327">
        <v>2012</v>
      </c>
      <c r="D29" s="232">
        <f>VLOOKUP(D$2,Tab_SEMT!$1:$1048576,HLOOKUP($C29&amp;"_"&amp;10,Tab_SEMT!$1:$1048576,2,0),0)</f>
        <v>3.1458723242394599E-4</v>
      </c>
      <c r="E29" s="232">
        <f>VLOOKUP(E$2,Tab_SEMT!$1:$1048576,HLOOKUP($C29&amp;"_"&amp;10,Tab_SEMT!$1:$1048576,2,0),0)</f>
        <v>5.2434457466006296E-3</v>
      </c>
      <c r="F29" s="232">
        <f>VLOOKUP(F$2,Tab_SEMT!$1:$1048576,HLOOKUP($C29&amp;"_"&amp;10,Tab_SEMT!$1:$1048576,2,0),0)</f>
        <v>9.5291100442409498E-3</v>
      </c>
      <c r="G29" s="232">
        <f>VLOOKUP(G$2,Tab_SEMT!$1:$1048576,HLOOKUP($C29&amp;"_"&amp;10,Tab_SEMT!$1:$1048576,2,0),0)</f>
        <v>1.6749233007430999E-2</v>
      </c>
      <c r="H29" s="232">
        <f>VLOOKUP(H$2,Tab_SEMT!$1:$1048576,HLOOKUP($C29&amp;"_"&amp;10,Tab_SEMT!$1:$1048576,2,0),0)</f>
        <v>6.6697321832179995E-2</v>
      </c>
      <c r="I29" s="232">
        <f>VLOOKUP(I$2,Tab_SEMT!$1:$1048576,HLOOKUP($C29&amp;"_"&amp;10,Tab_SEMT!$1:$1048576,2,0),0)</f>
        <v>3.56627479195595E-2</v>
      </c>
      <c r="J29" s="232">
        <f>VLOOKUP(J$2,Tab_SEMT!$1:$1048576,HLOOKUP($C29&amp;"_"&amp;10,Tab_SEMT!$1:$1048576,2,0),0)</f>
        <v>2.2707574069500001E-2</v>
      </c>
      <c r="K29" s="232">
        <f>VLOOKUP(K$2,Tab_SEMT!$1:$1048576,HLOOKUP($C29&amp;"_"&amp;10,Tab_SEMT!$1:$1048576,2,0),0)</f>
        <v>2.8912918642163301E-2</v>
      </c>
      <c r="L29" s="232">
        <f>VLOOKUP(L$2,Tab_SEMT!$1:$1048576,HLOOKUP($C29&amp;"_"&amp;10,Tab_SEMT!$1:$1048576,2,0),0)</f>
        <v>0.111421026289463</v>
      </c>
      <c r="M29" s="232">
        <f>VLOOKUP(M$2,Tab_SEMT!$1:$1048576,HLOOKUP($C29&amp;"_"&amp;10,Tab_SEMT!$1:$1048576,2,0),0)</f>
        <v>2.4768279865384098E-2</v>
      </c>
      <c r="N29" s="232">
        <f>VLOOKUP(N$2,Tab_SEMT!$1:$1048576,HLOOKUP($C29&amp;"_"&amp;10,Tab_SEMT!$1:$1048576,2,0),0)</f>
        <v>3.0180288478732099E-2</v>
      </c>
      <c r="O29" s="232">
        <f>VLOOKUP(O$2,Tab_SEMT!$1:$1048576,HLOOKUP($C29&amp;"_"&amp;10,Tab_SEMT!$1:$1048576,2,0),0)</f>
        <v>0.35304337739944502</v>
      </c>
      <c r="P29" s="232">
        <f>VLOOKUP(P$2,Tab_SEMT!$1:$1048576,HLOOKUP($C29&amp;"_"&amp;10,Tab_SEMT!$1:$1048576,2,0),0)</f>
        <v>2.0756905898451802E-2</v>
      </c>
      <c r="Q29" s="232">
        <f>VLOOKUP(Q$2,Tab_SEMT!$1:$1048576,HLOOKUP($C29&amp;"_"&amp;10,Tab_SEMT!$1:$1048576,2,0),0)</f>
        <v>2.7647677809000001E-2</v>
      </c>
      <c r="R29" s="232">
        <f>VLOOKUP(R$2,Tab_SEMT!$1:$1048576,HLOOKUP($C29&amp;"_"&amp;10,Tab_SEMT!$1:$1048576,2,0),0)</f>
        <v>3.0699027702212299E-2</v>
      </c>
      <c r="S29" s="232">
        <f>VLOOKUP(S$2,Tab_SEMT!$1:$1048576,HLOOKUP($C29&amp;"_"&amp;10,Tab_SEMT!$1:$1048576,2,0),0)</f>
        <v>0.17544113099575001</v>
      </c>
      <c r="T29" s="232">
        <f>VLOOKUP(T$2,Tab_SEMT!$1:$1048576,HLOOKUP($C29&amp;"_"&amp;10,Tab_SEMT!$1:$1048576,2,0),0)</f>
        <v>9.7875334322452493E-3</v>
      </c>
      <c r="U29" s="232">
        <f>VLOOKUP(U$2,Tab_SEMT!$1:$1048576,HLOOKUP($C29&amp;"_"&amp;10,Tab_SEMT!$1:$1048576,2,0),0)</f>
        <v>3.0795726925134698E-3</v>
      </c>
    </row>
    <row r="30" spans="2:21" ht="15" customHeight="1" x14ac:dyDescent="0.25">
      <c r="C30" s="327">
        <v>12012</v>
      </c>
      <c r="D30" s="232">
        <f>VLOOKUP(D$2,Tab_SEMT!$1:$1048576,HLOOKUP($C30&amp;"_"&amp;10,Tab_SEMT!$1:$1048576,2,0),0)</f>
        <v>3.8731575477868302E-4</v>
      </c>
      <c r="E30" s="232">
        <f>VLOOKUP(E$2,Tab_SEMT!$1:$1048576,HLOOKUP($C30&amp;"_"&amp;10,Tab_SEMT!$1:$1048576,2,0),0)</f>
        <v>5.1557510159909699E-3</v>
      </c>
      <c r="F30" s="232">
        <f>VLOOKUP(F$2,Tab_SEMT!$1:$1048576,HLOOKUP($C30&amp;"_"&amp;10,Tab_SEMT!$1:$1048576,2,0),0)</f>
        <v>8.2331653684377705E-3</v>
      </c>
      <c r="G30" s="232">
        <f>VLOOKUP(G$2,Tab_SEMT!$1:$1048576,HLOOKUP($C30&amp;"_"&amp;10,Tab_SEMT!$1:$1048576,2,0),0)</f>
        <v>1.7167467623949099E-2</v>
      </c>
      <c r="H30" s="232">
        <f>VLOOKUP(H$2,Tab_SEMT!$1:$1048576,HLOOKUP($C30&amp;"_"&amp;10,Tab_SEMT!$1:$1048576,2,0),0)</f>
        <v>6.7015826702117906E-2</v>
      </c>
      <c r="I30" s="232">
        <f>VLOOKUP(I$2,Tab_SEMT!$1:$1048576,HLOOKUP($C30&amp;"_"&amp;10,Tab_SEMT!$1:$1048576,2,0),0)</f>
        <v>3.4330073744058602E-2</v>
      </c>
      <c r="J30" s="232">
        <f>VLOOKUP(J$2,Tab_SEMT!$1:$1048576,HLOOKUP($C30&amp;"_"&amp;10,Tab_SEMT!$1:$1048576,2,0),0)</f>
        <v>2.2091286256909402E-2</v>
      </c>
      <c r="K30" s="232">
        <f>VLOOKUP(K$2,Tab_SEMT!$1:$1048576,HLOOKUP($C30&amp;"_"&amp;10,Tab_SEMT!$1:$1048576,2,0),0)</f>
        <v>2.9804155230522201E-2</v>
      </c>
      <c r="L30" s="232">
        <f>VLOOKUP(L$2,Tab_SEMT!$1:$1048576,HLOOKUP($C30&amp;"_"&amp;10,Tab_SEMT!$1:$1048576,2,0),0)</f>
        <v>0.113729618489742</v>
      </c>
      <c r="M30" s="232">
        <f>VLOOKUP(M$2,Tab_SEMT!$1:$1048576,HLOOKUP($C30&amp;"_"&amp;10,Tab_SEMT!$1:$1048576,2,0),0)</f>
        <v>2.78380569070578E-2</v>
      </c>
      <c r="N30" s="232">
        <f>VLOOKUP(N$2,Tab_SEMT!$1:$1048576,HLOOKUP($C30&amp;"_"&amp;10,Tab_SEMT!$1:$1048576,2,0),0)</f>
        <v>3.11073791235685E-2</v>
      </c>
      <c r="O30" s="232">
        <f>VLOOKUP(O$2,Tab_SEMT!$1:$1048576,HLOOKUP($C30&amp;"_"&amp;10,Tab_SEMT!$1:$1048576,2,0),0)</f>
        <v>0.34971818327903698</v>
      </c>
      <c r="P30" s="232">
        <f>VLOOKUP(P$2,Tab_SEMT!$1:$1048576,HLOOKUP($C30&amp;"_"&amp;10,Tab_SEMT!$1:$1048576,2,0),0)</f>
        <v>1.96160990744829E-2</v>
      </c>
      <c r="Q30" s="232">
        <f>VLOOKUP(Q$2,Tab_SEMT!$1:$1048576,HLOOKUP($C30&amp;"_"&amp;10,Tab_SEMT!$1:$1048576,2,0),0)</f>
        <v>2.9012659564614299E-2</v>
      </c>
      <c r="R30" s="232">
        <f>VLOOKUP(R$2,Tab_SEMT!$1:$1048576,HLOOKUP($C30&amp;"_"&amp;10,Tab_SEMT!$1:$1048576,2,0),0)</f>
        <v>3.0403690412640599E-2</v>
      </c>
      <c r="S30" s="232">
        <f>VLOOKUP(S$2,Tab_SEMT!$1:$1048576,HLOOKUP($C30&amp;"_"&amp;10,Tab_SEMT!$1:$1048576,2,0),0)</f>
        <v>0.172373786568642</v>
      </c>
      <c r="T30" s="232">
        <f>VLOOKUP(T$2,Tab_SEMT!$1:$1048576,HLOOKUP($C30&amp;"_"&amp;10,Tab_SEMT!$1:$1048576,2,0),0)</f>
        <v>9.2577608302235603E-3</v>
      </c>
      <c r="U30" s="232">
        <f>VLOOKUP(U$2,Tab_SEMT!$1:$1048576,HLOOKUP($C30&amp;"_"&amp;10,Tab_SEMT!$1:$1048576,2,0),0)</f>
        <v>2.3566891904920301E-3</v>
      </c>
    </row>
    <row r="31" spans="2:21" x14ac:dyDescent="0.25">
      <c r="C31" s="327">
        <v>22012</v>
      </c>
      <c r="D31" s="232">
        <f>VLOOKUP(D$2,Tab_SEMT!$1:$1048576,HLOOKUP($C31&amp;"_"&amp;10,Tab_SEMT!$1:$1048576,2,0),0)</f>
        <v>6.4144673524424401E-4</v>
      </c>
      <c r="E31" s="232">
        <f>VLOOKUP(E$2,Tab_SEMT!$1:$1048576,HLOOKUP($C31&amp;"_"&amp;10,Tab_SEMT!$1:$1048576,2,0),0)</f>
        <v>4.8552653752267404E-3</v>
      </c>
      <c r="F31" s="232">
        <f>VLOOKUP(F$2,Tab_SEMT!$1:$1048576,HLOOKUP($C31&amp;"_"&amp;10,Tab_SEMT!$1:$1048576,2,0),0)</f>
        <v>9.77702904492617E-3</v>
      </c>
      <c r="G31" s="232">
        <f>VLOOKUP(G$2,Tab_SEMT!$1:$1048576,HLOOKUP($C31&amp;"_"&amp;10,Tab_SEMT!$1:$1048576,2,0),0)</f>
        <v>1.7328992486000099E-2</v>
      </c>
      <c r="H31" s="232">
        <f>VLOOKUP(H$2,Tab_SEMT!$1:$1048576,HLOOKUP($C31&amp;"_"&amp;10,Tab_SEMT!$1:$1048576,2,0),0)</f>
        <v>6.6574342548847198E-2</v>
      </c>
      <c r="I31" s="232">
        <f>VLOOKUP(I$2,Tab_SEMT!$1:$1048576,HLOOKUP($C31&amp;"_"&amp;10,Tab_SEMT!$1:$1048576,2,0),0)</f>
        <v>3.51448319852352E-2</v>
      </c>
      <c r="J31" s="232">
        <f>VLOOKUP(J$2,Tab_SEMT!$1:$1048576,HLOOKUP($C31&amp;"_"&amp;10,Tab_SEMT!$1:$1048576,2,0),0)</f>
        <v>2.1933760493993801E-2</v>
      </c>
      <c r="K31" s="232">
        <f>VLOOKUP(K$2,Tab_SEMT!$1:$1048576,HLOOKUP($C31&amp;"_"&amp;10,Tab_SEMT!$1:$1048576,2,0),0)</f>
        <v>2.9843315482139601E-2</v>
      </c>
      <c r="L31" s="232">
        <f>VLOOKUP(L$2,Tab_SEMT!$1:$1048576,HLOOKUP($C31&amp;"_"&amp;10,Tab_SEMT!$1:$1048576,2,0),0)</f>
        <v>0.110849268734455</v>
      </c>
      <c r="M31" s="232">
        <f>VLOOKUP(M$2,Tab_SEMT!$1:$1048576,HLOOKUP($C31&amp;"_"&amp;10,Tab_SEMT!$1:$1048576,2,0),0)</f>
        <v>2.58070845156908E-2</v>
      </c>
      <c r="N31" s="232">
        <f>VLOOKUP(N$2,Tab_SEMT!$1:$1048576,HLOOKUP($C31&amp;"_"&amp;10,Tab_SEMT!$1:$1048576,2,0),0)</f>
        <v>3.1715314835310003E-2</v>
      </c>
      <c r="O31" s="232">
        <f>VLOOKUP(O$2,Tab_SEMT!$1:$1048576,HLOOKUP($C31&amp;"_"&amp;10,Tab_SEMT!$1:$1048576,2,0),0)</f>
        <v>0.34926444292068498</v>
      </c>
      <c r="P31" s="232">
        <f>VLOOKUP(P$2,Tab_SEMT!$1:$1048576,HLOOKUP($C31&amp;"_"&amp;10,Tab_SEMT!$1:$1048576,2,0),0)</f>
        <v>2.13299114257097E-2</v>
      </c>
      <c r="Q31" s="232">
        <f>VLOOKUP(Q$2,Tab_SEMT!$1:$1048576,HLOOKUP($C31&amp;"_"&amp;10,Tab_SEMT!$1:$1048576,2,0),0)</f>
        <v>2.6804873719811401E-2</v>
      </c>
      <c r="R31" s="232">
        <f>VLOOKUP(R$2,Tab_SEMT!$1:$1048576,HLOOKUP($C31&amp;"_"&amp;10,Tab_SEMT!$1:$1048576,2,0),0)</f>
        <v>2.98484638333321E-2</v>
      </c>
      <c r="S31" s="232">
        <f>VLOOKUP(S$2,Tab_SEMT!$1:$1048576,HLOOKUP($C31&amp;"_"&amp;10,Tab_SEMT!$1:$1048576,2,0),0)</f>
        <v>0.17719444632530201</v>
      </c>
      <c r="T31" s="232">
        <f>VLOOKUP(T$2,Tab_SEMT!$1:$1048576,HLOOKUP($C31&amp;"_"&amp;10,Tab_SEMT!$1:$1048576,2,0),0)</f>
        <v>9.9760871380567603E-3</v>
      </c>
      <c r="U31" s="232">
        <f>VLOOKUP(U$2,Tab_SEMT!$1:$1048576,HLOOKUP($C31&amp;"_"&amp;10,Tab_SEMT!$1:$1048576,2,0),0)</f>
        <v>3.3668323885649399E-3</v>
      </c>
    </row>
    <row r="32" spans="2:21" x14ac:dyDescent="0.25">
      <c r="C32" s="327">
        <v>32012</v>
      </c>
      <c r="D32" s="232">
        <f>VLOOKUP(D$2,Tab_SEMT!$1:$1048576,HLOOKUP($C32&amp;"_"&amp;10,Tab_SEMT!$1:$1048576,2,0),0)</f>
        <v>8.6450920207426006E-5</v>
      </c>
      <c r="E32" s="232">
        <f>VLOOKUP(E$2,Tab_SEMT!$1:$1048576,HLOOKUP($C32&amp;"_"&amp;10,Tab_SEMT!$1:$1048576,2,0),0)</f>
        <v>4.9962038174271601E-3</v>
      </c>
      <c r="F32" s="232">
        <f>VLOOKUP(F$2,Tab_SEMT!$1:$1048576,HLOOKUP($C32&amp;"_"&amp;10,Tab_SEMT!$1:$1048576,2,0),0)</f>
        <v>9.5316153019666706E-3</v>
      </c>
      <c r="G32" s="232">
        <f>VLOOKUP(G$2,Tab_SEMT!$1:$1048576,HLOOKUP($C32&amp;"_"&amp;10,Tab_SEMT!$1:$1048576,2,0),0)</f>
        <v>1.5457747504115099E-2</v>
      </c>
      <c r="H32" s="232">
        <f>VLOOKUP(H$2,Tab_SEMT!$1:$1048576,HLOOKUP($C32&amp;"_"&amp;10,Tab_SEMT!$1:$1048576,2,0),0)</f>
        <v>6.7424699664115906E-2</v>
      </c>
      <c r="I32" s="232">
        <f>VLOOKUP(I$2,Tab_SEMT!$1:$1048576,HLOOKUP($C32&amp;"_"&amp;10,Tab_SEMT!$1:$1048576,2,0),0)</f>
        <v>3.5920929163694403E-2</v>
      </c>
      <c r="J32" s="232">
        <f>VLOOKUP(J$2,Tab_SEMT!$1:$1048576,HLOOKUP($C32&amp;"_"&amp;10,Tab_SEMT!$1:$1048576,2,0),0)</f>
        <v>2.4174243211746198E-2</v>
      </c>
      <c r="K32" s="232">
        <f>VLOOKUP(K$2,Tab_SEMT!$1:$1048576,HLOOKUP($C32&amp;"_"&amp;10,Tab_SEMT!$1:$1048576,2,0),0)</f>
        <v>2.73892637342215E-2</v>
      </c>
      <c r="L32" s="232">
        <f>VLOOKUP(L$2,Tab_SEMT!$1:$1048576,HLOOKUP($C32&amp;"_"&amp;10,Tab_SEMT!$1:$1048576,2,0),0)</f>
        <v>0.110187657177448</v>
      </c>
      <c r="M32" s="232">
        <f>VLOOKUP(M$2,Tab_SEMT!$1:$1048576,HLOOKUP($C32&amp;"_"&amp;10,Tab_SEMT!$1:$1048576,2,0),0)</f>
        <v>2.3640783503651602E-2</v>
      </c>
      <c r="N32" s="232">
        <f>VLOOKUP(N$2,Tab_SEMT!$1:$1048576,HLOOKUP($C32&amp;"_"&amp;10,Tab_SEMT!$1:$1048576,2,0),0)</f>
        <v>2.9633143916726098E-2</v>
      </c>
      <c r="O32" s="232">
        <f>VLOOKUP(O$2,Tab_SEMT!$1:$1048576,HLOOKUP($C32&amp;"_"&amp;10,Tab_SEMT!$1:$1048576,2,0),0)</f>
        <v>0.355173230171204</v>
      </c>
      <c r="P32" s="232">
        <f>VLOOKUP(P$2,Tab_SEMT!$1:$1048576,HLOOKUP($C32&amp;"_"&amp;10,Tab_SEMT!$1:$1048576,2,0),0)</f>
        <v>2.2224145010113699E-2</v>
      </c>
      <c r="Q32" s="232">
        <f>VLOOKUP(Q$2,Tab_SEMT!$1:$1048576,HLOOKUP($C32&amp;"_"&amp;10,Tab_SEMT!$1:$1048576,2,0),0)</f>
        <v>2.7011558413505599E-2</v>
      </c>
      <c r="R32" s="232">
        <f>VLOOKUP(R$2,Tab_SEMT!$1:$1048576,HLOOKUP($C32&amp;"_"&amp;10,Tab_SEMT!$1:$1048576,2,0),0)</f>
        <v>3.0711036175489401E-2</v>
      </c>
      <c r="S32" s="232">
        <f>VLOOKUP(S$2,Tab_SEMT!$1:$1048576,HLOOKUP($C32&amp;"_"&amp;10,Tab_SEMT!$1:$1048576,2,0),0)</f>
        <v>0.17672285437583901</v>
      </c>
      <c r="T32" s="232">
        <f>VLOOKUP(T$2,Tab_SEMT!$1:$1048576,HLOOKUP($C32&amp;"_"&amp;10,Tab_SEMT!$1:$1048576,2,0),0)</f>
        <v>9.8476046696305292E-3</v>
      </c>
      <c r="U32" s="232">
        <f>VLOOKUP(U$2,Tab_SEMT!$1:$1048576,HLOOKUP($C32&amp;"_"&amp;10,Tab_SEMT!$1:$1048576,2,0),0)</f>
        <v>3.2729425001889502E-3</v>
      </c>
    </row>
    <row r="33" spans="3:21" x14ac:dyDescent="0.25">
      <c r="C33" s="327">
        <v>42012</v>
      </c>
      <c r="D33" s="232">
        <f>VLOOKUP(D$2,Tab_SEMT!$1:$1048576,HLOOKUP($C33&amp;"_"&amp;10,Tab_SEMT!$1:$1048576,2,0),0)</f>
        <v>1.48953258758411E-4</v>
      </c>
      <c r="E33" s="232">
        <f>VLOOKUP(E$2,Tab_SEMT!$1:$1048576,HLOOKUP($C33&amp;"_"&amp;10,Tab_SEMT!$1:$1048576,2,0),0)</f>
        <v>5.9546828269958496E-3</v>
      </c>
      <c r="F33" s="232">
        <f>VLOOKUP(F$2,Tab_SEMT!$1:$1048576,HLOOKUP($C33&amp;"_"&amp;10,Tab_SEMT!$1:$1048576,2,0),0)</f>
        <v>1.0538199916481999E-2</v>
      </c>
      <c r="G33" s="232">
        <f>VLOOKUP(G$2,Tab_SEMT!$1:$1048576,HLOOKUP($C33&amp;"_"&amp;10,Tab_SEMT!$1:$1048576,2,0),0)</f>
        <v>1.7053706571459801E-2</v>
      </c>
      <c r="H33" s="232">
        <f>VLOOKUP(H$2,Tab_SEMT!$1:$1048576,HLOOKUP($C33&amp;"_"&amp;10,Tab_SEMT!$1:$1048576,2,0),0)</f>
        <v>6.5789215266704601E-2</v>
      </c>
      <c r="I33" s="232">
        <f>VLOOKUP(I$2,Tab_SEMT!$1:$1048576,HLOOKUP($C33&amp;"_"&amp;10,Tab_SEMT!$1:$1048576,2,0),0)</f>
        <v>3.7206642329692799E-2</v>
      </c>
      <c r="J33" s="232">
        <f>VLOOKUP(J$2,Tab_SEMT!$1:$1048576,HLOOKUP($C33&amp;"_"&amp;10,Tab_SEMT!$1:$1048576,2,0),0)</f>
        <v>2.2612070664763499E-2</v>
      </c>
      <c r="K33" s="232">
        <f>VLOOKUP(K$2,Tab_SEMT!$1:$1048576,HLOOKUP($C33&amp;"_"&amp;10,Tab_SEMT!$1:$1048576,2,0),0)</f>
        <v>2.8644710779190102E-2</v>
      </c>
      <c r="L33" s="232">
        <f>VLOOKUP(L$2,Tab_SEMT!$1:$1048576,HLOOKUP($C33&amp;"_"&amp;10,Tab_SEMT!$1:$1048576,2,0),0)</f>
        <v>0.110968485474586</v>
      </c>
      <c r="M33" s="232">
        <f>VLOOKUP(M$2,Tab_SEMT!$1:$1048576,HLOOKUP($C33&amp;"_"&amp;10,Tab_SEMT!$1:$1048576,2,0),0)</f>
        <v>2.1891174837946899E-2</v>
      </c>
      <c r="N33" s="232">
        <f>VLOOKUP(N$2,Tab_SEMT!$1:$1048576,HLOOKUP($C33&amp;"_"&amp;10,Tab_SEMT!$1:$1048576,2,0),0)</f>
        <v>2.83160489052534E-2</v>
      </c>
      <c r="O33" s="232">
        <f>VLOOKUP(O$2,Tab_SEMT!$1:$1048576,HLOOKUP($C33&amp;"_"&amp;10,Tab_SEMT!$1:$1048576,2,0),0)</f>
        <v>0.35786733031272899</v>
      </c>
      <c r="P33" s="232">
        <f>VLOOKUP(P$2,Tab_SEMT!$1:$1048576,HLOOKUP($C33&amp;"_"&amp;10,Tab_SEMT!$1:$1048576,2,0),0)</f>
        <v>1.9845522940158799E-2</v>
      </c>
      <c r="Q33" s="232">
        <f>VLOOKUP(Q$2,Tab_SEMT!$1:$1048576,HLOOKUP($C33&amp;"_"&amp;10,Tab_SEMT!$1:$1048576,2,0),0)</f>
        <v>2.77838204056025E-2</v>
      </c>
      <c r="R33" s="232">
        <f>VLOOKUP(R$2,Tab_SEMT!$1:$1048576,HLOOKUP($C33&amp;"_"&amp;10,Tab_SEMT!$1:$1048576,2,0),0)</f>
        <v>3.1808909028768498E-2</v>
      </c>
      <c r="S33" s="232">
        <f>VLOOKUP(S$2,Tab_SEMT!$1:$1048576,HLOOKUP($C33&amp;"_"&amp;10,Tab_SEMT!$1:$1048576,2,0),0)</f>
        <v>0.17541968822479201</v>
      </c>
      <c r="T33" s="232">
        <f>VLOOKUP(T$2,Tab_SEMT!$1:$1048576,HLOOKUP($C33&amp;"_"&amp;10,Tab_SEMT!$1:$1048576,2,0),0)</f>
        <v>1.0055872611701501E-2</v>
      </c>
      <c r="U33" s="232">
        <f>VLOOKUP(U$2,Tab_SEMT!$1:$1048576,HLOOKUP($C33&amp;"_"&amp;10,Tab_SEMT!$1:$1048576,2,0),0)</f>
        <v>3.3059297129511798E-3</v>
      </c>
    </row>
    <row r="34" spans="3:21" x14ac:dyDescent="0.25">
      <c r="C34" s="327">
        <v>2013</v>
      </c>
      <c r="D34" s="232">
        <f>VLOOKUP(D$2,Tab_SEMT!$1:$1048576,HLOOKUP($C34&amp;"_"&amp;10,Tab_SEMT!$1:$1048576,2,0),0)</f>
        <v>2.4347213911823901E-4</v>
      </c>
      <c r="E34" s="232">
        <f>VLOOKUP(E$2,Tab_SEMT!$1:$1048576,HLOOKUP($C34&amp;"_"&amp;10,Tab_SEMT!$1:$1048576,2,0),0)</f>
        <v>5.1570846699178201E-3</v>
      </c>
      <c r="F34" s="232">
        <f>VLOOKUP(F$2,Tab_SEMT!$1:$1048576,HLOOKUP($C34&amp;"_"&amp;10,Tab_SEMT!$1:$1048576,2,0),0)</f>
        <v>9.0778572484850901E-3</v>
      </c>
      <c r="G34" s="232">
        <f>VLOOKUP(G$2,Tab_SEMT!$1:$1048576,HLOOKUP($C34&amp;"_"&amp;10,Tab_SEMT!$1:$1048576,2,0),0)</f>
        <v>1.5945592895150199E-2</v>
      </c>
      <c r="H34" s="232">
        <f>VLOOKUP(H$2,Tab_SEMT!$1:$1048576,HLOOKUP($C34&amp;"_"&amp;10,Tab_SEMT!$1:$1048576,2,0),0)</f>
        <v>6.5019100904464694E-2</v>
      </c>
      <c r="I34" s="232">
        <f>VLOOKUP(I$2,Tab_SEMT!$1:$1048576,HLOOKUP($C34&amp;"_"&amp;10,Tab_SEMT!$1:$1048576,2,0),0)</f>
        <v>3.3874247223138802E-2</v>
      </c>
      <c r="J34" s="232">
        <f>VLOOKUP(J$2,Tab_SEMT!$1:$1048576,HLOOKUP($C34&amp;"_"&amp;10,Tab_SEMT!$1:$1048576,2,0),0)</f>
        <v>2.3338843137025798E-2</v>
      </c>
      <c r="K34" s="232">
        <f>VLOOKUP(K$2,Tab_SEMT!$1:$1048576,HLOOKUP($C34&amp;"_"&amp;10,Tab_SEMT!$1:$1048576,2,0),0)</f>
        <v>2.9335629194974899E-2</v>
      </c>
      <c r="L34" s="232">
        <f>VLOOKUP(L$2,Tab_SEMT!$1:$1048576,HLOOKUP($C34&amp;"_"&amp;10,Tab_SEMT!$1:$1048576,2,0),0)</f>
        <v>0.109404057264328</v>
      </c>
      <c r="M34" s="232">
        <f>VLOOKUP(M$2,Tab_SEMT!$1:$1048576,HLOOKUP($C34&amp;"_"&amp;10,Tab_SEMT!$1:$1048576,2,0),0)</f>
        <v>2.5375975295901299E-2</v>
      </c>
      <c r="N34" s="232">
        <f>VLOOKUP(N$2,Tab_SEMT!$1:$1048576,HLOOKUP($C34&amp;"_"&amp;10,Tab_SEMT!$1:$1048576,2,0),0)</f>
        <v>2.8188280761241899E-2</v>
      </c>
      <c r="O34" s="232">
        <f>VLOOKUP(O$2,Tab_SEMT!$1:$1048576,HLOOKUP($C34&amp;"_"&amp;10,Tab_SEMT!$1:$1048576,2,0),0)</f>
        <v>0.357979387044907</v>
      </c>
      <c r="P34" s="232">
        <f>VLOOKUP(P$2,Tab_SEMT!$1:$1048576,HLOOKUP($C34&amp;"_"&amp;10,Tab_SEMT!$1:$1048576,2,0),0)</f>
        <v>2.18412578105927E-2</v>
      </c>
      <c r="Q34" s="232">
        <f>VLOOKUP(Q$2,Tab_SEMT!$1:$1048576,HLOOKUP($C34&amp;"_"&amp;10,Tab_SEMT!$1:$1048576,2,0),0)</f>
        <v>2.76722945272923E-2</v>
      </c>
      <c r="R34" s="232">
        <f>VLOOKUP(R$2,Tab_SEMT!$1:$1048576,HLOOKUP($C34&amp;"_"&amp;10,Tab_SEMT!$1:$1048576,2,0),0)</f>
        <v>3.1554646790027598E-2</v>
      </c>
      <c r="S34" s="232">
        <f>VLOOKUP(S$2,Tab_SEMT!$1:$1048576,HLOOKUP($C34&amp;"_"&amp;10,Tab_SEMT!$1:$1048576,2,0),0)</f>
        <v>0.17964619398117099</v>
      </c>
      <c r="T34" s="232">
        <f>VLOOKUP(T$2,Tab_SEMT!$1:$1048576,HLOOKUP($C34&amp;"_"&amp;10,Tab_SEMT!$1:$1048576,2,0),0)</f>
        <v>9.70694702118635E-3</v>
      </c>
      <c r="U34" s="232">
        <f>VLOOKUP(U$2,Tab_SEMT!$1:$1048576,HLOOKUP($C34&amp;"_"&amp;10,Tab_SEMT!$1:$1048576,2,0),0)</f>
        <v>3.2798836473375598E-3</v>
      </c>
    </row>
    <row r="35" spans="3:21" x14ac:dyDescent="0.25">
      <c r="C35" s="327">
        <v>12013</v>
      </c>
      <c r="D35" s="232">
        <f>VLOOKUP(D$2,Tab_SEMT!$1:$1048576,HLOOKUP($C35&amp;"_"&amp;10,Tab_SEMT!$1:$1048576,2,0),0)</f>
        <v>5.6340806622756598E-5</v>
      </c>
      <c r="E35" s="232">
        <f>VLOOKUP(E$2,Tab_SEMT!$1:$1048576,HLOOKUP($C35&amp;"_"&amp;10,Tab_SEMT!$1:$1048576,2,0),0)</f>
        <v>5.4773068986833104E-3</v>
      </c>
      <c r="F35" s="232">
        <f>VLOOKUP(F$2,Tab_SEMT!$1:$1048576,HLOOKUP($C35&amp;"_"&amp;10,Tab_SEMT!$1:$1048576,2,0),0)</f>
        <v>9.0390238910913502E-3</v>
      </c>
      <c r="G35" s="232">
        <f>VLOOKUP(G$2,Tab_SEMT!$1:$1048576,HLOOKUP($C35&amp;"_"&amp;10,Tab_SEMT!$1:$1048576,2,0),0)</f>
        <v>1.62498559802771E-2</v>
      </c>
      <c r="H35" s="232">
        <f>VLOOKUP(H$2,Tab_SEMT!$1:$1048576,HLOOKUP($C35&amp;"_"&amp;10,Tab_SEMT!$1:$1048576,2,0),0)</f>
        <v>6.4390331506729098E-2</v>
      </c>
      <c r="I35" s="232">
        <f>VLOOKUP(I$2,Tab_SEMT!$1:$1048576,HLOOKUP($C35&amp;"_"&amp;10,Tab_SEMT!$1:$1048576,2,0),0)</f>
        <v>3.4852080047130599E-2</v>
      </c>
      <c r="J35" s="232">
        <f>VLOOKUP(J$2,Tab_SEMT!$1:$1048576,HLOOKUP($C35&amp;"_"&amp;10,Tab_SEMT!$1:$1048576,2,0),0)</f>
        <v>2.18846276402473E-2</v>
      </c>
      <c r="K35" s="232">
        <f>VLOOKUP(K$2,Tab_SEMT!$1:$1048576,HLOOKUP($C35&amp;"_"&amp;10,Tab_SEMT!$1:$1048576,2,0),0)</f>
        <v>2.9193339869380001E-2</v>
      </c>
      <c r="L35" s="232">
        <f>VLOOKUP(L$2,Tab_SEMT!$1:$1048576,HLOOKUP($C35&amp;"_"&amp;10,Tab_SEMT!$1:$1048576,2,0),0)</f>
        <v>0.10858722031116499</v>
      </c>
      <c r="M35" s="232">
        <f>VLOOKUP(M$2,Tab_SEMT!$1:$1048576,HLOOKUP($C35&amp;"_"&amp;10,Tab_SEMT!$1:$1048576,2,0),0)</f>
        <v>2.25914344191551E-2</v>
      </c>
      <c r="N35" s="232">
        <f>VLOOKUP(N$2,Tab_SEMT!$1:$1048576,HLOOKUP($C35&amp;"_"&amp;10,Tab_SEMT!$1:$1048576,2,0),0)</f>
        <v>2.7413256466388699E-2</v>
      </c>
      <c r="O35" s="232">
        <f>VLOOKUP(O$2,Tab_SEMT!$1:$1048576,HLOOKUP($C35&amp;"_"&amp;10,Tab_SEMT!$1:$1048576,2,0),0)</f>
        <v>0.36088618636131298</v>
      </c>
      <c r="P35" s="232">
        <f>VLOOKUP(P$2,Tab_SEMT!$1:$1048576,HLOOKUP($C35&amp;"_"&amp;10,Tab_SEMT!$1:$1048576,2,0),0)</f>
        <v>2.1662425249815001E-2</v>
      </c>
      <c r="Q35" s="232">
        <f>VLOOKUP(Q$2,Tab_SEMT!$1:$1048576,HLOOKUP($C35&amp;"_"&amp;10,Tab_SEMT!$1:$1048576,2,0),0)</f>
        <v>2.7138601988554001E-2</v>
      </c>
      <c r="R35" s="232">
        <f>VLOOKUP(R$2,Tab_SEMT!$1:$1048576,HLOOKUP($C35&amp;"_"&amp;10,Tab_SEMT!$1:$1048576,2,0),0)</f>
        <v>3.1532853841781602E-2</v>
      </c>
      <c r="S35" s="232">
        <f>VLOOKUP(S$2,Tab_SEMT!$1:$1048576,HLOOKUP($C35&amp;"_"&amp;10,Tab_SEMT!$1:$1048576,2,0),0)</f>
        <v>0.18072071671485901</v>
      </c>
      <c r="T35" s="232">
        <f>VLOOKUP(T$2,Tab_SEMT!$1:$1048576,HLOOKUP($C35&amp;"_"&amp;10,Tab_SEMT!$1:$1048576,2,0),0)</f>
        <v>1.0117960162460801E-2</v>
      </c>
      <c r="U35" s="232">
        <f>VLOOKUP(U$2,Tab_SEMT!$1:$1048576,HLOOKUP($C35&amp;"_"&amp;10,Tab_SEMT!$1:$1048576,2,0),0)</f>
        <v>2.5110684800893099E-3</v>
      </c>
    </row>
    <row r="36" spans="3:21" x14ac:dyDescent="0.25">
      <c r="C36" s="327">
        <v>22013</v>
      </c>
      <c r="D36" s="232">
        <f>VLOOKUP(D$2,Tab_SEMT!$1:$1048576,HLOOKUP($C36&amp;"_"&amp;10,Tab_SEMT!$1:$1048576,2,0),0)</f>
        <v>2.3197564587462699E-4</v>
      </c>
      <c r="E36" s="232">
        <f>VLOOKUP(E$2,Tab_SEMT!$1:$1048576,HLOOKUP($C36&amp;"_"&amp;10,Tab_SEMT!$1:$1048576,2,0),0)</f>
        <v>5.1737125031650101E-3</v>
      </c>
      <c r="F36" s="232">
        <f>VLOOKUP(F$2,Tab_SEMT!$1:$1048576,HLOOKUP($C36&amp;"_"&amp;10,Tab_SEMT!$1:$1048576,2,0),0)</f>
        <v>9.9804066121578199E-3</v>
      </c>
      <c r="G36" s="232">
        <f>VLOOKUP(G$2,Tab_SEMT!$1:$1048576,HLOOKUP($C36&amp;"_"&amp;10,Tab_SEMT!$1:$1048576,2,0),0)</f>
        <v>1.6497479751706099E-2</v>
      </c>
      <c r="H36" s="232">
        <f>VLOOKUP(H$2,Tab_SEMT!$1:$1048576,HLOOKUP($C36&amp;"_"&amp;10,Tab_SEMT!$1:$1048576,2,0),0)</f>
        <v>6.4895898103714003E-2</v>
      </c>
      <c r="I36" s="232">
        <f>VLOOKUP(I$2,Tab_SEMT!$1:$1048576,HLOOKUP($C36&amp;"_"&amp;10,Tab_SEMT!$1:$1048576,2,0),0)</f>
        <v>3.5662908107042299E-2</v>
      </c>
      <c r="J36" s="232">
        <f>VLOOKUP(J$2,Tab_SEMT!$1:$1048576,HLOOKUP($C36&amp;"_"&amp;10,Tab_SEMT!$1:$1048576,2,0),0)</f>
        <v>2.4114200845360801E-2</v>
      </c>
      <c r="K36" s="232">
        <f>VLOOKUP(K$2,Tab_SEMT!$1:$1048576,HLOOKUP($C36&amp;"_"&amp;10,Tab_SEMT!$1:$1048576,2,0),0)</f>
        <v>2.9559154063463201E-2</v>
      </c>
      <c r="L36" s="232">
        <f>VLOOKUP(L$2,Tab_SEMT!$1:$1048576,HLOOKUP($C36&amp;"_"&amp;10,Tab_SEMT!$1:$1048576,2,0),0)</f>
        <v>0.106989294290543</v>
      </c>
      <c r="M36" s="232">
        <f>VLOOKUP(M$2,Tab_SEMT!$1:$1048576,HLOOKUP($C36&amp;"_"&amp;10,Tab_SEMT!$1:$1048576,2,0),0)</f>
        <v>2.5238497182726902E-2</v>
      </c>
      <c r="N36" s="232">
        <f>VLOOKUP(N$2,Tab_SEMT!$1:$1048576,HLOOKUP($C36&amp;"_"&amp;10,Tab_SEMT!$1:$1048576,2,0),0)</f>
        <v>2.9863363131880798E-2</v>
      </c>
      <c r="O36" s="232">
        <f>VLOOKUP(O$2,Tab_SEMT!$1:$1048576,HLOOKUP($C36&amp;"_"&amp;10,Tab_SEMT!$1:$1048576,2,0),0)</f>
        <v>0.35642784833908098</v>
      </c>
      <c r="P36" s="232">
        <f>VLOOKUP(P$2,Tab_SEMT!$1:$1048576,HLOOKUP($C36&amp;"_"&amp;10,Tab_SEMT!$1:$1048576,2,0),0)</f>
        <v>2.15286519378424E-2</v>
      </c>
      <c r="Q36" s="232">
        <f>VLOOKUP(Q$2,Tab_SEMT!$1:$1048576,HLOOKUP($C36&amp;"_"&amp;10,Tab_SEMT!$1:$1048576,2,0),0)</f>
        <v>2.8650611639022799E-2</v>
      </c>
      <c r="R36" s="232">
        <f>VLOOKUP(R$2,Tab_SEMT!$1:$1048576,HLOOKUP($C36&amp;"_"&amp;10,Tab_SEMT!$1:$1048576,2,0),0)</f>
        <v>3.1959719955921201E-2</v>
      </c>
      <c r="S36" s="232">
        <f>VLOOKUP(S$2,Tab_SEMT!$1:$1048576,HLOOKUP($C36&amp;"_"&amp;10,Tab_SEMT!$1:$1048576,2,0),0)</f>
        <v>0.17900604009628299</v>
      </c>
      <c r="T36" s="232">
        <f>VLOOKUP(T$2,Tab_SEMT!$1:$1048576,HLOOKUP($C36&amp;"_"&amp;10,Tab_SEMT!$1:$1048576,2,0),0)</f>
        <v>9.3341190367937105E-3</v>
      </c>
      <c r="U36" s="232">
        <f>VLOOKUP(U$2,Tab_SEMT!$1:$1048576,HLOOKUP($C36&amp;"_"&amp;10,Tab_SEMT!$1:$1048576,2,0),0)</f>
        <v>2.9913403559476098E-3</v>
      </c>
    </row>
    <row r="37" spans="3:21" x14ac:dyDescent="0.25">
      <c r="C37" s="327">
        <v>32013</v>
      </c>
      <c r="D37" s="232">
        <f>VLOOKUP(D$2,Tab_SEMT!$1:$1048576,HLOOKUP($C37&amp;"_"&amp;10,Tab_SEMT!$1:$1048576,2,0),0)</f>
        <v>2.7320467052049902E-4</v>
      </c>
      <c r="E37" s="232">
        <f>VLOOKUP(E$2,Tab_SEMT!$1:$1048576,HLOOKUP($C37&amp;"_"&amp;10,Tab_SEMT!$1:$1048576,2,0),0)</f>
        <v>5.0304690375924102E-3</v>
      </c>
      <c r="F37" s="232">
        <f>VLOOKUP(F$2,Tab_SEMT!$1:$1048576,HLOOKUP($C37&amp;"_"&amp;10,Tab_SEMT!$1:$1048576,2,0),0)</f>
        <v>8.8776089251041395E-3</v>
      </c>
      <c r="G37" s="232">
        <f>VLOOKUP(G$2,Tab_SEMT!$1:$1048576,HLOOKUP($C37&amp;"_"&amp;10,Tab_SEMT!$1:$1048576,2,0),0)</f>
        <v>1.5339040197432E-2</v>
      </c>
      <c r="H37" s="232">
        <f>VLOOKUP(H$2,Tab_SEMT!$1:$1048576,HLOOKUP($C37&amp;"_"&amp;10,Tab_SEMT!$1:$1048576,2,0),0)</f>
        <v>6.7710489034652696E-2</v>
      </c>
      <c r="I37" s="232">
        <f>VLOOKUP(I$2,Tab_SEMT!$1:$1048576,HLOOKUP($C37&amp;"_"&amp;10,Tab_SEMT!$1:$1048576,2,0),0)</f>
        <v>3.3724807202816003E-2</v>
      </c>
      <c r="J37" s="232">
        <f>VLOOKUP(J$2,Tab_SEMT!$1:$1048576,HLOOKUP($C37&amp;"_"&amp;10,Tab_SEMT!$1:$1048576,2,0),0)</f>
        <v>2.2890023887157399E-2</v>
      </c>
      <c r="K37" s="232">
        <f>VLOOKUP(K$2,Tab_SEMT!$1:$1048576,HLOOKUP($C37&amp;"_"&amp;10,Tab_SEMT!$1:$1048576,2,0),0)</f>
        <v>2.7958475053310401E-2</v>
      </c>
      <c r="L37" s="232">
        <f>VLOOKUP(L$2,Tab_SEMT!$1:$1048576,HLOOKUP($C37&amp;"_"&amp;10,Tab_SEMT!$1:$1048576,2,0),0)</f>
        <v>0.111423529684544</v>
      </c>
      <c r="M37" s="232">
        <f>VLOOKUP(M$2,Tab_SEMT!$1:$1048576,HLOOKUP($C37&amp;"_"&amp;10,Tab_SEMT!$1:$1048576,2,0),0)</f>
        <v>2.6183526962995501E-2</v>
      </c>
      <c r="N37" s="232">
        <f>VLOOKUP(N$2,Tab_SEMT!$1:$1048576,HLOOKUP($C37&amp;"_"&amp;10,Tab_SEMT!$1:$1048576,2,0),0)</f>
        <v>2.8357025235891301E-2</v>
      </c>
      <c r="O37" s="232">
        <f>VLOOKUP(O$2,Tab_SEMT!$1:$1048576,HLOOKUP($C37&amp;"_"&amp;10,Tab_SEMT!$1:$1048576,2,0),0)</f>
        <v>0.355743408203125</v>
      </c>
      <c r="P37" s="232">
        <f>VLOOKUP(P$2,Tab_SEMT!$1:$1048576,HLOOKUP($C37&amp;"_"&amp;10,Tab_SEMT!$1:$1048576,2,0),0)</f>
        <v>2.2639842703938502E-2</v>
      </c>
      <c r="Q37" s="232">
        <f>VLOOKUP(Q$2,Tab_SEMT!$1:$1048576,HLOOKUP($C37&amp;"_"&amp;10,Tab_SEMT!$1:$1048576,2,0),0)</f>
        <v>2.6858661323785799E-2</v>
      </c>
      <c r="R37" s="232">
        <f>VLOOKUP(R$2,Tab_SEMT!$1:$1048576,HLOOKUP($C37&amp;"_"&amp;10,Tab_SEMT!$1:$1048576,2,0),0)</f>
        <v>3.06241195648909E-2</v>
      </c>
      <c r="S37" s="232">
        <f>VLOOKUP(S$2,Tab_SEMT!$1:$1048576,HLOOKUP($C37&amp;"_"&amp;10,Tab_SEMT!$1:$1048576,2,0),0)</f>
        <v>0.17827843129634899</v>
      </c>
      <c r="T37" s="232">
        <f>VLOOKUP(T$2,Tab_SEMT!$1:$1048576,HLOOKUP($C37&amp;"_"&amp;10,Tab_SEMT!$1:$1048576,2,0),0)</f>
        <v>9.9716242402791994E-3</v>
      </c>
      <c r="U37" s="232">
        <f>VLOOKUP(U$2,Tab_SEMT!$1:$1048576,HLOOKUP($C37&amp;"_"&amp;10,Tab_SEMT!$1:$1048576,2,0),0)</f>
        <v>3.51289147511125E-3</v>
      </c>
    </row>
    <row r="38" spans="3:21" x14ac:dyDescent="0.25">
      <c r="C38" s="327">
        <v>42013</v>
      </c>
      <c r="D38" s="232">
        <f>VLOOKUP(D$2,Tab_SEMT!$1:$1048576,HLOOKUP($C38&amp;"_"&amp;10,Tab_SEMT!$1:$1048576,2,0),0)</f>
        <v>4.1096619679592599E-4</v>
      </c>
      <c r="E38" s="232">
        <f>VLOOKUP(E$2,Tab_SEMT!$1:$1048576,HLOOKUP($C38&amp;"_"&amp;10,Tab_SEMT!$1:$1048576,2,0),0)</f>
        <v>4.9493769183754904E-3</v>
      </c>
      <c r="F38" s="232">
        <f>VLOOKUP(F$2,Tab_SEMT!$1:$1048576,HLOOKUP($C38&amp;"_"&amp;10,Tab_SEMT!$1:$1048576,2,0),0)</f>
        <v>8.4157800301909395E-3</v>
      </c>
      <c r="G38" s="232">
        <f>VLOOKUP(G$2,Tab_SEMT!$1:$1048576,HLOOKUP($C38&amp;"_"&amp;10,Tab_SEMT!$1:$1048576,2,0),0)</f>
        <v>1.57000366598368E-2</v>
      </c>
      <c r="H38" s="232">
        <f>VLOOKUP(H$2,Tab_SEMT!$1:$1048576,HLOOKUP($C38&amp;"_"&amp;10,Tab_SEMT!$1:$1048576,2,0),0)</f>
        <v>6.3070289790630299E-2</v>
      </c>
      <c r="I38" s="232">
        <f>VLOOKUP(I$2,Tab_SEMT!$1:$1048576,HLOOKUP($C38&amp;"_"&amp;10,Tab_SEMT!$1:$1048576,2,0),0)</f>
        <v>3.1267024576663999E-2</v>
      </c>
      <c r="J38" s="232">
        <f>VLOOKUP(J$2,Tab_SEMT!$1:$1048576,HLOOKUP($C38&amp;"_"&amp;10,Tab_SEMT!$1:$1048576,2,0),0)</f>
        <v>2.4458091706037501E-2</v>
      </c>
      <c r="K38" s="232">
        <f>VLOOKUP(K$2,Tab_SEMT!$1:$1048576,HLOOKUP($C38&amp;"_"&amp;10,Tab_SEMT!$1:$1048576,2,0),0)</f>
        <v>3.0633291229605699E-2</v>
      </c>
      <c r="L38" s="232">
        <f>VLOOKUP(L$2,Tab_SEMT!$1:$1048576,HLOOKUP($C38&amp;"_"&amp;10,Tab_SEMT!$1:$1048576,2,0),0)</f>
        <v>0.110603295266628</v>
      </c>
      <c r="M38" s="232">
        <f>VLOOKUP(M$2,Tab_SEMT!$1:$1048576,HLOOKUP($C38&amp;"_"&amp;10,Tab_SEMT!$1:$1048576,2,0),0)</f>
        <v>2.7468992397189099E-2</v>
      </c>
      <c r="N38" s="232">
        <f>VLOOKUP(N$2,Tab_SEMT!$1:$1048576,HLOOKUP($C38&amp;"_"&amp;10,Tab_SEMT!$1:$1048576,2,0),0)</f>
        <v>2.71161049604416E-2</v>
      </c>
      <c r="O38" s="232">
        <f>VLOOKUP(O$2,Tab_SEMT!$1:$1048576,HLOOKUP($C38&amp;"_"&amp;10,Tab_SEMT!$1:$1048576,2,0),0)</f>
        <v>0.358882546424866</v>
      </c>
      <c r="P38" s="232">
        <f>VLOOKUP(P$2,Tab_SEMT!$1:$1048576,HLOOKUP($C38&amp;"_"&amp;10,Tab_SEMT!$1:$1048576,2,0),0)</f>
        <v>2.1530974656343502E-2</v>
      </c>
      <c r="Q38" s="232">
        <f>VLOOKUP(Q$2,Tab_SEMT!$1:$1048576,HLOOKUP($C38&amp;"_"&amp;10,Tab_SEMT!$1:$1048576,2,0),0)</f>
        <v>2.8040364384651201E-2</v>
      </c>
      <c r="R38" s="232">
        <f>VLOOKUP(R$2,Tab_SEMT!$1:$1048576,HLOOKUP($C38&amp;"_"&amp;10,Tab_SEMT!$1:$1048576,2,0),0)</f>
        <v>3.2103966921567903E-2</v>
      </c>
      <c r="S38" s="232">
        <f>VLOOKUP(S$2,Tab_SEMT!$1:$1048576,HLOOKUP($C38&amp;"_"&amp;10,Tab_SEMT!$1:$1048576,2,0),0)</f>
        <v>0.18058870732784299</v>
      </c>
      <c r="T38" s="232">
        <f>VLOOKUP(T$2,Tab_SEMT!$1:$1048576,HLOOKUP($C38&amp;"_"&amp;10,Tab_SEMT!$1:$1048576,2,0),0)</f>
        <v>9.4060013070702605E-3</v>
      </c>
      <c r="U38" s="232">
        <f>VLOOKUP(U$2,Tab_SEMT!$1:$1048576,HLOOKUP($C38&amp;"_"&amp;10,Tab_SEMT!$1:$1048576,2,0),0)</f>
        <v>4.0979306213557703E-3</v>
      </c>
    </row>
    <row r="39" spans="3:21" x14ac:dyDescent="0.25">
      <c r="C39" s="327">
        <v>2014</v>
      </c>
      <c r="D39" s="232">
        <f>VLOOKUP(D$2,Tab_SEMT!$1:$1048576,HLOOKUP($C39&amp;"_"&amp;10,Tab_SEMT!$1:$1048576,2,0),0)</f>
        <v>3.3348990837112102E-4</v>
      </c>
      <c r="E39" s="232">
        <f>VLOOKUP(E$2,Tab_SEMT!$1:$1048576,HLOOKUP($C39&amp;"_"&amp;10,Tab_SEMT!$1:$1048576,2,0),0)</f>
        <v>4.9460385926067803E-3</v>
      </c>
      <c r="F39" s="232">
        <f>VLOOKUP(F$2,Tab_SEMT!$1:$1048576,HLOOKUP($C39&amp;"_"&amp;10,Tab_SEMT!$1:$1048576,2,0),0)</f>
        <v>8.6066741496324504E-3</v>
      </c>
      <c r="G39" s="232">
        <f>VLOOKUP(G$2,Tab_SEMT!$1:$1048576,HLOOKUP($C39&amp;"_"&amp;10,Tab_SEMT!$1:$1048576,2,0),0)</f>
        <v>1.3348586857318901E-2</v>
      </c>
      <c r="H39" s="232">
        <f>VLOOKUP(H$2,Tab_SEMT!$1:$1048576,HLOOKUP($C39&amp;"_"&amp;10,Tab_SEMT!$1:$1048576,2,0),0)</f>
        <v>6.0906641185283703E-2</v>
      </c>
      <c r="I39" s="232">
        <f>VLOOKUP(I$2,Tab_SEMT!$1:$1048576,HLOOKUP($C39&amp;"_"&amp;10,Tab_SEMT!$1:$1048576,2,0),0)</f>
        <v>3.1146869063377401E-2</v>
      </c>
      <c r="J39" s="232">
        <f>VLOOKUP(J$2,Tab_SEMT!$1:$1048576,HLOOKUP($C39&amp;"_"&amp;10,Tab_SEMT!$1:$1048576,2,0),0)</f>
        <v>2.2833546623587601E-2</v>
      </c>
      <c r="K39" s="232">
        <f>VLOOKUP(K$2,Tab_SEMT!$1:$1048576,HLOOKUP($C39&amp;"_"&amp;10,Tab_SEMT!$1:$1048576,2,0),0)</f>
        <v>2.71867830306292E-2</v>
      </c>
      <c r="L39" s="232">
        <f>VLOOKUP(L$2,Tab_SEMT!$1:$1048576,HLOOKUP($C39&amp;"_"&amp;10,Tab_SEMT!$1:$1048576,2,0),0)</f>
        <v>0.113391101360321</v>
      </c>
      <c r="M39" s="232">
        <f>VLOOKUP(M$2,Tab_SEMT!$1:$1048576,HLOOKUP($C39&amp;"_"&amp;10,Tab_SEMT!$1:$1048576,2,0),0)</f>
        <v>2.4524789303541201E-2</v>
      </c>
      <c r="N39" s="232">
        <f>VLOOKUP(N$2,Tab_SEMT!$1:$1048576,HLOOKUP($C39&amp;"_"&amp;10,Tab_SEMT!$1:$1048576,2,0),0)</f>
        <v>2.8965629637241402E-2</v>
      </c>
      <c r="O39" s="232">
        <f>VLOOKUP(O$2,Tab_SEMT!$1:$1048576,HLOOKUP($C39&amp;"_"&amp;10,Tab_SEMT!$1:$1048576,2,0),0)</f>
        <v>0.35468915104866</v>
      </c>
      <c r="P39" s="232">
        <f>VLOOKUP(P$2,Tab_SEMT!$1:$1048576,HLOOKUP($C39&amp;"_"&amp;10,Tab_SEMT!$1:$1048576,2,0),0)</f>
        <v>2.14424785226583E-2</v>
      </c>
      <c r="Q39" s="232">
        <f>VLOOKUP(Q$2,Tab_SEMT!$1:$1048576,HLOOKUP($C39&amp;"_"&amp;10,Tab_SEMT!$1:$1048576,2,0),0)</f>
        <v>3.00282351672649E-2</v>
      </c>
      <c r="R39" s="232">
        <f>VLOOKUP(R$2,Tab_SEMT!$1:$1048576,HLOOKUP($C39&amp;"_"&amp;10,Tab_SEMT!$1:$1048576,2,0),0)</f>
        <v>3.3436037600040401E-2</v>
      </c>
      <c r="S39" s="232">
        <f>VLOOKUP(S$2,Tab_SEMT!$1:$1048576,HLOOKUP($C39&amp;"_"&amp;10,Tab_SEMT!$1:$1048576,2,0),0)</f>
        <v>0.19437094032764399</v>
      </c>
      <c r="T39" s="232">
        <f>VLOOKUP(T$2,Tab_SEMT!$1:$1048576,HLOOKUP($C39&amp;"_"&amp;10,Tab_SEMT!$1:$1048576,2,0),0)</f>
        <v>8.3323484286665899E-3</v>
      </c>
      <c r="U39" s="232">
        <f>VLOOKUP(U$2,Tab_SEMT!$1:$1048576,HLOOKUP($C39&amp;"_"&amp;10,Tab_SEMT!$1:$1048576,2,0),0)</f>
        <v>3.7710231263190499E-3</v>
      </c>
    </row>
    <row r="40" spans="3:21" x14ac:dyDescent="0.25">
      <c r="C40" s="327">
        <v>12014</v>
      </c>
      <c r="D40" s="232">
        <f>VLOOKUP(D$2,Tab_SEMT!$1:$1048576,HLOOKUP($C40&amp;"_"&amp;10,Tab_SEMT!$1:$1048576,2,0),0)</f>
        <v>1.94617532542907E-4</v>
      </c>
      <c r="E40" s="232">
        <f>VLOOKUP(E$2,Tab_SEMT!$1:$1048576,HLOOKUP($C40&amp;"_"&amp;10,Tab_SEMT!$1:$1048576,2,0),0)</f>
        <v>5.1115797832608197E-3</v>
      </c>
      <c r="F40" s="232">
        <f>VLOOKUP(F$2,Tab_SEMT!$1:$1048576,HLOOKUP($C40&amp;"_"&amp;10,Tab_SEMT!$1:$1048576,2,0),0)</f>
        <v>8.5633667185902596E-3</v>
      </c>
      <c r="G40" s="232">
        <f>VLOOKUP(G$2,Tab_SEMT!$1:$1048576,HLOOKUP($C40&amp;"_"&amp;10,Tab_SEMT!$1:$1048576,2,0),0)</f>
        <v>1.41103286296129E-2</v>
      </c>
      <c r="H40" s="232">
        <f>VLOOKUP(H$2,Tab_SEMT!$1:$1048576,HLOOKUP($C40&amp;"_"&amp;10,Tab_SEMT!$1:$1048576,2,0),0)</f>
        <v>6.0630798339843799E-2</v>
      </c>
      <c r="I40" s="232">
        <f>VLOOKUP(I$2,Tab_SEMT!$1:$1048576,HLOOKUP($C40&amp;"_"&amp;10,Tab_SEMT!$1:$1048576,2,0),0)</f>
        <v>3.00578512251377E-2</v>
      </c>
      <c r="J40" s="232">
        <f>VLOOKUP(J$2,Tab_SEMT!$1:$1048576,HLOOKUP($C40&amp;"_"&amp;10,Tab_SEMT!$1:$1048576,2,0),0)</f>
        <v>2.3202715441584601E-2</v>
      </c>
      <c r="K40" s="232">
        <f>VLOOKUP(K$2,Tab_SEMT!$1:$1048576,HLOOKUP($C40&amp;"_"&amp;10,Tab_SEMT!$1:$1048576,2,0),0)</f>
        <v>2.7017205953598002E-2</v>
      </c>
      <c r="L40" s="232">
        <f>VLOOKUP(L$2,Tab_SEMT!$1:$1048576,HLOOKUP($C40&amp;"_"&amp;10,Tab_SEMT!$1:$1048576,2,0),0)</f>
        <v>0.110171623528004</v>
      </c>
      <c r="M40" s="232">
        <f>VLOOKUP(M$2,Tab_SEMT!$1:$1048576,HLOOKUP($C40&amp;"_"&amp;10,Tab_SEMT!$1:$1048576,2,0),0)</f>
        <v>2.5519186630845101E-2</v>
      </c>
      <c r="N40" s="232">
        <f>VLOOKUP(N$2,Tab_SEMT!$1:$1048576,HLOOKUP($C40&amp;"_"&amp;10,Tab_SEMT!$1:$1048576,2,0),0)</f>
        <v>3.1072558835148801E-2</v>
      </c>
      <c r="O40" s="232">
        <f>VLOOKUP(O$2,Tab_SEMT!$1:$1048576,HLOOKUP($C40&amp;"_"&amp;10,Tab_SEMT!$1:$1048576,2,0),0)</f>
        <v>0.35938173532486001</v>
      </c>
      <c r="P40" s="232">
        <f>VLOOKUP(P$2,Tab_SEMT!$1:$1048576,HLOOKUP($C40&amp;"_"&amp;10,Tab_SEMT!$1:$1048576,2,0),0)</f>
        <v>2.1199833601713201E-2</v>
      </c>
      <c r="Q40" s="232">
        <f>VLOOKUP(Q$2,Tab_SEMT!$1:$1048576,HLOOKUP($C40&amp;"_"&amp;10,Tab_SEMT!$1:$1048576,2,0),0)</f>
        <v>2.78274174779654E-2</v>
      </c>
      <c r="R40" s="232">
        <f>VLOOKUP(R$2,Tab_SEMT!$1:$1048576,HLOOKUP($C40&amp;"_"&amp;10,Tab_SEMT!$1:$1048576,2,0),0)</f>
        <v>3.2776210457086598E-2</v>
      </c>
      <c r="S40" s="232">
        <f>VLOOKUP(S$2,Tab_SEMT!$1:$1048576,HLOOKUP($C40&amp;"_"&amp;10,Tab_SEMT!$1:$1048576,2,0),0)</f>
        <v>0.18996623158454901</v>
      </c>
      <c r="T40" s="232">
        <f>VLOOKUP(T$2,Tab_SEMT!$1:$1048576,HLOOKUP($C40&amp;"_"&amp;10,Tab_SEMT!$1:$1048576,2,0),0)</f>
        <v>8.5633033886551892E-3</v>
      </c>
      <c r="U40" s="232">
        <f>VLOOKUP(U$2,Tab_SEMT!$1:$1048576,HLOOKUP($C40&amp;"_"&amp;10,Tab_SEMT!$1:$1048576,2,0),0)</f>
        <v>4.1233734227716897E-3</v>
      </c>
    </row>
    <row r="41" spans="3:21" x14ac:dyDescent="0.25">
      <c r="C41" s="327">
        <v>22014</v>
      </c>
      <c r="D41" s="232">
        <f>VLOOKUP(D$2,Tab_SEMT!$1:$1048576,HLOOKUP($C41&amp;"_"&amp;10,Tab_SEMT!$1:$1048576,2,0),0)</f>
        <v>2.9666532645933298E-4</v>
      </c>
      <c r="E41" s="232">
        <f>VLOOKUP(E$2,Tab_SEMT!$1:$1048576,HLOOKUP($C41&amp;"_"&amp;10,Tab_SEMT!$1:$1048576,2,0),0)</f>
        <v>4.8057567328214602E-3</v>
      </c>
      <c r="F41" s="232">
        <f>VLOOKUP(F$2,Tab_SEMT!$1:$1048576,HLOOKUP($C41&amp;"_"&amp;10,Tab_SEMT!$1:$1048576,2,0),0)</f>
        <v>8.2243708893656696E-3</v>
      </c>
      <c r="G41" s="232">
        <f>VLOOKUP(G$2,Tab_SEMT!$1:$1048576,HLOOKUP($C41&amp;"_"&amp;10,Tab_SEMT!$1:$1048576,2,0),0)</f>
        <v>1.2865653261542299E-2</v>
      </c>
      <c r="H41" s="232">
        <f>VLOOKUP(H$2,Tab_SEMT!$1:$1048576,HLOOKUP($C41&amp;"_"&amp;10,Tab_SEMT!$1:$1048576,2,0),0)</f>
        <v>6.07576072216034E-2</v>
      </c>
      <c r="I41" s="232">
        <f>VLOOKUP(I$2,Tab_SEMT!$1:$1048576,HLOOKUP($C41&amp;"_"&amp;10,Tab_SEMT!$1:$1048576,2,0),0)</f>
        <v>3.0751496553421E-2</v>
      </c>
      <c r="J41" s="232">
        <f>VLOOKUP(J$2,Tab_SEMT!$1:$1048576,HLOOKUP($C41&amp;"_"&amp;10,Tab_SEMT!$1:$1048576,2,0),0)</f>
        <v>2.2646997123956701E-2</v>
      </c>
      <c r="K41" s="232">
        <f>VLOOKUP(K$2,Tab_SEMT!$1:$1048576,HLOOKUP($C41&amp;"_"&amp;10,Tab_SEMT!$1:$1048576,2,0),0)</f>
        <v>2.6614399626851099E-2</v>
      </c>
      <c r="L41" s="232">
        <f>VLOOKUP(L$2,Tab_SEMT!$1:$1048576,HLOOKUP($C41&amp;"_"&amp;10,Tab_SEMT!$1:$1048576,2,0),0)</f>
        <v>0.1189134567976</v>
      </c>
      <c r="M41" s="232">
        <f>VLOOKUP(M$2,Tab_SEMT!$1:$1048576,HLOOKUP($C41&amp;"_"&amp;10,Tab_SEMT!$1:$1048576,2,0),0)</f>
        <v>2.4458657950162901E-2</v>
      </c>
      <c r="N41" s="232">
        <f>VLOOKUP(N$2,Tab_SEMT!$1:$1048576,HLOOKUP($C41&amp;"_"&amp;10,Tab_SEMT!$1:$1048576,2,0),0)</f>
        <v>2.8167363256216001E-2</v>
      </c>
      <c r="O41" s="232">
        <f>VLOOKUP(O$2,Tab_SEMT!$1:$1048576,HLOOKUP($C41&amp;"_"&amp;10,Tab_SEMT!$1:$1048576,2,0),0)</f>
        <v>0.35576871037483199</v>
      </c>
      <c r="P41" s="232">
        <f>VLOOKUP(P$2,Tab_SEMT!$1:$1048576,HLOOKUP($C41&amp;"_"&amp;10,Tab_SEMT!$1:$1048576,2,0),0)</f>
        <v>2.16907151043415E-2</v>
      </c>
      <c r="Q41" s="232">
        <f>VLOOKUP(Q$2,Tab_SEMT!$1:$1048576,HLOOKUP($C41&amp;"_"&amp;10,Tab_SEMT!$1:$1048576,2,0),0)</f>
        <v>2.8685187920928001E-2</v>
      </c>
      <c r="R41" s="232">
        <f>VLOOKUP(R$2,Tab_SEMT!$1:$1048576,HLOOKUP($C41&amp;"_"&amp;10,Tab_SEMT!$1:$1048576,2,0),0)</f>
        <v>3.3093281090259601E-2</v>
      </c>
      <c r="S41" s="232">
        <f>VLOOKUP(S$2,Tab_SEMT!$1:$1048576,HLOOKUP($C41&amp;"_"&amp;10,Tab_SEMT!$1:$1048576,2,0),0)</f>
        <v>0.19349481165409099</v>
      </c>
      <c r="T41" s="232">
        <f>VLOOKUP(T$2,Tab_SEMT!$1:$1048576,HLOOKUP($C41&amp;"_"&amp;10,Tab_SEMT!$1:$1048576,2,0),0)</f>
        <v>8.0301752313971502E-3</v>
      </c>
      <c r="U41" s="232">
        <f>VLOOKUP(U$2,Tab_SEMT!$1:$1048576,HLOOKUP($C41&amp;"_"&amp;10,Tab_SEMT!$1:$1048576,2,0),0)</f>
        <v>3.36724403314292E-3</v>
      </c>
    </row>
    <row r="42" spans="3:21" x14ac:dyDescent="0.25">
      <c r="C42" s="327">
        <v>32014</v>
      </c>
      <c r="D42" s="232">
        <f>VLOOKUP(D$2,Tab_SEMT!$1:$1048576,HLOOKUP($C42&amp;"_"&amp;10,Tab_SEMT!$1:$1048576,2,0),0)</f>
        <v>3.4357578260824101E-4</v>
      </c>
      <c r="E42" s="232">
        <f>VLOOKUP(E$2,Tab_SEMT!$1:$1048576,HLOOKUP($C42&amp;"_"&amp;10,Tab_SEMT!$1:$1048576,2,0),0)</f>
        <v>4.8414310440421096E-3</v>
      </c>
      <c r="F42" s="232">
        <f>VLOOKUP(F$2,Tab_SEMT!$1:$1048576,HLOOKUP($C42&amp;"_"&amp;10,Tab_SEMT!$1:$1048576,2,0),0)</f>
        <v>9.0518184006214107E-3</v>
      </c>
      <c r="G42" s="232">
        <f>VLOOKUP(G$2,Tab_SEMT!$1:$1048576,HLOOKUP($C42&amp;"_"&amp;10,Tab_SEMT!$1:$1048576,2,0),0)</f>
        <v>1.2616204097867E-2</v>
      </c>
      <c r="H42" s="232">
        <f>VLOOKUP(H$2,Tab_SEMT!$1:$1048576,HLOOKUP($C42&amp;"_"&amp;10,Tab_SEMT!$1:$1048576,2,0),0)</f>
        <v>6.2045022845268298E-2</v>
      </c>
      <c r="I42" s="232">
        <f>VLOOKUP(I$2,Tab_SEMT!$1:$1048576,HLOOKUP($C42&amp;"_"&amp;10,Tab_SEMT!$1:$1048576,2,0),0)</f>
        <v>3.2300759106874501E-2</v>
      </c>
      <c r="J42" s="232">
        <f>VLOOKUP(J$2,Tab_SEMT!$1:$1048576,HLOOKUP($C42&amp;"_"&amp;10,Tab_SEMT!$1:$1048576,2,0),0)</f>
        <v>2.27762684226036E-2</v>
      </c>
      <c r="K42" s="232">
        <f>VLOOKUP(K$2,Tab_SEMT!$1:$1048576,HLOOKUP($C42&amp;"_"&amp;10,Tab_SEMT!$1:$1048576,2,0),0)</f>
        <v>2.7826905250549299E-2</v>
      </c>
      <c r="L42" s="232">
        <f>VLOOKUP(L$2,Tab_SEMT!$1:$1048576,HLOOKUP($C42&amp;"_"&amp;10,Tab_SEMT!$1:$1048576,2,0),0)</f>
        <v>0.11352971196174599</v>
      </c>
      <c r="M42" s="232">
        <f>VLOOKUP(M$2,Tab_SEMT!$1:$1048576,HLOOKUP($C42&amp;"_"&amp;10,Tab_SEMT!$1:$1048576,2,0),0)</f>
        <v>2.2518964484333999E-2</v>
      </c>
      <c r="N42" s="232">
        <f>VLOOKUP(N$2,Tab_SEMT!$1:$1048576,HLOOKUP($C42&amp;"_"&amp;10,Tab_SEMT!$1:$1048576,2,0),0)</f>
        <v>2.86256968975067E-2</v>
      </c>
      <c r="O42" s="232">
        <f>VLOOKUP(O$2,Tab_SEMT!$1:$1048576,HLOOKUP($C42&amp;"_"&amp;10,Tab_SEMT!$1:$1048576,2,0),0)</f>
        <v>0.35432350635528598</v>
      </c>
      <c r="P42" s="232">
        <f>VLOOKUP(P$2,Tab_SEMT!$1:$1048576,HLOOKUP($C42&amp;"_"&amp;10,Tab_SEMT!$1:$1048576,2,0),0)</f>
        <v>2.0705407485365899E-2</v>
      </c>
      <c r="Q42" s="232">
        <f>VLOOKUP(Q$2,Tab_SEMT!$1:$1048576,HLOOKUP($C42&amp;"_"&amp;10,Tab_SEMT!$1:$1048576,2,0),0)</f>
        <v>3.1431883573532098E-2</v>
      </c>
      <c r="R42" s="232">
        <f>VLOOKUP(R$2,Tab_SEMT!$1:$1048576,HLOOKUP($C42&amp;"_"&amp;10,Tab_SEMT!$1:$1048576,2,0),0)</f>
        <v>3.3519189804792397E-2</v>
      </c>
      <c r="S42" s="232">
        <f>VLOOKUP(S$2,Tab_SEMT!$1:$1048576,HLOOKUP($C42&amp;"_"&amp;10,Tab_SEMT!$1:$1048576,2,0),0)</f>
        <v>0.194788172841072</v>
      </c>
      <c r="T42" s="232">
        <f>VLOOKUP(T$2,Tab_SEMT!$1:$1048576,HLOOKUP($C42&amp;"_"&amp;10,Tab_SEMT!$1:$1048576,2,0),0)</f>
        <v>8.7227486073970795E-3</v>
      </c>
      <c r="U42" s="232">
        <f>VLOOKUP(U$2,Tab_SEMT!$1:$1048576,HLOOKUP($C42&amp;"_"&amp;10,Tab_SEMT!$1:$1048576,2,0),0)</f>
        <v>3.9237723685801003E-3</v>
      </c>
    </row>
    <row r="43" spans="3:21" x14ac:dyDescent="0.25">
      <c r="C43" s="327">
        <v>42014</v>
      </c>
      <c r="D43" s="232">
        <f>VLOOKUP(D$2,Tab_SEMT!$1:$1048576,HLOOKUP($C43&amp;"_"&amp;10,Tab_SEMT!$1:$1048576,2,0),0)</f>
        <v>4.9857463454827699E-4</v>
      </c>
      <c r="E43" s="232">
        <f>VLOOKUP(E$2,Tab_SEMT!$1:$1048576,HLOOKUP($C43&amp;"_"&amp;10,Tab_SEMT!$1:$1048576,2,0),0)</f>
        <v>5.0250589847564697E-3</v>
      </c>
      <c r="F43" s="232">
        <f>VLOOKUP(F$2,Tab_SEMT!$1:$1048576,HLOOKUP($C43&amp;"_"&amp;10,Tab_SEMT!$1:$1048576,2,0),0)</f>
        <v>8.5868174210190808E-3</v>
      </c>
      <c r="G43" s="232">
        <f>VLOOKUP(G$2,Tab_SEMT!$1:$1048576,HLOOKUP($C43&amp;"_"&amp;10,Tab_SEMT!$1:$1048576,2,0),0)</f>
        <v>1.3800564222037799E-2</v>
      </c>
      <c r="H43" s="232">
        <f>VLOOKUP(H$2,Tab_SEMT!$1:$1048576,HLOOKUP($C43&amp;"_"&amp;10,Tab_SEMT!$1:$1048576,2,0),0)</f>
        <v>6.0194943100213998E-2</v>
      </c>
      <c r="I43" s="232">
        <f>VLOOKUP(I$2,Tab_SEMT!$1:$1048576,HLOOKUP($C43&amp;"_"&amp;10,Tab_SEMT!$1:$1048576,2,0),0)</f>
        <v>3.14758569002151E-2</v>
      </c>
      <c r="J43" s="232">
        <f>VLOOKUP(J$2,Tab_SEMT!$1:$1048576,HLOOKUP($C43&amp;"_"&amp;10,Tab_SEMT!$1:$1048576,2,0),0)</f>
        <v>2.2708445787429799E-2</v>
      </c>
      <c r="K43" s="232">
        <f>VLOOKUP(K$2,Tab_SEMT!$1:$1048576,HLOOKUP($C43&amp;"_"&amp;10,Tab_SEMT!$1:$1048576,2,0),0)</f>
        <v>2.72877514362335E-2</v>
      </c>
      <c r="L43" s="232">
        <f>VLOOKUP(L$2,Tab_SEMT!$1:$1048576,HLOOKUP($C43&amp;"_"&amp;10,Tab_SEMT!$1:$1048576,2,0),0)</f>
        <v>0.110961191356182</v>
      </c>
      <c r="M43" s="232">
        <f>VLOOKUP(M$2,Tab_SEMT!$1:$1048576,HLOOKUP($C43&amp;"_"&amp;10,Tab_SEMT!$1:$1048576,2,0),0)</f>
        <v>2.5599448010325401E-2</v>
      </c>
      <c r="N43" s="232">
        <f>VLOOKUP(N$2,Tab_SEMT!$1:$1048576,HLOOKUP($C43&amp;"_"&amp;10,Tab_SEMT!$1:$1048576,2,0),0)</f>
        <v>2.7999242767691598E-2</v>
      </c>
      <c r="O43" s="232">
        <f>VLOOKUP(O$2,Tab_SEMT!$1:$1048576,HLOOKUP($C43&amp;"_"&amp;10,Tab_SEMT!$1:$1048576,2,0),0)</f>
        <v>0.34929975867271401</v>
      </c>
      <c r="P43" s="232">
        <f>VLOOKUP(P$2,Tab_SEMT!$1:$1048576,HLOOKUP($C43&amp;"_"&amp;10,Tab_SEMT!$1:$1048576,2,0),0)</f>
        <v>2.2172100841999099E-2</v>
      </c>
      <c r="Q43" s="232">
        <f>VLOOKUP(Q$2,Tab_SEMT!$1:$1048576,HLOOKUP($C43&amp;"_"&amp;10,Tab_SEMT!$1:$1048576,2,0),0)</f>
        <v>3.2160736620426199E-2</v>
      </c>
      <c r="R43" s="232">
        <f>VLOOKUP(R$2,Tab_SEMT!$1:$1048576,HLOOKUP($C43&amp;"_"&amp;10,Tab_SEMT!$1:$1048576,2,0),0)</f>
        <v>3.4352432936429998E-2</v>
      </c>
      <c r="S43" s="232">
        <f>VLOOKUP(S$2,Tab_SEMT!$1:$1048576,HLOOKUP($C43&amp;"_"&amp;10,Tab_SEMT!$1:$1048576,2,0),0)</f>
        <v>0.19921919703483601</v>
      </c>
      <c r="T43" s="232">
        <f>VLOOKUP(T$2,Tab_SEMT!$1:$1048576,HLOOKUP($C43&amp;"_"&amp;10,Tab_SEMT!$1:$1048576,2,0),0)</f>
        <v>8.0138146877288801E-3</v>
      </c>
      <c r="U43" s="232">
        <f>VLOOKUP(U$2,Tab_SEMT!$1:$1048576,HLOOKUP($C43&amp;"_"&amp;10,Tab_SEMT!$1:$1048576,2,0),0)</f>
        <v>3.6696628667414201E-3</v>
      </c>
    </row>
    <row r="44" spans="3:21" x14ac:dyDescent="0.25">
      <c r="C44" s="327">
        <v>2015</v>
      </c>
      <c r="D44" s="232">
        <f>VLOOKUP(D$2,Tab_SEMT!$1:$1048576,HLOOKUP($C44&amp;"_"&amp;10,Tab_SEMT!$1:$1048576,2,0),0)</f>
        <v>2.3262653849087699E-4</v>
      </c>
      <c r="E44" s="232">
        <f>VLOOKUP(E$2,Tab_SEMT!$1:$1048576,HLOOKUP($C44&amp;"_"&amp;10,Tab_SEMT!$1:$1048576,2,0),0)</f>
        <v>4.8883641138672803E-3</v>
      </c>
      <c r="F44" s="232">
        <f>VLOOKUP(F$2,Tab_SEMT!$1:$1048576,HLOOKUP($C44&amp;"_"&amp;10,Tab_SEMT!$1:$1048576,2,0),0)</f>
        <v>8.0461949110031093E-3</v>
      </c>
      <c r="G44" s="232">
        <f>VLOOKUP(G$2,Tab_SEMT!$1:$1048576,HLOOKUP($C44&amp;"_"&amp;10,Tab_SEMT!$1:$1048576,2,0),0)</f>
        <v>1.29829132929444E-2</v>
      </c>
      <c r="H44" s="232">
        <f>VLOOKUP(H$2,Tab_SEMT!$1:$1048576,HLOOKUP($C44&amp;"_"&amp;10,Tab_SEMT!$1:$1048576,2,0),0)</f>
        <v>5.7263705879449803E-2</v>
      </c>
      <c r="I44" s="232">
        <f>VLOOKUP(I$2,Tab_SEMT!$1:$1048576,HLOOKUP($C44&amp;"_"&amp;10,Tab_SEMT!$1:$1048576,2,0),0)</f>
        <v>3.0202668160200102E-2</v>
      </c>
      <c r="J44" s="232">
        <f>VLOOKUP(J$2,Tab_SEMT!$1:$1048576,HLOOKUP($C44&amp;"_"&amp;10,Tab_SEMT!$1:$1048576,2,0),0)</f>
        <v>2.0601082593202601E-2</v>
      </c>
      <c r="K44" s="232">
        <f>VLOOKUP(K$2,Tab_SEMT!$1:$1048576,HLOOKUP($C44&amp;"_"&amp;10,Tab_SEMT!$1:$1048576,2,0),0)</f>
        <v>2.5105284526944199E-2</v>
      </c>
      <c r="L44" s="232">
        <f>VLOOKUP(L$2,Tab_SEMT!$1:$1048576,HLOOKUP($C44&amp;"_"&amp;10,Tab_SEMT!$1:$1048576,2,0),0)</f>
        <v>0.10632793605327601</v>
      </c>
      <c r="M44" s="232">
        <f>VLOOKUP(M$2,Tab_SEMT!$1:$1048576,HLOOKUP($C44&amp;"_"&amp;10,Tab_SEMT!$1:$1048576,2,0),0)</f>
        <v>2.31699962168932E-2</v>
      </c>
      <c r="N44" s="232">
        <f>VLOOKUP(N$2,Tab_SEMT!$1:$1048576,HLOOKUP($C44&amp;"_"&amp;10,Tab_SEMT!$1:$1048576,2,0),0)</f>
        <v>2.6885632425546601E-2</v>
      </c>
      <c r="O44" s="232">
        <f>VLOOKUP(O$2,Tab_SEMT!$1:$1048576,HLOOKUP($C44&amp;"_"&amp;10,Tab_SEMT!$1:$1048576,2,0),0)</f>
        <v>0.35293287038803101</v>
      </c>
      <c r="P44" s="232">
        <f>VLOOKUP(P$2,Tab_SEMT!$1:$1048576,HLOOKUP($C44&amp;"_"&amp;10,Tab_SEMT!$1:$1048576,2,0),0)</f>
        <v>2.1936446428298999E-2</v>
      </c>
      <c r="Q44" s="232">
        <f>VLOOKUP(Q$2,Tab_SEMT!$1:$1048576,HLOOKUP($C44&amp;"_"&amp;10,Tab_SEMT!$1:$1048576,2,0),0)</f>
        <v>3.2196052372455597E-2</v>
      </c>
      <c r="R44" s="232">
        <f>VLOOKUP(R$2,Tab_SEMT!$1:$1048576,HLOOKUP($C44&amp;"_"&amp;10,Tab_SEMT!$1:$1048576,2,0),0)</f>
        <v>3.6346048116684002E-2</v>
      </c>
      <c r="S44" s="232">
        <f>VLOOKUP(S$2,Tab_SEMT!$1:$1048576,HLOOKUP($C44&amp;"_"&amp;10,Tab_SEMT!$1:$1048576,2,0),0)</f>
        <v>0.20125484466552701</v>
      </c>
      <c r="T44" s="232">
        <f>VLOOKUP(T$2,Tab_SEMT!$1:$1048576,HLOOKUP($C44&amp;"_"&amp;10,Tab_SEMT!$1:$1048576,2,0),0)</f>
        <v>1.00833661854267E-2</v>
      </c>
      <c r="U44" s="232">
        <f>VLOOKUP(U$2,Tab_SEMT!$1:$1048576,HLOOKUP($C44&amp;"_"&amp;10,Tab_SEMT!$1:$1048576,2,0),0)</f>
        <v>3.9645177312195301E-3</v>
      </c>
    </row>
    <row r="45" spans="3:21" x14ac:dyDescent="0.25">
      <c r="C45" s="327">
        <v>12015</v>
      </c>
      <c r="D45" s="232">
        <f>VLOOKUP(D$2,Tab_SEMT!$1:$1048576,HLOOKUP($C45&amp;"_"&amp;10,Tab_SEMT!$1:$1048576,2,0),0)</f>
        <v>2.6400163187645397E-4</v>
      </c>
      <c r="E45" s="232">
        <f>VLOOKUP(E$2,Tab_SEMT!$1:$1048576,HLOOKUP($C45&amp;"_"&amp;10,Tab_SEMT!$1:$1048576,2,0),0)</f>
        <v>5.0056357868015801E-3</v>
      </c>
      <c r="F45" s="232">
        <f>VLOOKUP(F$2,Tab_SEMT!$1:$1048576,HLOOKUP($C45&amp;"_"&amp;10,Tab_SEMT!$1:$1048576,2,0),0)</f>
        <v>9.1091636568307894E-3</v>
      </c>
      <c r="G45" s="232">
        <f>VLOOKUP(G$2,Tab_SEMT!$1:$1048576,HLOOKUP($C45&amp;"_"&amp;10,Tab_SEMT!$1:$1048576,2,0),0)</f>
        <v>1.4620535075664499E-2</v>
      </c>
      <c r="H45" s="232">
        <f>VLOOKUP(H$2,Tab_SEMT!$1:$1048576,HLOOKUP($C45&amp;"_"&amp;10,Tab_SEMT!$1:$1048576,2,0),0)</f>
        <v>5.9871632605791099E-2</v>
      </c>
      <c r="I45" s="232">
        <f>VLOOKUP(I$2,Tab_SEMT!$1:$1048576,HLOOKUP($C45&amp;"_"&amp;10,Tab_SEMT!$1:$1048576,2,0),0)</f>
        <v>3.2555069774389302E-2</v>
      </c>
      <c r="J45" s="232">
        <f>VLOOKUP(J$2,Tab_SEMT!$1:$1048576,HLOOKUP($C45&amp;"_"&amp;10,Tab_SEMT!$1:$1048576,2,0),0)</f>
        <v>2.12516877800226E-2</v>
      </c>
      <c r="K45" s="232">
        <f>VLOOKUP(K$2,Tab_SEMT!$1:$1048576,HLOOKUP($C45&amp;"_"&amp;10,Tab_SEMT!$1:$1048576,2,0),0)</f>
        <v>2.7828125283122101E-2</v>
      </c>
      <c r="L45" s="232">
        <f>VLOOKUP(L$2,Tab_SEMT!$1:$1048576,HLOOKUP($C45&amp;"_"&amp;10,Tab_SEMT!$1:$1048576,2,0),0)</f>
        <v>0.108569487929344</v>
      </c>
      <c r="M45" s="232">
        <f>VLOOKUP(M$2,Tab_SEMT!$1:$1048576,HLOOKUP($C45&amp;"_"&amp;10,Tab_SEMT!$1:$1048576,2,0),0)</f>
        <v>2.1816568449139599E-2</v>
      </c>
      <c r="N45" s="232">
        <f>VLOOKUP(N$2,Tab_SEMT!$1:$1048576,HLOOKUP($C45&amp;"_"&amp;10,Tab_SEMT!$1:$1048576,2,0),0)</f>
        <v>2.8176153078675301E-2</v>
      </c>
      <c r="O45" s="232">
        <f>VLOOKUP(O$2,Tab_SEMT!$1:$1048576,HLOOKUP($C45&amp;"_"&amp;10,Tab_SEMT!$1:$1048576,2,0),0)</f>
        <v>0.34776192903518699</v>
      </c>
      <c r="P45" s="232">
        <f>VLOOKUP(P$2,Tab_SEMT!$1:$1048576,HLOOKUP($C45&amp;"_"&amp;10,Tab_SEMT!$1:$1048576,2,0),0)</f>
        <v>2.0528916269540801E-2</v>
      </c>
      <c r="Q45" s="232">
        <f>VLOOKUP(Q$2,Tab_SEMT!$1:$1048576,HLOOKUP($C45&amp;"_"&amp;10,Tab_SEMT!$1:$1048576,2,0),0)</f>
        <v>3.3138643950223902E-2</v>
      </c>
      <c r="R45" s="232">
        <f>VLOOKUP(R$2,Tab_SEMT!$1:$1048576,HLOOKUP($C45&amp;"_"&amp;10,Tab_SEMT!$1:$1048576,2,0),0)</f>
        <v>3.4577734768390697E-2</v>
      </c>
      <c r="S45" s="232">
        <f>VLOOKUP(S$2,Tab_SEMT!$1:$1048576,HLOOKUP($C45&amp;"_"&amp;10,Tab_SEMT!$1:$1048576,2,0),0)</f>
        <v>0.20289251208305401</v>
      </c>
      <c r="T45" s="232">
        <f>VLOOKUP(T$2,Tab_SEMT!$1:$1048576,HLOOKUP($C45&amp;"_"&amp;10,Tab_SEMT!$1:$1048576,2,0),0)</f>
        <v>9.86082665622234E-3</v>
      </c>
      <c r="U45" s="232">
        <f>VLOOKUP(U$2,Tab_SEMT!$1:$1048576,HLOOKUP($C45&amp;"_"&amp;10,Tab_SEMT!$1:$1048576,2,0),0)</f>
        <v>3.9813197217881697E-3</v>
      </c>
    </row>
    <row r="46" spans="3:21" x14ac:dyDescent="0.25">
      <c r="C46" s="327">
        <v>22015</v>
      </c>
      <c r="D46" s="232">
        <f>VLOOKUP(D$2,Tab_SEMT!$1:$1048576,HLOOKUP($C46&amp;"_"&amp;10,Tab_SEMT!$1:$1048576,2,0),0)</f>
        <v>2.6762022753246101E-4</v>
      </c>
      <c r="E46" s="232">
        <f>VLOOKUP(E$2,Tab_SEMT!$1:$1048576,HLOOKUP($C46&amp;"_"&amp;10,Tab_SEMT!$1:$1048576,2,0),0)</f>
        <v>4.9288026057183699E-3</v>
      </c>
      <c r="F46" s="232">
        <f>VLOOKUP(F$2,Tab_SEMT!$1:$1048576,HLOOKUP($C46&amp;"_"&amp;10,Tab_SEMT!$1:$1048576,2,0),0)</f>
        <v>8.8606327772140503E-3</v>
      </c>
      <c r="G46" s="232">
        <f>VLOOKUP(G$2,Tab_SEMT!$1:$1048576,HLOOKUP($C46&amp;"_"&amp;10,Tab_SEMT!$1:$1048576,2,0),0)</f>
        <v>1.34552968665957E-2</v>
      </c>
      <c r="H46" s="232">
        <f>VLOOKUP(H$2,Tab_SEMT!$1:$1048576,HLOOKUP($C46&amp;"_"&amp;10,Tab_SEMT!$1:$1048576,2,0),0)</f>
        <v>5.8185406029224403E-2</v>
      </c>
      <c r="I46" s="232">
        <f>VLOOKUP(I$2,Tab_SEMT!$1:$1048576,HLOOKUP($C46&amp;"_"&amp;10,Tab_SEMT!$1:$1048576,2,0),0)</f>
        <v>3.1037496402859702E-2</v>
      </c>
      <c r="J46" s="232">
        <f>VLOOKUP(J$2,Tab_SEMT!$1:$1048576,HLOOKUP($C46&amp;"_"&amp;10,Tab_SEMT!$1:$1048576,2,0),0)</f>
        <v>2.1048832684755301E-2</v>
      </c>
      <c r="K46" s="232">
        <f>VLOOKUP(K$2,Tab_SEMT!$1:$1048576,HLOOKUP($C46&amp;"_"&amp;10,Tab_SEMT!$1:$1048576,2,0),0)</f>
        <v>2.6403369382023801E-2</v>
      </c>
      <c r="L46" s="232">
        <f>VLOOKUP(L$2,Tab_SEMT!$1:$1048576,HLOOKUP($C46&amp;"_"&amp;10,Tab_SEMT!$1:$1048576,2,0),0)</f>
        <v>0.109399057924747</v>
      </c>
      <c r="M46" s="232">
        <f>VLOOKUP(M$2,Tab_SEMT!$1:$1048576,HLOOKUP($C46&amp;"_"&amp;10,Tab_SEMT!$1:$1048576,2,0),0)</f>
        <v>2.52350438386202E-2</v>
      </c>
      <c r="N46" s="232">
        <f>VLOOKUP(N$2,Tab_SEMT!$1:$1048576,HLOOKUP($C46&amp;"_"&amp;10,Tab_SEMT!$1:$1048576,2,0),0)</f>
        <v>2.8482202440500301E-2</v>
      </c>
      <c r="O46" s="232">
        <f>VLOOKUP(O$2,Tab_SEMT!$1:$1048576,HLOOKUP($C46&amp;"_"&amp;10,Tab_SEMT!$1:$1048576,2,0),0)</f>
        <v>0.34851330518722501</v>
      </c>
      <c r="P46" s="232">
        <f>VLOOKUP(P$2,Tab_SEMT!$1:$1048576,HLOOKUP($C46&amp;"_"&amp;10,Tab_SEMT!$1:$1048576,2,0),0)</f>
        <v>2.2222636267542801E-2</v>
      </c>
      <c r="Q46" s="232">
        <f>VLOOKUP(Q$2,Tab_SEMT!$1:$1048576,HLOOKUP($C46&amp;"_"&amp;10,Tab_SEMT!$1:$1048576,2,0),0)</f>
        <v>3.1140837818384198E-2</v>
      </c>
      <c r="R46" s="232">
        <f>VLOOKUP(R$2,Tab_SEMT!$1:$1048576,HLOOKUP($C46&amp;"_"&amp;10,Tab_SEMT!$1:$1048576,2,0),0)</f>
        <v>3.4196894615888603E-2</v>
      </c>
      <c r="S46" s="232">
        <f>VLOOKUP(S$2,Tab_SEMT!$1:$1048576,HLOOKUP($C46&amp;"_"&amp;10,Tab_SEMT!$1:$1048576,2,0),0)</f>
        <v>0.205742612481117</v>
      </c>
      <c r="T46" s="232">
        <f>VLOOKUP(T$2,Tab_SEMT!$1:$1048576,HLOOKUP($C46&amp;"_"&amp;10,Tab_SEMT!$1:$1048576,2,0),0)</f>
        <v>1.0770298540592201E-2</v>
      </c>
      <c r="U46" s="232">
        <f>VLOOKUP(U$2,Tab_SEMT!$1:$1048576,HLOOKUP($C46&amp;"_"&amp;10,Tab_SEMT!$1:$1048576,2,0),0)</f>
        <v>4.1299671865999699E-3</v>
      </c>
    </row>
    <row r="47" spans="3:21" x14ac:dyDescent="0.25">
      <c r="C47" s="327">
        <v>32015</v>
      </c>
      <c r="D47" s="232">
        <f>VLOOKUP(D$2,Tab_SEMT!$1:$1048576,HLOOKUP($C47&amp;"_"&amp;10,Tab_SEMT!$1:$1048576,2,0),0)</f>
        <v>2.2404367337003399E-4</v>
      </c>
      <c r="E47" s="232">
        <f>VLOOKUP(E$2,Tab_SEMT!$1:$1048576,HLOOKUP($C47&amp;"_"&amp;10,Tab_SEMT!$1:$1048576,2,0),0)</f>
        <v>5.7486589066684203E-3</v>
      </c>
      <c r="F47" s="232">
        <f>VLOOKUP(F$2,Tab_SEMT!$1:$1048576,HLOOKUP($C47&amp;"_"&amp;10,Tab_SEMT!$1:$1048576,2,0),0)</f>
        <v>7.7285454608500004E-3</v>
      </c>
      <c r="G47" s="232">
        <f>VLOOKUP(G$2,Tab_SEMT!$1:$1048576,HLOOKUP($C47&amp;"_"&amp;10,Tab_SEMT!$1:$1048576,2,0),0)</f>
        <v>1.37745710089803E-2</v>
      </c>
      <c r="H47" s="232">
        <f>VLOOKUP(H$2,Tab_SEMT!$1:$1048576,HLOOKUP($C47&amp;"_"&amp;10,Tab_SEMT!$1:$1048576,2,0),0)</f>
        <v>5.7489015161991099E-2</v>
      </c>
      <c r="I47" s="232">
        <f>VLOOKUP(I$2,Tab_SEMT!$1:$1048576,HLOOKUP($C47&amp;"_"&amp;10,Tab_SEMT!$1:$1048576,2,0),0)</f>
        <v>3.2467529177665697E-2</v>
      </c>
      <c r="J47" s="232">
        <f>VLOOKUP(J$2,Tab_SEMT!$1:$1048576,HLOOKUP($C47&amp;"_"&amp;10,Tab_SEMT!$1:$1048576,2,0),0)</f>
        <v>2.0776228979229899E-2</v>
      </c>
      <c r="K47" s="232">
        <f>VLOOKUP(K$2,Tab_SEMT!$1:$1048576,HLOOKUP($C47&amp;"_"&amp;10,Tab_SEMT!$1:$1048576,2,0),0)</f>
        <v>2.5965103879570999E-2</v>
      </c>
      <c r="L47" s="232">
        <f>VLOOKUP(L$2,Tab_SEMT!$1:$1048576,HLOOKUP($C47&amp;"_"&amp;10,Tab_SEMT!$1:$1048576,2,0),0)</f>
        <v>0.10405091941356701</v>
      </c>
      <c r="M47" s="232">
        <f>VLOOKUP(M$2,Tab_SEMT!$1:$1048576,HLOOKUP($C47&amp;"_"&amp;10,Tab_SEMT!$1:$1048576,2,0),0)</f>
        <v>2.5414926931261999E-2</v>
      </c>
      <c r="N47" s="232">
        <f>VLOOKUP(N$2,Tab_SEMT!$1:$1048576,HLOOKUP($C47&amp;"_"&amp;10,Tab_SEMT!$1:$1048576,2,0),0)</f>
        <v>2.7040103450417501E-2</v>
      </c>
      <c r="O47" s="232">
        <f>VLOOKUP(O$2,Tab_SEMT!$1:$1048576,HLOOKUP($C47&amp;"_"&amp;10,Tab_SEMT!$1:$1048576,2,0),0)</f>
        <v>0.34994313120842002</v>
      </c>
      <c r="P47" s="232">
        <f>VLOOKUP(P$2,Tab_SEMT!$1:$1048576,HLOOKUP($C47&amp;"_"&amp;10,Tab_SEMT!$1:$1048576,2,0),0)</f>
        <v>2.2740386426448801E-2</v>
      </c>
      <c r="Q47" s="232">
        <f>VLOOKUP(Q$2,Tab_SEMT!$1:$1048576,HLOOKUP($C47&amp;"_"&amp;10,Tab_SEMT!$1:$1048576,2,0),0)</f>
        <v>3.1858768314123202E-2</v>
      </c>
      <c r="R47" s="232">
        <f>VLOOKUP(R$2,Tab_SEMT!$1:$1048576,HLOOKUP($C47&amp;"_"&amp;10,Tab_SEMT!$1:$1048576,2,0),0)</f>
        <v>3.5254474729299497E-2</v>
      </c>
      <c r="S47" s="232">
        <f>VLOOKUP(S$2,Tab_SEMT!$1:$1048576,HLOOKUP($C47&amp;"_"&amp;10,Tab_SEMT!$1:$1048576,2,0),0)</f>
        <v>0.210147425532341</v>
      </c>
      <c r="T47" s="232">
        <f>VLOOKUP(T$2,Tab_SEMT!$1:$1048576,HLOOKUP($C47&amp;"_"&amp;10,Tab_SEMT!$1:$1048576,2,0),0)</f>
        <v>9.5568634569644893E-3</v>
      </c>
      <c r="U47" s="232">
        <f>VLOOKUP(U$2,Tab_SEMT!$1:$1048576,HLOOKUP($C47&amp;"_"&amp;10,Tab_SEMT!$1:$1048576,2,0),0)</f>
        <v>4.0376158431172397E-3</v>
      </c>
    </row>
    <row r="48" spans="3:21" x14ac:dyDescent="0.25">
      <c r="C48" s="327">
        <v>42015</v>
      </c>
      <c r="D48" s="232">
        <f>VLOOKUP(D$2,Tab_SEMT!$1:$1048576,HLOOKUP($C48&amp;"_"&amp;10,Tab_SEMT!$1:$1048576,2,0),0)</f>
        <v>1.74420478288084E-4</v>
      </c>
      <c r="E48" s="232">
        <f>VLOOKUP(E$2,Tab_SEMT!$1:$1048576,HLOOKUP($C48&amp;"_"&amp;10,Tab_SEMT!$1:$1048576,2,0),0)</f>
        <v>3.8664890453219401E-3</v>
      </c>
      <c r="F48" s="232">
        <f>VLOOKUP(F$2,Tab_SEMT!$1:$1048576,HLOOKUP($C48&amp;"_"&amp;10,Tab_SEMT!$1:$1048576,2,0),0)</f>
        <v>6.4765168353915197E-3</v>
      </c>
      <c r="G48" s="232">
        <f>VLOOKUP(G$2,Tab_SEMT!$1:$1048576,HLOOKUP($C48&amp;"_"&amp;10,Tab_SEMT!$1:$1048576,2,0),0)</f>
        <v>1.0070073418319199E-2</v>
      </c>
      <c r="H48" s="232">
        <f>VLOOKUP(H$2,Tab_SEMT!$1:$1048576,HLOOKUP($C48&amp;"_"&amp;10,Tab_SEMT!$1:$1048576,2,0),0)</f>
        <v>5.3492911159992197E-2</v>
      </c>
      <c r="I48" s="232">
        <f>VLOOKUP(I$2,Tab_SEMT!$1:$1048576,HLOOKUP($C48&amp;"_"&amp;10,Tab_SEMT!$1:$1048576,2,0),0)</f>
        <v>2.47285459190607E-2</v>
      </c>
      <c r="J48" s="232">
        <f>VLOOKUP(J$2,Tab_SEMT!$1:$1048576,HLOOKUP($C48&amp;"_"&amp;10,Tab_SEMT!$1:$1048576,2,0),0)</f>
        <v>1.9320709630847002E-2</v>
      </c>
      <c r="K48" s="232">
        <f>VLOOKUP(K$2,Tab_SEMT!$1:$1048576,HLOOKUP($C48&amp;"_"&amp;10,Tab_SEMT!$1:$1048576,2,0),0)</f>
        <v>2.0201833918690699E-2</v>
      </c>
      <c r="L48" s="232">
        <f>VLOOKUP(L$2,Tab_SEMT!$1:$1048576,HLOOKUP($C48&amp;"_"&amp;10,Tab_SEMT!$1:$1048576,2,0),0)</f>
        <v>0.10326198488473901</v>
      </c>
      <c r="M48" s="232">
        <f>VLOOKUP(M$2,Tab_SEMT!$1:$1048576,HLOOKUP($C48&amp;"_"&amp;10,Tab_SEMT!$1:$1048576,2,0),0)</f>
        <v>2.0184006541967399E-2</v>
      </c>
      <c r="N48" s="232">
        <f>VLOOKUP(N$2,Tab_SEMT!$1:$1048576,HLOOKUP($C48&amp;"_"&amp;10,Tab_SEMT!$1:$1048576,2,0),0)</f>
        <v>2.3823117837309799E-2</v>
      </c>
      <c r="O48" s="232">
        <f>VLOOKUP(O$2,Tab_SEMT!$1:$1048576,HLOOKUP($C48&amp;"_"&amp;10,Tab_SEMT!$1:$1048576,2,0),0)</f>
        <v>0.36558347940444902</v>
      </c>
      <c r="P48" s="232">
        <f>VLOOKUP(P$2,Tab_SEMT!$1:$1048576,HLOOKUP($C48&amp;"_"&amp;10,Tab_SEMT!$1:$1048576,2,0),0)</f>
        <v>2.22500637173653E-2</v>
      </c>
      <c r="Q48" s="232">
        <f>VLOOKUP(Q$2,Tab_SEMT!$1:$1048576,HLOOKUP($C48&amp;"_"&amp;10,Tab_SEMT!$1:$1048576,2,0),0)</f>
        <v>3.2657537609338802E-2</v>
      </c>
      <c r="R48" s="232">
        <f>VLOOKUP(R$2,Tab_SEMT!$1:$1048576,HLOOKUP($C48&amp;"_"&amp;10,Tab_SEMT!$1:$1048576,2,0),0)</f>
        <v>4.1386656463146203E-2</v>
      </c>
      <c r="S48" s="232">
        <f>VLOOKUP(S$2,Tab_SEMT!$1:$1048576,HLOOKUP($C48&amp;"_"&amp;10,Tab_SEMT!$1:$1048576,2,0),0)</f>
        <v>0.18614985048770899</v>
      </c>
      <c r="T48" s="232">
        <f>VLOOKUP(T$2,Tab_SEMT!$1:$1048576,HLOOKUP($C48&amp;"_"&amp;10,Tab_SEMT!$1:$1048576,2,0),0)</f>
        <v>1.01400297135115E-2</v>
      </c>
      <c r="U48" s="232">
        <f>VLOOKUP(U$2,Tab_SEMT!$1:$1048576,HLOOKUP($C48&amp;"_"&amp;10,Tab_SEMT!$1:$1048576,2,0),0)</f>
        <v>3.7069895770400802E-3</v>
      </c>
    </row>
    <row r="49" spans="1:21" x14ac:dyDescent="0.25">
      <c r="C49" s="327">
        <v>2016</v>
      </c>
      <c r="D49" s="232">
        <f>VLOOKUP(D$2,Tab_SEMT!$1:$1048576,HLOOKUP($C49&amp;"_"&amp;10,Tab_SEMT!$1:$1048576,2,0),0)</f>
        <v>2.84825946437195E-4</v>
      </c>
      <c r="E49" s="232">
        <f>VLOOKUP(E$2,Tab_SEMT!$1:$1048576,HLOOKUP($C49&amp;"_"&amp;10,Tab_SEMT!$1:$1048576,2,0),0)</f>
        <v>3.5686851479113102E-3</v>
      </c>
      <c r="F49" s="232">
        <f>VLOOKUP(F$2,Tab_SEMT!$1:$1048576,HLOOKUP($C49&amp;"_"&amp;10,Tab_SEMT!$1:$1048576,2,0),0)</f>
        <v>6.1850366182625302E-3</v>
      </c>
      <c r="G49" s="232">
        <f>VLOOKUP(G$2,Tab_SEMT!$1:$1048576,HLOOKUP($C49&amp;"_"&amp;10,Tab_SEMT!$1:$1048576,2,0),0)</f>
        <v>9.7940592095255904E-3</v>
      </c>
      <c r="H49" s="232">
        <f>VLOOKUP(H$2,Tab_SEMT!$1:$1048576,HLOOKUP($C49&amp;"_"&amp;10,Tab_SEMT!$1:$1048576,2,0),0)</f>
        <v>5.3142510354518897E-2</v>
      </c>
      <c r="I49" s="232">
        <f>VLOOKUP(I$2,Tab_SEMT!$1:$1048576,HLOOKUP($C49&amp;"_"&amp;10,Tab_SEMT!$1:$1048576,2,0),0)</f>
        <v>2.5319578126072901E-2</v>
      </c>
      <c r="J49" s="232">
        <f>VLOOKUP(J$2,Tab_SEMT!$1:$1048576,HLOOKUP($C49&amp;"_"&amp;10,Tab_SEMT!$1:$1048576,2,0),0)</f>
        <v>1.8833415582776101E-2</v>
      </c>
      <c r="K49" s="232">
        <f>VLOOKUP(K$2,Tab_SEMT!$1:$1048576,HLOOKUP($C49&amp;"_"&amp;10,Tab_SEMT!$1:$1048576,2,0),0)</f>
        <v>1.99883747845888E-2</v>
      </c>
      <c r="L49" s="232">
        <f>VLOOKUP(L$2,Tab_SEMT!$1:$1048576,HLOOKUP($C49&amp;"_"&amp;10,Tab_SEMT!$1:$1048576,2,0),0)</f>
        <v>0.101826667785645</v>
      </c>
      <c r="M49" s="232">
        <f>VLOOKUP(M$2,Tab_SEMT!$1:$1048576,HLOOKUP($C49&amp;"_"&amp;10,Tab_SEMT!$1:$1048576,2,0),0)</f>
        <v>1.8608987331390402E-2</v>
      </c>
      <c r="N49" s="232">
        <f>VLOOKUP(N$2,Tab_SEMT!$1:$1048576,HLOOKUP($C49&amp;"_"&amp;10,Tab_SEMT!$1:$1048576,2,0),0)</f>
        <v>2.2861376404762299E-2</v>
      </c>
      <c r="O49" s="232">
        <f>VLOOKUP(O$2,Tab_SEMT!$1:$1048576,HLOOKUP($C49&amp;"_"&amp;10,Tab_SEMT!$1:$1048576,2,0),0)</f>
        <v>0.35867223143577598</v>
      </c>
      <c r="P49" s="232">
        <f>VLOOKUP(P$2,Tab_SEMT!$1:$1048576,HLOOKUP($C49&amp;"_"&amp;10,Tab_SEMT!$1:$1048576,2,0),0)</f>
        <v>2.4565938860178001E-2</v>
      </c>
      <c r="Q49" s="232">
        <f>VLOOKUP(Q$2,Tab_SEMT!$1:$1048576,HLOOKUP($C49&amp;"_"&amp;10,Tab_SEMT!$1:$1048576,2,0),0)</f>
        <v>2.8750414028763799E-2</v>
      </c>
      <c r="R49" s="232">
        <f>VLOOKUP(R$2,Tab_SEMT!$1:$1048576,HLOOKUP($C49&amp;"_"&amp;10,Tab_SEMT!$1:$1048576,2,0),0)</f>
        <v>3.9993800222873702E-2</v>
      </c>
      <c r="S49" s="232">
        <f>VLOOKUP(S$2,Tab_SEMT!$1:$1048576,HLOOKUP($C49&amp;"_"&amp;10,Tab_SEMT!$1:$1048576,2,0),0)</f>
        <v>0.21118389070033999</v>
      </c>
      <c r="T49" s="232">
        <f>VLOOKUP(T$2,Tab_SEMT!$1:$1048576,HLOOKUP($C49&amp;"_"&amp;10,Tab_SEMT!$1:$1048576,2,0),0)</f>
        <v>1.1145541444420801E-2</v>
      </c>
      <c r="U49" s="232">
        <f>VLOOKUP(U$2,Tab_SEMT!$1:$1048576,HLOOKUP($C49&amp;"_"&amp;10,Tab_SEMT!$1:$1048576,2,0),0)</f>
        <v>3.71963856741786E-3</v>
      </c>
    </row>
    <row r="50" spans="1:21" x14ac:dyDescent="0.25">
      <c r="C50" s="327">
        <v>12016</v>
      </c>
      <c r="D50" s="232">
        <f>VLOOKUP(D$2,Tab_SEMT!$1:$1048576,HLOOKUP($C50&amp;"_"&amp;10,Tab_SEMT!$1:$1048576,2,0),0)</f>
        <v>1.96439868886955E-4</v>
      </c>
      <c r="E50" s="232">
        <f>VLOOKUP(E$2,Tab_SEMT!$1:$1048576,HLOOKUP($C50&amp;"_"&amp;10,Tab_SEMT!$1:$1048576,2,0),0)</f>
        <v>3.7416450213640898E-3</v>
      </c>
      <c r="F50" s="232">
        <f>VLOOKUP(F$2,Tab_SEMT!$1:$1048576,HLOOKUP($C50&amp;"_"&amp;10,Tab_SEMT!$1:$1048576,2,0),0)</f>
        <v>6.4372522756457303E-3</v>
      </c>
      <c r="G50" s="232">
        <f>VLOOKUP(G$2,Tab_SEMT!$1:$1048576,HLOOKUP($C50&amp;"_"&amp;10,Tab_SEMT!$1:$1048576,2,0),0)</f>
        <v>9.6274344250559807E-3</v>
      </c>
      <c r="H50" s="232">
        <f>VLOOKUP(H$2,Tab_SEMT!$1:$1048576,HLOOKUP($C50&amp;"_"&amp;10,Tab_SEMT!$1:$1048576,2,0),0)</f>
        <v>5.2514802664518398E-2</v>
      </c>
      <c r="I50" s="232">
        <f>VLOOKUP(I$2,Tab_SEMT!$1:$1048576,HLOOKUP($C50&amp;"_"&amp;10,Tab_SEMT!$1:$1048576,2,0),0)</f>
        <v>2.4825559929013301E-2</v>
      </c>
      <c r="J50" s="232">
        <f>VLOOKUP(J$2,Tab_SEMT!$1:$1048576,HLOOKUP($C50&amp;"_"&amp;10,Tab_SEMT!$1:$1048576,2,0),0)</f>
        <v>1.9456312060356099E-2</v>
      </c>
      <c r="K50" s="232">
        <f>VLOOKUP(K$2,Tab_SEMT!$1:$1048576,HLOOKUP($C50&amp;"_"&amp;10,Tab_SEMT!$1:$1048576,2,0),0)</f>
        <v>1.94230787456036E-2</v>
      </c>
      <c r="L50" s="232">
        <f>VLOOKUP(L$2,Tab_SEMT!$1:$1048576,HLOOKUP($C50&amp;"_"&amp;10,Tab_SEMT!$1:$1048576,2,0),0)</f>
        <v>0.102956660091877</v>
      </c>
      <c r="M50" s="232">
        <f>VLOOKUP(M$2,Tab_SEMT!$1:$1048576,HLOOKUP($C50&amp;"_"&amp;10,Tab_SEMT!$1:$1048576,2,0),0)</f>
        <v>1.8696989864110902E-2</v>
      </c>
      <c r="N50" s="232">
        <f>VLOOKUP(N$2,Tab_SEMT!$1:$1048576,HLOOKUP($C50&amp;"_"&amp;10,Tab_SEMT!$1:$1048576,2,0),0)</f>
        <v>2.3011688143014901E-2</v>
      </c>
      <c r="O50" s="232">
        <f>VLOOKUP(O$2,Tab_SEMT!$1:$1048576,HLOOKUP($C50&amp;"_"&amp;10,Tab_SEMT!$1:$1048576,2,0),0)</f>
        <v>0.35618284344673201</v>
      </c>
      <c r="P50" s="232">
        <f>VLOOKUP(P$2,Tab_SEMT!$1:$1048576,HLOOKUP($C50&amp;"_"&amp;10,Tab_SEMT!$1:$1048576,2,0),0)</f>
        <v>2.4645447731018101E-2</v>
      </c>
      <c r="Q50" s="232">
        <f>VLOOKUP(Q$2,Tab_SEMT!$1:$1048576,HLOOKUP($C50&amp;"_"&amp;10,Tab_SEMT!$1:$1048576,2,0),0)</f>
        <v>3.03424075245857E-2</v>
      </c>
      <c r="R50" s="232">
        <f>VLOOKUP(R$2,Tab_SEMT!$1:$1048576,HLOOKUP($C50&amp;"_"&amp;10,Tab_SEMT!$1:$1048576,2,0),0)</f>
        <v>3.9924036711454398E-2</v>
      </c>
      <c r="S50" s="232">
        <f>VLOOKUP(S$2,Tab_SEMT!$1:$1048576,HLOOKUP($C50&amp;"_"&amp;10,Tab_SEMT!$1:$1048576,2,0),0)</f>
        <v>0.21193674206733701</v>
      </c>
      <c r="T50" s="232">
        <f>VLOOKUP(T$2,Tab_SEMT!$1:$1048576,HLOOKUP($C50&amp;"_"&amp;10,Tab_SEMT!$1:$1048576,2,0),0)</f>
        <v>1.0805341415107301E-2</v>
      </c>
      <c r="U50" s="232">
        <f>VLOOKUP(U$2,Tab_SEMT!$1:$1048576,HLOOKUP($C50&amp;"_"&amp;10,Tab_SEMT!$1:$1048576,2,0),0)</f>
        <v>3.3712892327457701E-3</v>
      </c>
    </row>
    <row r="51" spans="1:21" x14ac:dyDescent="0.25">
      <c r="C51" s="327">
        <v>22016</v>
      </c>
      <c r="D51" s="232">
        <f>VLOOKUP(D$2,Tab_SEMT!$1:$1048576,HLOOKUP($C51&amp;"_"&amp;10,Tab_SEMT!$1:$1048576,2,0),0)</f>
        <v>3.7259043892845501E-4</v>
      </c>
      <c r="E51" s="232">
        <f>VLOOKUP(E$2,Tab_SEMT!$1:$1048576,HLOOKUP($C51&amp;"_"&amp;10,Tab_SEMT!$1:$1048576,2,0),0)</f>
        <v>3.3969415817409802E-3</v>
      </c>
      <c r="F51" s="232">
        <f>VLOOKUP(F$2,Tab_SEMT!$1:$1048576,HLOOKUP($C51&amp;"_"&amp;10,Tab_SEMT!$1:$1048576,2,0),0)</f>
        <v>5.9345946647226802E-3</v>
      </c>
      <c r="G51" s="232">
        <f>VLOOKUP(G$2,Tab_SEMT!$1:$1048576,HLOOKUP($C51&amp;"_"&amp;10,Tab_SEMT!$1:$1048576,2,0),0)</f>
        <v>9.9595123901963199E-3</v>
      </c>
      <c r="H51" s="232">
        <f>VLOOKUP(H$2,Tab_SEMT!$1:$1048576,HLOOKUP($C51&amp;"_"&amp;10,Tab_SEMT!$1:$1048576,2,0),0)</f>
        <v>5.37657998502254E-2</v>
      </c>
      <c r="I51" s="232">
        <f>VLOOKUP(I$2,Tab_SEMT!$1:$1048576,HLOOKUP($C51&amp;"_"&amp;10,Tab_SEMT!$1:$1048576,2,0),0)</f>
        <v>2.58101243525743E-2</v>
      </c>
      <c r="J51" s="232">
        <f>VLOOKUP(J$2,Tab_SEMT!$1:$1048576,HLOOKUP($C51&amp;"_"&amp;10,Tab_SEMT!$1:$1048576,2,0),0)</f>
        <v>1.8214898183941799E-2</v>
      </c>
      <c r="K51" s="232">
        <f>VLOOKUP(K$2,Tab_SEMT!$1:$1048576,HLOOKUP($C51&amp;"_"&amp;10,Tab_SEMT!$1:$1048576,2,0),0)</f>
        <v>2.05496940761805E-2</v>
      </c>
      <c r="L51" s="232">
        <f>VLOOKUP(L$2,Tab_SEMT!$1:$1048576,HLOOKUP($C51&amp;"_"&amp;10,Tab_SEMT!$1:$1048576,2,0),0)</f>
        <v>0.100704617798328</v>
      </c>
      <c r="M51" s="232">
        <f>VLOOKUP(M$2,Tab_SEMT!$1:$1048576,HLOOKUP($C51&amp;"_"&amp;10,Tab_SEMT!$1:$1048576,2,0),0)</f>
        <v>1.8521603196859401E-2</v>
      </c>
      <c r="N51" s="232">
        <f>VLOOKUP(N$2,Tab_SEMT!$1:$1048576,HLOOKUP($C51&amp;"_"&amp;10,Tab_SEMT!$1:$1048576,2,0),0)</f>
        <v>2.2712122648954398E-2</v>
      </c>
      <c r="O51" s="232">
        <f>VLOOKUP(O$2,Tab_SEMT!$1:$1048576,HLOOKUP($C51&amp;"_"&amp;10,Tab_SEMT!$1:$1048576,2,0),0)</f>
        <v>0.36114409565925598</v>
      </c>
      <c r="P51" s="232">
        <f>VLOOKUP(P$2,Tab_SEMT!$1:$1048576,HLOOKUP($C51&amp;"_"&amp;10,Tab_SEMT!$1:$1048576,2,0),0)</f>
        <v>2.4486990645527801E-2</v>
      </c>
      <c r="Q51" s="232">
        <f>VLOOKUP(Q$2,Tab_SEMT!$1:$1048576,HLOOKUP($C51&amp;"_"&amp;10,Tab_SEMT!$1:$1048576,2,0),0)</f>
        <v>2.71696168929338E-2</v>
      </c>
      <c r="R51" s="232">
        <f>VLOOKUP(R$2,Tab_SEMT!$1:$1048576,HLOOKUP($C51&amp;"_"&amp;10,Tab_SEMT!$1:$1048576,2,0),0)</f>
        <v>4.0063079446554198E-2</v>
      </c>
      <c r="S51" s="232">
        <f>VLOOKUP(S$2,Tab_SEMT!$1:$1048576,HLOOKUP($C51&amp;"_"&amp;10,Tab_SEMT!$1:$1048576,2,0),0)</f>
        <v>0.21043631434440599</v>
      </c>
      <c r="T51" s="232">
        <f>VLOOKUP(T$2,Tab_SEMT!$1:$1048576,HLOOKUP($C51&amp;"_"&amp;10,Tab_SEMT!$1:$1048576,2,0),0)</f>
        <v>1.1483349837362799E-2</v>
      </c>
      <c r="U51" s="232">
        <f>VLOOKUP(U$2,Tab_SEMT!$1:$1048576,HLOOKUP($C51&amp;"_"&amp;10,Tab_SEMT!$1:$1048576,2,0),0)</f>
        <v>4.0655382908880702E-3</v>
      </c>
    </row>
    <row r="52" spans="1:21" x14ac:dyDescent="0.25">
      <c r="B52" s="326" t="s">
        <v>771</v>
      </c>
      <c r="C52" s="327"/>
    </row>
    <row r="53" spans="1:21" ht="15" customHeight="1" x14ac:dyDescent="0.25">
      <c r="A53" s="335"/>
      <c r="B53" s="335"/>
      <c r="C53" s="336">
        <v>2012</v>
      </c>
      <c r="D53" s="335">
        <f t="shared" ref="D53:D72" si="0">D5</f>
        <v>8.3835162222385406E-2</v>
      </c>
      <c r="E53" s="335">
        <f t="shared" ref="E53:U53" si="1">E5-D5</f>
        <v>-0.1344156377017498</v>
      </c>
      <c r="F53" s="335">
        <f t="shared" si="1"/>
        <v>3.4768657758832006E-2</v>
      </c>
      <c r="G53" s="335">
        <f t="shared" si="1"/>
        <v>3.7395251914858804E-2</v>
      </c>
      <c r="H53" s="335">
        <f t="shared" si="1"/>
        <v>7.0134956389665604E-2</v>
      </c>
      <c r="I53" s="335">
        <f t="shared" si="1"/>
        <v>6.6270455718039994E-2</v>
      </c>
      <c r="J53" s="335">
        <f t="shared" si="1"/>
        <v>3.9601176977158009E-2</v>
      </c>
      <c r="K53" s="335">
        <f t="shared" si="1"/>
        <v>1.3532370328903004E-2</v>
      </c>
      <c r="L53" s="335">
        <f t="shared" si="1"/>
        <v>6.6647142171859991E-2</v>
      </c>
      <c r="M53" s="335">
        <f t="shared" si="1"/>
        <v>4.7658056020736972E-2</v>
      </c>
      <c r="N53" s="335">
        <f t="shared" si="1"/>
        <v>4.7634184360504039E-2</v>
      </c>
      <c r="O53" s="335">
        <f t="shared" si="1"/>
        <v>0.17732703685760504</v>
      </c>
      <c r="P53" s="335">
        <f t="shared" si="1"/>
        <v>0.24995225667953491</v>
      </c>
      <c r="Q53" s="335">
        <f t="shared" si="1"/>
        <v>0.11852121353149403</v>
      </c>
      <c r="R53" s="335">
        <f t="shared" si="1"/>
        <v>6.7459702491760032E-2</v>
      </c>
      <c r="S53" s="335">
        <f t="shared" si="1"/>
        <v>0.49990469217300204</v>
      </c>
      <c r="T53" s="335">
        <f t="shared" si="1"/>
        <v>0.37256479263305997</v>
      </c>
      <c r="U53" s="335">
        <f t="shared" si="1"/>
        <v>0.21426999568939009</v>
      </c>
    </row>
    <row r="54" spans="1:21" ht="15" customHeight="1" x14ac:dyDescent="0.25">
      <c r="A54" s="335"/>
      <c r="B54" s="335"/>
      <c r="C54" s="336">
        <v>12012</v>
      </c>
      <c r="D54" s="335">
        <f t="shared" si="0"/>
        <v>0.28533217310905501</v>
      </c>
      <c r="E54" s="335">
        <f t="shared" ref="E54:U54" si="2">E6-D6</f>
        <v>-0.36353752017021224</v>
      </c>
      <c r="F54" s="335">
        <f t="shared" si="2"/>
        <v>-1.8999055027962009E-3</v>
      </c>
      <c r="G54" s="335">
        <f t="shared" si="2"/>
        <v>3.9123866707086598E-2</v>
      </c>
      <c r="H54" s="335">
        <f t="shared" si="2"/>
        <v>0.11607227846980089</v>
      </c>
      <c r="I54" s="335">
        <f t="shared" si="2"/>
        <v>8.8480986654758911E-2</v>
      </c>
      <c r="J54" s="335">
        <f t="shared" si="2"/>
        <v>5.4451107978819996E-2</v>
      </c>
      <c r="K54" s="335">
        <f t="shared" si="2"/>
        <v>2.5333166122439854E-3</v>
      </c>
      <c r="L54" s="335">
        <f t="shared" si="2"/>
        <v>4.2182400822638993E-2</v>
      </c>
      <c r="M54" s="335">
        <f t="shared" si="2"/>
        <v>3.4618198871612993E-2</v>
      </c>
      <c r="N54" s="335">
        <f t="shared" si="2"/>
        <v>7.0923477411270031E-2</v>
      </c>
      <c r="O54" s="335">
        <f t="shared" si="2"/>
        <v>0.17561140656471302</v>
      </c>
      <c r="P54" s="335">
        <f t="shared" si="2"/>
        <v>0.26122152805328291</v>
      </c>
      <c r="Q54" s="335">
        <f t="shared" si="2"/>
        <v>0.13166356086731001</v>
      </c>
      <c r="R54" s="335">
        <f t="shared" si="2"/>
        <v>2.1880328655243031E-2</v>
      </c>
      <c r="S54" s="335">
        <f t="shared" si="2"/>
        <v>0.54429453611374201</v>
      </c>
      <c r="T54" s="335">
        <f t="shared" si="2"/>
        <v>0.4016808271408101</v>
      </c>
      <c r="U54" s="335">
        <f t="shared" si="2"/>
        <v>-0.11271405220032005</v>
      </c>
    </row>
    <row r="55" spans="1:21" x14ac:dyDescent="0.25">
      <c r="A55" s="335"/>
      <c r="B55" s="335"/>
      <c r="C55" s="336">
        <v>22012</v>
      </c>
      <c r="D55" s="335">
        <f t="shared" si="0"/>
        <v>-1.51724675670266E-2</v>
      </c>
      <c r="E55" s="335">
        <f t="shared" ref="E55:U55" si="3">E7-D7</f>
        <v>-2.8031698428094401E-2</v>
      </c>
      <c r="F55" s="335">
        <f t="shared" si="3"/>
        <v>4.116623732261359E-2</v>
      </c>
      <c r="G55" s="335">
        <f t="shared" si="3"/>
        <v>1.6085789771750611E-2</v>
      </c>
      <c r="H55" s="335">
        <f t="shared" si="3"/>
        <v>9.6471510827541795E-2</v>
      </c>
      <c r="I55" s="335">
        <f t="shared" si="3"/>
        <v>2.6350207626818986E-2</v>
      </c>
      <c r="J55" s="335">
        <f t="shared" si="3"/>
        <v>7.6160877943039024E-2</v>
      </c>
      <c r="K55" s="335">
        <f t="shared" si="3"/>
        <v>-5.771070718765009E-3</v>
      </c>
      <c r="L55" s="335">
        <f t="shared" si="3"/>
        <v>5.3006052970885981E-2</v>
      </c>
      <c r="M55" s="335">
        <f t="shared" si="3"/>
        <v>6.9261312484741044E-2</v>
      </c>
      <c r="N55" s="335">
        <f t="shared" si="3"/>
        <v>4.382765293121399E-2</v>
      </c>
      <c r="O55" s="335">
        <f t="shared" si="3"/>
        <v>0.17568710446357699</v>
      </c>
      <c r="P55" s="335">
        <f t="shared" si="3"/>
        <v>0.26616626977920499</v>
      </c>
      <c r="Q55" s="335">
        <f t="shared" si="3"/>
        <v>5.0015628337859996E-2</v>
      </c>
      <c r="R55" s="335">
        <f t="shared" si="3"/>
        <v>0.10087561607360895</v>
      </c>
      <c r="S55" s="335">
        <f t="shared" si="3"/>
        <v>0.50956964492798007</v>
      </c>
      <c r="T55" s="335">
        <f t="shared" si="3"/>
        <v>0.26067781448363991</v>
      </c>
      <c r="U55" s="335">
        <f t="shared" si="3"/>
        <v>0.21174442768097013</v>
      </c>
    </row>
    <row r="56" spans="1:21" x14ac:dyDescent="0.25">
      <c r="A56" s="335"/>
      <c r="B56" s="335"/>
      <c r="C56" s="336">
        <v>32012</v>
      </c>
      <c r="D56" s="335">
        <f t="shared" si="0"/>
        <v>-0.25527024269103998</v>
      </c>
      <c r="E56" s="335">
        <f t="shared" ref="E56:U56" si="4">E8-D8</f>
        <v>0.14315304905176199</v>
      </c>
      <c r="F56" s="335">
        <f t="shared" si="4"/>
        <v>0.10956428525969344</v>
      </c>
      <c r="G56" s="335">
        <f t="shared" si="4"/>
        <v>4.353693174198265E-2</v>
      </c>
      <c r="H56" s="335">
        <f t="shared" si="4"/>
        <v>5.25428093969822E-2</v>
      </c>
      <c r="I56" s="335">
        <f t="shared" si="4"/>
        <v>6.5276451408862693E-2</v>
      </c>
      <c r="J56" s="335">
        <f t="shared" si="4"/>
        <v>-2.0213425159398835E-4</v>
      </c>
      <c r="K56" s="335">
        <f t="shared" si="4"/>
        <v>5.7022213935851995E-2</v>
      </c>
      <c r="L56" s="335">
        <f t="shared" si="4"/>
        <v>7.3495492339134022E-2</v>
      </c>
      <c r="M56" s="335">
        <f t="shared" si="4"/>
        <v>5.1193863153457975E-2</v>
      </c>
      <c r="N56" s="335">
        <f t="shared" si="4"/>
        <v>5.3022980690001997E-2</v>
      </c>
      <c r="O56" s="335">
        <f t="shared" si="4"/>
        <v>0.16026902198791504</v>
      </c>
      <c r="P56" s="335">
        <f t="shared" si="4"/>
        <v>0.238109290599823</v>
      </c>
      <c r="Q56" s="335">
        <f t="shared" si="4"/>
        <v>0.12335348129272494</v>
      </c>
      <c r="R56" s="335">
        <f t="shared" si="4"/>
        <v>7.0792019367218018E-2</v>
      </c>
      <c r="S56" s="335">
        <f t="shared" si="4"/>
        <v>0.50393021106720404</v>
      </c>
      <c r="T56" s="335">
        <f t="shared" si="4"/>
        <v>0.40178656578063987</v>
      </c>
      <c r="U56" s="335">
        <f t="shared" si="4"/>
        <v>0.3844168186187702</v>
      </c>
    </row>
    <row r="57" spans="1:21" x14ac:dyDescent="0.25">
      <c r="A57" s="335"/>
      <c r="B57" s="335"/>
      <c r="C57" s="336">
        <v>42012</v>
      </c>
      <c r="D57" s="335">
        <f t="shared" si="0"/>
        <v>0.182501420378685</v>
      </c>
      <c r="E57" s="335">
        <f t="shared" ref="E57:U57" si="5">E9-D9</f>
        <v>-0.16342150606215</v>
      </c>
      <c r="F57" s="335">
        <f t="shared" si="5"/>
        <v>-9.6833361312747002E-3</v>
      </c>
      <c r="G57" s="335">
        <f t="shared" si="5"/>
        <v>6.2598091550171403E-2</v>
      </c>
      <c r="H57" s="335">
        <f t="shared" si="5"/>
        <v>1.6088172793388297E-2</v>
      </c>
      <c r="I57" s="335">
        <f t="shared" si="5"/>
        <v>8.4772013127804011E-2</v>
      </c>
      <c r="J57" s="335">
        <f t="shared" si="5"/>
        <v>3.270955383777599E-2</v>
      </c>
      <c r="K57" s="335">
        <f t="shared" si="5"/>
        <v>-4.7598928213120062E-3</v>
      </c>
      <c r="L57" s="335">
        <f t="shared" si="5"/>
        <v>9.8423883318901034E-2</v>
      </c>
      <c r="M57" s="335">
        <f t="shared" si="5"/>
        <v>4.2193859815597978E-2</v>
      </c>
      <c r="N57" s="335">
        <f t="shared" si="5"/>
        <v>1.578956842422502E-2</v>
      </c>
      <c r="O57" s="335">
        <f t="shared" si="5"/>
        <v>0.19802749156951899</v>
      </c>
      <c r="P57" s="335">
        <f t="shared" si="5"/>
        <v>0.23458611965179399</v>
      </c>
      <c r="Q57" s="335">
        <f t="shared" si="5"/>
        <v>0.16709232330322299</v>
      </c>
      <c r="R57" s="335">
        <f t="shared" si="5"/>
        <v>7.5433731079102118E-2</v>
      </c>
      <c r="S57" s="335">
        <f t="shared" si="5"/>
        <v>0.44533228874205988</v>
      </c>
      <c r="T57" s="335">
        <f t="shared" si="5"/>
        <v>0.4288637638092101</v>
      </c>
      <c r="U57" s="335">
        <f t="shared" si="5"/>
        <v>0.28766703605651989</v>
      </c>
    </row>
    <row r="58" spans="1:21" x14ac:dyDescent="0.25">
      <c r="A58" s="335"/>
      <c r="B58" s="335"/>
      <c r="C58" s="336">
        <v>2013</v>
      </c>
      <c r="D58" s="335">
        <f t="shared" si="0"/>
        <v>-0.15290932357311199</v>
      </c>
      <c r="E58" s="335">
        <f t="shared" ref="E58:U59" si="6">E10-D10</f>
        <v>0.1315719541162248</v>
      </c>
      <c r="F58" s="335">
        <f t="shared" si="6"/>
        <v>2.9991749674081761E-2</v>
      </c>
      <c r="G58" s="335">
        <f t="shared" si="6"/>
        <v>1.2901732698082889E-3</v>
      </c>
      <c r="H58" s="335">
        <f t="shared" si="6"/>
        <v>8.1726525910198647E-2</v>
      </c>
      <c r="I58" s="335">
        <f t="shared" si="6"/>
        <v>4.0808767080307493E-2</v>
      </c>
      <c r="J58" s="335">
        <f t="shared" si="6"/>
        <v>4.1908040642738009E-2</v>
      </c>
      <c r="K58" s="335">
        <f t="shared" si="6"/>
        <v>3.0447155237198015E-2</v>
      </c>
      <c r="L58" s="335">
        <f t="shared" si="6"/>
        <v>6.0986384749412009E-2</v>
      </c>
      <c r="M58" s="335">
        <f t="shared" si="6"/>
        <v>5.2864313125610962E-2</v>
      </c>
      <c r="N58" s="335">
        <f t="shared" si="6"/>
        <v>5.2513211965561024E-2</v>
      </c>
      <c r="O58" s="335">
        <f t="shared" si="6"/>
        <v>0.16674166917800903</v>
      </c>
      <c r="P58" s="335">
        <f t="shared" si="6"/>
        <v>0.23275899887084894</v>
      </c>
      <c r="Q58" s="335">
        <f t="shared" si="6"/>
        <v>0.13139826059341497</v>
      </c>
      <c r="R58" s="335">
        <f t="shared" si="6"/>
        <v>6.6684484481811079E-2</v>
      </c>
      <c r="S58" s="335">
        <f t="shared" si="6"/>
        <v>0.46936649084090698</v>
      </c>
      <c r="T58" s="335">
        <f t="shared" si="6"/>
        <v>0.55147588253021995</v>
      </c>
      <c r="U58" s="335">
        <f t="shared" si="6"/>
        <v>0.27492403984070002</v>
      </c>
    </row>
    <row r="59" spans="1:21" x14ac:dyDescent="0.25">
      <c r="A59" s="335"/>
      <c r="B59" s="335"/>
      <c r="C59" s="336">
        <v>12013</v>
      </c>
      <c r="D59" s="335">
        <f t="shared" si="0"/>
        <v>0.26082769036293002</v>
      </c>
      <c r="E59" s="335">
        <f t="shared" si="6"/>
        <v>-0.24316741526126831</v>
      </c>
      <c r="F59" s="335">
        <f t="shared" si="6"/>
        <v>7.4809808284043988E-3</v>
      </c>
      <c r="G59" s="335">
        <f t="shared" si="6"/>
        <v>-8.815158158540698E-3</v>
      </c>
      <c r="H59" s="335">
        <f t="shared" si="6"/>
        <v>0.10718814469873861</v>
      </c>
      <c r="I59" s="335">
        <f t="shared" si="6"/>
        <v>1.7621405422687988E-2</v>
      </c>
      <c r="J59" s="335">
        <f t="shared" si="6"/>
        <v>9.6480488777161005E-2</v>
      </c>
      <c r="K59" s="335">
        <f t="shared" si="6"/>
        <v>-1.9038021564484003E-2</v>
      </c>
      <c r="L59" s="335">
        <f t="shared" si="6"/>
        <v>8.056388795375799E-2</v>
      </c>
      <c r="M59" s="335">
        <f t="shared" si="6"/>
        <v>6.4412891864777E-2</v>
      </c>
      <c r="N59" s="335">
        <f t="shared" si="6"/>
        <v>2.6546180248259998E-2</v>
      </c>
      <c r="O59" s="335">
        <f t="shared" si="6"/>
        <v>0.16690820455551203</v>
      </c>
      <c r="P59" s="335">
        <f t="shared" si="6"/>
        <v>0.23173636198043801</v>
      </c>
      <c r="Q59" s="335">
        <f t="shared" si="6"/>
        <v>0.133289575576782</v>
      </c>
      <c r="R59" s="335">
        <f t="shared" si="6"/>
        <v>7.2704017162322998E-2</v>
      </c>
      <c r="S59" s="335">
        <f t="shared" si="6"/>
        <v>0.45782560110092096</v>
      </c>
      <c r="T59" s="335">
        <f t="shared" si="6"/>
        <v>0.50319790840148992</v>
      </c>
      <c r="U59" s="335">
        <f t="shared" si="6"/>
        <v>0.34218323230743031</v>
      </c>
    </row>
    <row r="60" spans="1:21" x14ac:dyDescent="0.25">
      <c r="A60" s="335"/>
      <c r="B60" s="335"/>
      <c r="C60" s="336">
        <v>22013</v>
      </c>
      <c r="D60" s="335">
        <f t="shared" si="0"/>
        <v>-0.27932289242744401</v>
      </c>
      <c r="E60" s="335">
        <f t="shared" ref="E60:U60" si="7">E12-D12</f>
        <v>0.25902719423174814</v>
      </c>
      <c r="F60" s="335">
        <f t="shared" si="7"/>
        <v>4.0835751220583902E-2</v>
      </c>
      <c r="G60" s="335">
        <f t="shared" si="7"/>
        <v>2.3103635758161996E-3</v>
      </c>
      <c r="H60" s="335">
        <f t="shared" si="7"/>
        <v>6.5274953842163114E-2</v>
      </c>
      <c r="I60" s="335">
        <f t="shared" si="7"/>
        <v>3.6482781171798692E-2</v>
      </c>
      <c r="J60" s="335">
        <f t="shared" si="7"/>
        <v>-1.2183561921119967E-3</v>
      </c>
      <c r="K60" s="335">
        <f t="shared" si="7"/>
        <v>7.812856137752501E-2</v>
      </c>
      <c r="L60" s="335">
        <f t="shared" si="7"/>
        <v>3.8268551230430992E-2</v>
      </c>
      <c r="M60" s="335">
        <f t="shared" si="7"/>
        <v>8.8847503066062983E-2</v>
      </c>
      <c r="N60" s="335">
        <f t="shared" si="7"/>
        <v>3.3486783504486028E-2</v>
      </c>
      <c r="O60" s="335">
        <f t="shared" si="7"/>
        <v>0.16319879889488204</v>
      </c>
      <c r="P60" s="335">
        <f t="shared" si="7"/>
        <v>0.23793357610702492</v>
      </c>
      <c r="Q60" s="335">
        <f t="shared" si="7"/>
        <v>0.14823025465011608</v>
      </c>
      <c r="R60" s="335">
        <f t="shared" si="7"/>
        <v>3.4338831901550959E-2</v>
      </c>
      <c r="S60" s="335">
        <f t="shared" si="7"/>
        <v>0.49701792001724709</v>
      </c>
      <c r="T60" s="335">
        <f t="shared" si="7"/>
        <v>0.52472567558287997</v>
      </c>
      <c r="U60" s="335">
        <f t="shared" si="7"/>
        <v>0.3292322158813501</v>
      </c>
    </row>
    <row r="61" spans="1:21" x14ac:dyDescent="0.25">
      <c r="A61" s="335"/>
      <c r="B61" s="335"/>
      <c r="C61" s="336">
        <v>32013</v>
      </c>
      <c r="D61" s="335">
        <f t="shared" si="0"/>
        <v>-0.27948483824729897</v>
      </c>
      <c r="E61" s="335">
        <f t="shared" ref="E61:U61" si="8">E13-D13</f>
        <v>0.2934863613918422</v>
      </c>
      <c r="F61" s="335">
        <f t="shared" si="8"/>
        <v>4.5846858993172004E-3</v>
      </c>
      <c r="G61" s="335">
        <f t="shared" si="8"/>
        <v>-4.6898741275072011E-3</v>
      </c>
      <c r="H61" s="335">
        <f t="shared" si="8"/>
        <v>7.7703695744276102E-2</v>
      </c>
      <c r="I61" s="335">
        <f t="shared" si="8"/>
        <v>6.1406597495078707E-2</v>
      </c>
      <c r="J61" s="335">
        <f t="shared" si="8"/>
        <v>3.6831215023995001E-2</v>
      </c>
      <c r="K61" s="335">
        <f t="shared" si="8"/>
        <v>2.4479895830154003E-2</v>
      </c>
      <c r="L61" s="335">
        <f t="shared" si="8"/>
        <v>6.0698658227920976E-2</v>
      </c>
      <c r="M61" s="335">
        <f t="shared" si="8"/>
        <v>3.444072604179399E-2</v>
      </c>
      <c r="N61" s="335">
        <f t="shared" si="8"/>
        <v>6.7985594272613026E-2</v>
      </c>
      <c r="O61" s="335">
        <f t="shared" si="8"/>
        <v>0.17821437120437594</v>
      </c>
      <c r="P61" s="335">
        <f t="shared" si="8"/>
        <v>0.27725034952163707</v>
      </c>
      <c r="Q61" s="335">
        <f t="shared" si="8"/>
        <v>7.8572571277618963E-2</v>
      </c>
      <c r="R61" s="335">
        <f t="shared" si="8"/>
        <v>8.3671510219573975E-2</v>
      </c>
      <c r="S61" s="335">
        <f t="shared" si="8"/>
        <v>0.46027183532714899</v>
      </c>
      <c r="T61" s="335">
        <f t="shared" si="8"/>
        <v>0.57854270935058993</v>
      </c>
      <c r="U61" s="335">
        <f t="shared" si="8"/>
        <v>0.11886215209960005</v>
      </c>
    </row>
    <row r="62" spans="1:21" x14ac:dyDescent="0.25">
      <c r="A62" s="335"/>
      <c r="B62" s="335"/>
      <c r="C62" s="336">
        <v>42013</v>
      </c>
      <c r="D62" s="335">
        <f t="shared" si="0"/>
        <v>-0.10183493047952701</v>
      </c>
      <c r="E62" s="335">
        <f t="shared" ref="E62:U62" si="9">E14-D14</f>
        <v>-3.9643347263329937E-3</v>
      </c>
      <c r="F62" s="335">
        <f t="shared" si="9"/>
        <v>6.5033581107854704E-2</v>
      </c>
      <c r="G62" s="335">
        <f t="shared" si="9"/>
        <v>1.9856512546539303E-2</v>
      </c>
      <c r="H62" s="335">
        <f t="shared" si="9"/>
        <v>7.6348602771759005E-2</v>
      </c>
      <c r="I62" s="335">
        <f t="shared" si="9"/>
        <v>5.0969537347554994E-2</v>
      </c>
      <c r="J62" s="335">
        <f t="shared" si="9"/>
        <v>3.4742206335068013E-2</v>
      </c>
      <c r="K62" s="335">
        <f t="shared" si="9"/>
        <v>3.3440604805945989E-2</v>
      </c>
      <c r="L62" s="335">
        <f t="shared" si="9"/>
        <v>6.5281435847282993E-2</v>
      </c>
      <c r="M62" s="335">
        <f t="shared" si="9"/>
        <v>2.5861129164695018E-2</v>
      </c>
      <c r="N62" s="335">
        <f t="shared" si="9"/>
        <v>8.0075681209564986E-2</v>
      </c>
      <c r="O62" s="335">
        <f t="shared" si="9"/>
        <v>0.15922185778617803</v>
      </c>
      <c r="P62" s="335">
        <f t="shared" si="9"/>
        <v>0.18109977245330799</v>
      </c>
      <c r="Q62" s="335">
        <f t="shared" si="9"/>
        <v>0.16773664951324496</v>
      </c>
      <c r="R62" s="335">
        <f t="shared" si="9"/>
        <v>7.6902449131011963E-2</v>
      </c>
      <c r="S62" s="335">
        <f t="shared" si="9"/>
        <v>0.46267485618591198</v>
      </c>
      <c r="T62" s="335">
        <f t="shared" si="9"/>
        <v>0.60190069675446001</v>
      </c>
      <c r="U62" s="335">
        <f t="shared" si="9"/>
        <v>0.29361128807068027</v>
      </c>
    </row>
    <row r="63" spans="1:21" x14ac:dyDescent="0.25">
      <c r="A63" s="335"/>
      <c r="B63" s="335"/>
      <c r="C63" s="336">
        <v>2014</v>
      </c>
      <c r="D63" s="335">
        <f t="shared" si="0"/>
        <v>-2.8030687943100902E-2</v>
      </c>
      <c r="E63" s="335">
        <f t="shared" ref="E63:U64" si="10">E15-D15</f>
        <v>-5.9151148423552499E-2</v>
      </c>
      <c r="F63" s="335">
        <f t="shared" si="10"/>
        <v>0.12790379300713531</v>
      </c>
      <c r="G63" s="335">
        <f t="shared" si="10"/>
        <v>-4.153775959275658E-2</v>
      </c>
      <c r="H63" s="335">
        <f t="shared" si="10"/>
        <v>9.5069164177402882E-2</v>
      </c>
      <c r="I63" s="335">
        <f t="shared" si="10"/>
        <v>2.7665682137012801E-2</v>
      </c>
      <c r="J63" s="335">
        <f t="shared" si="10"/>
        <v>5.2443169057368996E-2</v>
      </c>
      <c r="K63" s="335">
        <f t="shared" si="10"/>
        <v>4.9071192741393987E-2</v>
      </c>
      <c r="L63" s="335">
        <f t="shared" si="10"/>
        <v>4.1820764541626032E-2</v>
      </c>
      <c r="M63" s="335">
        <f t="shared" si="10"/>
        <v>3.189527988433799E-2</v>
      </c>
      <c r="N63" s="335">
        <f t="shared" si="10"/>
        <v>7.0510029792785978E-2</v>
      </c>
      <c r="O63" s="335">
        <f t="shared" si="10"/>
        <v>0.14327415823936501</v>
      </c>
      <c r="P63" s="335">
        <f t="shared" si="10"/>
        <v>0.18508732318878096</v>
      </c>
      <c r="Q63" s="335">
        <f t="shared" si="10"/>
        <v>0.16578489542007502</v>
      </c>
      <c r="R63" s="335">
        <f t="shared" si="10"/>
        <v>0.10452115535736106</v>
      </c>
      <c r="S63" s="335">
        <f t="shared" si="10"/>
        <v>0.43751579523086392</v>
      </c>
      <c r="T63" s="335">
        <f t="shared" si="10"/>
        <v>0.52487456798554</v>
      </c>
      <c r="U63" s="335">
        <f t="shared" si="10"/>
        <v>0.11108684539794988</v>
      </c>
    </row>
    <row r="64" spans="1:21" x14ac:dyDescent="0.25">
      <c r="A64" s="335"/>
      <c r="B64" s="335"/>
      <c r="C64" s="336">
        <v>12014</v>
      </c>
      <c r="D64" s="335">
        <f t="shared" si="0"/>
        <v>-0.28687509894370999</v>
      </c>
      <c r="E64" s="335">
        <f t="shared" si="10"/>
        <v>0.166654653847217</v>
      </c>
      <c r="F64" s="335">
        <f t="shared" si="10"/>
        <v>8.6706727743148998E-2</v>
      </c>
      <c r="G64" s="335">
        <f t="shared" si="10"/>
        <v>-5.6993402540683698E-2</v>
      </c>
      <c r="H64" s="335">
        <f t="shared" si="10"/>
        <v>0.1270354725420475</v>
      </c>
      <c r="I64" s="335">
        <f t="shared" si="10"/>
        <v>3.2581884413957603E-2</v>
      </c>
      <c r="J64" s="335">
        <f t="shared" si="10"/>
        <v>6.6463537514209595E-2</v>
      </c>
      <c r="K64" s="335">
        <f t="shared" si="10"/>
        <v>1.3362601399421997E-2</v>
      </c>
      <c r="L64" s="335">
        <f t="shared" si="10"/>
        <v>4.3766543269157021E-2</v>
      </c>
      <c r="M64" s="335">
        <f t="shared" si="10"/>
        <v>4.4791698455810991E-2</v>
      </c>
      <c r="N64" s="335">
        <f t="shared" si="10"/>
        <v>5.3697854280471968E-2</v>
      </c>
      <c r="O64" s="335">
        <f t="shared" si="10"/>
        <v>0.16989260911941501</v>
      </c>
      <c r="P64" s="335">
        <f t="shared" si="10"/>
        <v>0.20695340633392301</v>
      </c>
      <c r="Q64" s="335">
        <f t="shared" si="10"/>
        <v>0.11267864704132102</v>
      </c>
      <c r="R64" s="335">
        <f t="shared" si="10"/>
        <v>9.3728959560393954E-2</v>
      </c>
      <c r="S64" s="335">
        <f t="shared" si="10"/>
        <v>0.51382154226302801</v>
      </c>
      <c r="T64" s="335">
        <f t="shared" si="10"/>
        <v>0.51985752582550004</v>
      </c>
      <c r="U64" s="335">
        <f t="shared" si="10"/>
        <v>0.27006697654724987</v>
      </c>
    </row>
    <row r="65" spans="1:21" x14ac:dyDescent="0.25">
      <c r="A65" s="335"/>
      <c r="B65" s="335"/>
      <c r="C65" s="336">
        <v>22014</v>
      </c>
      <c r="D65" s="335">
        <f t="shared" si="0"/>
        <v>4.5968331396579701E-2</v>
      </c>
      <c r="E65" s="335">
        <f t="shared" ref="E65:U65" si="11">E17-D17</f>
        <v>-0.11205838620662691</v>
      </c>
      <c r="F65" s="335">
        <f t="shared" si="11"/>
        <v>0.2447415664792062</v>
      </c>
      <c r="G65" s="335">
        <f t="shared" si="11"/>
        <v>-5.3076356649398998E-2</v>
      </c>
      <c r="H65" s="335">
        <f t="shared" si="11"/>
        <v>5.3739964962006004E-2</v>
      </c>
      <c r="I65" s="335">
        <f t="shared" si="11"/>
        <v>1.5612781047820989E-2</v>
      </c>
      <c r="J65" s="335">
        <f t="shared" si="11"/>
        <v>7.486349344253504E-2</v>
      </c>
      <c r="K65" s="335">
        <f t="shared" si="11"/>
        <v>2.8901070356368963E-2</v>
      </c>
      <c r="L65" s="335">
        <f t="shared" si="11"/>
        <v>4.4049024581909013E-2</v>
      </c>
      <c r="M65" s="335">
        <f t="shared" si="11"/>
        <v>5.3382962942124024E-2</v>
      </c>
      <c r="N65" s="335">
        <f t="shared" si="11"/>
        <v>4.2320787906646951E-2</v>
      </c>
      <c r="O65" s="335">
        <f t="shared" si="11"/>
        <v>0.16479489207267706</v>
      </c>
      <c r="P65" s="335">
        <f t="shared" si="11"/>
        <v>0.22264331579208396</v>
      </c>
      <c r="Q65" s="335">
        <f t="shared" si="11"/>
        <v>0.12824386358261097</v>
      </c>
      <c r="R65" s="335">
        <f t="shared" si="11"/>
        <v>0.12919342517852694</v>
      </c>
      <c r="S65" s="335">
        <f t="shared" si="11"/>
        <v>0.40309059619904009</v>
      </c>
      <c r="T65" s="335">
        <f t="shared" si="11"/>
        <v>0.47053027153015003</v>
      </c>
      <c r="U65" s="335">
        <f t="shared" si="11"/>
        <v>8.2917213439940074E-2</v>
      </c>
    </row>
    <row r="66" spans="1:21" x14ac:dyDescent="0.25">
      <c r="A66" s="335"/>
      <c r="B66" s="335"/>
      <c r="C66" s="336">
        <v>32014</v>
      </c>
      <c r="D66" s="335">
        <f t="shared" si="0"/>
        <v>0.14283737540245101</v>
      </c>
      <c r="E66" s="335">
        <f t="shared" ref="E66:U66" si="12">E18-D18</f>
        <v>-0.32072763144970001</v>
      </c>
      <c r="F66" s="335">
        <f t="shared" si="12"/>
        <v>0.1561518199741842</v>
      </c>
      <c r="G66" s="335">
        <f t="shared" si="12"/>
        <v>2.8796195983886996E-3</v>
      </c>
      <c r="H66" s="335">
        <f t="shared" si="12"/>
        <v>0.13010605052113511</v>
      </c>
      <c r="I66" s="335">
        <f t="shared" si="12"/>
        <v>1.3000465929508001E-2</v>
      </c>
      <c r="J66" s="335">
        <f t="shared" si="12"/>
        <v>3.051745891571099E-2</v>
      </c>
      <c r="K66" s="335">
        <f t="shared" si="12"/>
        <v>9.4028100371361001E-2</v>
      </c>
      <c r="L66" s="335">
        <f t="shared" si="12"/>
        <v>3.4456208348273981E-2</v>
      </c>
      <c r="M66" s="335">
        <f t="shared" si="12"/>
        <v>4.9380958080290083E-3</v>
      </c>
      <c r="N66" s="335">
        <f t="shared" si="12"/>
        <v>0.10620930790901201</v>
      </c>
      <c r="O66" s="335">
        <f t="shared" si="12"/>
        <v>0.10654959082603399</v>
      </c>
      <c r="P66" s="335">
        <f t="shared" si="12"/>
        <v>0.15884214639663696</v>
      </c>
      <c r="Q66" s="335">
        <f t="shared" si="12"/>
        <v>0.202115118503571</v>
      </c>
      <c r="R66" s="335">
        <f t="shared" si="12"/>
        <v>0.12492442131042503</v>
      </c>
      <c r="S66" s="335">
        <f t="shared" si="12"/>
        <v>0.38135212659835904</v>
      </c>
      <c r="T66" s="335">
        <f t="shared" si="12"/>
        <v>0.48499238491057994</v>
      </c>
      <c r="U66" s="335">
        <f t="shared" si="12"/>
        <v>6.1358213424689945E-2</v>
      </c>
    </row>
    <row r="67" spans="1:21" x14ac:dyDescent="0.25">
      <c r="A67" s="335"/>
      <c r="B67" s="335"/>
      <c r="C67" s="336">
        <v>42014</v>
      </c>
      <c r="D67" s="335">
        <f t="shared" si="0"/>
        <v>-5.0276771187782301E-2</v>
      </c>
      <c r="E67" s="335">
        <f t="shared" ref="E67:U67" si="13">E19-D19</f>
        <v>7.7015453949570697E-2</v>
      </c>
      <c r="F67" s="335">
        <f t="shared" si="13"/>
        <v>4.32586204260587E-2</v>
      </c>
      <c r="G67" s="335">
        <f t="shared" si="13"/>
        <v>-7.045327525702301E-2</v>
      </c>
      <c r="H67" s="335">
        <f t="shared" si="13"/>
        <v>7.4973006063373718E-2</v>
      </c>
      <c r="I67" s="335">
        <f t="shared" si="13"/>
        <v>5.2766658365726207E-2</v>
      </c>
      <c r="J67" s="335">
        <f t="shared" si="13"/>
        <v>3.3745452761650002E-2</v>
      </c>
      <c r="K67" s="335">
        <f t="shared" si="13"/>
        <v>6.1512246727943976E-2</v>
      </c>
      <c r="L67" s="335">
        <f t="shared" si="13"/>
        <v>4.6358108520508035E-2</v>
      </c>
      <c r="M67" s="335">
        <f t="shared" si="13"/>
        <v>1.6537517309187955E-2</v>
      </c>
      <c r="N67" s="335">
        <f t="shared" si="13"/>
        <v>8.282443881034901E-2</v>
      </c>
      <c r="O67" s="335">
        <f t="shared" si="13"/>
        <v>0.13417786359786998</v>
      </c>
      <c r="P67" s="335">
        <f t="shared" si="13"/>
        <v>0.15339910984039307</v>
      </c>
      <c r="Q67" s="335">
        <f t="shared" si="13"/>
        <v>0.22351646423339799</v>
      </c>
      <c r="R67" s="335">
        <f t="shared" si="13"/>
        <v>6.7715525627137008E-2</v>
      </c>
      <c r="S67" s="335">
        <f t="shared" si="13"/>
        <v>0.45220452547072898</v>
      </c>
      <c r="T67" s="335">
        <f t="shared" si="13"/>
        <v>0.62547194957733976</v>
      </c>
      <c r="U67" s="335">
        <f t="shared" si="13"/>
        <v>-1.5091896057199961E-3</v>
      </c>
    </row>
    <row r="68" spans="1:21" x14ac:dyDescent="0.25">
      <c r="A68" s="335"/>
      <c r="B68" s="335"/>
      <c r="C68" s="336">
        <v>2015</v>
      </c>
      <c r="D68" s="335">
        <f t="shared" si="0"/>
        <v>-0.11815233528614</v>
      </c>
      <c r="E68" s="335">
        <f t="shared" ref="E68:U69" si="14">E20-D20</f>
        <v>4.5234449207782301E-2</v>
      </c>
      <c r="F68" s="335">
        <f t="shared" si="14"/>
        <v>4.9790740013119783E-4</v>
      </c>
      <c r="G68" s="335">
        <f t="shared" si="14"/>
        <v>2.2543642669916202E-2</v>
      </c>
      <c r="H68" s="335">
        <f t="shared" si="14"/>
        <v>0.1041548810899257</v>
      </c>
      <c r="I68" s="335">
        <f t="shared" si="14"/>
        <v>3.3476881682872807E-2</v>
      </c>
      <c r="J68" s="335">
        <f t="shared" si="14"/>
        <v>5.759850144386279E-2</v>
      </c>
      <c r="K68" s="335">
        <f t="shared" si="14"/>
        <v>6.6416710615160024E-3</v>
      </c>
      <c r="L68" s="335">
        <f t="shared" si="14"/>
        <v>6.5408229827880998E-2</v>
      </c>
      <c r="M68" s="335">
        <f t="shared" si="14"/>
        <v>6.3350200653070066E-3</v>
      </c>
      <c r="N68" s="335">
        <f t="shared" si="14"/>
        <v>7.9121053218841969E-2</v>
      </c>
      <c r="O68" s="335">
        <f t="shared" si="14"/>
        <v>0.17199668288230902</v>
      </c>
      <c r="P68" s="335">
        <f t="shared" si="14"/>
        <v>0.17467620968818703</v>
      </c>
      <c r="Q68" s="335">
        <f t="shared" si="14"/>
        <v>0.18558001518249501</v>
      </c>
      <c r="R68" s="335">
        <f t="shared" si="14"/>
        <v>0.10492891073226895</v>
      </c>
      <c r="S68" s="335">
        <f t="shared" si="14"/>
        <v>0.51316565275192305</v>
      </c>
      <c r="T68" s="335">
        <f t="shared" si="14"/>
        <v>0.51102578639983998</v>
      </c>
      <c r="U68" s="335">
        <f t="shared" si="14"/>
        <v>0.2210242748260498</v>
      </c>
    </row>
    <row r="69" spans="1:21" x14ac:dyDescent="0.25">
      <c r="A69" s="335"/>
      <c r="B69" s="335"/>
      <c r="C69" s="336">
        <v>12015</v>
      </c>
      <c r="D69" s="335">
        <f t="shared" si="0"/>
        <v>1.6953546553850202E-2</v>
      </c>
      <c r="E69" s="335">
        <f t="shared" si="14"/>
        <v>-9.9707867950201104E-2</v>
      </c>
      <c r="F69" s="335">
        <f t="shared" si="14"/>
        <v>2.7786538004875204E-2</v>
      </c>
      <c r="G69" s="335">
        <f t="shared" si="14"/>
        <v>9.251793846487999E-2</v>
      </c>
      <c r="H69" s="335">
        <f t="shared" si="14"/>
        <v>5.9898670762777301E-2</v>
      </c>
      <c r="I69" s="335">
        <f t="shared" si="14"/>
        <v>1.1127382516861406E-2</v>
      </c>
      <c r="J69" s="335">
        <f t="shared" si="14"/>
        <v>4.6900480985640994E-2</v>
      </c>
      <c r="K69" s="335">
        <f t="shared" si="14"/>
        <v>1.7760246992111012E-2</v>
      </c>
      <c r="L69" s="335">
        <f t="shared" si="14"/>
        <v>7.5408443808555992E-2</v>
      </c>
      <c r="M69" s="335">
        <f t="shared" si="14"/>
        <v>-3.2677352428439888E-3</v>
      </c>
      <c r="N69" s="335">
        <f t="shared" si="14"/>
        <v>8.9111045002938011E-2</v>
      </c>
      <c r="O69" s="335">
        <f t="shared" si="14"/>
        <v>0.15528160333633395</v>
      </c>
      <c r="P69" s="335">
        <f t="shared" si="14"/>
        <v>0.17145830392837508</v>
      </c>
      <c r="Q69" s="335">
        <f t="shared" si="14"/>
        <v>0.16690766811370894</v>
      </c>
      <c r="R69" s="335">
        <f t="shared" si="14"/>
        <v>0.10550999641418402</v>
      </c>
      <c r="S69" s="335">
        <f t="shared" si="14"/>
        <v>0.5117024779319731</v>
      </c>
      <c r="T69" s="335">
        <f t="shared" si="14"/>
        <v>0.49023091793060991</v>
      </c>
      <c r="U69" s="335">
        <f t="shared" si="14"/>
        <v>0.22238457202910977</v>
      </c>
    </row>
    <row r="70" spans="1:21" x14ac:dyDescent="0.25">
      <c r="A70" s="335"/>
      <c r="B70" s="335"/>
      <c r="C70" s="336">
        <v>22015</v>
      </c>
      <c r="D70" s="335">
        <f t="shared" si="0"/>
        <v>-6.0091521590948098E-2</v>
      </c>
      <c r="E70" s="335">
        <f t="shared" ref="E70:U70" si="15">E22-D22</f>
        <v>-0.10700288787484188</v>
      </c>
      <c r="F70" s="335">
        <f t="shared" si="15"/>
        <v>9.3157500028610396E-2</v>
      </c>
      <c r="G70" s="335">
        <f t="shared" si="15"/>
        <v>5.5176764726638933E-3</v>
      </c>
      <c r="H70" s="335">
        <f t="shared" si="15"/>
        <v>0.1260497011244297</v>
      </c>
      <c r="I70" s="335">
        <f t="shared" si="15"/>
        <v>3.5882022231817301E-2</v>
      </c>
      <c r="J70" s="335">
        <f t="shared" si="15"/>
        <v>7.4170947074889707E-2</v>
      </c>
      <c r="K70" s="335">
        <f t="shared" si="15"/>
        <v>-1.1854544281959006E-2</v>
      </c>
      <c r="L70" s="335">
        <f t="shared" si="15"/>
        <v>7.2855189442634E-2</v>
      </c>
      <c r="M70" s="335">
        <f t="shared" si="15"/>
        <v>3.3517405390739996E-2</v>
      </c>
      <c r="N70" s="335">
        <f t="shared" si="15"/>
        <v>5.4715543985366988E-2</v>
      </c>
      <c r="O70" s="335">
        <f t="shared" si="15"/>
        <v>0.16841852664947499</v>
      </c>
      <c r="P70" s="335">
        <f t="shared" si="15"/>
        <v>0.16324040293693504</v>
      </c>
      <c r="Q70" s="335">
        <f t="shared" si="15"/>
        <v>0.16951054334640503</v>
      </c>
      <c r="R70" s="335">
        <f t="shared" si="15"/>
        <v>0.14182025194168091</v>
      </c>
      <c r="S70" s="335">
        <f t="shared" si="15"/>
        <v>0.50157302618027111</v>
      </c>
      <c r="T70" s="335">
        <f t="shared" si="15"/>
        <v>0.49601626396178999</v>
      </c>
      <c r="U70" s="335">
        <f t="shared" si="15"/>
        <v>0.26771533489227006</v>
      </c>
    </row>
    <row r="71" spans="1:21" x14ac:dyDescent="0.25">
      <c r="A71" s="335"/>
      <c r="B71" s="335"/>
      <c r="C71" s="336">
        <v>32015</v>
      </c>
      <c r="D71" s="335">
        <f t="shared" si="0"/>
        <v>-3.3127907663583797E-2</v>
      </c>
      <c r="E71" s="335">
        <f t="shared" ref="E71:U71" si="16">E23-D23</f>
        <v>0.1012674607336522</v>
      </c>
      <c r="F71" s="335">
        <f t="shared" si="16"/>
        <v>-7.2111764922738117E-2</v>
      </c>
      <c r="G71" s="335">
        <f t="shared" si="16"/>
        <v>-5.4365526884794192E-3</v>
      </c>
      <c r="H71" s="335">
        <f t="shared" si="16"/>
        <v>9.0164817869663239E-2</v>
      </c>
      <c r="I71" s="335">
        <f t="shared" si="16"/>
        <v>6.8201765418052895E-2</v>
      </c>
      <c r="J71" s="335">
        <f t="shared" si="16"/>
        <v>6.1670273542404008E-2</v>
      </c>
      <c r="K71" s="335">
        <f t="shared" si="16"/>
        <v>1.2446001172065985E-2</v>
      </c>
      <c r="L71" s="335">
        <f t="shared" si="16"/>
        <v>4.2439386248588035E-2</v>
      </c>
      <c r="M71" s="335">
        <f t="shared" si="16"/>
        <v>1.6852766275405995E-2</v>
      </c>
      <c r="N71" s="335">
        <f t="shared" si="16"/>
        <v>8.5349261760712003E-2</v>
      </c>
      <c r="O71" s="335">
        <f t="shared" si="16"/>
        <v>0.16738632321357694</v>
      </c>
      <c r="P71" s="335">
        <f t="shared" si="16"/>
        <v>0.16738897562027</v>
      </c>
      <c r="Q71" s="335">
        <f t="shared" si="16"/>
        <v>0.183066606521606</v>
      </c>
      <c r="R71" s="335">
        <f t="shared" si="16"/>
        <v>6.0176074504853072E-2</v>
      </c>
      <c r="S71" s="335">
        <f t="shared" si="16"/>
        <v>0.58152824640274092</v>
      </c>
      <c r="T71" s="335">
        <f t="shared" si="16"/>
        <v>0.48343157768249023</v>
      </c>
      <c r="U71" s="335">
        <f t="shared" si="16"/>
        <v>0.22966694831848988</v>
      </c>
    </row>
    <row r="72" spans="1:21" x14ac:dyDescent="0.25">
      <c r="A72" s="335"/>
      <c r="B72" s="335"/>
      <c r="C72" s="336">
        <v>42015</v>
      </c>
      <c r="D72" s="335">
        <f t="shared" si="0"/>
        <v>-0.44860237836837802</v>
      </c>
      <c r="E72" s="335">
        <f t="shared" ref="E72:U72" si="17">E24-D24</f>
        <v>0.38184458762407331</v>
      </c>
      <c r="F72" s="335">
        <f t="shared" si="17"/>
        <v>-4.7280147671699302E-2</v>
      </c>
      <c r="G72" s="335">
        <f t="shared" si="17"/>
        <v>-1.691203564405501E-2</v>
      </c>
      <c r="H72" s="335">
        <f t="shared" si="17"/>
        <v>0.1587403062731032</v>
      </c>
      <c r="I72" s="335">
        <f t="shared" si="17"/>
        <v>1.64852570742368E-2</v>
      </c>
      <c r="J72" s="335">
        <f t="shared" si="17"/>
        <v>4.9641273915767704E-2</v>
      </c>
      <c r="K72" s="335">
        <f t="shared" si="17"/>
        <v>1.347936689853696E-3</v>
      </c>
      <c r="L72" s="335">
        <f t="shared" si="17"/>
        <v>7.8940011560916595E-2</v>
      </c>
      <c r="M72" s="335">
        <f t="shared" si="17"/>
        <v>-2.8435811400412986E-2</v>
      </c>
      <c r="N72" s="335">
        <f t="shared" si="17"/>
        <v>8.7543725967406977E-2</v>
      </c>
      <c r="O72" s="335">
        <f t="shared" si="17"/>
        <v>0.20571276545524603</v>
      </c>
      <c r="P72" s="335">
        <f t="shared" si="17"/>
        <v>0.19623544812202504</v>
      </c>
      <c r="Q72" s="335">
        <f t="shared" si="17"/>
        <v>0.2209332585334769</v>
      </c>
      <c r="R72" s="335">
        <f t="shared" si="17"/>
        <v>0.10574454069137607</v>
      </c>
      <c r="S72" s="335">
        <f t="shared" si="17"/>
        <v>0.465207219123843</v>
      </c>
      <c r="T72" s="335">
        <f t="shared" si="17"/>
        <v>0.57468080520630016</v>
      </c>
      <c r="U72" s="335">
        <f t="shared" si="17"/>
        <v>0.16417813301085982</v>
      </c>
    </row>
    <row r="73" spans="1:21" x14ac:dyDescent="0.25">
      <c r="A73" s="335"/>
      <c r="B73" s="335"/>
      <c r="C73" s="336">
        <v>2016</v>
      </c>
      <c r="D73" s="335">
        <f t="shared" ref="D73:D75" si="18">D25</f>
        <v>4.5223813503980602E-2</v>
      </c>
      <c r="E73" s="335">
        <f t="shared" ref="E73:U74" si="19">E25-D25</f>
        <v>-0.18322144076228161</v>
      </c>
      <c r="F73" s="335">
        <f t="shared" si="19"/>
        <v>-3.2095104455947987E-2</v>
      </c>
      <c r="G73" s="335">
        <f t="shared" si="19"/>
        <v>4.344505071639998E-2</v>
      </c>
      <c r="H73" s="335">
        <f t="shared" si="19"/>
        <v>0.10451406612992341</v>
      </c>
      <c r="I73" s="335">
        <f t="shared" si="19"/>
        <v>6.35647252202034E-2</v>
      </c>
      <c r="J73" s="335">
        <f t="shared" si="19"/>
        <v>3.7672709673643098E-2</v>
      </c>
      <c r="K73" s="335">
        <f t="shared" si="19"/>
        <v>3.0123069882393022E-3</v>
      </c>
      <c r="L73" s="335">
        <f t="shared" si="19"/>
        <v>9.7010925412177804E-2</v>
      </c>
      <c r="M73" s="335">
        <f t="shared" si="19"/>
        <v>-1.1446893215178999E-2</v>
      </c>
      <c r="N73" s="335">
        <f t="shared" si="19"/>
        <v>4.2492583394049988E-2</v>
      </c>
      <c r="O73" s="335">
        <f t="shared" si="19"/>
        <v>0.20656222105026303</v>
      </c>
      <c r="P73" s="335">
        <f t="shared" si="19"/>
        <v>0.14499369263648998</v>
      </c>
      <c r="Q73" s="335">
        <f t="shared" si="19"/>
        <v>0.15661489963531505</v>
      </c>
      <c r="R73" s="335">
        <f t="shared" si="19"/>
        <v>0.20106858015060391</v>
      </c>
      <c r="S73" s="335">
        <f t="shared" si="19"/>
        <v>0.50041890144347911</v>
      </c>
      <c r="T73" s="335">
        <f t="shared" si="19"/>
        <v>0.46238565444947</v>
      </c>
      <c r="U73" s="335">
        <f t="shared" si="19"/>
        <v>0.28545689582823996</v>
      </c>
    </row>
    <row r="74" spans="1:21" x14ac:dyDescent="0.25">
      <c r="A74" s="335"/>
      <c r="B74" s="335"/>
      <c r="C74" s="336">
        <v>12016</v>
      </c>
      <c r="D74" s="335">
        <f t="shared" si="18"/>
        <v>-0.30796656012535101</v>
      </c>
      <c r="E74" s="335">
        <f t="shared" si="19"/>
        <v>7.4571609497070007E-2</v>
      </c>
      <c r="F74" s="335">
        <f t="shared" si="19"/>
        <v>6.3621416687966004E-2</v>
      </c>
      <c r="G74" s="335">
        <f t="shared" si="19"/>
        <v>5.7597756385799892E-3</v>
      </c>
      <c r="H74" s="335">
        <f t="shared" si="19"/>
        <v>0.17188574839383372</v>
      </c>
      <c r="I74" s="335">
        <f t="shared" si="19"/>
        <v>5.9351774863898782E-2</v>
      </c>
      <c r="J74" s="335">
        <f t="shared" si="19"/>
        <v>5.27884662151335E-2</v>
      </c>
      <c r="K74" s="335">
        <f t="shared" si="19"/>
        <v>3.7397839128971017E-2</v>
      </c>
      <c r="L74" s="335">
        <f t="shared" si="19"/>
        <v>4.1516229510307978E-2</v>
      </c>
      <c r="M74" s="335">
        <f t="shared" si="19"/>
        <v>-1.3812080025672996E-2</v>
      </c>
      <c r="N74" s="335">
        <f t="shared" si="19"/>
        <v>1.4706701040268E-2</v>
      </c>
      <c r="O74" s="335">
        <f t="shared" si="19"/>
        <v>0.24170391261577598</v>
      </c>
      <c r="P74" s="335">
        <f t="shared" si="19"/>
        <v>0.16168883442878701</v>
      </c>
      <c r="Q74" s="335">
        <f t="shared" si="19"/>
        <v>0.15382069349288907</v>
      </c>
      <c r="R74" s="335">
        <f t="shared" si="19"/>
        <v>0.18476903438568093</v>
      </c>
      <c r="S74" s="335">
        <f t="shared" si="19"/>
        <v>0.50797218084335194</v>
      </c>
      <c r="T74" s="335">
        <f t="shared" si="19"/>
        <v>0.45687842369080012</v>
      </c>
      <c r="U74" s="335">
        <f t="shared" si="19"/>
        <v>0.29059875011443981</v>
      </c>
    </row>
    <row r="75" spans="1:21" x14ac:dyDescent="0.25">
      <c r="A75" s="335"/>
      <c r="B75" s="335"/>
      <c r="C75" s="336">
        <v>22016</v>
      </c>
      <c r="D75" s="335">
        <f t="shared" si="18"/>
        <v>0.22050875425338701</v>
      </c>
      <c r="E75" s="335">
        <f t="shared" ref="E75" si="20">E27-D27</f>
        <v>-0.25282151624560312</v>
      </c>
      <c r="F75" s="335">
        <f t="shared" ref="F75" si="21">F27-E27</f>
        <v>-0.13701397553086289</v>
      </c>
      <c r="G75" s="335">
        <f t="shared" ref="G75" si="22">G27-F27</f>
        <v>7.7257379889488303E-2</v>
      </c>
      <c r="H75" s="335">
        <f t="shared" ref="H75" si="23">H27-G27</f>
        <v>4.0085796266794198E-2</v>
      </c>
      <c r="I75" s="335">
        <f t="shared" ref="I75" si="24">I27-H27</f>
        <v>6.7605620250105899E-2</v>
      </c>
      <c r="J75" s="335">
        <f t="shared" ref="J75" si="25">J27-I27</f>
        <v>2.0950688049197204E-2</v>
      </c>
      <c r="K75" s="335">
        <f t="shared" ref="K75" si="26">K27-J27</f>
        <v>-2.6346730068326003E-2</v>
      </c>
      <c r="L75" s="335">
        <f t="shared" ref="L75" si="27">L27-K27</f>
        <v>0.14882042445242441</v>
      </c>
      <c r="M75" s="335">
        <f t="shared" ref="M75" si="28">M27-L27</f>
        <v>-8.7619274854660034E-3</v>
      </c>
      <c r="N75" s="335">
        <f t="shared" ref="N75" si="29">N27-M27</f>
        <v>7.0395246148108992E-2</v>
      </c>
      <c r="O75" s="335">
        <f t="shared" ref="O75" si="30">O27-N27</f>
        <v>0.171173125505447</v>
      </c>
      <c r="P75" s="335">
        <f t="shared" ref="P75" si="31">P27-O27</f>
        <v>0.12835159897804305</v>
      </c>
      <c r="Q75" s="335">
        <f t="shared" ref="Q75" si="32">Q27-P27</f>
        <v>0.15725553035736095</v>
      </c>
      <c r="R75" s="335">
        <f t="shared" ref="R75" si="33">R27-Q27</f>
        <v>0.21947044134140004</v>
      </c>
      <c r="S75" s="335">
        <f t="shared" ref="S75" si="34">S27-R27</f>
        <v>0.49271667003631103</v>
      </c>
      <c r="T75" s="335">
        <f t="shared" ref="T75" si="35">T27-S27</f>
        <v>0.46803581714630993</v>
      </c>
      <c r="U75" s="335">
        <f t="shared" ref="U75" si="36">U27-T27</f>
        <v>0.28208470344542991</v>
      </c>
    </row>
    <row r="76" spans="1:21" x14ac:dyDescent="0.25">
      <c r="A76" s="335"/>
      <c r="B76" s="337" t="s">
        <v>772</v>
      </c>
      <c r="C76" s="336"/>
      <c r="D76" s="335"/>
      <c r="E76" s="335"/>
      <c r="F76" s="335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</row>
    <row r="77" spans="1:21" ht="15" customHeight="1" x14ac:dyDescent="0.25">
      <c r="A77" s="335"/>
      <c r="B77" s="335"/>
      <c r="C77" s="336">
        <v>2012</v>
      </c>
      <c r="D77" s="335">
        <f>SUM(D29:$U29)</f>
        <v>0.97264175905729644</v>
      </c>
      <c r="E77" s="335">
        <f>SUM(E29:$U29)</f>
        <v>0.97232717182487249</v>
      </c>
      <c r="F77" s="335">
        <f>SUM(F29:$U29)</f>
        <v>0.96708372607827187</v>
      </c>
      <c r="G77" s="335">
        <f>SUM(G29:$U29)</f>
        <v>0.95755461603403091</v>
      </c>
      <c r="H77" s="335">
        <f>SUM(H29:$U29)</f>
        <v>0.94080538302659988</v>
      </c>
      <c r="I77" s="335">
        <f>SUM(I29:$U29)</f>
        <v>0.87410806119441986</v>
      </c>
      <c r="J77" s="335">
        <f>SUM(J29:$U29)</f>
        <v>0.83844531327486038</v>
      </c>
      <c r="K77" s="335">
        <f>SUM(K29:$U29)</f>
        <v>0.81573773920536041</v>
      </c>
      <c r="L77" s="335">
        <f>SUM(L29:$U29)</f>
        <v>0.78682482056319714</v>
      </c>
      <c r="M77" s="335">
        <f>SUM(M29:$U29)</f>
        <v>0.67540379427373409</v>
      </c>
      <c r="N77" s="335">
        <f>SUM(N29:$U29)</f>
        <v>0.65063551440834999</v>
      </c>
      <c r="O77" s="335">
        <f>SUM(O29:$U29)</f>
        <v>0.62045522592961788</v>
      </c>
      <c r="P77" s="335">
        <f>SUM(P29:$U29)</f>
        <v>0.26741184853017286</v>
      </c>
      <c r="Q77" s="335">
        <f>SUM(Q29:$U29)</f>
        <v>0.24665494263172102</v>
      </c>
      <c r="R77" s="335">
        <f>SUM(R29:$U29)</f>
        <v>0.21900726482272104</v>
      </c>
      <c r="S77" s="335">
        <f>SUM(S29:$U29)</f>
        <v>0.18830823712050873</v>
      </c>
      <c r="T77" s="335">
        <f>SUM(T29:$U29)</f>
        <v>1.2867106124758719E-2</v>
      </c>
      <c r="U77" s="335">
        <f>SUM(U29:$U29)</f>
        <v>3.0795726925134698E-3</v>
      </c>
    </row>
    <row r="78" spans="1:21" ht="15" customHeight="1" x14ac:dyDescent="0.25">
      <c r="A78" s="335"/>
      <c r="B78" s="335"/>
      <c r="C78" s="336">
        <v>12012</v>
      </c>
      <c r="D78" s="335">
        <f>SUM(D30:$U30)</f>
        <v>0.96959896513726529</v>
      </c>
      <c r="E78" s="335">
        <f>SUM(E30:$U30)</f>
        <v>0.96921164938248661</v>
      </c>
      <c r="F78" s="335">
        <f>SUM(F30:$U30)</f>
        <v>0.96405589836649563</v>
      </c>
      <c r="G78" s="335">
        <f>SUM(G30:$U30)</f>
        <v>0.95582273299805787</v>
      </c>
      <c r="H78" s="335">
        <f>SUM(H30:$U30)</f>
        <v>0.93865526537410882</v>
      </c>
      <c r="I78" s="335">
        <f>SUM(I30:$U30)</f>
        <v>0.8716394386719909</v>
      </c>
      <c r="J78" s="335">
        <f>SUM(J30:$U30)</f>
        <v>0.83730936492793229</v>
      </c>
      <c r="K78" s="335">
        <f>SUM(K30:$U30)</f>
        <v>0.81521807867102292</v>
      </c>
      <c r="L78" s="335">
        <f>SUM(L30:$U30)</f>
        <v>0.78541392344050065</v>
      </c>
      <c r="M78" s="335">
        <f>SUM(M30:$U30)</f>
        <v>0.6716843049507587</v>
      </c>
      <c r="N78" s="335">
        <f>SUM(N30:$U30)</f>
        <v>0.64384624804370083</v>
      </c>
      <c r="O78" s="335">
        <f>SUM(O30:$U30)</f>
        <v>0.61273886892013241</v>
      </c>
      <c r="P78" s="335">
        <f>SUM(P30:$U30)</f>
        <v>0.26302068564109538</v>
      </c>
      <c r="Q78" s="335">
        <f>SUM(Q30:$U30)</f>
        <v>0.24340458656661249</v>
      </c>
      <c r="R78" s="335">
        <f>SUM(R30:$U30)</f>
        <v>0.21439192700199819</v>
      </c>
      <c r="S78" s="335">
        <f>SUM(S30:$U30)</f>
        <v>0.18398823658935759</v>
      </c>
      <c r="T78" s="335">
        <f>SUM(T30:$U30)</f>
        <v>1.1614450020715591E-2</v>
      </c>
      <c r="U78" s="335">
        <f>SUM(U30:$U30)</f>
        <v>2.3566891904920301E-3</v>
      </c>
    </row>
    <row r="79" spans="1:21" x14ac:dyDescent="0.25">
      <c r="A79" s="335"/>
      <c r="B79" s="335"/>
      <c r="C79" s="336">
        <v>22012</v>
      </c>
      <c r="D79" s="335">
        <f>SUM(D31:$U31)</f>
        <v>0.97225570998853073</v>
      </c>
      <c r="E79" s="335">
        <f>SUM(E31:$U31)</f>
        <v>0.97161426325328648</v>
      </c>
      <c r="F79" s="335">
        <f>SUM(F31:$U31)</f>
        <v>0.96675899787805974</v>
      </c>
      <c r="G79" s="335">
        <f>SUM(G31:$U31)</f>
        <v>0.95698196883313358</v>
      </c>
      <c r="H79" s="335">
        <f>SUM(H31:$U31)</f>
        <v>0.93965297634713352</v>
      </c>
      <c r="I79" s="335">
        <f>SUM(I31:$U31)</f>
        <v>0.87307863379828632</v>
      </c>
      <c r="J79" s="335">
        <f>SUM(J31:$U31)</f>
        <v>0.8379338018130511</v>
      </c>
      <c r="K79" s="335">
        <f>SUM(K31:$U31)</f>
        <v>0.81600004131905735</v>
      </c>
      <c r="L79" s="335">
        <f>SUM(L31:$U31)</f>
        <v>0.78615672583691776</v>
      </c>
      <c r="M79" s="335">
        <f>SUM(M31:$U31)</f>
        <v>0.67530745710246265</v>
      </c>
      <c r="N79" s="335">
        <f>SUM(N31:$U31)</f>
        <v>0.64950037258677185</v>
      </c>
      <c r="O79" s="335">
        <f>SUM(O31:$U31)</f>
        <v>0.61778505775146186</v>
      </c>
      <c r="P79" s="335">
        <f>SUM(P31:$U31)</f>
        <v>0.26852061483077694</v>
      </c>
      <c r="Q79" s="335">
        <f>SUM(Q31:$U31)</f>
        <v>0.24719070340506721</v>
      </c>
      <c r="R79" s="335">
        <f>SUM(R31:$U31)</f>
        <v>0.2203858296852558</v>
      </c>
      <c r="S79" s="335">
        <f>SUM(S31:$U31)</f>
        <v>0.19053736585192371</v>
      </c>
      <c r="T79" s="335">
        <f>SUM(T31:$U31)</f>
        <v>1.3342919526621699E-2</v>
      </c>
      <c r="U79" s="335">
        <f>SUM(U31:$U31)</f>
        <v>3.3668323885649399E-3</v>
      </c>
    </row>
    <row r="80" spans="1:21" x14ac:dyDescent="0.25">
      <c r="A80" s="335"/>
      <c r="B80" s="335"/>
      <c r="C80" s="336">
        <v>32012</v>
      </c>
      <c r="D80" s="335">
        <f>SUM(D32:$U32)</f>
        <v>0.97340610923129134</v>
      </c>
      <c r="E80" s="335">
        <f>SUM(E32:$U32)</f>
        <v>0.97331965831108391</v>
      </c>
      <c r="F80" s="335">
        <f>SUM(F32:$U32)</f>
        <v>0.96832345449365675</v>
      </c>
      <c r="G80" s="335">
        <f>SUM(G32:$U32)</f>
        <v>0.95879183919169009</v>
      </c>
      <c r="H80" s="335">
        <f>SUM(H32:$U32)</f>
        <v>0.94333409168757498</v>
      </c>
      <c r="I80" s="335">
        <f>SUM(I32:$U32)</f>
        <v>0.87590939202345897</v>
      </c>
      <c r="J80" s="335">
        <f>SUM(J32:$U32)</f>
        <v>0.83998846285976458</v>
      </c>
      <c r="K80" s="335">
        <f>SUM(K32:$U32)</f>
        <v>0.81581421964801837</v>
      </c>
      <c r="L80" s="335">
        <f>SUM(L32:$U32)</f>
        <v>0.7884249559137968</v>
      </c>
      <c r="M80" s="335">
        <f>SUM(M32:$U32)</f>
        <v>0.67823729873634897</v>
      </c>
      <c r="N80" s="335">
        <f>SUM(N32:$U32)</f>
        <v>0.65459651523269735</v>
      </c>
      <c r="O80" s="335">
        <f>SUM(O32:$U32)</f>
        <v>0.62496337131597124</v>
      </c>
      <c r="P80" s="335">
        <f>SUM(P32:$U32)</f>
        <v>0.26979014114476718</v>
      </c>
      <c r="Q80" s="335">
        <f>SUM(Q32:$U32)</f>
        <v>0.24756599613465349</v>
      </c>
      <c r="R80" s="335">
        <f>SUM(R32:$U32)</f>
        <v>0.22055443772114788</v>
      </c>
      <c r="S80" s="335">
        <f>SUM(S32:$U32)</f>
        <v>0.18984340154565849</v>
      </c>
      <c r="T80" s="335">
        <f>SUM(T32:$U32)</f>
        <v>1.3120547169819479E-2</v>
      </c>
      <c r="U80" s="335">
        <f>SUM(U32:$U32)</f>
        <v>3.2729425001889502E-3</v>
      </c>
    </row>
    <row r="81" spans="1:21" x14ac:dyDescent="0.25">
      <c r="A81" s="335"/>
      <c r="B81" s="335"/>
      <c r="C81" s="336">
        <v>42012</v>
      </c>
      <c r="D81" s="335">
        <f>SUM(D33:$U33)</f>
        <v>0.97521096406853691</v>
      </c>
      <c r="E81" s="335">
        <f>SUM(E33:$U33)</f>
        <v>0.9750620108097785</v>
      </c>
      <c r="F81" s="335">
        <f>SUM(F33:$U33)</f>
        <v>0.96910732798278265</v>
      </c>
      <c r="G81" s="335">
        <f>SUM(G33:$U33)</f>
        <v>0.95856912806630068</v>
      </c>
      <c r="H81" s="335">
        <f>SUM(H33:$U33)</f>
        <v>0.94151542149484091</v>
      </c>
      <c r="I81" s="335">
        <f>SUM(I33:$U33)</f>
        <v>0.87572620622813624</v>
      </c>
      <c r="J81" s="335">
        <f>SUM(J33:$U33)</f>
        <v>0.83851956389844351</v>
      </c>
      <c r="K81" s="335">
        <f>SUM(K33:$U33)</f>
        <v>0.81590749323367995</v>
      </c>
      <c r="L81" s="335">
        <f>SUM(L33:$U33)</f>
        <v>0.78726278245448988</v>
      </c>
      <c r="M81" s="335">
        <f>SUM(M33:$U33)</f>
        <v>0.67629429697990373</v>
      </c>
      <c r="N81" s="335">
        <f>SUM(N33:$U33)</f>
        <v>0.65440312214195684</v>
      </c>
      <c r="O81" s="335">
        <f>SUM(O33:$U33)</f>
        <v>0.62608707323670343</v>
      </c>
      <c r="P81" s="335">
        <f>SUM(P33:$U33)</f>
        <v>0.26821974292397449</v>
      </c>
      <c r="Q81" s="335">
        <f>SUM(Q33:$U33)</f>
        <v>0.24837421998381568</v>
      </c>
      <c r="R81" s="335">
        <f>SUM(R33:$U33)</f>
        <v>0.22059039957821319</v>
      </c>
      <c r="S81" s="335">
        <f>SUM(S33:$U33)</f>
        <v>0.18878149054944468</v>
      </c>
      <c r="T81" s="335">
        <f>SUM(T33:$U33)</f>
        <v>1.336180232465268E-2</v>
      </c>
      <c r="U81" s="335">
        <f>SUM(U33:$U33)</f>
        <v>3.3059297129511798E-3</v>
      </c>
    </row>
    <row r="82" spans="1:21" x14ac:dyDescent="0.25">
      <c r="A82" s="335"/>
      <c r="B82" s="335"/>
      <c r="C82" s="336">
        <v>2013</v>
      </c>
      <c r="D82" s="335">
        <f>SUM(D34:$U34)</f>
        <v>0.97664075155626118</v>
      </c>
      <c r="E82" s="335">
        <f>SUM(E34:$U34)</f>
        <v>0.97639727941714294</v>
      </c>
      <c r="F82" s="335">
        <f>SUM(F34:$U34)</f>
        <v>0.97124019474722512</v>
      </c>
      <c r="G82" s="335">
        <f>SUM(G34:$U34)</f>
        <v>0.96216233749874003</v>
      </c>
      <c r="H82" s="335">
        <f>SUM(H34:$U34)</f>
        <v>0.94621674460358984</v>
      </c>
      <c r="I82" s="335">
        <f>SUM(I34:$U34)</f>
        <v>0.88119764369912512</v>
      </c>
      <c r="J82" s="335">
        <f>SUM(J34:$U34)</f>
        <v>0.84732339647598631</v>
      </c>
      <c r="K82" s="335">
        <f>SUM(K34:$U34)</f>
        <v>0.82398455333896059</v>
      </c>
      <c r="L82" s="335">
        <f>SUM(L34:$U34)</f>
        <v>0.79464892414398569</v>
      </c>
      <c r="M82" s="335">
        <f>SUM(M34:$U34)</f>
        <v>0.6852448668796578</v>
      </c>
      <c r="N82" s="335">
        <f>SUM(N34:$U34)</f>
        <v>0.6598688915837565</v>
      </c>
      <c r="O82" s="335">
        <f>SUM(O34:$U34)</f>
        <v>0.63168061082251459</v>
      </c>
      <c r="P82" s="335">
        <f>SUM(P34:$U34)</f>
        <v>0.27370122377760753</v>
      </c>
      <c r="Q82" s="335">
        <f>SUM(Q34:$U34)</f>
        <v>0.25185996596701482</v>
      </c>
      <c r="R82" s="335">
        <f>SUM(R34:$U34)</f>
        <v>0.22418767143972249</v>
      </c>
      <c r="S82" s="335">
        <f>SUM(S34:$U34)</f>
        <v>0.1926330246496949</v>
      </c>
      <c r="T82" s="335">
        <f>SUM(T34:$U34)</f>
        <v>1.2986830668523909E-2</v>
      </c>
      <c r="U82" s="335">
        <f>SUM(U34:$U34)</f>
        <v>3.2798836473375598E-3</v>
      </c>
    </row>
    <row r="83" spans="1:21" x14ac:dyDescent="0.25">
      <c r="A83" s="335"/>
      <c r="B83" s="335"/>
      <c r="C83" s="336">
        <v>12013</v>
      </c>
      <c r="D83" s="335">
        <f>SUM(D35:$U35)</f>
        <v>0.97430463063574302</v>
      </c>
      <c r="E83" s="335">
        <f>SUM(E35:$U35)</f>
        <v>0.97424828982912026</v>
      </c>
      <c r="F83" s="335">
        <f>SUM(F35:$U35)</f>
        <v>0.96877098293043695</v>
      </c>
      <c r="G83" s="335">
        <f>SUM(G35:$U35)</f>
        <v>0.95973195903934561</v>
      </c>
      <c r="H83" s="335">
        <f>SUM(H35:$U35)</f>
        <v>0.94348210305906854</v>
      </c>
      <c r="I83" s="335">
        <f>SUM(I35:$U35)</f>
        <v>0.87909177155233942</v>
      </c>
      <c r="J83" s="335">
        <f>SUM(J35:$U35)</f>
        <v>0.84423969150520883</v>
      </c>
      <c r="K83" s="335">
        <f>SUM(K35:$U35)</f>
        <v>0.82235506386496149</v>
      </c>
      <c r="L83" s="335">
        <f>SUM(L35:$U35)</f>
        <v>0.79316172399558149</v>
      </c>
      <c r="M83" s="335">
        <f>SUM(M35:$U35)</f>
        <v>0.68457450368441652</v>
      </c>
      <c r="N83" s="335">
        <f>SUM(N35:$U35)</f>
        <v>0.6619830692652614</v>
      </c>
      <c r="O83" s="335">
        <f>SUM(O35:$U35)</f>
        <v>0.6345698127988727</v>
      </c>
      <c r="P83" s="335">
        <f>SUM(P35:$U35)</f>
        <v>0.27368362643755972</v>
      </c>
      <c r="Q83" s="335">
        <f>SUM(Q35:$U35)</f>
        <v>0.25202120118774474</v>
      </c>
      <c r="R83" s="335">
        <f>SUM(R35:$U35)</f>
        <v>0.22488259919919074</v>
      </c>
      <c r="S83" s="335">
        <f>SUM(S35:$U35)</f>
        <v>0.19334974535740912</v>
      </c>
      <c r="T83" s="335">
        <f>SUM(T35:$U35)</f>
        <v>1.2629028642550111E-2</v>
      </c>
      <c r="U83" s="335">
        <f>SUM(U35:$U35)</f>
        <v>2.5110684800893099E-3</v>
      </c>
    </row>
    <row r="84" spans="1:21" x14ac:dyDescent="0.25">
      <c r="A84" s="335"/>
      <c r="B84" s="335"/>
      <c r="C84" s="336">
        <v>22013</v>
      </c>
      <c r="D84" s="335">
        <f>SUM(D32:$U32)</f>
        <v>0.97340610923129134</v>
      </c>
      <c r="E84" s="335">
        <f>SUM(E32:$U32)</f>
        <v>0.97331965831108391</v>
      </c>
      <c r="F84" s="335">
        <f>SUM(F32:$U32)</f>
        <v>0.96832345449365675</v>
      </c>
      <c r="G84" s="335">
        <f>SUM(G32:$U32)</f>
        <v>0.95879183919169009</v>
      </c>
      <c r="H84" s="335">
        <f>SUM(H32:$U32)</f>
        <v>0.94333409168757498</v>
      </c>
      <c r="I84" s="335">
        <f>SUM(I32:$U32)</f>
        <v>0.87590939202345897</v>
      </c>
      <c r="J84" s="335">
        <f>SUM(J32:$U32)</f>
        <v>0.83998846285976458</v>
      </c>
      <c r="K84" s="335">
        <f>SUM(K32:$U32)</f>
        <v>0.81581421964801837</v>
      </c>
      <c r="L84" s="335">
        <f>SUM(L32:$U32)</f>
        <v>0.7884249559137968</v>
      </c>
      <c r="M84" s="335">
        <f>SUM(M32:$U32)</f>
        <v>0.67823729873634897</v>
      </c>
      <c r="N84" s="335">
        <f>SUM(N32:$U32)</f>
        <v>0.65459651523269735</v>
      </c>
      <c r="O84" s="335">
        <f>SUM(O32:$U32)</f>
        <v>0.62496337131597124</v>
      </c>
      <c r="P84" s="335">
        <f>SUM(P32:$U32)</f>
        <v>0.26979014114476718</v>
      </c>
      <c r="Q84" s="335">
        <f>SUM(Q32:$U32)</f>
        <v>0.24756599613465349</v>
      </c>
      <c r="R84" s="335">
        <f>SUM(R32:$U32)</f>
        <v>0.22055443772114788</v>
      </c>
      <c r="S84" s="335">
        <f>SUM(S32:$U32)</f>
        <v>0.18984340154565849</v>
      </c>
      <c r="T84" s="335">
        <f>SUM(T32:$U32)</f>
        <v>1.3120547169819479E-2</v>
      </c>
      <c r="U84" s="335">
        <f>SUM(U32:$U32)</f>
        <v>3.2729425001889502E-3</v>
      </c>
    </row>
    <row r="85" spans="1:21" x14ac:dyDescent="0.25">
      <c r="A85" s="335"/>
      <c r="B85" s="335"/>
      <c r="C85" s="336">
        <v>32013</v>
      </c>
      <c r="D85" s="335">
        <f>SUM(D33:$U33)</f>
        <v>0.97521096406853691</v>
      </c>
      <c r="E85" s="335">
        <f>SUM(E33:$U33)</f>
        <v>0.9750620108097785</v>
      </c>
      <c r="F85" s="335">
        <f>SUM(F33:$U33)</f>
        <v>0.96910732798278265</v>
      </c>
      <c r="G85" s="335">
        <f>SUM(G33:$U33)</f>
        <v>0.95856912806630068</v>
      </c>
      <c r="H85" s="335">
        <f>SUM(H33:$U33)</f>
        <v>0.94151542149484091</v>
      </c>
      <c r="I85" s="335">
        <f>SUM(I33:$U33)</f>
        <v>0.87572620622813624</v>
      </c>
      <c r="J85" s="335">
        <f>SUM(J33:$U33)</f>
        <v>0.83851956389844351</v>
      </c>
      <c r="K85" s="335">
        <f>SUM(K33:$U33)</f>
        <v>0.81590749323367995</v>
      </c>
      <c r="L85" s="335">
        <f>SUM(L33:$U33)</f>
        <v>0.78726278245448988</v>
      </c>
      <c r="M85" s="335">
        <f>SUM(M33:$U33)</f>
        <v>0.67629429697990373</v>
      </c>
      <c r="N85" s="335">
        <f>SUM(N33:$U33)</f>
        <v>0.65440312214195684</v>
      </c>
      <c r="O85" s="335">
        <f>SUM(O33:$U33)</f>
        <v>0.62608707323670343</v>
      </c>
      <c r="P85" s="335">
        <f>SUM(P33:$U33)</f>
        <v>0.26821974292397449</v>
      </c>
      <c r="Q85" s="335">
        <f>SUM(Q33:$U33)</f>
        <v>0.24837421998381568</v>
      </c>
      <c r="R85" s="335">
        <f>SUM(R33:$U33)</f>
        <v>0.22059039957821319</v>
      </c>
      <c r="S85" s="335">
        <f>SUM(S33:$U33)</f>
        <v>0.18878149054944468</v>
      </c>
      <c r="T85" s="335">
        <f>SUM(T33:$U33)</f>
        <v>1.336180232465268E-2</v>
      </c>
      <c r="U85" s="335">
        <f>SUM(U33:$U33)</f>
        <v>3.3059297129511798E-3</v>
      </c>
    </row>
    <row r="86" spans="1:21" x14ac:dyDescent="0.25">
      <c r="A86" s="335"/>
      <c r="B86" s="335"/>
      <c r="C86" s="336">
        <v>42013</v>
      </c>
      <c r="D86" s="335">
        <f>SUM(D38:$U38)</f>
        <v>0.97874374137609288</v>
      </c>
      <c r="E86" s="335">
        <f>SUM(E38:$U38)</f>
        <v>0.97833277517929695</v>
      </c>
      <c r="F86" s="335">
        <f>SUM(F38:$U38)</f>
        <v>0.97338339826092146</v>
      </c>
      <c r="G86" s="335">
        <f>SUM(G38:$U38)</f>
        <v>0.96496761823073052</v>
      </c>
      <c r="H86" s="335">
        <f>SUM(H38:$U38)</f>
        <v>0.94926758157089375</v>
      </c>
      <c r="I86" s="335">
        <f>SUM(I38:$U38)</f>
        <v>0.88619729178026341</v>
      </c>
      <c r="J86" s="335">
        <f>SUM(J38:$U38)</f>
        <v>0.85493026720359944</v>
      </c>
      <c r="K86" s="335">
        <f>SUM(K38:$U38)</f>
        <v>0.83047217549756192</v>
      </c>
      <c r="L86" s="335">
        <f>SUM(L38:$U38)</f>
        <v>0.79983888426795624</v>
      </c>
      <c r="M86" s="335">
        <f>SUM(M38:$U38)</f>
        <v>0.68923558900132831</v>
      </c>
      <c r="N86" s="335">
        <f>SUM(N38:$U38)</f>
        <v>0.66176659660413928</v>
      </c>
      <c r="O86" s="335">
        <f>SUM(O38:$U38)</f>
        <v>0.63465049164369769</v>
      </c>
      <c r="P86" s="335">
        <f>SUM(P38:$U38)</f>
        <v>0.27576794521883163</v>
      </c>
      <c r="Q86" s="335">
        <f>SUM(Q38:$U38)</f>
        <v>0.25423697056248812</v>
      </c>
      <c r="R86" s="335">
        <f>SUM(R38:$U38)</f>
        <v>0.22619660617783693</v>
      </c>
      <c r="S86" s="335">
        <f>SUM(S38:$U38)</f>
        <v>0.19409263925626902</v>
      </c>
      <c r="T86" s="335">
        <f>SUM(T38:$U38)</f>
        <v>1.3503931928426031E-2</v>
      </c>
      <c r="U86" s="335">
        <f>SUM(U38:$U38)</f>
        <v>4.0979306213557703E-3</v>
      </c>
    </row>
    <row r="87" spans="1:21" x14ac:dyDescent="0.25">
      <c r="A87" s="335"/>
      <c r="B87" s="335"/>
      <c r="C87" s="336">
        <v>2014</v>
      </c>
      <c r="D87" s="335">
        <f>SUM(D35:$U35)</f>
        <v>0.97430463063574302</v>
      </c>
      <c r="E87" s="335">
        <f>SUM(E35:$U35)</f>
        <v>0.97424828982912026</v>
      </c>
      <c r="F87" s="335">
        <f>SUM(F35:$U35)</f>
        <v>0.96877098293043695</v>
      </c>
      <c r="G87" s="335">
        <f>SUM(G35:$U35)</f>
        <v>0.95973195903934561</v>
      </c>
      <c r="H87" s="335">
        <f>SUM(H35:$U35)</f>
        <v>0.94348210305906854</v>
      </c>
      <c r="I87" s="335">
        <f>SUM(I35:$U35)</f>
        <v>0.87909177155233942</v>
      </c>
      <c r="J87" s="335">
        <f>SUM(J35:$U35)</f>
        <v>0.84423969150520883</v>
      </c>
      <c r="K87" s="335">
        <f>SUM(K35:$U35)</f>
        <v>0.82235506386496149</v>
      </c>
      <c r="L87" s="335">
        <f>SUM(L35:$U35)</f>
        <v>0.79316172399558149</v>
      </c>
      <c r="M87" s="335">
        <f>SUM(M35:$U35)</f>
        <v>0.68457450368441652</v>
      </c>
      <c r="N87" s="335">
        <f>SUM(N35:$U35)</f>
        <v>0.6619830692652614</v>
      </c>
      <c r="O87" s="335">
        <f>SUM(O35:$U35)</f>
        <v>0.6345698127988727</v>
      </c>
      <c r="P87" s="335">
        <f>SUM(P35:$U35)</f>
        <v>0.27368362643755972</v>
      </c>
      <c r="Q87" s="335">
        <f>SUM(Q35:$U35)</f>
        <v>0.25202120118774474</v>
      </c>
      <c r="R87" s="335">
        <f>SUM(R35:$U35)</f>
        <v>0.22488259919919074</v>
      </c>
      <c r="S87" s="335">
        <f>SUM(S35:$U35)</f>
        <v>0.19334974535740912</v>
      </c>
      <c r="T87" s="335">
        <f>SUM(T35:$U35)</f>
        <v>1.2629028642550111E-2</v>
      </c>
      <c r="U87" s="335">
        <f>SUM(U35:$U35)</f>
        <v>2.5110684800893099E-3</v>
      </c>
    </row>
    <row r="88" spans="1:21" x14ac:dyDescent="0.25">
      <c r="A88" s="335"/>
      <c r="B88" s="335"/>
      <c r="C88" s="336">
        <v>12014</v>
      </c>
      <c r="D88" s="335">
        <f>SUM(D36:$U36)</f>
        <v>0.9781052215985262</v>
      </c>
      <c r="E88" s="335">
        <f>SUM(E36:$U36)</f>
        <v>0.97787324595265157</v>
      </c>
      <c r="F88" s="335">
        <f>SUM(F36:$U36)</f>
        <v>0.97269953344948656</v>
      </c>
      <c r="G88" s="335">
        <f>SUM(G36:$U36)</f>
        <v>0.96271912683732874</v>
      </c>
      <c r="H88" s="335">
        <f>SUM(H36:$U36)</f>
        <v>0.94622164708562262</v>
      </c>
      <c r="I88" s="335">
        <f>SUM(I36:$U36)</f>
        <v>0.88132574898190863</v>
      </c>
      <c r="J88" s="335">
        <f>SUM(J36:$U36)</f>
        <v>0.84566284087486632</v>
      </c>
      <c r="K88" s="335">
        <f>SUM(K36:$U36)</f>
        <v>0.82154864002950556</v>
      </c>
      <c r="L88" s="335">
        <f>SUM(L36:$U36)</f>
        <v>0.79198948596604235</v>
      </c>
      <c r="M88" s="335">
        <f>SUM(M36:$U36)</f>
        <v>0.6850001916754993</v>
      </c>
      <c r="N88" s="335">
        <f>SUM(N36:$U36)</f>
        <v>0.65976169449277244</v>
      </c>
      <c r="O88" s="335">
        <f>SUM(O36:$U36)</f>
        <v>0.62989833136089168</v>
      </c>
      <c r="P88" s="335">
        <f>SUM(P36:$U36)</f>
        <v>0.27347048302181071</v>
      </c>
      <c r="Q88" s="335">
        <f>SUM(Q36:$U36)</f>
        <v>0.25194183108396828</v>
      </c>
      <c r="R88" s="335">
        <f>SUM(R36:$U36)</f>
        <v>0.22329121944494551</v>
      </c>
      <c r="S88" s="335">
        <f>SUM(S36:$U36)</f>
        <v>0.19133149948902431</v>
      </c>
      <c r="T88" s="335">
        <f>SUM(T36:$U36)</f>
        <v>1.2325459392741321E-2</v>
      </c>
      <c r="U88" s="335">
        <f>SUM(U36:$U36)</f>
        <v>2.9913403559476098E-3</v>
      </c>
    </row>
    <row r="89" spans="1:21" x14ac:dyDescent="0.25">
      <c r="A89" s="335"/>
      <c r="B89" s="335"/>
      <c r="C89" s="336">
        <v>22014</v>
      </c>
      <c r="D89" s="335">
        <f>SUM(D37:$U37)</f>
        <v>0.97539717869949594</v>
      </c>
      <c r="E89" s="335">
        <f>SUM(E37:$U37)</f>
        <v>0.97512397402897544</v>
      </c>
      <c r="F89" s="335">
        <f>SUM(F37:$U37)</f>
        <v>0.97009350499138303</v>
      </c>
      <c r="G89" s="335">
        <f>SUM(G37:$U37)</f>
        <v>0.96121589606627889</v>
      </c>
      <c r="H89" s="335">
        <f>SUM(H37:$U37)</f>
        <v>0.94587685586884684</v>
      </c>
      <c r="I89" s="335">
        <f>SUM(I37:$U37)</f>
        <v>0.87816636683419413</v>
      </c>
      <c r="J89" s="335">
        <f>SUM(J37:$U37)</f>
        <v>0.84444155963137812</v>
      </c>
      <c r="K89" s="335">
        <f>SUM(K37:$U37)</f>
        <v>0.8215515357442208</v>
      </c>
      <c r="L89" s="335">
        <f>SUM(L37:$U37)</f>
        <v>0.7935930606909104</v>
      </c>
      <c r="M89" s="335">
        <f>SUM(M37:$U37)</f>
        <v>0.68216953100636646</v>
      </c>
      <c r="N89" s="335">
        <f>SUM(N37:$U37)</f>
        <v>0.65598600404337093</v>
      </c>
      <c r="O89" s="335">
        <f>SUM(O37:$U37)</f>
        <v>0.62762897880747959</v>
      </c>
      <c r="P89" s="335">
        <f>SUM(P37:$U37)</f>
        <v>0.27188557060435464</v>
      </c>
      <c r="Q89" s="335">
        <f>SUM(Q37:$U37)</f>
        <v>0.24924572790041613</v>
      </c>
      <c r="R89" s="335">
        <f>SUM(R37:$U37)</f>
        <v>0.22238706657663032</v>
      </c>
      <c r="S89" s="335">
        <f>SUM(S37:$U37)</f>
        <v>0.19176294701173943</v>
      </c>
      <c r="T89" s="335">
        <f>SUM(T37:$U37)</f>
        <v>1.3484515715390449E-2</v>
      </c>
      <c r="U89" s="335">
        <f>SUM(U37:$U37)</f>
        <v>3.51289147511125E-3</v>
      </c>
    </row>
    <row r="90" spans="1:21" x14ac:dyDescent="0.25">
      <c r="A90" s="335"/>
      <c r="B90" s="335"/>
      <c r="C90" s="336">
        <v>32014</v>
      </c>
      <c r="D90" s="335">
        <f>SUM(D42:$U42)</f>
        <v>0.98389103933004662</v>
      </c>
      <c r="E90" s="335">
        <f>SUM(E42:$U42)</f>
        <v>0.98354746354743838</v>
      </c>
      <c r="F90" s="335">
        <f>SUM(F42:$U42)</f>
        <v>0.97870603250339627</v>
      </c>
      <c r="G90" s="335">
        <f>SUM(G42:$U42)</f>
        <v>0.96965421410277497</v>
      </c>
      <c r="H90" s="335">
        <f>SUM(H42:$U42)</f>
        <v>0.95703801000490796</v>
      </c>
      <c r="I90" s="335">
        <f>SUM(I42:$U42)</f>
        <v>0.8949929871596396</v>
      </c>
      <c r="J90" s="335">
        <f>SUM(J42:$U42)</f>
        <v>0.86269222805276502</v>
      </c>
      <c r="K90" s="335">
        <f>SUM(K42:$U42)</f>
        <v>0.83991595963016141</v>
      </c>
      <c r="L90" s="335">
        <f>SUM(L42:$U42)</f>
        <v>0.81208905437961221</v>
      </c>
      <c r="M90" s="335">
        <f>SUM(M42:$U42)</f>
        <v>0.69855934241786632</v>
      </c>
      <c r="N90" s="335">
        <f>SUM(N42:$U42)</f>
        <v>0.67604037793353233</v>
      </c>
      <c r="O90" s="335">
        <f>SUM(O42:$U42)</f>
        <v>0.64741468103602562</v>
      </c>
      <c r="P90" s="335">
        <f>SUM(P42:$U42)</f>
        <v>0.29309117468073959</v>
      </c>
      <c r="Q90" s="335">
        <f>SUM(Q42:$U42)</f>
        <v>0.27238576719537366</v>
      </c>
      <c r="R90" s="335">
        <f>SUM(R42:$U42)</f>
        <v>0.24095388362184159</v>
      </c>
      <c r="S90" s="335">
        <f>SUM(S42:$U42)</f>
        <v>0.20743469381704918</v>
      </c>
      <c r="T90" s="335">
        <f>SUM(T42:$U42)</f>
        <v>1.2646520975977179E-2</v>
      </c>
      <c r="U90" s="335">
        <f>SUM(U42:$U42)</f>
        <v>3.9237723685801003E-3</v>
      </c>
    </row>
    <row r="91" spans="1:21" x14ac:dyDescent="0.25">
      <c r="A91" s="335"/>
      <c r="B91" s="335"/>
      <c r="C91" s="336">
        <v>42014</v>
      </c>
      <c r="D91" s="335">
        <f>SUM(D43:$U43)</f>
        <v>0.98302559828152858</v>
      </c>
      <c r="E91" s="335">
        <f>SUM(E43:$U43)</f>
        <v>0.9825270236469803</v>
      </c>
      <c r="F91" s="335">
        <f>SUM(F43:$U43)</f>
        <v>0.97750196466222383</v>
      </c>
      <c r="G91" s="335">
        <f>SUM(G43:$U43)</f>
        <v>0.96891514724120475</v>
      </c>
      <c r="H91" s="335">
        <f>SUM(H43:$U43)</f>
        <v>0.95511458301916696</v>
      </c>
      <c r="I91" s="335">
        <f>SUM(I43:$U43)</f>
        <v>0.89491963991895296</v>
      </c>
      <c r="J91" s="335">
        <f>SUM(J43:$U43)</f>
        <v>0.86344378301873781</v>
      </c>
      <c r="K91" s="335">
        <f>SUM(K43:$U43)</f>
        <v>0.840735337231308</v>
      </c>
      <c r="L91" s="335">
        <f>SUM(L43:$U43)</f>
        <v>0.81344758579507448</v>
      </c>
      <c r="M91" s="335">
        <f>SUM(M43:$U43)</f>
        <v>0.7024863944388926</v>
      </c>
      <c r="N91" s="335">
        <f>SUM(N43:$U43)</f>
        <v>0.67688694642856717</v>
      </c>
      <c r="O91" s="335">
        <f>SUM(O43:$U43)</f>
        <v>0.64888770366087556</v>
      </c>
      <c r="P91" s="335">
        <f>SUM(P43:$U43)</f>
        <v>0.2995879449881616</v>
      </c>
      <c r="Q91" s="335">
        <f>SUM(Q43:$U43)</f>
        <v>0.27741584414616249</v>
      </c>
      <c r="R91" s="335">
        <f>SUM(R43:$U43)</f>
        <v>0.24525510752573632</v>
      </c>
      <c r="S91" s="335">
        <f>SUM(S43:$U43)</f>
        <v>0.21090267458930631</v>
      </c>
      <c r="T91" s="335">
        <f>SUM(T43:$U43)</f>
        <v>1.1683477554470301E-2</v>
      </c>
      <c r="U91" s="335">
        <f>SUM(U43:$U43)</f>
        <v>3.6696628667414201E-3</v>
      </c>
    </row>
    <row r="92" spans="1:21" x14ac:dyDescent="0.25">
      <c r="A92" s="335"/>
      <c r="B92" s="335"/>
      <c r="C92" s="336">
        <v>2015</v>
      </c>
      <c r="D92" s="335">
        <f>SUM(D44:$U44)</f>
        <v>0.97442055059946087</v>
      </c>
      <c r="E92" s="335">
        <f>SUM(E44:$U44)</f>
        <v>0.97418792406096999</v>
      </c>
      <c r="F92" s="335">
        <f>SUM(F44:$U44)</f>
        <v>0.96929955994710271</v>
      </c>
      <c r="G92" s="335">
        <f>SUM(G44:$U44)</f>
        <v>0.96125336503609959</v>
      </c>
      <c r="H92" s="335">
        <f>SUM(H44:$U44)</f>
        <v>0.94827045174315527</v>
      </c>
      <c r="I92" s="335">
        <f>SUM(I44:$U44)</f>
        <v>0.89100674586370543</v>
      </c>
      <c r="J92" s="335">
        <f>SUM(J44:$U44)</f>
        <v>0.86080407770350542</v>
      </c>
      <c r="K92" s="335">
        <f>SUM(K44:$U44)</f>
        <v>0.84020299511030272</v>
      </c>
      <c r="L92" s="335">
        <f>SUM(L44:$U44)</f>
        <v>0.81509771058335856</v>
      </c>
      <c r="M92" s="335">
        <f>SUM(M44:$U44)</f>
        <v>0.70876977453008272</v>
      </c>
      <c r="N92" s="335">
        <f>SUM(N44:$U44)</f>
        <v>0.68559977831318952</v>
      </c>
      <c r="O92" s="335">
        <f>SUM(O44:$U44)</f>
        <v>0.65871414588764288</v>
      </c>
      <c r="P92" s="335">
        <f>SUM(P44:$U44)</f>
        <v>0.30578127549961187</v>
      </c>
      <c r="Q92" s="335">
        <f>SUM(Q44:$U44)</f>
        <v>0.28384482907131287</v>
      </c>
      <c r="R92" s="335">
        <f>SUM(R44:$U44)</f>
        <v>0.25164877669885727</v>
      </c>
      <c r="S92" s="335">
        <f>SUM(S44:$U44)</f>
        <v>0.21530272858217325</v>
      </c>
      <c r="T92" s="335">
        <f>SUM(T44:$U44)</f>
        <v>1.404788391664623E-2</v>
      </c>
      <c r="U92" s="335">
        <f>SUM(U44:$U44)</f>
        <v>3.9645177312195301E-3</v>
      </c>
    </row>
    <row r="93" spans="1:21" x14ac:dyDescent="0.25">
      <c r="A93" s="335"/>
      <c r="B93" s="335"/>
      <c r="C93" s="336">
        <v>12015</v>
      </c>
      <c r="D93" s="335">
        <f>SUM(D45:$U45)</f>
        <v>0.98180994353606421</v>
      </c>
      <c r="E93" s="335">
        <f>SUM(E45:$U45)</f>
        <v>0.98154594190418776</v>
      </c>
      <c r="F93" s="335">
        <f>SUM(F45:$U45)</f>
        <v>0.97654030611738618</v>
      </c>
      <c r="G93" s="335">
        <f>SUM(G45:$U45)</f>
        <v>0.96743114246055539</v>
      </c>
      <c r="H93" s="335">
        <f>SUM(H45:$U45)</f>
        <v>0.95281060738489098</v>
      </c>
      <c r="I93" s="335">
        <f>SUM(I45:$U45)</f>
        <v>0.89293897477909978</v>
      </c>
      <c r="J93" s="335">
        <f>SUM(J45:$U45)</f>
        <v>0.86038390500471051</v>
      </c>
      <c r="K93" s="335">
        <f>SUM(K45:$U45)</f>
        <v>0.83913221722468789</v>
      </c>
      <c r="L93" s="335">
        <f>SUM(L45:$U45)</f>
        <v>0.81130409194156583</v>
      </c>
      <c r="M93" s="335">
        <f>SUM(M45:$U45)</f>
        <v>0.70273460401222188</v>
      </c>
      <c r="N93" s="335">
        <f>SUM(N45:$U45)</f>
        <v>0.68091803556308228</v>
      </c>
      <c r="O93" s="335">
        <f>SUM(O45:$U45)</f>
        <v>0.6527418824844069</v>
      </c>
      <c r="P93" s="335">
        <f>SUM(P45:$U45)</f>
        <v>0.30497995344921991</v>
      </c>
      <c r="Q93" s="335">
        <f>SUM(Q45:$U45)</f>
        <v>0.28445103717967912</v>
      </c>
      <c r="R93" s="335">
        <f>SUM(R45:$U45)</f>
        <v>0.2513123932294552</v>
      </c>
      <c r="S93" s="335">
        <f>SUM(S45:$U45)</f>
        <v>0.21673465846106452</v>
      </c>
      <c r="T93" s="335">
        <f>SUM(T45:$U45)</f>
        <v>1.384214637801051E-2</v>
      </c>
      <c r="U93" s="335">
        <f>SUM(U45:$U45)</f>
        <v>3.9813197217881697E-3</v>
      </c>
    </row>
    <row r="94" spans="1:21" x14ac:dyDescent="0.25">
      <c r="A94" s="335"/>
      <c r="B94" s="335"/>
      <c r="C94" s="336">
        <v>22015</v>
      </c>
      <c r="D94" s="335">
        <f>SUM(D46:$U46)</f>
        <v>0.98402031327714101</v>
      </c>
      <c r="E94" s="335">
        <f>SUM(E46:$U46)</f>
        <v>0.98375269304960855</v>
      </c>
      <c r="F94" s="335">
        <f>SUM(F46:$U46)</f>
        <v>0.97882389044389018</v>
      </c>
      <c r="G94" s="335">
        <f>SUM(G46:$U46)</f>
        <v>0.96996325766667613</v>
      </c>
      <c r="H94" s="335">
        <f>SUM(H46:$U46)</f>
        <v>0.9565079608000806</v>
      </c>
      <c r="I94" s="335">
        <f>SUM(I46:$U46)</f>
        <v>0.8983225547708561</v>
      </c>
      <c r="J94" s="335">
        <f>SUM(J46:$U46)</f>
        <v>0.86728505836799641</v>
      </c>
      <c r="K94" s="335">
        <f>SUM(K46:$U46)</f>
        <v>0.84623622568324119</v>
      </c>
      <c r="L94" s="335">
        <f>SUM(L46:$U46)</f>
        <v>0.81983285630121738</v>
      </c>
      <c r="M94" s="335">
        <f>SUM(M46:$U46)</f>
        <v>0.71043379837647025</v>
      </c>
      <c r="N94" s="335">
        <f>SUM(N46:$U46)</f>
        <v>0.68519875453785006</v>
      </c>
      <c r="O94" s="335">
        <f>SUM(O46:$U46)</f>
        <v>0.6567165520973498</v>
      </c>
      <c r="P94" s="335">
        <f>SUM(P46:$U46)</f>
        <v>0.3082032469101248</v>
      </c>
      <c r="Q94" s="335">
        <f>SUM(Q46:$U46)</f>
        <v>0.28598061064258196</v>
      </c>
      <c r="R94" s="335">
        <f>SUM(R46:$U46)</f>
        <v>0.25483977282419779</v>
      </c>
      <c r="S94" s="335">
        <f>SUM(S46:$U46)</f>
        <v>0.22064287820830916</v>
      </c>
      <c r="T94" s="335">
        <f>SUM(T46:$U46)</f>
        <v>1.490026572719217E-2</v>
      </c>
      <c r="U94" s="335">
        <f>SUM(U46:$U46)</f>
        <v>4.1299671865999699E-3</v>
      </c>
    </row>
    <row r="95" spans="1:21" x14ac:dyDescent="0.25">
      <c r="A95" s="335"/>
      <c r="B95" s="335"/>
      <c r="C95" s="336">
        <v>32015</v>
      </c>
      <c r="D95" s="335">
        <f>SUM(D47:$U47)</f>
        <v>0.9842183115542873</v>
      </c>
      <c r="E95" s="335">
        <f>SUM(E47:$U47)</f>
        <v>0.98399426788091726</v>
      </c>
      <c r="F95" s="335">
        <f>SUM(F47:$U47)</f>
        <v>0.97824560897424884</v>
      </c>
      <c r="G95" s="335">
        <f>SUM(G47:$U47)</f>
        <v>0.97051706351339884</v>
      </c>
      <c r="H95" s="335">
        <f>SUM(H47:$U47)</f>
        <v>0.95674249250441856</v>
      </c>
      <c r="I95" s="335">
        <f>SUM(I47:$U47)</f>
        <v>0.89925347734242733</v>
      </c>
      <c r="J95" s="335">
        <f>SUM(J47:$U47)</f>
        <v>0.86678594816476173</v>
      </c>
      <c r="K95" s="335">
        <f>SUM(K47:$U47)</f>
        <v>0.84600971918553181</v>
      </c>
      <c r="L95" s="335">
        <f>SUM(L47:$U47)</f>
        <v>0.82004461530596073</v>
      </c>
      <c r="M95" s="335">
        <f>SUM(M47:$U47)</f>
        <v>0.71599369589239381</v>
      </c>
      <c r="N95" s="335">
        <f>SUM(N47:$U47)</f>
        <v>0.69057876896113179</v>
      </c>
      <c r="O95" s="335">
        <f>SUM(O47:$U47)</f>
        <v>0.66353866551071428</v>
      </c>
      <c r="P95" s="335">
        <f>SUM(P47:$U47)</f>
        <v>0.31359553430229425</v>
      </c>
      <c r="Q95" s="335">
        <f>SUM(Q47:$U47)</f>
        <v>0.29085514787584543</v>
      </c>
      <c r="R95" s="335">
        <f>SUM(R47:$U47)</f>
        <v>0.25899637956172222</v>
      </c>
      <c r="S95" s="335">
        <f>SUM(S47:$U47)</f>
        <v>0.22374190483242273</v>
      </c>
      <c r="T95" s="335">
        <f>SUM(T47:$U47)</f>
        <v>1.359447930008173E-2</v>
      </c>
      <c r="U95" s="335">
        <f>SUM(U47:$U47)</f>
        <v>4.0376158431172397E-3</v>
      </c>
    </row>
    <row r="96" spans="1:21" x14ac:dyDescent="0.25">
      <c r="A96" s="335"/>
      <c r="B96" s="335"/>
      <c r="C96" s="336">
        <v>42015</v>
      </c>
      <c r="D96" s="335">
        <f>SUM(D48:$U48)</f>
        <v>0.94747521664248735</v>
      </c>
      <c r="E96" s="335">
        <f>SUM(E48:$U48)</f>
        <v>0.94730079616419927</v>
      </c>
      <c r="F96" s="335">
        <f>SUM(F48:$U48)</f>
        <v>0.94343430711887732</v>
      </c>
      <c r="G96" s="335">
        <f>SUM(G48:$U48)</f>
        <v>0.9369577902834858</v>
      </c>
      <c r="H96" s="335">
        <f>SUM(H48:$U48)</f>
        <v>0.92688771686516658</v>
      </c>
      <c r="I96" s="335">
        <f>SUM(I48:$U48)</f>
        <v>0.87339480570517436</v>
      </c>
      <c r="J96" s="335">
        <f>SUM(J48:$U48)</f>
        <v>0.84866625978611365</v>
      </c>
      <c r="K96" s="335">
        <f>SUM(K48:$U48)</f>
        <v>0.82934555015526668</v>
      </c>
      <c r="L96" s="335">
        <f>SUM(L48:$U48)</f>
        <v>0.80914371623657599</v>
      </c>
      <c r="M96" s="335">
        <f>SUM(M48:$U48)</f>
        <v>0.70588173135183707</v>
      </c>
      <c r="N96" s="335">
        <f>SUM(N48:$U48)</f>
        <v>0.68569772480986968</v>
      </c>
      <c r="O96" s="335">
        <f>SUM(O48:$U48)</f>
        <v>0.66187460697255984</v>
      </c>
      <c r="P96" s="335">
        <f>SUM(P48:$U48)</f>
        <v>0.29629112756811088</v>
      </c>
      <c r="Q96" s="335">
        <f>SUM(Q48:$U48)</f>
        <v>0.27404106385074561</v>
      </c>
      <c r="R96" s="335">
        <f>SUM(R48:$U48)</f>
        <v>0.24138352624140677</v>
      </c>
      <c r="S96" s="335">
        <f>SUM(S48:$U48)</f>
        <v>0.19999686977826056</v>
      </c>
      <c r="T96" s="335">
        <f>SUM(T48:$U48)</f>
        <v>1.384701929055158E-2</v>
      </c>
      <c r="U96" s="335">
        <f>SUM(U48:$U48)</f>
        <v>3.7069895770400802E-3</v>
      </c>
    </row>
    <row r="97" spans="1:21" x14ac:dyDescent="0.25">
      <c r="A97" s="335"/>
      <c r="B97" s="335"/>
      <c r="C97" s="336">
        <v>2016</v>
      </c>
      <c r="D97" s="335">
        <f>SUM(D49:$U49)</f>
        <v>0.95844497255166128</v>
      </c>
      <c r="E97" s="335">
        <f>SUM(E49:$U49)</f>
        <v>0.95816014660522408</v>
      </c>
      <c r="F97" s="335">
        <f>SUM(F49:$U49)</f>
        <v>0.95459146145731277</v>
      </c>
      <c r="G97" s="335">
        <f>SUM(G49:$U49)</f>
        <v>0.94840642483905024</v>
      </c>
      <c r="H97" s="335">
        <f>SUM(H49:$U49)</f>
        <v>0.93861236562952444</v>
      </c>
      <c r="I97" s="335">
        <f>SUM(I49:$U49)</f>
        <v>0.88546985527500555</v>
      </c>
      <c r="J97" s="335">
        <f>SUM(J49:$U49)</f>
        <v>0.86015027714893266</v>
      </c>
      <c r="K97" s="335">
        <f>SUM(K49:$U49)</f>
        <v>0.84131686156615659</v>
      </c>
      <c r="L97" s="335">
        <f>SUM(L49:$U49)</f>
        <v>0.82132848678156778</v>
      </c>
      <c r="M97" s="335">
        <f>SUM(M49:$U49)</f>
        <v>0.7195018189959228</v>
      </c>
      <c r="N97" s="335">
        <f>SUM(N49:$U49)</f>
        <v>0.70089283166453242</v>
      </c>
      <c r="O97" s="335">
        <f>SUM(O49:$U49)</f>
        <v>0.67803145525977015</v>
      </c>
      <c r="P97" s="335">
        <f>SUM(P49:$U49)</f>
        <v>0.31935922382399418</v>
      </c>
      <c r="Q97" s="335">
        <f>SUM(Q49:$U49)</f>
        <v>0.29479328496381618</v>
      </c>
      <c r="R97" s="335">
        <f>SUM(R49:$U49)</f>
        <v>0.26604287093505236</v>
      </c>
      <c r="S97" s="335">
        <f>SUM(S49:$U49)</f>
        <v>0.22604907071217867</v>
      </c>
      <c r="T97" s="335">
        <f>SUM(T49:$U49)</f>
        <v>1.4865180011838661E-2</v>
      </c>
      <c r="U97" s="335">
        <f>SUM(U49:$U49)</f>
        <v>3.71963856741786E-3</v>
      </c>
    </row>
    <row r="98" spans="1:21" x14ac:dyDescent="0.25">
      <c r="A98" s="335"/>
      <c r="B98" s="335"/>
      <c r="C98" s="336">
        <v>12016</v>
      </c>
      <c r="D98" s="335">
        <f>SUM(D50:$U50)</f>
        <v>0.95809597121842716</v>
      </c>
      <c r="E98" s="335">
        <f>SUM(E50:$U50)</f>
        <v>0.9578995313495402</v>
      </c>
      <c r="F98" s="335">
        <f>SUM(F50:$U50)</f>
        <v>0.95415788632817611</v>
      </c>
      <c r="G98" s="335">
        <f>SUM(G50:$U50)</f>
        <v>0.94772063405253038</v>
      </c>
      <c r="H98" s="335">
        <f>SUM(H50:$U50)</f>
        <v>0.93809319962747439</v>
      </c>
      <c r="I98" s="335">
        <f>SUM(I50:$U50)</f>
        <v>0.88557839696295604</v>
      </c>
      <c r="J98" s="335">
        <f>SUM(J50:$U50)</f>
        <v>0.86075283703394279</v>
      </c>
      <c r="K98" s="335">
        <f>SUM(K50:$U50)</f>
        <v>0.84129652497358665</v>
      </c>
      <c r="L98" s="335">
        <f>SUM(L50:$U50)</f>
        <v>0.82187344622798308</v>
      </c>
      <c r="M98" s="335">
        <f>SUM(M50:$U50)</f>
        <v>0.7189167861361061</v>
      </c>
      <c r="N98" s="335">
        <f>SUM(N50:$U50)</f>
        <v>0.70021979627199515</v>
      </c>
      <c r="O98" s="335">
        <f>SUM(O50:$U50)</f>
        <v>0.67720810812898025</v>
      </c>
      <c r="P98" s="335">
        <f>SUM(P50:$U50)</f>
        <v>0.32102526468224829</v>
      </c>
      <c r="Q98" s="335">
        <f>SUM(Q50:$U50)</f>
        <v>0.29637981695123017</v>
      </c>
      <c r="R98" s="335">
        <f>SUM(R50:$U50)</f>
        <v>0.2660374094266445</v>
      </c>
      <c r="S98" s="335">
        <f>SUM(S50:$U50)</f>
        <v>0.22611337271519008</v>
      </c>
      <c r="T98" s="335">
        <f>SUM(T50:$U50)</f>
        <v>1.4176630647853071E-2</v>
      </c>
      <c r="U98" s="335">
        <f>SUM(U50:$U50)</f>
        <v>3.3712892327457701E-3</v>
      </c>
    </row>
    <row r="99" spans="1:21" s="329" customFormat="1" x14ac:dyDescent="0.25">
      <c r="C99" s="331">
        <v>22016</v>
      </c>
      <c r="D99" s="335">
        <f>SUM(D51:$U51)</f>
        <v>0.95879148429958094</v>
      </c>
      <c r="E99" s="335">
        <f>SUM(E51:$U51)</f>
        <v>0.95841889386065249</v>
      </c>
      <c r="F99" s="335">
        <f>SUM(F51:$U51)</f>
        <v>0.95502195227891151</v>
      </c>
      <c r="G99" s="335">
        <f>SUM(G51:$U51)</f>
        <v>0.94908735761418883</v>
      </c>
      <c r="H99" s="335">
        <f>SUM(H51:$U51)</f>
        <v>0.93912784522399251</v>
      </c>
      <c r="I99" s="335">
        <f>SUM(I51:$U51)</f>
        <v>0.88536204537376706</v>
      </c>
      <c r="J99" s="335">
        <f>SUM(J51:$U51)</f>
        <v>0.85955192102119282</v>
      </c>
      <c r="K99" s="335">
        <f>SUM(K51:$U51)</f>
        <v>0.84133702283725098</v>
      </c>
      <c r="L99" s="335">
        <f>SUM(L51:$U51)</f>
        <v>0.82078732876107052</v>
      </c>
      <c r="M99" s="335">
        <f>SUM(M51:$U51)</f>
        <v>0.72008271096274235</v>
      </c>
      <c r="N99" s="335">
        <f>SUM(N51:$U51)</f>
        <v>0.70156110776588299</v>
      </c>
      <c r="O99" s="335">
        <f>SUM(O51:$U51)</f>
        <v>0.67884898511692859</v>
      </c>
      <c r="P99" s="335">
        <f>SUM(P51:$U51)</f>
        <v>0.31770488945767267</v>
      </c>
      <c r="Q99" s="335">
        <f>SUM(Q51:$U51)</f>
        <v>0.29321789881214488</v>
      </c>
      <c r="R99" s="335">
        <f>SUM(R51:$U51)</f>
        <v>0.26604828191921109</v>
      </c>
      <c r="S99" s="335">
        <f>SUM(S51:$U51)</f>
        <v>0.22598520247265685</v>
      </c>
      <c r="T99" s="335">
        <f>SUM(T51:$U51)</f>
        <v>1.5548888128250869E-2</v>
      </c>
      <c r="U99" s="335">
        <f>SUM(U51:$U51)</f>
        <v>4.0655382908880702E-3</v>
      </c>
    </row>
    <row r="100" spans="1:21" s="329" customFormat="1" x14ac:dyDescent="0.25">
      <c r="C100" s="331"/>
    </row>
    <row r="101" spans="1:21" s="329" customFormat="1" x14ac:dyDescent="0.25">
      <c r="C101" s="331"/>
    </row>
    <row r="102" spans="1:21" s="329" customFormat="1" x14ac:dyDescent="0.25">
      <c r="C102" s="331"/>
    </row>
    <row r="103" spans="1:21" s="329" customFormat="1" x14ac:dyDescent="0.25">
      <c r="C103" s="331"/>
    </row>
    <row r="104" spans="1:21" s="329" customFormat="1" x14ac:dyDescent="0.25">
      <c r="C104" s="331"/>
    </row>
    <row r="105" spans="1:21" s="329" customFormat="1" x14ac:dyDescent="0.25">
      <c r="C105" s="331"/>
    </row>
    <row r="106" spans="1:21" s="329" customFormat="1" x14ac:dyDescent="0.25">
      <c r="C106" s="331"/>
    </row>
    <row r="107" spans="1:21" s="329" customFormat="1" x14ac:dyDescent="0.25">
      <c r="C107" s="331"/>
    </row>
    <row r="108" spans="1:21" s="329" customFormat="1" x14ac:dyDescent="0.25">
      <c r="C108" s="331"/>
    </row>
    <row r="109" spans="1:21" s="329" customFormat="1" x14ac:dyDescent="0.25">
      <c r="C109" s="331"/>
    </row>
    <row r="110" spans="1:21" s="329" customFormat="1" x14ac:dyDescent="0.25">
      <c r="C110" s="331"/>
    </row>
    <row r="111" spans="1:21" s="329" customFormat="1" x14ac:dyDescent="0.25">
      <c r="C111" s="331"/>
    </row>
    <row r="112" spans="1:21" s="329" customFormat="1" x14ac:dyDescent="0.25">
      <c r="C112" s="331"/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GridLines="0" workbookViewId="0">
      <pane ySplit="7" topLeftCell="A8" activePane="bottomLeft" state="frozen"/>
      <selection activeCell="D35" sqref="D35"/>
      <selection pane="bottomLeft" activeCell="H30" sqref="H30"/>
    </sheetView>
  </sheetViews>
  <sheetFormatPr defaultRowHeight="15" x14ac:dyDescent="0.25"/>
  <cols>
    <col min="1" max="3" width="2.140625" style="153" customWidth="1"/>
    <col min="4" max="4" width="23.28515625" customWidth="1"/>
    <col min="5" max="5" width="17" customWidth="1"/>
    <col min="6" max="10" width="17.42578125" customWidth="1"/>
  </cols>
  <sheetData>
    <row r="1" spans="1:11" s="5" customFormat="1" ht="30" customHeight="1" x14ac:dyDescent="0.25">
      <c r="A1" s="1" t="s">
        <v>1</v>
      </c>
      <c r="B1" s="141"/>
      <c r="C1" s="1"/>
      <c r="D1" s="2"/>
      <c r="E1" s="2"/>
      <c r="F1" s="3"/>
      <c r="G1" s="3"/>
      <c r="H1" s="3"/>
      <c r="I1" s="3"/>
      <c r="J1" s="3"/>
    </row>
    <row r="2" spans="1:11" s="9" customFormat="1" ht="3" customHeight="1" x14ac:dyDescent="0.25">
      <c r="A2" s="142"/>
      <c r="B2" s="143"/>
      <c r="C2" s="142"/>
      <c r="D2" s="6"/>
      <c r="E2" s="6"/>
      <c r="F2" s="7"/>
      <c r="G2" s="7"/>
      <c r="H2" s="7"/>
      <c r="I2" s="7"/>
      <c r="J2" s="7"/>
    </row>
    <row r="3" spans="1:11" s="165" customFormat="1" ht="10.5" customHeight="1" x14ac:dyDescent="0.25">
      <c r="A3" s="161">
        <v>10</v>
      </c>
      <c r="B3" s="162"/>
      <c r="C3" s="163"/>
      <c r="D3" s="164"/>
      <c r="E3" s="163" t="s">
        <v>234</v>
      </c>
      <c r="F3" s="163" t="s">
        <v>251</v>
      </c>
      <c r="G3" s="163" t="s">
        <v>271</v>
      </c>
      <c r="H3" s="163" t="s">
        <v>252</v>
      </c>
      <c r="I3" s="163" t="s">
        <v>253</v>
      </c>
      <c r="J3" s="163" t="s">
        <v>254</v>
      </c>
      <c r="K3" s="163"/>
    </row>
    <row r="4" spans="1:11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88</v>
      </c>
      <c r="F4" s="163">
        <f>HLOOKUP(F$3,'Pnad-C'!$1:$1048576,2,0)</f>
        <v>91</v>
      </c>
      <c r="G4" s="163">
        <f>HLOOKUP(G$3,'Pnad-C'!$1:$1048576,2,0)</f>
        <v>92</v>
      </c>
      <c r="H4" s="163">
        <f>HLOOKUP(H$3,'Pnad-C'!$1:$1048576,2,0)</f>
        <v>93</v>
      </c>
      <c r="I4" s="163">
        <f>HLOOKUP(I$3,'Pnad-C'!$1:$1048576,2,0)</f>
        <v>94</v>
      </c>
      <c r="J4" s="163">
        <f>HLOOKUP(J$3,'Pnad-C'!$1:$1048576,2,0)</f>
        <v>95</v>
      </c>
      <c r="K4" s="167"/>
    </row>
    <row r="5" spans="1:11" s="12" customFormat="1" ht="43.5" customHeight="1" x14ac:dyDescent="0.25">
      <c r="A5" s="11"/>
      <c r="B5" s="148"/>
      <c r="C5" s="138"/>
      <c r="D5" s="416" t="str">
        <f>VLOOKUP(A3,'Indicadores do boletim'!$D:$N,3,0)</f>
        <v>Taxa de participação da população de 14 anos ou mais no mercado de trabalho segundo faixa etária: Região Metropolitana do Rio de Janeiro, 2012 a 2016</v>
      </c>
      <c r="E5" s="416"/>
      <c r="F5" s="416"/>
      <c r="G5" s="416"/>
      <c r="H5" s="416"/>
      <c r="I5" s="416"/>
      <c r="J5" s="416"/>
    </row>
    <row r="6" spans="1:11" s="12" customFormat="1" ht="14.25" customHeight="1" thickBot="1" x14ac:dyDescent="0.3">
      <c r="A6" s="11"/>
      <c r="B6" s="150"/>
      <c r="C6" s="138"/>
      <c r="D6" s="13"/>
      <c r="E6" s="13"/>
      <c r="F6" s="14"/>
      <c r="J6" s="102" t="s">
        <v>186</v>
      </c>
    </row>
    <row r="7" spans="1:11" s="11" customFormat="1" ht="22.5" customHeight="1" thickTop="1" x14ac:dyDescent="0.25">
      <c r="A7" s="138"/>
      <c r="B7" s="151"/>
      <c r="C7" s="138"/>
      <c r="D7" s="96" t="s">
        <v>0</v>
      </c>
      <c r="E7" s="116" t="s">
        <v>371</v>
      </c>
      <c r="F7" s="97" t="s">
        <v>685</v>
      </c>
      <c r="G7" s="97" t="s">
        <v>188</v>
      </c>
      <c r="H7" s="97" t="s">
        <v>189</v>
      </c>
      <c r="I7" s="97" t="s">
        <v>190</v>
      </c>
      <c r="J7" s="97" t="s">
        <v>191</v>
      </c>
    </row>
    <row r="8" spans="1:11" ht="15.75" x14ac:dyDescent="0.25">
      <c r="B8" s="10">
        <f>D8</f>
        <v>2012</v>
      </c>
      <c r="C8" s="152">
        <v>0</v>
      </c>
      <c r="D8" s="98">
        <v>2012</v>
      </c>
      <c r="E8" s="117">
        <f>IFERROR(VLOOKUP($B8&amp;"_"&amp;$C8&amp;"_"&amp;$A$4,'Pnad-C'!$1:$1048576,E$4,0)*100,"-")</f>
        <v>59.205591678619385</v>
      </c>
      <c r="F8" s="117">
        <f>IFERROR(VLOOKUP($B8&amp;"_"&amp;$C8&amp;"_"&amp;$A$4,'Pnad-C'!$1:$1048576,F$4,0)*100,"-")</f>
        <v>11.274166405200958</v>
      </c>
      <c r="G8" s="117">
        <f>IFERROR(VLOOKUP($B8&amp;"_"&amp;$C8&amp;"_"&amp;$A$4,'Pnad-C'!$1:$1048576,G$4,0)*100,"-")</f>
        <v>72.081583738327026</v>
      </c>
      <c r="H8" s="117">
        <f>IFERROR(VLOOKUP($B8&amp;"_"&amp;$C8&amp;"_"&amp;$A$4,'Pnad-C'!$1:$1048576,H$4,0)*100,"-")</f>
        <v>80.360138416290283</v>
      </c>
      <c r="I8" s="117">
        <f>IFERROR(VLOOKUP($B8&amp;"_"&amp;$C8&amp;"_"&amp;$A$4,'Pnad-C'!$1:$1048576,I$4,0)*100,"-")</f>
        <v>56.900537014007568</v>
      </c>
      <c r="J8" s="117">
        <f>IFERROR(VLOOKUP($B8&amp;"_"&amp;$C8&amp;"_"&amp;$A$4,'Pnad-C'!$1:$1048576,J$4,0)*100,"-")</f>
        <v>12.841807305812836</v>
      </c>
    </row>
    <row r="9" spans="1:11" ht="15.75" x14ac:dyDescent="0.25">
      <c r="B9" s="10">
        <f>B8</f>
        <v>2012</v>
      </c>
      <c r="C9" s="152">
        <v>1</v>
      </c>
      <c r="D9" s="99" t="s">
        <v>3</v>
      </c>
      <c r="E9" s="127">
        <f>IFERROR(VLOOKUP($B9&amp;"_"&amp;$C9&amp;"_"&amp;$A$4,'Pnad-C'!$1:$1048576,E$4,0)*100,"-")</f>
        <v>59.527862071990967</v>
      </c>
      <c r="F9" s="118">
        <f>IFERROR(VLOOKUP($B9&amp;"_"&amp;$C9&amp;"_"&amp;$A$4,'Pnad-C'!$1:$1048576,F$4,0)*100,"-")</f>
        <v>12.284114956855774</v>
      </c>
      <c r="G9" s="118">
        <f>IFERROR(VLOOKUP($B9&amp;"_"&amp;$C9&amp;"_"&amp;$A$4,'Pnad-C'!$1:$1048576,G$4,0)*100,"-")</f>
        <v>73.894143104553223</v>
      </c>
      <c r="H9" s="118">
        <f>IFERROR(VLOOKUP($B9&amp;"_"&amp;$C9&amp;"_"&amp;$A$4,'Pnad-C'!$1:$1048576,H$4,0)*100,"-")</f>
        <v>80.55495023727417</v>
      </c>
      <c r="I9" s="118">
        <f>IFERROR(VLOOKUP($B9&amp;"_"&amp;$C9&amp;"_"&amp;$A$4,'Pnad-C'!$1:$1048576,I$4,0)*100,"-")</f>
        <v>55.888873338699341</v>
      </c>
      <c r="J9" s="118">
        <f>IFERROR(VLOOKUP($B9&amp;"_"&amp;$C9&amp;"_"&amp;$A$4,'Pnad-C'!$1:$1048576,J$4,0)*100,"-")</f>
        <v>13.124082982540131</v>
      </c>
    </row>
    <row r="10" spans="1:11" ht="15.75" x14ac:dyDescent="0.25">
      <c r="B10" s="10">
        <f t="shared" ref="B10:B12" si="0">B9</f>
        <v>2012</v>
      </c>
      <c r="C10" s="152">
        <v>2</v>
      </c>
      <c r="D10" s="99" t="s">
        <v>4</v>
      </c>
      <c r="E10" s="127">
        <f>IFERROR(VLOOKUP($B10&amp;"_"&amp;$C10&amp;"_"&amp;$A$4,'Pnad-C'!$1:$1048576,E$4,0)*100,"-")</f>
        <v>59.465909004211426</v>
      </c>
      <c r="F10" s="118">
        <f>IFERROR(VLOOKUP($B10&amp;"_"&amp;$C10&amp;"_"&amp;$A$4,'Pnad-C'!$1:$1048576,F$4,0)*100,"-")</f>
        <v>11.065428704023361</v>
      </c>
      <c r="G10" s="118">
        <f>IFERROR(VLOOKUP($B10&amp;"_"&amp;$C10&amp;"_"&amp;$A$4,'Pnad-C'!$1:$1048576,G$4,0)*100,"-")</f>
        <v>72.089117765426636</v>
      </c>
      <c r="H10" s="118">
        <f>IFERROR(VLOOKUP($B10&amp;"_"&amp;$C10&amp;"_"&amp;$A$4,'Pnad-C'!$1:$1048576,H$4,0)*100,"-")</f>
        <v>80.846458673477173</v>
      </c>
      <c r="I10" s="118">
        <f>IFERROR(VLOOKUP($B10&amp;"_"&amp;$C10&amp;"_"&amp;$A$4,'Pnad-C'!$1:$1048576,I$4,0)*100,"-")</f>
        <v>56.350451707839966</v>
      </c>
      <c r="J10" s="118">
        <f>IFERROR(VLOOKUP($B10&amp;"_"&amp;$C10&amp;"_"&amp;$A$4,'Pnad-C'!$1:$1048576,J$4,0)*100,"-")</f>
        <v>13.057109713554382</v>
      </c>
    </row>
    <row r="11" spans="1:11" ht="15.75" x14ac:dyDescent="0.25">
      <c r="B11" s="10">
        <f t="shared" si="0"/>
        <v>2012</v>
      </c>
      <c r="C11" s="152">
        <v>3</v>
      </c>
      <c r="D11" s="99" t="s">
        <v>5</v>
      </c>
      <c r="E11" s="127">
        <f>IFERROR(VLOOKUP($B11&amp;"_"&amp;$C11&amp;"_"&amp;$A$4,'Pnad-C'!$1:$1048576,E$4,0)*100,"-")</f>
        <v>58.91527533531189</v>
      </c>
      <c r="F11" s="118">
        <f>IFERROR(VLOOKUP($B11&amp;"_"&amp;$C11&amp;"_"&amp;$A$4,'Pnad-C'!$1:$1048576,F$4,0)*100,"-")</f>
        <v>11.196679621934891</v>
      </c>
      <c r="G11" s="118">
        <f>IFERROR(VLOOKUP($B11&amp;"_"&amp;$C11&amp;"_"&amp;$A$4,'Pnad-C'!$1:$1048576,G$4,0)*100,"-")</f>
        <v>71.254831552505493</v>
      </c>
      <c r="H11" s="118">
        <f>IFERROR(VLOOKUP($B11&amp;"_"&amp;$C11&amp;"_"&amp;$A$4,'Pnad-C'!$1:$1048576,H$4,0)*100,"-")</f>
        <v>80.24444580078125</v>
      </c>
      <c r="I11" s="118">
        <f>IFERROR(VLOOKUP($B11&amp;"_"&amp;$C11&amp;"_"&amp;$A$4,'Pnad-C'!$1:$1048576,I$4,0)*100,"-")</f>
        <v>56.765574216842651</v>
      </c>
      <c r="J11" s="118">
        <f>IFERROR(VLOOKUP($B11&amp;"_"&amp;$C11&amp;"_"&amp;$A$4,'Pnad-C'!$1:$1048576,J$4,0)*100,"-")</f>
        <v>12.827377021312714</v>
      </c>
    </row>
    <row r="12" spans="1:11" ht="15.75" x14ac:dyDescent="0.25">
      <c r="B12" s="10">
        <f t="shared" si="0"/>
        <v>2012</v>
      </c>
      <c r="C12" s="152">
        <v>4</v>
      </c>
      <c r="D12" s="99" t="s">
        <v>6</v>
      </c>
      <c r="E12" s="127">
        <f>IFERROR(VLOOKUP($B12&amp;"_"&amp;$C12&amp;"_"&amp;$A$4,'Pnad-C'!$1:$1048576,E$4,0)*100,"-")</f>
        <v>58.913308382034302</v>
      </c>
      <c r="F12" s="118">
        <f>IFERROR(VLOOKUP($B12&amp;"_"&amp;$C12&amp;"_"&amp;$A$4,'Pnad-C'!$1:$1048576,F$4,0)*100,"-")</f>
        <v>10.550441592931747</v>
      </c>
      <c r="G12" s="118">
        <f>IFERROR(VLOOKUP($B12&amp;"_"&amp;$C12&amp;"_"&amp;$A$4,'Pnad-C'!$1:$1048576,G$4,0)*100,"-")</f>
        <v>71.088236570358276</v>
      </c>
      <c r="H12" s="118">
        <f>IFERROR(VLOOKUP($B12&amp;"_"&amp;$C12&amp;"_"&amp;$A$4,'Pnad-C'!$1:$1048576,H$4,0)*100,"-")</f>
        <v>79.79469895362854</v>
      </c>
      <c r="I12" s="118">
        <f>IFERROR(VLOOKUP($B12&amp;"_"&amp;$C12&amp;"_"&amp;$A$4,'Pnad-C'!$1:$1048576,I$4,0)*100,"-")</f>
        <v>58.597248792648315</v>
      </c>
      <c r="J12" s="118">
        <f>IFERROR(VLOOKUP($B12&amp;"_"&amp;$C12&amp;"_"&amp;$A$4,'Pnad-C'!$1:$1048576,J$4,0)*100,"-")</f>
        <v>12.358660250902176</v>
      </c>
    </row>
    <row r="13" spans="1:11" ht="15.75" x14ac:dyDescent="0.25">
      <c r="B13" s="10">
        <f>D13</f>
        <v>2013</v>
      </c>
      <c r="C13" s="152">
        <v>0</v>
      </c>
      <c r="D13" s="98">
        <v>2013</v>
      </c>
      <c r="E13" s="128">
        <f>IFERROR(VLOOKUP($B13&amp;"_"&amp;$C13&amp;"_"&amp;$A$4,'Pnad-C'!$1:$1048576,E$4,0)*100,"-")</f>
        <v>58.366072177886963</v>
      </c>
      <c r="F13" s="117">
        <f>IFERROR(VLOOKUP($B13&amp;"_"&amp;$C13&amp;"_"&amp;$A$4,'Pnad-C'!$1:$1048576,F$4,0)*100,"-")</f>
        <v>9.3927048146724701</v>
      </c>
      <c r="G13" s="117">
        <f>IFERROR(VLOOKUP($B13&amp;"_"&amp;$C13&amp;"_"&amp;$A$4,'Pnad-C'!$1:$1048576,G$4,0)*100,"-")</f>
        <v>70.123469829559326</v>
      </c>
      <c r="H13" s="117">
        <f>IFERROR(VLOOKUP($B13&amp;"_"&amp;$C13&amp;"_"&amp;$A$4,'Pnad-C'!$1:$1048576,H$4,0)*100,"-")</f>
        <v>80.281901359558105</v>
      </c>
      <c r="I13" s="117">
        <f>IFERROR(VLOOKUP($B13&amp;"_"&amp;$C13&amp;"_"&amp;$A$4,'Pnad-C'!$1:$1048576,I$4,0)*100,"-")</f>
        <v>57.840847969055176</v>
      </c>
      <c r="J13" s="117">
        <f>IFERROR(VLOOKUP($B13&amp;"_"&amp;$C13&amp;"_"&amp;$A$4,'Pnad-C'!$1:$1048576,J$4,0)*100,"-")</f>
        <v>12.010965496301651</v>
      </c>
    </row>
    <row r="14" spans="1:11" ht="15.75" x14ac:dyDescent="0.25">
      <c r="B14" s="10">
        <f>B13</f>
        <v>2013</v>
      </c>
      <c r="C14" s="152">
        <v>1</v>
      </c>
      <c r="D14" s="99" t="s">
        <v>3</v>
      </c>
      <c r="E14" s="127">
        <f>IFERROR(VLOOKUP($B14&amp;"_"&amp;$C14&amp;"_"&amp;$A$4,'Pnad-C'!$1:$1048576,E$4,0)*100,"-")</f>
        <v>58.889257907867432</v>
      </c>
      <c r="F14" s="118">
        <f>IFERROR(VLOOKUP($B14&amp;"_"&amp;$C14&amp;"_"&amp;$A$4,'Pnad-C'!$1:$1048576,F$4,0)*100,"-")</f>
        <v>10.857532918453217</v>
      </c>
      <c r="G14" s="118">
        <f>IFERROR(VLOOKUP($B14&amp;"_"&amp;$C14&amp;"_"&amp;$A$4,'Pnad-C'!$1:$1048576,G$4,0)*100,"-")</f>
        <v>70.879495143890381</v>
      </c>
      <c r="H14" s="118">
        <f>IFERROR(VLOOKUP($B14&amp;"_"&amp;$C14&amp;"_"&amp;$A$4,'Pnad-C'!$1:$1048576,H$4,0)*100,"-")</f>
        <v>80.643916130065918</v>
      </c>
      <c r="I14" s="118">
        <f>IFERROR(VLOOKUP($B14&amp;"_"&amp;$C14&amp;"_"&amp;$A$4,'Pnad-C'!$1:$1048576,I$4,0)*100,"-")</f>
        <v>57.945156097412109</v>
      </c>
      <c r="J14" s="118">
        <f>IFERROR(VLOOKUP($B14&amp;"_"&amp;$C14&amp;"_"&amp;$A$4,'Pnad-C'!$1:$1048576,J$4,0)*100,"-")</f>
        <v>11.906654387712479</v>
      </c>
    </row>
    <row r="15" spans="1:11" ht="15.75" x14ac:dyDescent="0.25">
      <c r="B15" s="10">
        <f t="shared" ref="B15:B17" si="1">B14</f>
        <v>2013</v>
      </c>
      <c r="C15" s="152">
        <v>2</v>
      </c>
      <c r="D15" s="99" t="s">
        <v>4</v>
      </c>
      <c r="E15" s="127">
        <f>IFERROR(VLOOKUP($B15&amp;"_"&amp;$C15&amp;"_"&amp;$A$4,'Pnad-C'!$1:$1048576,E$4,0)*100,"-")</f>
        <v>58.50759744644165</v>
      </c>
      <c r="F15" s="118">
        <f>IFERROR(VLOOKUP($B15&amp;"_"&amp;$C15&amp;"_"&amp;$A$4,'Pnad-C'!$1:$1048576,F$4,0)*100,"-")</f>
        <v>10.250185430049896</v>
      </c>
      <c r="G15" s="118">
        <f>IFERROR(VLOOKUP($B15&amp;"_"&amp;$C15&amp;"_"&amp;$A$4,'Pnad-C'!$1:$1048576,G$4,0)*100,"-")</f>
        <v>70.303618907928467</v>
      </c>
      <c r="H15" s="118">
        <f>IFERROR(VLOOKUP($B15&amp;"_"&amp;$C15&amp;"_"&amp;$A$4,'Pnad-C'!$1:$1048576,H$4,0)*100,"-")</f>
        <v>79.998958110809326</v>
      </c>
      <c r="I15" s="118">
        <f>IFERROR(VLOOKUP($B15&amp;"_"&amp;$C15&amp;"_"&amp;$A$4,'Pnad-C'!$1:$1048576,I$4,0)*100,"-")</f>
        <v>57.939571142196655</v>
      </c>
      <c r="J15" s="118">
        <f>IFERROR(VLOOKUP($B15&amp;"_"&amp;$C15&amp;"_"&amp;$A$4,'Pnad-C'!$1:$1048576,J$4,0)*100,"-")</f>
        <v>12.263187021017075</v>
      </c>
    </row>
    <row r="16" spans="1:11" ht="15.75" x14ac:dyDescent="0.25">
      <c r="B16" s="10">
        <f t="shared" si="1"/>
        <v>2013</v>
      </c>
      <c r="C16" s="152">
        <v>3</v>
      </c>
      <c r="D16" s="99" t="s">
        <v>5</v>
      </c>
      <c r="E16" s="127">
        <f>IFERROR(VLOOKUP($B16&amp;"_"&amp;$C16&amp;"_"&amp;$A$4,'Pnad-C'!$1:$1048576,E$4,0)*100,"-")</f>
        <v>58.751308917999268</v>
      </c>
      <c r="F16" s="118">
        <f>IFERROR(VLOOKUP($B16&amp;"_"&amp;$C16&amp;"_"&amp;$A$4,'Pnad-C'!$1:$1048576,F$4,0)*100,"-")</f>
        <v>8.4029458463191986</v>
      </c>
      <c r="G16" s="118">
        <f>IFERROR(VLOOKUP($B16&amp;"_"&amp;$C16&amp;"_"&amp;$A$4,'Pnad-C'!$1:$1048576,G$4,0)*100,"-")</f>
        <v>70.71833610534668</v>
      </c>
      <c r="H16" s="118">
        <f>IFERROR(VLOOKUP($B16&amp;"_"&amp;$C16&amp;"_"&amp;$A$4,'Pnad-C'!$1:$1048576,H$4,0)*100,"-")</f>
        <v>80.532866716384888</v>
      </c>
      <c r="I16" s="118">
        <f>IFERROR(VLOOKUP($B16&amp;"_"&amp;$C16&amp;"_"&amp;$A$4,'Pnad-C'!$1:$1048576,I$4,0)*100,"-")</f>
        <v>58.837336301803589</v>
      </c>
      <c r="J16" s="118">
        <f>IFERROR(VLOOKUP($B16&amp;"_"&amp;$C16&amp;"_"&amp;$A$4,'Pnad-C'!$1:$1048576,J$4,0)*100,"-")</f>
        <v>12.423817068338394</v>
      </c>
    </row>
    <row r="17" spans="1:10" ht="15.75" x14ac:dyDescent="0.25">
      <c r="B17" s="10">
        <f t="shared" si="1"/>
        <v>2013</v>
      </c>
      <c r="C17" s="152">
        <v>4</v>
      </c>
      <c r="D17" s="99" t="s">
        <v>6</v>
      </c>
      <c r="E17" s="127">
        <f>IFERROR(VLOOKUP($B17&amp;"_"&amp;$C17&amp;"_"&amp;$A$4,'Pnad-C'!$1:$1048576,E$4,0)*100,"-")</f>
        <v>57.316124439239502</v>
      </c>
      <c r="F17" s="118">
        <f>IFERROR(VLOOKUP($B17&amp;"_"&amp;$C17&amp;"_"&amp;$A$4,'Pnad-C'!$1:$1048576,F$4,0)*100,"-")</f>
        <v>8.0601558089256287</v>
      </c>
      <c r="G17" s="118">
        <f>IFERROR(VLOOKUP($B17&amp;"_"&amp;$C17&amp;"_"&amp;$A$4,'Pnad-C'!$1:$1048576,G$4,0)*100,"-")</f>
        <v>68.592417240142822</v>
      </c>
      <c r="H17" s="118">
        <f>IFERROR(VLOOKUP($B17&amp;"_"&amp;$C17&amp;"_"&amp;$A$4,'Pnad-C'!$1:$1048576,H$4,0)*100,"-")</f>
        <v>79.95186448097229</v>
      </c>
      <c r="I17" s="118">
        <f>IFERROR(VLOOKUP($B17&amp;"_"&amp;$C17&amp;"_"&amp;$A$4,'Pnad-C'!$1:$1048576,I$4,0)*100,"-")</f>
        <v>56.641322374343872</v>
      </c>
      <c r="J17" s="118">
        <f>IFERROR(VLOOKUP($B17&amp;"_"&amp;$C17&amp;"_"&amp;$A$4,'Pnad-C'!$1:$1048576,J$4,0)*100,"-")</f>
        <v>11.450202763080597</v>
      </c>
    </row>
    <row r="18" spans="1:10" ht="15.75" x14ac:dyDescent="0.25">
      <c r="B18" s="10">
        <f>D18</f>
        <v>2014</v>
      </c>
      <c r="C18" s="152">
        <v>0</v>
      </c>
      <c r="D18" s="98">
        <v>2014</v>
      </c>
      <c r="E18" s="128">
        <f>IFERROR(VLOOKUP($B18&amp;"_"&amp;$C18&amp;"_"&amp;$A$4,'Pnad-C'!$1:$1048576,E$4,0)*100,"-")</f>
        <v>57.223272323608398</v>
      </c>
      <c r="F18" s="117">
        <f>IFERROR(VLOOKUP($B18&amp;"_"&amp;$C18&amp;"_"&amp;$A$4,'Pnad-C'!$1:$1048576,F$4,0)*100,"-")</f>
        <v>8.0726481974124908</v>
      </c>
      <c r="G18" s="117">
        <f>IFERROR(VLOOKUP($B18&amp;"_"&amp;$C18&amp;"_"&amp;$A$4,'Pnad-C'!$1:$1048576,G$4,0)*100,"-")</f>
        <v>68.24030876159668</v>
      </c>
      <c r="H18" s="117">
        <f>IFERROR(VLOOKUP($B18&amp;"_"&amp;$C18&amp;"_"&amp;$A$4,'Pnad-C'!$1:$1048576,H$4,0)*100,"-")</f>
        <v>80.626976490020752</v>
      </c>
      <c r="I18" s="117">
        <f>IFERROR(VLOOKUP($B18&amp;"_"&amp;$C18&amp;"_"&amp;$A$4,'Pnad-C'!$1:$1048576,I$4,0)*100,"-")</f>
        <v>56.355702877044678</v>
      </c>
      <c r="J18" s="117">
        <f>IFERROR(VLOOKUP($B18&amp;"_"&amp;$C18&amp;"_"&amp;$A$4,'Pnad-C'!$1:$1048576,J$4,0)*100,"-")</f>
        <v>11.115588247776031</v>
      </c>
    </row>
    <row r="19" spans="1:10" ht="15.75" x14ac:dyDescent="0.25">
      <c r="B19" s="10">
        <f>B18</f>
        <v>2014</v>
      </c>
      <c r="C19" s="152">
        <v>1</v>
      </c>
      <c r="D19" s="99" t="s">
        <v>3</v>
      </c>
      <c r="E19" s="127">
        <f>IFERROR(VLOOKUP($B19&amp;"_"&amp;$C19&amp;"_"&amp;$A$4,'Pnad-C'!$1:$1048576,E$4,0)*100,"-")</f>
        <v>58.066487312316895</v>
      </c>
      <c r="F19" s="118">
        <f>IFERROR(VLOOKUP($B19&amp;"_"&amp;$C19&amp;"_"&amp;$A$4,'Pnad-C'!$1:$1048576,F$4,0)*100,"-")</f>
        <v>9.6474573016166687</v>
      </c>
      <c r="G19" s="118">
        <f>IFERROR(VLOOKUP($B19&amp;"_"&amp;$C19&amp;"_"&amp;$A$4,'Pnad-C'!$1:$1048576,G$4,0)*100,"-")</f>
        <v>69.590115547180176</v>
      </c>
      <c r="H19" s="118">
        <f>IFERROR(VLOOKUP($B19&amp;"_"&amp;$C19&amp;"_"&amp;$A$4,'Pnad-C'!$1:$1048576,H$4,0)*100,"-")</f>
        <v>81.22861385345459</v>
      </c>
      <c r="I19" s="118">
        <f>IFERROR(VLOOKUP($B19&amp;"_"&amp;$C19&amp;"_"&amp;$A$4,'Pnad-C'!$1:$1048576,I$4,0)*100,"-")</f>
        <v>55.681580305099487</v>
      </c>
      <c r="J19" s="118">
        <f>IFERROR(VLOOKUP($B19&amp;"_"&amp;$C19&amp;"_"&amp;$A$4,'Pnad-C'!$1:$1048576,J$4,0)*100,"-")</f>
        <v>11.029728502035141</v>
      </c>
    </row>
    <row r="20" spans="1:10" ht="15.75" x14ac:dyDescent="0.25">
      <c r="B20" s="10">
        <f t="shared" ref="B20:B22" si="2">B19</f>
        <v>2014</v>
      </c>
      <c r="C20" s="152">
        <v>2</v>
      </c>
      <c r="D20" s="99" t="s">
        <v>4</v>
      </c>
      <c r="E20" s="127">
        <f>IFERROR(VLOOKUP($B20&amp;"_"&amp;$C20&amp;"_"&amp;$A$4,'Pnad-C'!$1:$1048576,E$4,0)*100,"-")</f>
        <v>57.368588447570801</v>
      </c>
      <c r="F20" s="118">
        <f>IFERROR(VLOOKUP($B20&amp;"_"&amp;$C20&amp;"_"&amp;$A$4,'Pnad-C'!$1:$1048576,F$4,0)*100,"-")</f>
        <v>8.4586776793003082</v>
      </c>
      <c r="G20" s="118">
        <f>IFERROR(VLOOKUP($B20&amp;"_"&amp;$C20&amp;"_"&amp;$A$4,'Pnad-C'!$1:$1048576,G$4,0)*100,"-")</f>
        <v>68.464452028274536</v>
      </c>
      <c r="H20" s="118">
        <f>IFERROR(VLOOKUP($B20&amp;"_"&amp;$C20&amp;"_"&amp;$A$4,'Pnad-C'!$1:$1048576,H$4,0)*100,"-")</f>
        <v>80.426609516143799</v>
      </c>
      <c r="I20" s="118">
        <f>IFERROR(VLOOKUP($B20&amp;"_"&amp;$C20&amp;"_"&amp;$A$4,'Pnad-C'!$1:$1048576,I$4,0)*100,"-")</f>
        <v>56.363177299499512</v>
      </c>
      <c r="J20" s="118">
        <f>IFERROR(VLOOKUP($B20&amp;"_"&amp;$C20&amp;"_"&amp;$A$4,'Pnad-C'!$1:$1048576,J$4,0)*100,"-")</f>
        <v>10.953773558139801</v>
      </c>
    </row>
    <row r="21" spans="1:10" ht="15.75" x14ac:dyDescent="0.25">
      <c r="B21" s="10">
        <f t="shared" si="2"/>
        <v>2014</v>
      </c>
      <c r="C21" s="152">
        <v>3</v>
      </c>
      <c r="D21" s="99" t="s">
        <v>5</v>
      </c>
      <c r="E21" s="127">
        <f>IFERROR(VLOOKUP($B21&amp;"_"&amp;$C21&amp;"_"&amp;$A$4,'Pnad-C'!$1:$1048576,E$4,0)*100,"-")</f>
        <v>57.121104001998901</v>
      </c>
      <c r="F21" s="118">
        <f>IFERROR(VLOOKUP($B21&amp;"_"&amp;$C21&amp;"_"&amp;$A$4,'Pnad-C'!$1:$1048576,F$4,0)*100,"-")</f>
        <v>7.2195053100585938</v>
      </c>
      <c r="G21" s="118">
        <f>IFERROR(VLOOKUP($B21&amp;"_"&amp;$C21&amp;"_"&amp;$A$4,'Pnad-C'!$1:$1048576,G$4,0)*100,"-")</f>
        <v>67.893069982528687</v>
      </c>
      <c r="H21" s="118">
        <f>IFERROR(VLOOKUP($B21&amp;"_"&amp;$C21&amp;"_"&amp;$A$4,'Pnad-C'!$1:$1048576,H$4,0)*100,"-")</f>
        <v>81.304901838302612</v>
      </c>
      <c r="I21" s="118">
        <f>IFERROR(VLOOKUP($B21&amp;"_"&amp;$C21&amp;"_"&amp;$A$4,'Pnad-C'!$1:$1048576,I$4,0)*100,"-")</f>
        <v>56.538093090057373</v>
      </c>
      <c r="J21" s="118">
        <f>IFERROR(VLOOKUP($B21&amp;"_"&amp;$C21&amp;"_"&amp;$A$4,'Pnad-C'!$1:$1048576,J$4,0)*100,"-")</f>
        <v>11.045872420072556</v>
      </c>
    </row>
    <row r="22" spans="1:10" ht="15.75" x14ac:dyDescent="0.25">
      <c r="B22" s="10">
        <f t="shared" si="2"/>
        <v>2014</v>
      </c>
      <c r="C22" s="152">
        <v>4</v>
      </c>
      <c r="D22" s="99" t="s">
        <v>6</v>
      </c>
      <c r="E22" s="127">
        <f>IFERROR(VLOOKUP($B22&amp;"_"&amp;$C22&amp;"_"&amp;$A$4,'Pnad-C'!$1:$1048576,E$4,0)*100,"-")</f>
        <v>56.336921453475952</v>
      </c>
      <c r="F22" s="118">
        <f>IFERROR(VLOOKUP($B22&amp;"_"&amp;$C22&amp;"_"&amp;$A$4,'Pnad-C'!$1:$1048576,F$4,0)*100,"-")</f>
        <v>6.9649524986743927</v>
      </c>
      <c r="G22" s="118">
        <f>IFERROR(VLOOKUP($B22&amp;"_"&amp;$C22&amp;"_"&amp;$A$4,'Pnad-C'!$1:$1048576,G$4,0)*100,"-")</f>
        <v>67.01359748840332</v>
      </c>
      <c r="H22" s="118">
        <f>IFERROR(VLOOKUP($B22&amp;"_"&amp;$C22&amp;"_"&amp;$A$4,'Pnad-C'!$1:$1048576,H$4,0)*100,"-")</f>
        <v>79.547792673110962</v>
      </c>
      <c r="I22" s="118">
        <f>IFERROR(VLOOKUP($B22&amp;"_"&amp;$C22&amp;"_"&amp;$A$4,'Pnad-C'!$1:$1048576,I$4,0)*100,"-")</f>
        <v>56.839966773986816</v>
      </c>
      <c r="J22" s="118">
        <f>IFERROR(VLOOKUP($B22&amp;"_"&amp;$C22&amp;"_"&amp;$A$4,'Pnad-C'!$1:$1048576,J$4,0)*100,"-")</f>
        <v>11.432980000972748</v>
      </c>
    </row>
    <row r="23" spans="1:10" ht="15.75" x14ac:dyDescent="0.25">
      <c r="B23" s="10">
        <f>D23</f>
        <v>2015</v>
      </c>
      <c r="C23" s="152">
        <v>0</v>
      </c>
      <c r="D23" s="98">
        <v>2015</v>
      </c>
      <c r="E23" s="128">
        <f>IFERROR(VLOOKUP($B23&amp;"_"&amp;$C23&amp;"_"&amp;$A$4,'Pnad-C'!$1:$1048576,E$4,0)*100,"-")</f>
        <v>57.09613561630249</v>
      </c>
      <c r="F23" s="117">
        <f>IFERROR(VLOOKUP($B23&amp;"_"&amp;$C23&amp;"_"&amp;$A$4,'Pnad-C'!$1:$1048576,F$4,0)*100,"-")</f>
        <v>7.2842046618461609</v>
      </c>
      <c r="G23" s="117">
        <f>IFERROR(VLOOKUP($B23&amp;"_"&amp;$C23&amp;"_"&amp;$A$4,'Pnad-C'!$1:$1048576,G$4,0)*100,"-")</f>
        <v>67.338156700134277</v>
      </c>
      <c r="H23" s="117">
        <f>IFERROR(VLOOKUP($B23&amp;"_"&amp;$C23&amp;"_"&amp;$A$4,'Pnad-C'!$1:$1048576,H$4,0)*100,"-")</f>
        <v>80.720740556716919</v>
      </c>
      <c r="I23" s="117">
        <f>IFERROR(VLOOKUP($B23&amp;"_"&amp;$C23&amp;"_"&amp;$A$4,'Pnad-C'!$1:$1048576,I$4,0)*100,"-")</f>
        <v>58.115041255950928</v>
      </c>
      <c r="J23" s="117">
        <f>IFERROR(VLOOKUP($B23&amp;"_"&amp;$C23&amp;"_"&amp;$A$4,'Pnad-C'!$1:$1048576,J$4,0)*100,"-")</f>
        <v>11.315757036209106</v>
      </c>
    </row>
    <row r="24" spans="1:10" ht="15.75" x14ac:dyDescent="0.25">
      <c r="B24" s="10">
        <f>B23</f>
        <v>2015</v>
      </c>
      <c r="C24" s="152">
        <v>1</v>
      </c>
      <c r="D24" s="99" t="s">
        <v>3</v>
      </c>
      <c r="E24" s="127">
        <f>IFERROR(VLOOKUP($B24&amp;"_"&amp;$C24&amp;"_"&amp;$A$4,'Pnad-C'!$1:$1048576,E$4,0)*100,"-")</f>
        <v>55.943691730499268</v>
      </c>
      <c r="F24" s="118">
        <f>IFERROR(VLOOKUP($B24&amp;"_"&amp;$C24&amp;"_"&amp;$A$4,'Pnad-C'!$1:$1048576,F$4,0)*100,"-")</f>
        <v>6.9369301199913025</v>
      </c>
      <c r="G24" s="118">
        <f>IFERROR(VLOOKUP($B24&amp;"_"&amp;$C24&amp;"_"&amp;$A$4,'Pnad-C'!$1:$1048576,G$4,0)*100,"-")</f>
        <v>65.998351573944092</v>
      </c>
      <c r="H24" s="118">
        <f>IFERROR(VLOOKUP($B24&amp;"_"&amp;$C24&amp;"_"&amp;$A$4,'Pnad-C'!$1:$1048576,H$4,0)*100,"-")</f>
        <v>79.515135288238525</v>
      </c>
      <c r="I24" s="118">
        <f>IFERROR(VLOOKUP($B24&amp;"_"&amp;$C24&amp;"_"&amp;$A$4,'Pnad-C'!$1:$1048576,I$4,0)*100,"-")</f>
        <v>56.508392095565796</v>
      </c>
      <c r="J24" s="118">
        <f>IFERROR(VLOOKUP($B24&amp;"_"&amp;$C24&amp;"_"&amp;$A$4,'Pnad-C'!$1:$1048576,J$4,0)*100,"-")</f>
        <v>11.220413446426392</v>
      </c>
    </row>
    <row r="25" spans="1:10" ht="15.75" x14ac:dyDescent="0.25">
      <c r="B25" s="10">
        <f t="shared" ref="B25:B27" si="3">B24</f>
        <v>2015</v>
      </c>
      <c r="C25" s="152">
        <v>2</v>
      </c>
      <c r="D25" s="99" t="s">
        <v>4</v>
      </c>
      <c r="E25" s="127">
        <f>IFERROR(VLOOKUP($B25&amp;"_"&amp;$C25&amp;"_"&amp;$A$4,'Pnad-C'!$1:$1048576,E$4,0)*100,"-")</f>
        <v>57.152146100997925</v>
      </c>
      <c r="F25" s="118">
        <f>IFERROR(VLOOKUP($B25&amp;"_"&amp;$C25&amp;"_"&amp;$A$4,'Pnad-C'!$1:$1048576,F$4,0)*100,"-")</f>
        <v>6.5496720373630524</v>
      </c>
      <c r="G25" s="118">
        <f>IFERROR(VLOOKUP($B25&amp;"_"&amp;$C25&amp;"_"&amp;$A$4,'Pnad-C'!$1:$1048576,G$4,0)*100,"-")</f>
        <v>67.139416933059692</v>
      </c>
      <c r="H25" s="118">
        <f>IFERROR(VLOOKUP($B25&amp;"_"&amp;$C25&amp;"_"&amp;$A$4,'Pnad-C'!$1:$1048576,H$4,0)*100,"-")</f>
        <v>81.379371881484985</v>
      </c>
      <c r="I25" s="118">
        <f>IFERROR(VLOOKUP($B25&amp;"_"&amp;$C25&amp;"_"&amp;$A$4,'Pnad-C'!$1:$1048576,I$4,0)*100,"-")</f>
        <v>58.305639028549194</v>
      </c>
      <c r="J25" s="118">
        <f>IFERROR(VLOOKUP($B25&amp;"_"&amp;$C25&amp;"_"&amp;$A$4,'Pnad-C'!$1:$1048576,J$4,0)*100,"-")</f>
        <v>11.442848294973373</v>
      </c>
    </row>
    <row r="26" spans="1:10" ht="15.75" x14ac:dyDescent="0.25">
      <c r="B26" s="10">
        <f t="shared" si="3"/>
        <v>2015</v>
      </c>
      <c r="C26" s="152">
        <v>3</v>
      </c>
      <c r="D26" s="99" t="s">
        <v>5</v>
      </c>
      <c r="E26" s="127">
        <f>IFERROR(VLOOKUP($B26&amp;"_"&amp;$C26&amp;"_"&amp;$A$4,'Pnad-C'!$1:$1048576,E$4,0)*100,"-")</f>
        <v>57.511883974075317</v>
      </c>
      <c r="F26" s="118">
        <f>IFERROR(VLOOKUP($B26&amp;"_"&amp;$C26&amp;"_"&amp;$A$4,'Pnad-C'!$1:$1048576,F$4,0)*100,"-")</f>
        <v>6.9704331457614899</v>
      </c>
      <c r="G26" s="118">
        <f>IFERROR(VLOOKUP($B26&amp;"_"&amp;$C26&amp;"_"&amp;$A$4,'Pnad-C'!$1:$1048576,G$4,0)*100,"-")</f>
        <v>67.693889141082764</v>
      </c>
      <c r="H26" s="118">
        <f>IFERROR(VLOOKUP($B26&amp;"_"&amp;$C26&amp;"_"&amp;$A$4,'Pnad-C'!$1:$1048576,H$4,0)*100,"-")</f>
        <v>80.717635154724121</v>
      </c>
      <c r="I26" s="118">
        <f>IFERROR(VLOOKUP($B26&amp;"_"&amp;$C26&amp;"_"&amp;$A$4,'Pnad-C'!$1:$1048576,I$4,0)*100,"-")</f>
        <v>59.056365489959717</v>
      </c>
      <c r="J26" s="118">
        <f>IFERROR(VLOOKUP($B26&amp;"_"&amp;$C26&amp;"_"&amp;$A$4,'Pnad-C'!$1:$1048576,J$4,0)*100,"-")</f>
        <v>11.611863225698471</v>
      </c>
    </row>
    <row r="27" spans="1:10" ht="15.75" x14ac:dyDescent="0.25">
      <c r="B27" s="10">
        <f t="shared" si="3"/>
        <v>2015</v>
      </c>
      <c r="C27" s="152">
        <v>4</v>
      </c>
      <c r="D27" s="99" t="s">
        <v>6</v>
      </c>
      <c r="E27" s="127">
        <f>IFERROR(VLOOKUP($B27&amp;"_"&amp;$C27&amp;"_"&amp;$A$4,'Pnad-C'!$1:$1048576,E$4,0)*100,"-")</f>
        <v>57.776826620101929</v>
      </c>
      <c r="F27" s="118">
        <f>IFERROR(VLOOKUP($B27&amp;"_"&amp;$C27&amp;"_"&amp;$A$4,'Pnad-C'!$1:$1048576,F$4,0)*100,"-")</f>
        <v>8.6797818541526794</v>
      </c>
      <c r="G27" s="118">
        <f>IFERROR(VLOOKUP($B27&amp;"_"&amp;$C27&amp;"_"&amp;$A$4,'Pnad-C'!$1:$1048576,G$4,0)*100,"-")</f>
        <v>68.520957231521606</v>
      </c>
      <c r="H27" s="118">
        <f>IFERROR(VLOOKUP($B27&amp;"_"&amp;$C27&amp;"_"&amp;$A$4,'Pnad-C'!$1:$1048576,H$4,0)*100,"-")</f>
        <v>81.270825862884521</v>
      </c>
      <c r="I27" s="118">
        <f>IFERROR(VLOOKUP($B27&amp;"_"&amp;$C27&amp;"_"&amp;$A$4,'Pnad-C'!$1:$1048576,I$4,0)*100,"-")</f>
        <v>58.589762449264526</v>
      </c>
      <c r="J27" s="118">
        <f>IFERROR(VLOOKUP($B27&amp;"_"&amp;$C27&amp;"_"&amp;$A$4,'Pnad-C'!$1:$1048576,J$4,0)*100,"-")</f>
        <v>10.987904667854309</v>
      </c>
    </row>
    <row r="28" spans="1:10" ht="15.75" x14ac:dyDescent="0.25">
      <c r="B28" s="10">
        <f>D28</f>
        <v>2016</v>
      </c>
      <c r="C28" s="152">
        <v>0</v>
      </c>
      <c r="D28" s="98">
        <v>2016</v>
      </c>
      <c r="E28" s="128">
        <f>IFERROR(VLOOKUP($B28&amp;"_"&amp;$C28&amp;"_"&amp;$A$4,'Pnad-C'!$1:$1048576,E$4,0)*100,"-")</f>
        <v>58.30838680267334</v>
      </c>
      <c r="F28" s="117">
        <f>IFERROR(VLOOKUP($B28&amp;"_"&amp;$C28&amp;"_"&amp;$A$4,'Pnad-C'!$1:$1048576,F$4,0)*100,"-")</f>
        <v>8.2286551594734192</v>
      </c>
      <c r="G28" s="117">
        <f>IFERROR(VLOOKUP($B28&amp;"_"&amp;$C28&amp;"_"&amp;$A$4,'Pnad-C'!$1:$1048576,G$4,0)*100,"-")</f>
        <v>68.069958686828613</v>
      </c>
      <c r="H28" s="117">
        <f>IFERROR(VLOOKUP($B28&amp;"_"&amp;$C28&amp;"_"&amp;$A$4,'Pnad-C'!$1:$1048576,H$4,0)*100,"-")</f>
        <v>82.147204875946045</v>
      </c>
      <c r="I28" s="117">
        <f>IFERROR(VLOOKUP($B28&amp;"_"&amp;$C28&amp;"_"&amp;$A$4,'Pnad-C'!$1:$1048576,I$4,0)*100,"-")</f>
        <v>59.343278408050537</v>
      </c>
      <c r="J28" s="117">
        <f>IFERROR(VLOOKUP($B28&amp;"_"&amp;$C28&amp;"_"&amp;$A$4,'Pnad-C'!$1:$1048576,J$4,0)*100,"-")</f>
        <v>12.172757089138031</v>
      </c>
    </row>
    <row r="29" spans="1:10" ht="15.75" x14ac:dyDescent="0.25">
      <c r="B29" s="10">
        <f>B28</f>
        <v>2016</v>
      </c>
      <c r="C29" s="152">
        <v>1</v>
      </c>
      <c r="D29" s="99" t="s">
        <v>3</v>
      </c>
      <c r="E29" s="127">
        <f>IFERROR(VLOOKUP($B29&amp;"_"&amp;$C29&amp;"_"&amp;$A$4,'Pnad-C'!$1:$1048576,E$4,0)*100,"-")</f>
        <v>57.959026098251343</v>
      </c>
      <c r="F29" s="118">
        <f>IFERROR(VLOOKUP($B29&amp;"_"&amp;$C29&amp;"_"&amp;$A$4,'Pnad-C'!$1:$1048576,F$4,0)*100,"-")</f>
        <v>8.2101799547672272</v>
      </c>
      <c r="G29" s="118">
        <f>IFERROR(VLOOKUP($B29&amp;"_"&amp;$C29&amp;"_"&amp;$A$4,'Pnad-C'!$1:$1048576,G$4,0)*100,"-")</f>
        <v>67.763864994049072</v>
      </c>
      <c r="H29" s="118">
        <f>IFERROR(VLOOKUP($B29&amp;"_"&amp;$C29&amp;"_"&amp;$A$4,'Pnad-C'!$1:$1048576,H$4,0)*100,"-")</f>
        <v>82.048416137695313</v>
      </c>
      <c r="I29" s="118">
        <f>IFERROR(VLOOKUP($B29&amp;"_"&amp;$C29&amp;"_"&amp;$A$4,'Pnad-C'!$1:$1048576,I$4,0)*100,"-")</f>
        <v>58.928537368774414</v>
      </c>
      <c r="J29" s="118">
        <f>IFERROR(VLOOKUP($B29&amp;"_"&amp;$C29&amp;"_"&amp;$A$4,'Pnad-C'!$1:$1048576,J$4,0)*100,"-")</f>
        <v>11.703847348690033</v>
      </c>
    </row>
    <row r="30" spans="1:10" s="232" customFormat="1" ht="16.5" thickBot="1" x14ac:dyDescent="0.3">
      <c r="A30" s="268"/>
      <c r="B30" s="254">
        <v>2016</v>
      </c>
      <c r="C30" s="152">
        <v>2</v>
      </c>
      <c r="D30" s="246" t="s">
        <v>4</v>
      </c>
      <c r="E30" s="127">
        <f>IFERROR(VLOOKUP($B30&amp;"_"&amp;$C30&amp;"_"&amp;$A$4,'Pnad-C'!$1:$1048576,E$4,0)*100,"-")</f>
        <v>58.657741546630859</v>
      </c>
      <c r="F30" s="118">
        <f>IFERROR(VLOOKUP($B30&amp;"_"&amp;$C30&amp;"_"&amp;$A$4,'Pnad-C'!$1:$1048576,F$4,0)*100,"-")</f>
        <v>8.2471311092376709</v>
      </c>
      <c r="G30" s="118">
        <f>IFERROR(VLOOKUP($B30&amp;"_"&amp;$C30&amp;"_"&amp;$A$4,'Pnad-C'!$1:$1048576,G$4,0)*100,"-")</f>
        <v>68.376046419143677</v>
      </c>
      <c r="H30" s="118">
        <f>IFERROR(VLOOKUP($B30&amp;"_"&amp;$C30&amp;"_"&amp;$A$4,'Pnad-C'!$1:$1048576,H$4,0)*100,"-")</f>
        <v>82.2459876537323</v>
      </c>
      <c r="I30" s="118">
        <f>IFERROR(VLOOKUP($B30&amp;"_"&amp;$C30&amp;"_"&amp;$A$4,'Pnad-C'!$1:$1048576,I$4,0)*100,"-")</f>
        <v>59.758013486862183</v>
      </c>
      <c r="J30" s="118">
        <f>IFERROR(VLOOKUP($B30&amp;"_"&amp;$C30&amp;"_"&amp;$A$4,'Pnad-C'!$1:$1048576,J$4,0)*100,"-")</f>
        <v>12.641666829586029</v>
      </c>
    </row>
    <row r="31" spans="1:10" ht="15" customHeight="1" thickTop="1" x14ac:dyDescent="0.25">
      <c r="C31" s="154"/>
      <c r="D31" s="417" t="s">
        <v>778</v>
      </c>
      <c r="E31" s="417"/>
      <c r="F31" s="417"/>
      <c r="G31" s="417"/>
      <c r="H31" s="417"/>
      <c r="I31" s="417"/>
      <c r="J31" s="417"/>
    </row>
    <row r="32" spans="1:10" x14ac:dyDescent="0.25">
      <c r="C32" s="154"/>
      <c r="D32" s="16" t="s">
        <v>2</v>
      </c>
      <c r="E32" s="16"/>
    </row>
    <row r="33" spans="3:5" x14ac:dyDescent="0.25">
      <c r="C33" s="154"/>
      <c r="D33" s="159" t="s">
        <v>434</v>
      </c>
      <c r="E33" s="105"/>
    </row>
    <row r="34" spans="3:5" x14ac:dyDescent="0.25">
      <c r="C34" s="154"/>
      <c r="D34" s="104" t="s">
        <v>780</v>
      </c>
      <c r="E34" s="104"/>
    </row>
  </sheetData>
  <mergeCells count="2">
    <mergeCell ref="D5:J5"/>
    <mergeCell ref="D31:J31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GridLines="0" workbookViewId="0">
      <pane ySplit="7" topLeftCell="A8" activePane="bottomLeft" state="frozen"/>
      <selection activeCell="D35" sqref="D35"/>
      <selection pane="bottomLeft" activeCell="J30" sqref="J30"/>
    </sheetView>
  </sheetViews>
  <sheetFormatPr defaultRowHeight="15" x14ac:dyDescent="0.25"/>
  <cols>
    <col min="1" max="3" width="2.140625" style="153" customWidth="1"/>
    <col min="4" max="4" width="23.28515625" customWidth="1"/>
    <col min="5" max="5" width="16.7109375" customWidth="1"/>
    <col min="6" max="10" width="17.42578125" customWidth="1"/>
    <col min="11" max="11" width="18.140625" customWidth="1"/>
  </cols>
  <sheetData>
    <row r="1" spans="1:11" s="5" customFormat="1" ht="30" customHeight="1" x14ac:dyDescent="0.25">
      <c r="A1" s="1" t="s">
        <v>1</v>
      </c>
      <c r="B1" s="141"/>
      <c r="C1" s="1"/>
      <c r="D1" s="2"/>
      <c r="E1" s="2"/>
      <c r="F1" s="3"/>
      <c r="G1" s="3"/>
      <c r="H1" s="3"/>
      <c r="I1" s="3"/>
      <c r="J1" s="3"/>
      <c r="K1" s="3"/>
    </row>
    <row r="2" spans="1:11" s="9" customFormat="1" ht="3" customHeight="1" x14ac:dyDescent="0.25">
      <c r="A2" s="142"/>
      <c r="B2" s="143"/>
      <c r="C2" s="142"/>
      <c r="D2" s="6"/>
      <c r="E2" s="6"/>
      <c r="F2" s="7"/>
      <c r="G2" s="7"/>
      <c r="H2" s="7"/>
      <c r="I2" s="7"/>
      <c r="J2" s="7"/>
      <c r="K2" s="7"/>
    </row>
    <row r="3" spans="1:11" s="165" customFormat="1" ht="10.5" customHeight="1" x14ac:dyDescent="0.25">
      <c r="A3" s="161">
        <v>11</v>
      </c>
      <c r="B3" s="162"/>
      <c r="C3" s="163"/>
      <c r="D3" s="164"/>
      <c r="E3" s="163" t="s">
        <v>234</v>
      </c>
      <c r="F3" s="163" t="s">
        <v>255</v>
      </c>
      <c r="G3" s="163" t="s">
        <v>256</v>
      </c>
      <c r="H3" s="163" t="s">
        <v>257</v>
      </c>
      <c r="I3" s="163" t="s">
        <v>258</v>
      </c>
      <c r="J3" s="163" t="s">
        <v>259</v>
      </c>
      <c r="K3" s="163" t="s">
        <v>260</v>
      </c>
    </row>
    <row r="4" spans="1:11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88</v>
      </c>
      <c r="F4" s="163">
        <f>HLOOKUP(F$3,'Pnad-C'!$1:$1048576,2,0)</f>
        <v>96</v>
      </c>
      <c r="G4" s="163">
        <f>HLOOKUP(G$3,'Pnad-C'!$1:$1048576,2,0)</f>
        <v>97</v>
      </c>
      <c r="H4" s="163">
        <f>HLOOKUP(H$3,'Pnad-C'!$1:$1048576,2,0)</f>
        <v>98</v>
      </c>
      <c r="I4" s="163">
        <f>HLOOKUP(I$3,'Pnad-C'!$1:$1048576,2,0)</f>
        <v>99</v>
      </c>
      <c r="J4" s="163">
        <f>HLOOKUP(J$3,'Pnad-C'!$1:$1048576,2,0)</f>
        <v>100</v>
      </c>
      <c r="K4" s="163">
        <f>HLOOKUP(K$3,'Pnad-C'!$1:$1048576,2,0)</f>
        <v>101</v>
      </c>
    </row>
    <row r="5" spans="1:11" s="12" customFormat="1" ht="43.5" customHeight="1" x14ac:dyDescent="0.25">
      <c r="A5" s="11"/>
      <c r="B5" s="148"/>
      <c r="C5" s="138"/>
      <c r="D5" s="416" t="str">
        <f>VLOOKUP(A3,'Indicadores do boletim'!$D:$N,3,0)</f>
        <v>Taxa de participação da população de 14 anos ou mais no mercado de trabalho segundo anos de estudo: Região Metropolitana do Rio de Janeiro, 2012 a 2016</v>
      </c>
      <c r="E5" s="416"/>
      <c r="F5" s="416"/>
      <c r="G5" s="416"/>
      <c r="H5" s="416"/>
      <c r="I5" s="416"/>
      <c r="J5" s="416"/>
      <c r="K5" s="416"/>
    </row>
    <row r="6" spans="1:11" s="12" customFormat="1" ht="14.25" customHeight="1" thickBot="1" x14ac:dyDescent="0.3">
      <c r="A6" s="11"/>
      <c r="B6" s="150"/>
      <c r="C6" s="138"/>
      <c r="D6" s="13"/>
      <c r="E6" s="13"/>
      <c r="F6" s="14"/>
      <c r="K6" s="102" t="s">
        <v>186</v>
      </c>
    </row>
    <row r="7" spans="1:11" s="11" customFormat="1" ht="23.25" customHeight="1" thickTop="1" x14ac:dyDescent="0.25">
      <c r="A7" s="138"/>
      <c r="B7" s="151"/>
      <c r="C7" s="138"/>
      <c r="D7" s="96" t="s">
        <v>0</v>
      </c>
      <c r="E7" s="116" t="s">
        <v>371</v>
      </c>
      <c r="F7" s="97" t="s">
        <v>196</v>
      </c>
      <c r="G7" s="97" t="s">
        <v>202</v>
      </c>
      <c r="H7" s="97" t="s">
        <v>197</v>
      </c>
      <c r="I7" s="97" t="s">
        <v>198</v>
      </c>
      <c r="J7" s="97" t="s">
        <v>199</v>
      </c>
      <c r="K7" s="97" t="s">
        <v>200</v>
      </c>
    </row>
    <row r="8" spans="1:11" ht="15.75" x14ac:dyDescent="0.25">
      <c r="B8" s="10">
        <f>D8</f>
        <v>2012</v>
      </c>
      <c r="C8" s="152">
        <v>0</v>
      </c>
      <c r="D8" s="98">
        <v>2012</v>
      </c>
      <c r="E8" s="117">
        <f>IFERROR(VLOOKUP($B8&amp;"_"&amp;$C8&amp;"_"&amp;$A$4,'Pnad-C'!$1:$1048576,E$4,0)*100,"-")</f>
        <v>59.205591678619385</v>
      </c>
      <c r="F8" s="117">
        <f>IFERROR(VLOOKUP($B8&amp;"_"&amp;$C8&amp;"_"&amp;$A$4,'Pnad-C'!$1:$1048576,F$4,0)*100,"-")</f>
        <v>30.426746606826782</v>
      </c>
      <c r="G8" s="117">
        <f>IFERROR(VLOOKUP($B8&amp;"_"&amp;$C8&amp;"_"&amp;$A$4,'Pnad-C'!$1:$1048576,G$4,0)*100,"-")</f>
        <v>44.908025860786438</v>
      </c>
      <c r="H8" s="117">
        <f>IFERROR(VLOOKUP($B8&amp;"_"&amp;$C8&amp;"_"&amp;$A$4,'Pnad-C'!$1:$1048576,H$4,0)*100,"-")</f>
        <v>54.957449436187744</v>
      </c>
      <c r="I8" s="117">
        <f>IFERROR(VLOOKUP($B8&amp;"_"&amp;$C8&amp;"_"&amp;$A$4,'Pnad-C'!$1:$1048576,I$4,0)*100,"-")</f>
        <v>49.938702583312988</v>
      </c>
      <c r="J8" s="117">
        <f>IFERROR(VLOOKUP($B8&amp;"_"&amp;$C8&amp;"_"&amp;$A$4,'Pnad-C'!$1:$1048576,J$4,0)*100,"-")</f>
        <v>70.584368705749512</v>
      </c>
      <c r="K8" s="117">
        <f>IFERROR(VLOOKUP($B8&amp;"_"&amp;$C8&amp;"_"&amp;$A$4,'Pnad-C'!$1:$1048576,K$4,0)*100,"-")</f>
        <v>75.990468263626099</v>
      </c>
    </row>
    <row r="9" spans="1:11" ht="15.75" x14ac:dyDescent="0.25">
      <c r="B9" s="10">
        <f>B8</f>
        <v>2012</v>
      </c>
      <c r="C9" s="152">
        <v>1</v>
      </c>
      <c r="D9" s="99" t="s">
        <v>3</v>
      </c>
      <c r="E9" s="127">
        <f>IFERROR(VLOOKUP($B9&amp;"_"&amp;$C9&amp;"_"&amp;$A$4,'Pnad-C'!$1:$1048576,E$4,0)*100,"-")</f>
        <v>59.527862071990967</v>
      </c>
      <c r="F9" s="118">
        <f>IFERROR(VLOOKUP($B9&amp;"_"&amp;$C9&amp;"_"&amp;$A$4,'Pnad-C'!$1:$1048576,F$4,0)*100,"-")</f>
        <v>30.089899897575378</v>
      </c>
      <c r="G9" s="118">
        <f>IFERROR(VLOOKUP($B9&amp;"_"&amp;$C9&amp;"_"&amp;$A$4,'Pnad-C'!$1:$1048576,G$4,0)*100,"-")</f>
        <v>46.23456597328186</v>
      </c>
      <c r="H9" s="118">
        <f>IFERROR(VLOOKUP($B9&amp;"_"&amp;$C9&amp;"_"&amp;$A$4,'Pnad-C'!$1:$1048576,H$4,0)*100,"-")</f>
        <v>54.173225164413452</v>
      </c>
      <c r="I9" s="118">
        <f>IFERROR(VLOOKUP($B9&amp;"_"&amp;$C9&amp;"_"&amp;$A$4,'Pnad-C'!$1:$1048576,I$4,0)*100,"-")</f>
        <v>50.642329454421997</v>
      </c>
      <c r="J9" s="118">
        <f>IFERROR(VLOOKUP($B9&amp;"_"&amp;$C9&amp;"_"&amp;$A$4,'Pnad-C'!$1:$1048576,J$4,0)*100,"-")</f>
        <v>70.155936479568481</v>
      </c>
      <c r="K9" s="118">
        <f>IFERROR(VLOOKUP($B9&amp;"_"&amp;$C9&amp;"_"&amp;$A$4,'Pnad-C'!$1:$1048576,K$4,0)*100,"-")</f>
        <v>76.184463500976563</v>
      </c>
    </row>
    <row r="10" spans="1:11" ht="15.75" x14ac:dyDescent="0.25">
      <c r="B10" s="10">
        <f t="shared" ref="B10:B12" si="0">B9</f>
        <v>2012</v>
      </c>
      <c r="C10" s="152">
        <v>2</v>
      </c>
      <c r="D10" s="99" t="s">
        <v>4</v>
      </c>
      <c r="E10" s="127">
        <f>IFERROR(VLOOKUP($B10&amp;"_"&amp;$C10&amp;"_"&amp;$A$4,'Pnad-C'!$1:$1048576,E$4,0)*100,"-")</f>
        <v>59.465909004211426</v>
      </c>
      <c r="F10" s="118">
        <f>IFERROR(VLOOKUP($B10&amp;"_"&amp;$C10&amp;"_"&amp;$A$4,'Pnad-C'!$1:$1048576,F$4,0)*100,"-")</f>
        <v>31.487339735031128</v>
      </c>
      <c r="G10" s="118">
        <f>IFERROR(VLOOKUP($B10&amp;"_"&amp;$C10&amp;"_"&amp;$A$4,'Pnad-C'!$1:$1048576,G$4,0)*100,"-")</f>
        <v>44.785758852958679</v>
      </c>
      <c r="H10" s="118">
        <f>IFERROR(VLOOKUP($B10&amp;"_"&amp;$C10&amp;"_"&amp;$A$4,'Pnad-C'!$1:$1048576,H$4,0)*100,"-")</f>
        <v>55.123525857925415</v>
      </c>
      <c r="I10" s="118">
        <f>IFERROR(VLOOKUP($B10&amp;"_"&amp;$C10&amp;"_"&amp;$A$4,'Pnad-C'!$1:$1048576,I$4,0)*100,"-")</f>
        <v>50.23953914642334</v>
      </c>
      <c r="J10" s="118">
        <f>IFERROR(VLOOKUP($B10&amp;"_"&amp;$C10&amp;"_"&amp;$A$4,'Pnad-C'!$1:$1048576,J$4,0)*100,"-")</f>
        <v>71.013385057449341</v>
      </c>
      <c r="K10" s="118">
        <f>IFERROR(VLOOKUP($B10&amp;"_"&amp;$C10&amp;"_"&amp;$A$4,'Pnad-C'!$1:$1048576,K$4,0)*100,"-")</f>
        <v>76.207590103149414</v>
      </c>
    </row>
    <row r="11" spans="1:11" ht="15.75" x14ac:dyDescent="0.25">
      <c r="B11" s="10">
        <f t="shared" si="0"/>
        <v>2012</v>
      </c>
      <c r="C11" s="152">
        <v>3</v>
      </c>
      <c r="D11" s="99" t="s">
        <v>5</v>
      </c>
      <c r="E11" s="127">
        <f>IFERROR(VLOOKUP($B11&amp;"_"&amp;$C11&amp;"_"&amp;$A$4,'Pnad-C'!$1:$1048576,E$4,0)*100,"-")</f>
        <v>58.91527533531189</v>
      </c>
      <c r="F11" s="118">
        <f>IFERROR(VLOOKUP($B11&amp;"_"&amp;$C11&amp;"_"&amp;$A$4,'Pnad-C'!$1:$1048576,F$4,0)*100,"-")</f>
        <v>29.737526178359985</v>
      </c>
      <c r="G11" s="118">
        <f>IFERROR(VLOOKUP($B11&amp;"_"&amp;$C11&amp;"_"&amp;$A$4,'Pnad-C'!$1:$1048576,G$4,0)*100,"-")</f>
        <v>44.553488492965698</v>
      </c>
      <c r="H11" s="118">
        <f>IFERROR(VLOOKUP($B11&amp;"_"&amp;$C11&amp;"_"&amp;$A$4,'Pnad-C'!$1:$1048576,H$4,0)*100,"-")</f>
        <v>54.767912626266479</v>
      </c>
      <c r="I11" s="118">
        <f>IFERROR(VLOOKUP($B11&amp;"_"&amp;$C11&amp;"_"&amp;$A$4,'Pnad-C'!$1:$1048576,I$4,0)*100,"-")</f>
        <v>49.041560292243958</v>
      </c>
      <c r="J11" s="118">
        <f>IFERROR(VLOOKUP($B11&amp;"_"&amp;$C11&amp;"_"&amp;$A$4,'Pnad-C'!$1:$1048576,J$4,0)*100,"-")</f>
        <v>70.834332704544067</v>
      </c>
      <c r="K11" s="118">
        <f>IFERROR(VLOOKUP($B11&amp;"_"&amp;$C11&amp;"_"&amp;$A$4,'Pnad-C'!$1:$1048576,K$4,0)*100,"-")</f>
        <v>75.784677267074585</v>
      </c>
    </row>
    <row r="12" spans="1:11" ht="15.75" x14ac:dyDescent="0.25">
      <c r="B12" s="10">
        <f t="shared" si="0"/>
        <v>2012</v>
      </c>
      <c r="C12" s="152">
        <v>4</v>
      </c>
      <c r="D12" s="99" t="s">
        <v>6</v>
      </c>
      <c r="E12" s="127">
        <f>IFERROR(VLOOKUP($B12&amp;"_"&amp;$C12&amp;"_"&amp;$A$4,'Pnad-C'!$1:$1048576,E$4,0)*100,"-")</f>
        <v>58.913308382034302</v>
      </c>
      <c r="F12" s="118">
        <f>IFERROR(VLOOKUP($B12&amp;"_"&amp;$C12&amp;"_"&amp;$A$4,'Pnad-C'!$1:$1048576,F$4,0)*100,"-")</f>
        <v>30.392223596572876</v>
      </c>
      <c r="G12" s="118">
        <f>IFERROR(VLOOKUP($B12&amp;"_"&amp;$C12&amp;"_"&amp;$A$4,'Pnad-C'!$1:$1048576,G$4,0)*100,"-")</f>
        <v>44.058290123939514</v>
      </c>
      <c r="H12" s="118">
        <f>IFERROR(VLOOKUP($B12&amp;"_"&amp;$C12&amp;"_"&amp;$A$4,'Pnad-C'!$1:$1048576,H$4,0)*100,"-")</f>
        <v>55.765140056610107</v>
      </c>
      <c r="I12" s="118">
        <f>IFERROR(VLOOKUP($B12&amp;"_"&amp;$C12&amp;"_"&amp;$A$4,'Pnad-C'!$1:$1048576,I$4,0)*100,"-")</f>
        <v>49.831387400627136</v>
      </c>
      <c r="J12" s="118">
        <f>IFERROR(VLOOKUP($B12&amp;"_"&amp;$C12&amp;"_"&amp;$A$4,'Pnad-C'!$1:$1048576,J$4,0)*100,"-")</f>
        <v>70.333808660507202</v>
      </c>
      <c r="K12" s="118">
        <f>IFERROR(VLOOKUP($B12&amp;"_"&amp;$C12&amp;"_"&amp;$A$4,'Pnad-C'!$1:$1048576,K$4,0)*100,"-")</f>
        <v>75.785148143768311</v>
      </c>
    </row>
    <row r="13" spans="1:11" ht="15.75" x14ac:dyDescent="0.25">
      <c r="B13" s="10">
        <f>D13</f>
        <v>2013</v>
      </c>
      <c r="C13" s="152">
        <v>0</v>
      </c>
      <c r="D13" s="98">
        <v>2013</v>
      </c>
      <c r="E13" s="128">
        <f>IFERROR(VLOOKUP($B13&amp;"_"&amp;$C13&amp;"_"&amp;$A$4,'Pnad-C'!$1:$1048576,E$4,0)*100,"-")</f>
        <v>58.366072177886963</v>
      </c>
      <c r="F13" s="117">
        <f>IFERROR(VLOOKUP($B13&amp;"_"&amp;$C13&amp;"_"&amp;$A$4,'Pnad-C'!$1:$1048576,F$4,0)*100,"-")</f>
        <v>32.708466053009033</v>
      </c>
      <c r="G13" s="117">
        <f>IFERROR(VLOOKUP($B13&amp;"_"&amp;$C13&amp;"_"&amp;$A$4,'Pnad-C'!$1:$1048576,G$4,0)*100,"-")</f>
        <v>42.92866587638855</v>
      </c>
      <c r="H13" s="117">
        <f>IFERROR(VLOOKUP($B13&amp;"_"&amp;$C13&amp;"_"&amp;$A$4,'Pnad-C'!$1:$1048576,H$4,0)*100,"-")</f>
        <v>53.555780649185181</v>
      </c>
      <c r="I13" s="117">
        <f>IFERROR(VLOOKUP($B13&amp;"_"&amp;$C13&amp;"_"&amp;$A$4,'Pnad-C'!$1:$1048576,I$4,0)*100,"-")</f>
        <v>47.582286596298218</v>
      </c>
      <c r="J13" s="117">
        <f>IFERROR(VLOOKUP($B13&amp;"_"&amp;$C13&amp;"_"&amp;$A$4,'Pnad-C'!$1:$1048576,J$4,0)*100,"-")</f>
        <v>69.905805587768555</v>
      </c>
      <c r="K13" s="117">
        <f>IFERROR(VLOOKUP($B13&amp;"_"&amp;$C13&amp;"_"&amp;$A$4,'Pnad-C'!$1:$1048576,K$4,0)*100,"-")</f>
        <v>75.106310844421387</v>
      </c>
    </row>
    <row r="14" spans="1:11" ht="15.75" x14ac:dyDescent="0.25">
      <c r="B14" s="10">
        <f>B13</f>
        <v>2013</v>
      </c>
      <c r="C14" s="152">
        <v>1</v>
      </c>
      <c r="D14" s="99" t="s">
        <v>3</v>
      </c>
      <c r="E14" s="127">
        <f>IFERROR(VLOOKUP($B14&amp;"_"&amp;$C14&amp;"_"&amp;$A$4,'Pnad-C'!$1:$1048576,E$4,0)*100,"-")</f>
        <v>58.889257907867432</v>
      </c>
      <c r="F14" s="118">
        <f>IFERROR(VLOOKUP($B14&amp;"_"&amp;$C14&amp;"_"&amp;$A$4,'Pnad-C'!$1:$1048576,F$4,0)*100,"-")</f>
        <v>33.908230066299438</v>
      </c>
      <c r="G14" s="118">
        <f>IFERROR(VLOOKUP($B14&amp;"_"&amp;$C14&amp;"_"&amp;$A$4,'Pnad-C'!$1:$1048576,G$4,0)*100,"-")</f>
        <v>44.457036256790161</v>
      </c>
      <c r="H14" s="118">
        <f>IFERROR(VLOOKUP($B14&amp;"_"&amp;$C14&amp;"_"&amp;$A$4,'Pnad-C'!$1:$1048576,H$4,0)*100,"-")</f>
        <v>53.99625301361084</v>
      </c>
      <c r="I14" s="118">
        <f>IFERROR(VLOOKUP($B14&amp;"_"&amp;$C14&amp;"_"&amp;$A$4,'Pnad-C'!$1:$1048576,I$4,0)*100,"-")</f>
        <v>45.683577656745911</v>
      </c>
      <c r="J14" s="118">
        <f>IFERROR(VLOOKUP($B14&amp;"_"&amp;$C14&amp;"_"&amp;$A$4,'Pnad-C'!$1:$1048576,J$4,0)*100,"-")</f>
        <v>70.216012001037598</v>
      </c>
      <c r="K14" s="118">
        <f>IFERROR(VLOOKUP($B14&amp;"_"&amp;$C14&amp;"_"&amp;$A$4,'Pnad-C'!$1:$1048576,K$4,0)*100,"-")</f>
        <v>75.570774078369141</v>
      </c>
    </row>
    <row r="15" spans="1:11" ht="15.75" x14ac:dyDescent="0.25">
      <c r="B15" s="10">
        <f t="shared" ref="B15:B17" si="1">B14</f>
        <v>2013</v>
      </c>
      <c r="C15" s="152">
        <v>2</v>
      </c>
      <c r="D15" s="99" t="s">
        <v>4</v>
      </c>
      <c r="E15" s="127">
        <f>IFERROR(VLOOKUP($B15&amp;"_"&amp;$C15&amp;"_"&amp;$A$4,'Pnad-C'!$1:$1048576,E$4,0)*100,"-")</f>
        <v>58.50759744644165</v>
      </c>
      <c r="F15" s="118">
        <f>IFERROR(VLOOKUP($B15&amp;"_"&amp;$C15&amp;"_"&amp;$A$4,'Pnad-C'!$1:$1048576,F$4,0)*100,"-")</f>
        <v>32.109987735748291</v>
      </c>
      <c r="G15" s="118">
        <f>IFERROR(VLOOKUP($B15&amp;"_"&amp;$C15&amp;"_"&amp;$A$4,'Pnad-C'!$1:$1048576,G$4,0)*100,"-")</f>
        <v>43.584662675857544</v>
      </c>
      <c r="H15" s="118">
        <f>IFERROR(VLOOKUP($B15&amp;"_"&amp;$C15&amp;"_"&amp;$A$4,'Pnad-C'!$1:$1048576,H$4,0)*100,"-")</f>
        <v>54.343283176422119</v>
      </c>
      <c r="I15" s="118">
        <f>IFERROR(VLOOKUP($B15&amp;"_"&amp;$C15&amp;"_"&amp;$A$4,'Pnad-C'!$1:$1048576,I$4,0)*100,"-")</f>
        <v>48.730501532554626</v>
      </c>
      <c r="J15" s="118">
        <f>IFERROR(VLOOKUP($B15&amp;"_"&amp;$C15&amp;"_"&amp;$A$4,'Pnad-C'!$1:$1048576,J$4,0)*100,"-")</f>
        <v>69.663870334625244</v>
      </c>
      <c r="K15" s="118">
        <f>IFERROR(VLOOKUP($B15&amp;"_"&amp;$C15&amp;"_"&amp;$A$4,'Pnad-C'!$1:$1048576,K$4,0)*100,"-")</f>
        <v>74.67988133430481</v>
      </c>
    </row>
    <row r="16" spans="1:11" ht="15.75" x14ac:dyDescent="0.25">
      <c r="B16" s="10">
        <f t="shared" si="1"/>
        <v>2013</v>
      </c>
      <c r="C16" s="152">
        <v>3</v>
      </c>
      <c r="D16" s="99" t="s">
        <v>5</v>
      </c>
      <c r="E16" s="127">
        <f>IFERROR(VLOOKUP($B16&amp;"_"&amp;$C16&amp;"_"&amp;$A$4,'Pnad-C'!$1:$1048576,E$4,0)*100,"-")</f>
        <v>58.751308917999268</v>
      </c>
      <c r="F16" s="118">
        <f>IFERROR(VLOOKUP($B16&amp;"_"&amp;$C16&amp;"_"&amp;$A$4,'Pnad-C'!$1:$1048576,F$4,0)*100,"-")</f>
        <v>32.869216799736023</v>
      </c>
      <c r="G16" s="118">
        <f>IFERROR(VLOOKUP($B16&amp;"_"&amp;$C16&amp;"_"&amp;$A$4,'Pnad-C'!$1:$1048576,G$4,0)*100,"-")</f>
        <v>42.374169826507568</v>
      </c>
      <c r="H16" s="118">
        <f>IFERROR(VLOOKUP($B16&amp;"_"&amp;$C16&amp;"_"&amp;$A$4,'Pnad-C'!$1:$1048576,H$4,0)*100,"-")</f>
        <v>53.104656934738159</v>
      </c>
      <c r="I16" s="118">
        <f>IFERROR(VLOOKUP($B16&amp;"_"&amp;$C16&amp;"_"&amp;$A$4,'Pnad-C'!$1:$1048576,I$4,0)*100,"-")</f>
        <v>50.08733868598938</v>
      </c>
      <c r="J16" s="118">
        <f>IFERROR(VLOOKUP($B16&amp;"_"&amp;$C16&amp;"_"&amp;$A$4,'Pnad-C'!$1:$1048576,J$4,0)*100,"-")</f>
        <v>70.731598138809204</v>
      </c>
      <c r="K16" s="118">
        <f>IFERROR(VLOOKUP($B16&amp;"_"&amp;$C16&amp;"_"&amp;$A$4,'Pnad-C'!$1:$1048576,K$4,0)*100,"-")</f>
        <v>76.080691814422607</v>
      </c>
    </row>
    <row r="17" spans="1:11" ht="15.75" x14ac:dyDescent="0.25">
      <c r="B17" s="10">
        <f t="shared" si="1"/>
        <v>2013</v>
      </c>
      <c r="C17" s="152">
        <v>4</v>
      </c>
      <c r="D17" s="99" t="s">
        <v>6</v>
      </c>
      <c r="E17" s="127">
        <f>IFERROR(VLOOKUP($B17&amp;"_"&amp;$C17&amp;"_"&amp;$A$4,'Pnad-C'!$1:$1048576,E$4,0)*100,"-")</f>
        <v>57.316124439239502</v>
      </c>
      <c r="F17" s="118">
        <f>IFERROR(VLOOKUP($B17&amp;"_"&amp;$C17&amp;"_"&amp;$A$4,'Pnad-C'!$1:$1048576,F$4,0)*100,"-")</f>
        <v>31.946435570716858</v>
      </c>
      <c r="G17" s="118">
        <f>IFERROR(VLOOKUP($B17&amp;"_"&amp;$C17&amp;"_"&amp;$A$4,'Pnad-C'!$1:$1048576,G$4,0)*100,"-")</f>
        <v>41.298800706863403</v>
      </c>
      <c r="H17" s="118">
        <f>IFERROR(VLOOKUP($B17&amp;"_"&amp;$C17&amp;"_"&amp;$A$4,'Pnad-C'!$1:$1048576,H$4,0)*100,"-")</f>
        <v>52.778935432434082</v>
      </c>
      <c r="I17" s="118">
        <f>IFERROR(VLOOKUP($B17&amp;"_"&amp;$C17&amp;"_"&amp;$A$4,'Pnad-C'!$1:$1048576,I$4,0)*100,"-")</f>
        <v>45.827725529670715</v>
      </c>
      <c r="J17" s="118">
        <f>IFERROR(VLOOKUP($B17&amp;"_"&amp;$C17&amp;"_"&amp;$A$4,'Pnad-C'!$1:$1048576,J$4,0)*100,"-")</f>
        <v>69.01174783706665</v>
      </c>
      <c r="K17" s="118">
        <f>IFERROR(VLOOKUP($B17&amp;"_"&amp;$C17&amp;"_"&amp;$A$4,'Pnad-C'!$1:$1048576,K$4,0)*100,"-")</f>
        <v>74.093884229660034</v>
      </c>
    </row>
    <row r="18" spans="1:11" ht="15.75" x14ac:dyDescent="0.25">
      <c r="B18" s="10">
        <f>D18</f>
        <v>2014</v>
      </c>
      <c r="C18" s="152">
        <v>0</v>
      </c>
      <c r="D18" s="98">
        <v>2014</v>
      </c>
      <c r="E18" s="128">
        <f>IFERROR(VLOOKUP($B18&amp;"_"&amp;$C18&amp;"_"&amp;$A$4,'Pnad-C'!$1:$1048576,E$4,0)*100,"-")</f>
        <v>57.223272323608398</v>
      </c>
      <c r="F18" s="117">
        <f>IFERROR(VLOOKUP($B18&amp;"_"&amp;$C18&amp;"_"&amp;$A$4,'Pnad-C'!$1:$1048576,F$4,0)*100,"-")</f>
        <v>25.766104459762573</v>
      </c>
      <c r="G18" s="117">
        <f>IFERROR(VLOOKUP($B18&amp;"_"&amp;$C18&amp;"_"&amp;$A$4,'Pnad-C'!$1:$1048576,G$4,0)*100,"-")</f>
        <v>40.923252701759338</v>
      </c>
      <c r="H18" s="117">
        <f>IFERROR(VLOOKUP($B18&amp;"_"&amp;$C18&amp;"_"&amp;$A$4,'Pnad-C'!$1:$1048576,H$4,0)*100,"-")</f>
        <v>52.047544717788696</v>
      </c>
      <c r="I18" s="117">
        <f>IFERROR(VLOOKUP($B18&amp;"_"&amp;$C18&amp;"_"&amp;$A$4,'Pnad-C'!$1:$1048576,I$4,0)*100,"-")</f>
        <v>46.172794699668884</v>
      </c>
      <c r="J18" s="117">
        <f>IFERROR(VLOOKUP($B18&amp;"_"&amp;$C18&amp;"_"&amp;$A$4,'Pnad-C'!$1:$1048576,J$4,0)*100,"-")</f>
        <v>69.33777928352356</v>
      </c>
      <c r="K18" s="117">
        <f>IFERROR(VLOOKUP($B18&amp;"_"&amp;$C18&amp;"_"&amp;$A$4,'Pnad-C'!$1:$1048576,K$4,0)*100,"-")</f>
        <v>73.35212230682373</v>
      </c>
    </row>
    <row r="19" spans="1:11" ht="15.75" x14ac:dyDescent="0.25">
      <c r="B19" s="10">
        <f>B18</f>
        <v>2014</v>
      </c>
      <c r="C19" s="152">
        <v>1</v>
      </c>
      <c r="D19" s="99" t="s">
        <v>3</v>
      </c>
      <c r="E19" s="127">
        <f>IFERROR(VLOOKUP($B19&amp;"_"&amp;$C19&amp;"_"&amp;$A$4,'Pnad-C'!$1:$1048576,E$4,0)*100,"-")</f>
        <v>58.066487312316895</v>
      </c>
      <c r="F19" s="118">
        <f>IFERROR(VLOOKUP($B19&amp;"_"&amp;$C19&amp;"_"&amp;$A$4,'Pnad-C'!$1:$1048576,F$4,0)*100,"-")</f>
        <v>25.346896052360535</v>
      </c>
      <c r="G19" s="118">
        <f>IFERROR(VLOOKUP($B19&amp;"_"&amp;$C19&amp;"_"&amp;$A$4,'Pnad-C'!$1:$1048576,G$4,0)*100,"-")</f>
        <v>43.455812335014343</v>
      </c>
      <c r="H19" s="118">
        <f>IFERROR(VLOOKUP($B19&amp;"_"&amp;$C19&amp;"_"&amp;$A$4,'Pnad-C'!$1:$1048576,H$4,0)*100,"-")</f>
        <v>51.742053031921387</v>
      </c>
      <c r="I19" s="118">
        <f>IFERROR(VLOOKUP($B19&amp;"_"&amp;$C19&amp;"_"&amp;$A$4,'Pnad-C'!$1:$1048576,I$4,0)*100,"-")</f>
        <v>46.383377909660339</v>
      </c>
      <c r="J19" s="118">
        <f>IFERROR(VLOOKUP($B19&amp;"_"&amp;$C19&amp;"_"&amp;$A$4,'Pnad-C'!$1:$1048576,J$4,0)*100,"-")</f>
        <v>69.700074195861816</v>
      </c>
      <c r="K19" s="118">
        <f>IFERROR(VLOOKUP($B19&amp;"_"&amp;$C19&amp;"_"&amp;$A$4,'Pnad-C'!$1:$1048576,K$4,0)*100,"-")</f>
        <v>74.095696210861206</v>
      </c>
    </row>
    <row r="20" spans="1:11" ht="15.75" x14ac:dyDescent="0.25">
      <c r="B20" s="10">
        <f t="shared" ref="B20:B22" si="2">B19</f>
        <v>2014</v>
      </c>
      <c r="C20" s="152">
        <v>2</v>
      </c>
      <c r="D20" s="99" t="s">
        <v>4</v>
      </c>
      <c r="E20" s="127">
        <f>IFERROR(VLOOKUP($B20&amp;"_"&amp;$C20&amp;"_"&amp;$A$4,'Pnad-C'!$1:$1048576,E$4,0)*100,"-")</f>
        <v>57.368588447570801</v>
      </c>
      <c r="F20" s="118">
        <f>IFERROR(VLOOKUP($B20&amp;"_"&amp;$C20&amp;"_"&amp;$A$4,'Pnad-C'!$1:$1048576,F$4,0)*100,"-")</f>
        <v>27.76467502117157</v>
      </c>
      <c r="G20" s="118">
        <f>IFERROR(VLOOKUP($B20&amp;"_"&amp;$C20&amp;"_"&amp;$A$4,'Pnad-C'!$1:$1048576,G$4,0)*100,"-")</f>
        <v>41.564971208572388</v>
      </c>
      <c r="H20" s="118">
        <f>IFERROR(VLOOKUP($B20&amp;"_"&amp;$C20&amp;"_"&amp;$A$4,'Pnad-C'!$1:$1048576,H$4,0)*100,"-")</f>
        <v>52.42035984992981</v>
      </c>
      <c r="I20" s="118">
        <f>IFERROR(VLOOKUP($B20&amp;"_"&amp;$C20&amp;"_"&amp;$A$4,'Pnad-C'!$1:$1048576,I$4,0)*100,"-")</f>
        <v>45.288464426994324</v>
      </c>
      <c r="J20" s="118">
        <f>IFERROR(VLOOKUP($B20&amp;"_"&amp;$C20&amp;"_"&amp;$A$4,'Pnad-C'!$1:$1048576,J$4,0)*100,"-")</f>
        <v>69.660413265228271</v>
      </c>
      <c r="K20" s="118">
        <f>IFERROR(VLOOKUP($B20&amp;"_"&amp;$C20&amp;"_"&amp;$A$4,'Pnad-C'!$1:$1048576,K$4,0)*100,"-")</f>
        <v>72.968608140945435</v>
      </c>
    </row>
    <row r="21" spans="1:11" ht="15.75" x14ac:dyDescent="0.25">
      <c r="B21" s="10">
        <f t="shared" si="2"/>
        <v>2014</v>
      </c>
      <c r="C21" s="152">
        <v>3</v>
      </c>
      <c r="D21" s="99" t="s">
        <v>5</v>
      </c>
      <c r="E21" s="127">
        <f>IFERROR(VLOOKUP($B21&amp;"_"&amp;$C21&amp;"_"&amp;$A$4,'Pnad-C'!$1:$1048576,E$4,0)*100,"-")</f>
        <v>57.121104001998901</v>
      </c>
      <c r="F21" s="118">
        <f>IFERROR(VLOOKUP($B21&amp;"_"&amp;$C21&amp;"_"&amp;$A$4,'Pnad-C'!$1:$1048576,F$4,0)*100,"-")</f>
        <v>23.859238624572754</v>
      </c>
      <c r="G21" s="118">
        <f>IFERROR(VLOOKUP($B21&amp;"_"&amp;$C21&amp;"_"&amp;$A$4,'Pnad-C'!$1:$1048576,G$4,0)*100,"-")</f>
        <v>40.06427526473999</v>
      </c>
      <c r="H21" s="118">
        <f>IFERROR(VLOOKUP($B21&amp;"_"&amp;$C21&amp;"_"&amp;$A$4,'Pnad-C'!$1:$1048576,H$4,0)*100,"-")</f>
        <v>53.264802694320679</v>
      </c>
      <c r="I21" s="118">
        <f>IFERROR(VLOOKUP($B21&amp;"_"&amp;$C21&amp;"_"&amp;$A$4,'Pnad-C'!$1:$1048576,I$4,0)*100,"-")</f>
        <v>46.797895431518555</v>
      </c>
      <c r="J21" s="118">
        <f>IFERROR(VLOOKUP($B21&amp;"_"&amp;$C21&amp;"_"&amp;$A$4,'Pnad-C'!$1:$1048576,J$4,0)*100,"-")</f>
        <v>69.787973165512085</v>
      </c>
      <c r="K21" s="118">
        <f>IFERROR(VLOOKUP($B21&amp;"_"&amp;$C21&amp;"_"&amp;$A$4,'Pnad-C'!$1:$1048576,K$4,0)*100,"-")</f>
        <v>72.924345731735229</v>
      </c>
    </row>
    <row r="22" spans="1:11" ht="15.75" x14ac:dyDescent="0.25">
      <c r="B22" s="10">
        <f t="shared" si="2"/>
        <v>2014</v>
      </c>
      <c r="C22" s="152">
        <v>4</v>
      </c>
      <c r="D22" s="99" t="s">
        <v>6</v>
      </c>
      <c r="E22" s="127">
        <f>IFERROR(VLOOKUP($B22&amp;"_"&amp;$C22&amp;"_"&amp;$A$4,'Pnad-C'!$1:$1048576,E$4,0)*100,"-")</f>
        <v>56.336921453475952</v>
      </c>
      <c r="F22" s="118">
        <f>IFERROR(VLOOKUP($B22&amp;"_"&amp;$C22&amp;"_"&amp;$A$4,'Pnad-C'!$1:$1048576,F$4,0)*100,"-")</f>
        <v>26.093614101409912</v>
      </c>
      <c r="G22" s="118">
        <f>IFERROR(VLOOKUP($B22&amp;"_"&amp;$C22&amp;"_"&amp;$A$4,'Pnad-C'!$1:$1048576,G$4,0)*100,"-")</f>
        <v>38.607949018478394</v>
      </c>
      <c r="H22" s="118">
        <f>IFERROR(VLOOKUP($B22&amp;"_"&amp;$C22&amp;"_"&amp;$A$4,'Pnad-C'!$1:$1048576,H$4,0)*100,"-")</f>
        <v>50.762957334518433</v>
      </c>
      <c r="I22" s="118">
        <f>IFERROR(VLOOKUP($B22&amp;"_"&amp;$C22&amp;"_"&amp;$A$4,'Pnad-C'!$1:$1048576,I$4,0)*100,"-")</f>
        <v>46.221438050270081</v>
      </c>
      <c r="J22" s="118">
        <f>IFERROR(VLOOKUP($B22&amp;"_"&amp;$C22&amp;"_"&amp;$A$4,'Pnad-C'!$1:$1048576,J$4,0)*100,"-")</f>
        <v>68.202650547027588</v>
      </c>
      <c r="K22" s="118">
        <f>IFERROR(VLOOKUP($B22&amp;"_"&amp;$C22&amp;"_"&amp;$A$4,'Pnad-C'!$1:$1048576,K$4,0)*100,"-")</f>
        <v>73.419845104217529</v>
      </c>
    </row>
    <row r="23" spans="1:11" ht="15.75" x14ac:dyDescent="0.25">
      <c r="B23" s="10">
        <f>D23</f>
        <v>2015</v>
      </c>
      <c r="C23" s="152">
        <v>0</v>
      </c>
      <c r="D23" s="98">
        <v>2015</v>
      </c>
      <c r="E23" s="128">
        <f>IFERROR(VLOOKUP($B23&amp;"_"&amp;$C23&amp;"_"&amp;$A$4,'Pnad-C'!$1:$1048576,E$4,0)*100,"-")</f>
        <v>57.09613561630249</v>
      </c>
      <c r="F23" s="117">
        <f>IFERROR(VLOOKUP($B23&amp;"_"&amp;$C23&amp;"_"&amp;$A$4,'Pnad-C'!$1:$1048576,F$4,0)*100,"-")</f>
        <v>31.146210432052612</v>
      </c>
      <c r="G23" s="117">
        <f>IFERROR(VLOOKUP($B23&amp;"_"&amp;$C23&amp;"_"&amp;$A$4,'Pnad-C'!$1:$1048576,G$4,0)*100,"-")</f>
        <v>39.246994256973267</v>
      </c>
      <c r="H23" s="117">
        <f>IFERROR(VLOOKUP($B23&amp;"_"&amp;$C23&amp;"_"&amp;$A$4,'Pnad-C'!$1:$1048576,H$4,0)*100,"-")</f>
        <v>51.056987047195435</v>
      </c>
      <c r="I23" s="117">
        <f>IFERROR(VLOOKUP($B23&amp;"_"&amp;$C23&amp;"_"&amp;$A$4,'Pnad-C'!$1:$1048576,I$4,0)*100,"-")</f>
        <v>45.096844434738159</v>
      </c>
      <c r="J23" s="117">
        <f>IFERROR(VLOOKUP($B23&amp;"_"&amp;$C23&amp;"_"&amp;$A$4,'Pnad-C'!$1:$1048576,J$4,0)*100,"-")</f>
        <v>68.101108074188232</v>
      </c>
      <c r="K23" s="117">
        <f>IFERROR(VLOOKUP($B23&amp;"_"&amp;$C23&amp;"_"&amp;$A$4,'Pnad-C'!$1:$1048576,K$4,0)*100,"-")</f>
        <v>73.082894086837769</v>
      </c>
    </row>
    <row r="24" spans="1:11" ht="15.75" x14ac:dyDescent="0.25">
      <c r="B24" s="10">
        <f>B23</f>
        <v>2015</v>
      </c>
      <c r="C24" s="152">
        <v>1</v>
      </c>
      <c r="D24" s="99" t="s">
        <v>3</v>
      </c>
      <c r="E24" s="127">
        <f>IFERROR(VLOOKUP($B24&amp;"_"&amp;$C24&amp;"_"&amp;$A$4,'Pnad-C'!$1:$1048576,E$4,0)*100,"-")</f>
        <v>55.943691730499268</v>
      </c>
      <c r="F24" s="118">
        <f>IFERROR(VLOOKUP($B24&amp;"_"&amp;$C24&amp;"_"&amp;$A$4,'Pnad-C'!$1:$1048576,F$4,0)*100,"-")</f>
        <v>24.2412269115448</v>
      </c>
      <c r="G24" s="118">
        <f>IFERROR(VLOOKUP($B24&amp;"_"&amp;$C24&amp;"_"&amp;$A$4,'Pnad-C'!$1:$1048576,G$4,0)*100,"-")</f>
        <v>38.797169923782349</v>
      </c>
      <c r="H24" s="118">
        <f>IFERROR(VLOOKUP($B24&amp;"_"&amp;$C24&amp;"_"&amp;$A$4,'Pnad-C'!$1:$1048576,H$4,0)*100,"-")</f>
        <v>51.441746950149536</v>
      </c>
      <c r="I24" s="118">
        <f>IFERROR(VLOOKUP($B24&amp;"_"&amp;$C24&amp;"_"&amp;$A$4,'Pnad-C'!$1:$1048576,I$4,0)*100,"-")</f>
        <v>43.311974406242371</v>
      </c>
      <c r="J24" s="118">
        <f>IFERROR(VLOOKUP($B24&amp;"_"&amp;$C24&amp;"_"&amp;$A$4,'Pnad-C'!$1:$1048576,J$4,0)*100,"-")</f>
        <v>68.022060394287109</v>
      </c>
      <c r="K24" s="118">
        <f>IFERROR(VLOOKUP($B24&amp;"_"&amp;$C24&amp;"_"&amp;$A$4,'Pnad-C'!$1:$1048576,K$4,0)*100,"-")</f>
        <v>72.195249795913696</v>
      </c>
    </row>
    <row r="25" spans="1:11" ht="15.75" x14ac:dyDescent="0.25">
      <c r="B25" s="10">
        <f t="shared" ref="B25:B27" si="3">B24</f>
        <v>2015</v>
      </c>
      <c r="C25" s="152">
        <v>2</v>
      </c>
      <c r="D25" s="99" t="s">
        <v>4</v>
      </c>
      <c r="E25" s="127">
        <f>IFERROR(VLOOKUP($B25&amp;"_"&amp;$C25&amp;"_"&amp;$A$4,'Pnad-C'!$1:$1048576,E$4,0)*100,"-")</f>
        <v>57.152146100997925</v>
      </c>
      <c r="F25" s="118">
        <f>IFERROR(VLOOKUP($B25&amp;"_"&amp;$C25&amp;"_"&amp;$A$4,'Pnad-C'!$1:$1048576,F$4,0)*100,"-")</f>
        <v>28.300118446350098</v>
      </c>
      <c r="G25" s="118">
        <f>IFERROR(VLOOKUP($B25&amp;"_"&amp;$C25&amp;"_"&amp;$A$4,'Pnad-C'!$1:$1048576,G$4,0)*100,"-")</f>
        <v>39.7807776927948</v>
      </c>
      <c r="H25" s="118">
        <f>IFERROR(VLOOKUP($B25&amp;"_"&amp;$C25&amp;"_"&amp;$A$4,'Pnad-C'!$1:$1048576,H$4,0)*100,"-")</f>
        <v>50.361239910125732</v>
      </c>
      <c r="I25" s="118">
        <f>IFERROR(VLOOKUP($B25&amp;"_"&amp;$C25&amp;"_"&amp;$A$4,'Pnad-C'!$1:$1048576,I$4,0)*100,"-")</f>
        <v>44.508177042007446</v>
      </c>
      <c r="J25" s="118">
        <f>IFERROR(VLOOKUP($B25&amp;"_"&amp;$C25&amp;"_"&amp;$A$4,'Pnad-C'!$1:$1048576,J$4,0)*100,"-")</f>
        <v>68.113142251968384</v>
      </c>
      <c r="K25" s="118">
        <f>IFERROR(VLOOKUP($B25&amp;"_"&amp;$C25&amp;"_"&amp;$A$4,'Pnad-C'!$1:$1048576,K$4,0)*100,"-")</f>
        <v>73.532217741012573</v>
      </c>
    </row>
    <row r="26" spans="1:11" ht="15.75" x14ac:dyDescent="0.25">
      <c r="B26" s="10">
        <f t="shared" si="3"/>
        <v>2015</v>
      </c>
      <c r="C26" s="152">
        <v>3</v>
      </c>
      <c r="D26" s="99" t="s">
        <v>5</v>
      </c>
      <c r="E26" s="127">
        <f>IFERROR(VLOOKUP($B26&amp;"_"&amp;$C26&amp;"_"&amp;$A$4,'Pnad-C'!$1:$1048576,E$4,0)*100,"-")</f>
        <v>57.511883974075317</v>
      </c>
      <c r="F26" s="118">
        <f>IFERROR(VLOOKUP($B26&amp;"_"&amp;$C26&amp;"_"&amp;$A$4,'Pnad-C'!$1:$1048576,F$4,0)*100,"-")</f>
        <v>30.140882730484009</v>
      </c>
      <c r="G26" s="118">
        <f>IFERROR(VLOOKUP($B26&amp;"_"&amp;$C26&amp;"_"&amp;$A$4,'Pnad-C'!$1:$1048576,G$4,0)*100,"-")</f>
        <v>39.506751298904419</v>
      </c>
      <c r="H26" s="118">
        <f>IFERROR(VLOOKUP($B26&amp;"_"&amp;$C26&amp;"_"&amp;$A$4,'Pnad-C'!$1:$1048576,H$4,0)*100,"-")</f>
        <v>51.459759473800659</v>
      </c>
      <c r="I26" s="118">
        <f>IFERROR(VLOOKUP($B26&amp;"_"&amp;$C26&amp;"_"&amp;$A$4,'Pnad-C'!$1:$1048576,I$4,0)*100,"-")</f>
        <v>45.66672146320343</v>
      </c>
      <c r="J26" s="118">
        <f>IFERROR(VLOOKUP($B26&amp;"_"&amp;$C26&amp;"_"&amp;$A$4,'Pnad-C'!$1:$1048576,J$4,0)*100,"-")</f>
        <v>67.981928586959839</v>
      </c>
      <c r="K26" s="118">
        <f>IFERROR(VLOOKUP($B26&amp;"_"&amp;$C26&amp;"_"&amp;$A$4,'Pnad-C'!$1:$1048576,K$4,0)*100,"-")</f>
        <v>73.322337865829468</v>
      </c>
    </row>
    <row r="27" spans="1:11" ht="15.75" x14ac:dyDescent="0.25">
      <c r="B27" s="10">
        <f t="shared" si="3"/>
        <v>2015</v>
      </c>
      <c r="C27" s="152">
        <v>4</v>
      </c>
      <c r="D27" s="99" t="s">
        <v>6</v>
      </c>
      <c r="E27" s="127">
        <f>IFERROR(VLOOKUP($B27&amp;"_"&amp;$C27&amp;"_"&amp;$A$4,'Pnad-C'!$1:$1048576,E$4,0)*100,"-")</f>
        <v>57.776826620101929</v>
      </c>
      <c r="F27" s="118">
        <f>IFERROR(VLOOKUP($B27&amp;"_"&amp;$C27&amp;"_"&amp;$A$4,'Pnad-C'!$1:$1048576,F$4,0)*100,"-")</f>
        <v>41.902610659599304</v>
      </c>
      <c r="G27" s="118">
        <f>IFERROR(VLOOKUP($B27&amp;"_"&amp;$C27&amp;"_"&amp;$A$4,'Pnad-C'!$1:$1048576,G$4,0)*100,"-")</f>
        <v>38.903272151947021</v>
      </c>
      <c r="H27" s="118">
        <f>IFERROR(VLOOKUP($B27&amp;"_"&amp;$C27&amp;"_"&amp;$A$4,'Pnad-C'!$1:$1048576,H$4,0)*100,"-")</f>
        <v>50.965195894241333</v>
      </c>
      <c r="I27" s="118">
        <f>IFERROR(VLOOKUP($B27&amp;"_"&amp;$C27&amp;"_"&amp;$A$4,'Pnad-C'!$1:$1048576,I$4,0)*100,"-")</f>
        <v>46.900510787963867</v>
      </c>
      <c r="J27" s="118">
        <f>IFERROR(VLOOKUP($B27&amp;"_"&amp;$C27&amp;"_"&amp;$A$4,'Pnad-C'!$1:$1048576,J$4,0)*100,"-")</f>
        <v>68.287312984466553</v>
      </c>
      <c r="K27" s="118">
        <f>IFERROR(VLOOKUP($B27&amp;"_"&amp;$C27&amp;"_"&amp;$A$4,'Pnad-C'!$1:$1048576,K$4,0)*100,"-")</f>
        <v>73.281764984130859</v>
      </c>
    </row>
    <row r="28" spans="1:11" ht="15.75" x14ac:dyDescent="0.25">
      <c r="B28" s="10">
        <f>D28</f>
        <v>2016</v>
      </c>
      <c r="C28" s="152">
        <v>0</v>
      </c>
      <c r="D28" s="98">
        <v>2016</v>
      </c>
      <c r="E28" s="128">
        <f>IFERROR(VLOOKUP($B28&amp;"_"&amp;$C28&amp;"_"&amp;$A$4,'Pnad-C'!$1:$1048576,E$4,0)*100,"-")</f>
        <v>58.30838680267334</v>
      </c>
      <c r="F28" s="117">
        <f>IFERROR(VLOOKUP($B28&amp;"_"&amp;$C28&amp;"_"&amp;$A$4,'Pnad-C'!$1:$1048576,F$4,0)*100,"-")</f>
        <v>42.538857460021973</v>
      </c>
      <c r="G28" s="117">
        <f>IFERROR(VLOOKUP($B28&amp;"_"&amp;$C28&amp;"_"&amp;$A$4,'Pnad-C'!$1:$1048576,G$4,0)*100,"-")</f>
        <v>40.701711177825928</v>
      </c>
      <c r="H28" s="117">
        <f>IFERROR(VLOOKUP($B28&amp;"_"&amp;$C28&amp;"_"&amp;$A$4,'Pnad-C'!$1:$1048576,H$4,0)*100,"-")</f>
        <v>53.523105382919312</v>
      </c>
      <c r="I28" s="117">
        <f>IFERROR(VLOOKUP($B28&amp;"_"&amp;$C28&amp;"_"&amp;$A$4,'Pnad-C'!$1:$1048576,I$4,0)*100,"-")</f>
        <v>42.321771383285522</v>
      </c>
      <c r="J28" s="117">
        <f>IFERROR(VLOOKUP($B28&amp;"_"&amp;$C28&amp;"_"&amp;$A$4,'Pnad-C'!$1:$1048576,J$4,0)*100,"-")</f>
        <v>68.472808599472046</v>
      </c>
      <c r="K28" s="117">
        <f>IFERROR(VLOOKUP($B28&amp;"_"&amp;$C28&amp;"_"&amp;$A$4,'Pnad-C'!$1:$1048576,K$4,0)*100,"-")</f>
        <v>72.380948066711426</v>
      </c>
    </row>
    <row r="29" spans="1:11" ht="15.75" x14ac:dyDescent="0.25">
      <c r="B29" s="10">
        <f>B28</f>
        <v>2016</v>
      </c>
      <c r="C29" s="152">
        <v>1</v>
      </c>
      <c r="D29" s="99" t="s">
        <v>3</v>
      </c>
      <c r="E29" s="127">
        <f>IFERROR(VLOOKUP($B29&amp;"_"&amp;$C29&amp;"_"&amp;$A$4,'Pnad-C'!$1:$1048576,E$4,0)*100,"-")</f>
        <v>57.959026098251343</v>
      </c>
      <c r="F29" s="118">
        <f>IFERROR(VLOOKUP($B29&amp;"_"&amp;$C29&amp;"_"&amp;$A$4,'Pnad-C'!$1:$1048576,F$4,0)*100,"-")</f>
        <v>41.150468587875366</v>
      </c>
      <c r="G29" s="118">
        <f>IFERROR(VLOOKUP($B29&amp;"_"&amp;$C29&amp;"_"&amp;$A$4,'Pnad-C'!$1:$1048576,G$4,0)*100,"-")</f>
        <v>40.232124924659729</v>
      </c>
      <c r="H29" s="118">
        <f>IFERROR(VLOOKUP($B29&amp;"_"&amp;$C29&amp;"_"&amp;$A$4,'Pnad-C'!$1:$1048576,H$4,0)*100,"-")</f>
        <v>52.602159976959229</v>
      </c>
      <c r="I29" s="118">
        <f>IFERROR(VLOOKUP($B29&amp;"_"&amp;$C29&amp;"_"&amp;$A$4,'Pnad-C'!$1:$1048576,I$4,0)*100,"-")</f>
        <v>41.488680243492126</v>
      </c>
      <c r="J29" s="118">
        <f>IFERROR(VLOOKUP($B29&amp;"_"&amp;$C29&amp;"_"&amp;$A$4,'Pnad-C'!$1:$1048576,J$4,0)*100,"-")</f>
        <v>67.73715615272522</v>
      </c>
      <c r="K29" s="118">
        <f>IFERROR(VLOOKUP($B29&amp;"_"&amp;$C29&amp;"_"&amp;$A$4,'Pnad-C'!$1:$1048576,K$4,0)*100,"-")</f>
        <v>72.706031799316406</v>
      </c>
    </row>
    <row r="30" spans="1:11" s="232" customFormat="1" ht="16.5" thickBot="1" x14ac:dyDescent="0.3">
      <c r="A30" s="268"/>
      <c r="B30" s="254">
        <v>2016</v>
      </c>
      <c r="C30" s="152">
        <v>2</v>
      </c>
      <c r="D30" s="246" t="s">
        <v>4</v>
      </c>
      <c r="E30" s="127">
        <f>IFERROR(VLOOKUP($B30&amp;"_"&amp;$C30&amp;"_"&amp;$A$4,'Pnad-C'!$1:$1048576,E$4,0)*100,"-")</f>
        <v>58.657741546630859</v>
      </c>
      <c r="F30" s="118">
        <f>IFERROR(VLOOKUP($B30&amp;"_"&amp;$C30&amp;"_"&amp;$A$4,'Pnad-C'!$1:$1048576,F$4,0)*100,"-")</f>
        <v>43.927246332168579</v>
      </c>
      <c r="G30" s="118">
        <f>IFERROR(VLOOKUP($B30&amp;"_"&amp;$C30&amp;"_"&amp;$A$4,'Pnad-C'!$1:$1048576,G$4,0)*100,"-")</f>
        <v>41.171300411224365</v>
      </c>
      <c r="H30" s="118">
        <f>IFERROR(VLOOKUP($B30&amp;"_"&amp;$C30&amp;"_"&amp;$A$4,'Pnad-C'!$1:$1048576,H$4,0)*100,"-")</f>
        <v>54.444050788879395</v>
      </c>
      <c r="I30" s="118">
        <f>IFERROR(VLOOKUP($B30&amp;"_"&amp;$C30&amp;"_"&amp;$A$4,'Pnad-C'!$1:$1048576,I$4,0)*100,"-")</f>
        <v>43.154862523078918</v>
      </c>
      <c r="J30" s="118">
        <f>IFERROR(VLOOKUP($B30&amp;"_"&amp;$C30&amp;"_"&amp;$A$4,'Pnad-C'!$1:$1048576,J$4,0)*100,"-")</f>
        <v>69.208461046218872</v>
      </c>
      <c r="K30" s="118">
        <f>IFERROR(VLOOKUP($B30&amp;"_"&amp;$C30&amp;"_"&amp;$A$4,'Pnad-C'!$1:$1048576,K$4,0)*100,"-")</f>
        <v>72.055870294570923</v>
      </c>
    </row>
    <row r="31" spans="1:11" ht="15" customHeight="1" thickTop="1" x14ac:dyDescent="0.25">
      <c r="C31" s="154"/>
      <c r="D31" s="15" t="s">
        <v>778</v>
      </c>
      <c r="E31" s="113"/>
      <c r="F31" s="113"/>
      <c r="G31" s="113"/>
      <c r="H31" s="113"/>
      <c r="I31" s="17"/>
      <c r="J31" s="17"/>
      <c r="K31" s="17"/>
    </row>
    <row r="32" spans="1:11" x14ac:dyDescent="0.25">
      <c r="C32" s="154"/>
      <c r="D32" s="16" t="s">
        <v>2</v>
      </c>
      <c r="E32" s="16"/>
    </row>
    <row r="33" spans="3:5" x14ac:dyDescent="0.25">
      <c r="C33" s="154"/>
      <c r="D33" s="159" t="s">
        <v>434</v>
      </c>
      <c r="E33" s="105"/>
    </row>
    <row r="34" spans="3:5" x14ac:dyDescent="0.25">
      <c r="C34" s="154"/>
      <c r="D34" s="104" t="s">
        <v>780</v>
      </c>
      <c r="E34" s="104"/>
    </row>
  </sheetData>
  <mergeCells count="1">
    <mergeCell ref="D5:K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78</vt:i4>
      </vt:variant>
      <vt:variant>
        <vt:lpstr>Intervalos Nomeados</vt:lpstr>
      </vt:variant>
      <vt:variant>
        <vt:i4>2</vt:i4>
      </vt:variant>
    </vt:vector>
  </HeadingPairs>
  <TitlesOfParts>
    <vt:vector size="80" baseType="lpstr">
      <vt:lpstr>Lista de tabelas</vt:lpstr>
      <vt:lpstr>1.1</vt:lpstr>
      <vt:lpstr>1.2</vt:lpstr>
      <vt:lpstr>1.4</vt:lpstr>
      <vt:lpstr>1.5</vt:lpstr>
      <vt:lpstr>1.7</vt:lpstr>
      <vt:lpstr>1.8</vt:lpstr>
      <vt:lpstr>1.10</vt:lpstr>
      <vt:lpstr>1.11</vt:lpstr>
      <vt:lpstr>1.13</vt:lpstr>
      <vt:lpstr>1.14</vt:lpstr>
      <vt:lpstr>1.15</vt:lpstr>
      <vt:lpstr>2.1</vt:lpstr>
      <vt:lpstr>2.2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4.1</vt:lpstr>
      <vt:lpstr>4.2</vt:lpstr>
      <vt:lpstr>4.4</vt:lpstr>
      <vt:lpstr>4.5</vt:lpstr>
      <vt:lpstr>4.7</vt:lpstr>
      <vt:lpstr>4.9</vt:lpstr>
      <vt:lpstr>4.10</vt:lpstr>
      <vt:lpstr>5.1</vt:lpstr>
      <vt:lpstr>5.2</vt:lpstr>
      <vt:lpstr>5.4</vt:lpstr>
      <vt:lpstr>5.5</vt:lpstr>
      <vt:lpstr>5.6</vt:lpstr>
      <vt:lpstr>5.7</vt:lpstr>
      <vt:lpstr>5.8</vt:lpstr>
      <vt:lpstr>5.9</vt:lpstr>
      <vt:lpstr>5.1a</vt:lpstr>
      <vt:lpstr>5.2a</vt:lpstr>
      <vt:lpstr>5.4a</vt:lpstr>
      <vt:lpstr>5.5a</vt:lpstr>
      <vt:lpstr>5.6a</vt:lpstr>
      <vt:lpstr>5.7a</vt:lpstr>
      <vt:lpstr>5.8a</vt:lpstr>
      <vt:lpstr>5.9a</vt:lpstr>
      <vt:lpstr>6.1</vt:lpstr>
      <vt:lpstr>6.2</vt:lpstr>
      <vt:lpstr>6.3</vt:lpstr>
      <vt:lpstr>6.4</vt:lpstr>
      <vt:lpstr>6.5</vt:lpstr>
      <vt:lpstr>10.1</vt:lpstr>
      <vt:lpstr>10.2</vt:lpstr>
      <vt:lpstr>10.3</vt:lpstr>
      <vt:lpstr>10.4</vt:lpstr>
      <vt:lpstr>Saídas &gt;&gt;&gt;</vt:lpstr>
      <vt:lpstr>Indicadores do boletim</vt:lpstr>
      <vt:lpstr>Pnad-C</vt:lpstr>
      <vt:lpstr>Gini</vt:lpstr>
      <vt:lpstr>Razão</vt:lpstr>
      <vt:lpstr>10.5</vt:lpstr>
      <vt:lpstr>11.1</vt:lpstr>
      <vt:lpstr>11.2</vt:lpstr>
      <vt:lpstr>11.2a</vt:lpstr>
      <vt:lpstr>Model1_BRA</vt:lpstr>
      <vt:lpstr>Model1_RMRJ</vt:lpstr>
      <vt:lpstr>Model1_Rio</vt:lpstr>
      <vt:lpstr>Model1_SEMT</vt:lpstr>
      <vt:lpstr>Tab_BRA</vt:lpstr>
      <vt:lpstr>Tab_RMRJ</vt:lpstr>
      <vt:lpstr>Tab_Rio</vt:lpstr>
      <vt:lpstr>Tab_SEMT</vt:lpstr>
      <vt:lpstr>Aux_id</vt:lpstr>
      <vt:lpstr>AuxBRA</vt:lpstr>
      <vt:lpstr>AuxRMRJ</vt:lpstr>
      <vt:lpstr>AuxRio</vt:lpstr>
      <vt:lpstr>AuxSEMT</vt:lpstr>
      <vt:lpstr>'Indicadores do boletim'!Area_de_impressao</vt:lpstr>
      <vt:lpstr>'Indicadores do boletim'!Titulos_de_impressao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Laboritorio02</dc:creator>
  <cp:lastModifiedBy>Oportunidades</cp:lastModifiedBy>
  <dcterms:created xsi:type="dcterms:W3CDTF">2016-05-31T19:56:48Z</dcterms:created>
  <dcterms:modified xsi:type="dcterms:W3CDTF">2016-09-14T20:21:40Z</dcterms:modified>
</cp:coreProperties>
</file>